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AKCE\Střelské Hoštice Magoči\2025 VÝSTAVBA ZEMĚDĚLSKÉ FARMY\NABÍDKY\"/>
    </mc:Choice>
  </mc:AlternateContent>
  <bookViews>
    <workbookView xWindow="28680" yWindow="-120" windowWidth="29040" windowHeight="15840"/>
  </bookViews>
  <sheets>
    <sheet name="Pokyny pro vyplnění" sheetId="11" r:id="rId1"/>
    <sheet name="Stavba" sheetId="1" r:id="rId2"/>
    <sheet name="VzorPolozky" sheetId="10" state="hidden" r:id="rId3"/>
    <sheet name="SO01 1.1 Pol" sheetId="12" r:id="rId4"/>
    <sheet name="SO01 1.1.1 Pol" sheetId="13" r:id="rId5"/>
    <sheet name="SO01 1.1.2 Pol" sheetId="14" r:id="rId6"/>
    <sheet name="SO01 1.1.3 Pol" sheetId="15" r:id="rId7"/>
    <sheet name="SO01 1.1.4 Pol" sheetId="16" r:id="rId8"/>
    <sheet name="SO01 1.1.5 Pol" sheetId="17" r:id="rId9"/>
    <sheet name="SO01 1.2 Pol" sheetId="18" r:id="rId10"/>
    <sheet name="SO01 1.3 Pol" sheetId="19" r:id="rId11"/>
    <sheet name="SO01 1.4 Pol" sheetId="20" r:id="rId12"/>
    <sheet name="SO01 1.5 Pol" sheetId="21" r:id="rId13"/>
    <sheet name="SO01 1.6 Pol" sheetId="22" r:id="rId14"/>
    <sheet name="SO01a 1a.1.1 Pol" sheetId="23" r:id="rId15"/>
    <sheet name="SO02 2.1 Pol" sheetId="24" r:id="rId16"/>
    <sheet name="SO02 2.1 P1" sheetId="25" r:id="rId17"/>
    <sheet name="SO03 3.1 Pol" sheetId="26" r:id="rId18"/>
    <sheet name="SO04 4.1 Pol" sheetId="27" r:id="rId19"/>
    <sheet name="SO04 4.2 Pol" sheetId="28" r:id="rId20"/>
    <sheet name="SO05 5.1 Pol" sheetId="29" r:id="rId21"/>
    <sheet name="SO06 6.1 Pol" sheetId="30" r:id="rId22"/>
  </sheets>
  <externalReferences>
    <externalReference r:id="rId23"/>
  </externalReferences>
  <definedNames>
    <definedName name="CelkemDPHVypocet" localSheetId="1">Stavba!$H$66</definedName>
    <definedName name="CenaCelkem">Stavba!$G$29</definedName>
    <definedName name="CenaCelkemBezDPH">Stavba!$G$28</definedName>
    <definedName name="CenaCelkemVypocet" localSheetId="1">Stavba!$I$66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'SO01 1.1 Pol'!$1:$7</definedName>
    <definedName name="_xlnm.Print_Titles" localSheetId="4">'SO01 1.1.1 Pol'!$1:$7</definedName>
    <definedName name="_xlnm.Print_Titles" localSheetId="5">'SO01 1.1.2 Pol'!$1:$7</definedName>
    <definedName name="_xlnm.Print_Titles" localSheetId="6">'SO01 1.1.3 Pol'!$1:$7</definedName>
    <definedName name="_xlnm.Print_Titles" localSheetId="7">'SO01 1.1.4 Pol'!$1:$7</definedName>
    <definedName name="_xlnm.Print_Titles" localSheetId="8">'SO01 1.1.5 Pol'!$1:$7</definedName>
    <definedName name="_xlnm.Print_Titles" localSheetId="9">'SO01 1.2 Pol'!$1:$7</definedName>
    <definedName name="_xlnm.Print_Titles" localSheetId="10">'SO01 1.3 Pol'!$1:$7</definedName>
    <definedName name="_xlnm.Print_Titles" localSheetId="11">'SO01 1.4 Pol'!$1:$7</definedName>
    <definedName name="_xlnm.Print_Titles" localSheetId="12">'SO01 1.5 Pol'!$1:$7</definedName>
    <definedName name="_xlnm.Print_Titles" localSheetId="13">'SO01 1.6 Pol'!$1:$7</definedName>
    <definedName name="_xlnm.Print_Titles" localSheetId="14">'SO01a 1a.1.1 Pol'!$1:$7</definedName>
    <definedName name="_xlnm.Print_Titles" localSheetId="16">'SO02 2.1 P1'!$1:$7</definedName>
    <definedName name="_xlnm.Print_Titles" localSheetId="15">'SO02 2.1 Pol'!$1:$7</definedName>
    <definedName name="_xlnm.Print_Titles" localSheetId="17">'SO03 3.1 Pol'!$1:$7</definedName>
    <definedName name="_xlnm.Print_Titles" localSheetId="18">'SO04 4.1 Pol'!$1:$7</definedName>
    <definedName name="_xlnm.Print_Titles" localSheetId="19">'SO04 4.2 Pol'!$1:$7</definedName>
    <definedName name="_xlnm.Print_Titles" localSheetId="20">'SO05 5.1 Pol'!$1:$7</definedName>
    <definedName name="_xlnm.Print_Titles" localSheetId="21">'SO06 6.1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'SO01 1.1 Pol'!$A$1:$Y$436</definedName>
    <definedName name="_xlnm.Print_Area" localSheetId="4">'SO01 1.1.1 Pol'!$A$1:$Y$318</definedName>
    <definedName name="_xlnm.Print_Area" localSheetId="5">'SO01 1.1.2 Pol'!$A$1:$Y$211</definedName>
    <definedName name="_xlnm.Print_Area" localSheetId="6">'SO01 1.1.3 Pol'!$A$1:$Y$95</definedName>
    <definedName name="_xlnm.Print_Area" localSheetId="7">'SO01 1.1.4 Pol'!$A$1:$Y$78</definedName>
    <definedName name="_xlnm.Print_Area" localSheetId="8">'SO01 1.1.5 Pol'!$A$1:$Y$115</definedName>
    <definedName name="_xlnm.Print_Area" localSheetId="9">'SO01 1.2 Pol'!$A$1:$Y$68</definedName>
    <definedName name="_xlnm.Print_Area" localSheetId="10">'SO01 1.3 Pol'!$A$1:$Y$47</definedName>
    <definedName name="_xlnm.Print_Area" localSheetId="11">'SO01 1.4 Pol'!$A$1:$Y$57</definedName>
    <definedName name="_xlnm.Print_Area" localSheetId="12">'SO01 1.5 Pol'!$A$1:$Y$78</definedName>
    <definedName name="_xlnm.Print_Area" localSheetId="13">'SO01 1.6 Pol'!$A$1:$Y$61</definedName>
    <definedName name="_xlnm.Print_Area" localSheetId="14">'SO01a 1a.1.1 Pol'!$A$1:$Y$29</definedName>
    <definedName name="_xlnm.Print_Area" localSheetId="16">'SO02 2.1 P1'!$A$1:$Y$72</definedName>
    <definedName name="_xlnm.Print_Area" localSheetId="15">'SO02 2.1 Pol'!$A$1:$Y$90</definedName>
    <definedName name="_xlnm.Print_Area" localSheetId="17">'SO03 3.1 Pol'!$A$1:$Y$106</definedName>
    <definedName name="_xlnm.Print_Area" localSheetId="18">'SO04 4.1 Pol'!$A$1:$Y$91</definedName>
    <definedName name="_xlnm.Print_Area" localSheetId="19">'SO04 4.2 Pol'!$A$1:$Y$49</definedName>
    <definedName name="_xlnm.Print_Area" localSheetId="20">'SO05 5.1 Pol'!$A$1:$Y$78</definedName>
    <definedName name="_xlnm.Print_Area" localSheetId="21">'SO06 6.1 Pol'!$A$1:$Y$48</definedName>
    <definedName name="_xlnm.Print_Area" localSheetId="1">Stavba!$A$1:$J$163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Stavba!$F$66</definedName>
    <definedName name="ZakladDPHZakl">Stavba!$G$25</definedName>
    <definedName name="ZakladDPHZaklVypocet" localSheetId="1">Stavba!$G$66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62913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62" i="1" l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38" i="30"/>
  <c r="G9" i="30"/>
  <c r="G8" i="30" s="1"/>
  <c r="I9" i="30"/>
  <c r="I8" i="30" s="1"/>
  <c r="K9" i="30"/>
  <c r="K8" i="30" s="1"/>
  <c r="O9" i="30"/>
  <c r="O8" i="30" s="1"/>
  <c r="Q9" i="30"/>
  <c r="Q8" i="30" s="1"/>
  <c r="V9" i="30"/>
  <c r="G10" i="30"/>
  <c r="M10" i="30" s="1"/>
  <c r="I10" i="30"/>
  <c r="K10" i="30"/>
  <c r="O10" i="30"/>
  <c r="Q10" i="30"/>
  <c r="V10" i="30"/>
  <c r="G11" i="30"/>
  <c r="I11" i="30"/>
  <c r="K11" i="30"/>
  <c r="M11" i="30"/>
  <c r="O11" i="30"/>
  <c r="Q11" i="30"/>
  <c r="V11" i="30"/>
  <c r="G12" i="30"/>
  <c r="I12" i="30"/>
  <c r="K12" i="30"/>
  <c r="M12" i="30"/>
  <c r="O12" i="30"/>
  <c r="Q12" i="30"/>
  <c r="V12" i="30"/>
  <c r="G13" i="30"/>
  <c r="I13" i="30"/>
  <c r="K13" i="30"/>
  <c r="M13" i="30"/>
  <c r="O13" i="30"/>
  <c r="Q13" i="30"/>
  <c r="V13" i="30"/>
  <c r="V8" i="30" s="1"/>
  <c r="G14" i="30"/>
  <c r="I14" i="30"/>
  <c r="K14" i="30"/>
  <c r="M14" i="30"/>
  <c r="O14" i="30"/>
  <c r="Q14" i="30"/>
  <c r="V14" i="30"/>
  <c r="G15" i="30"/>
  <c r="I15" i="30"/>
  <c r="K15" i="30"/>
  <c r="M15" i="30"/>
  <c r="O15" i="30"/>
  <c r="Q15" i="30"/>
  <c r="V15" i="30"/>
  <c r="G16" i="30"/>
  <c r="M16" i="30" s="1"/>
  <c r="I16" i="30"/>
  <c r="K16" i="30"/>
  <c r="O16" i="30"/>
  <c r="Q16" i="30"/>
  <c r="V16" i="30"/>
  <c r="G17" i="30"/>
  <c r="M17" i="30" s="1"/>
  <c r="I17" i="30"/>
  <c r="K17" i="30"/>
  <c r="O17" i="30"/>
  <c r="Q17" i="30"/>
  <c r="V17" i="30"/>
  <c r="G18" i="30"/>
  <c r="M18" i="30" s="1"/>
  <c r="I18" i="30"/>
  <c r="K18" i="30"/>
  <c r="O18" i="30"/>
  <c r="Q18" i="30"/>
  <c r="V18" i="30"/>
  <c r="G19" i="30"/>
  <c r="I19" i="30"/>
  <c r="K19" i="30"/>
  <c r="M19" i="30"/>
  <c r="O19" i="30"/>
  <c r="Q19" i="30"/>
  <c r="V19" i="30"/>
  <c r="G21" i="30"/>
  <c r="I21" i="30"/>
  <c r="I20" i="30" s="1"/>
  <c r="K21" i="30"/>
  <c r="M21" i="30"/>
  <c r="O21" i="30"/>
  <c r="O20" i="30" s="1"/>
  <c r="Q21" i="30"/>
  <c r="Q20" i="30" s="1"/>
  <c r="V21" i="30"/>
  <c r="V20" i="30" s="1"/>
  <c r="G22" i="30"/>
  <c r="I22" i="30"/>
  <c r="K22" i="30"/>
  <c r="K20" i="30" s="1"/>
  <c r="M22" i="30"/>
  <c r="O22" i="30"/>
  <c r="Q22" i="30"/>
  <c r="V22" i="30"/>
  <c r="G23" i="30"/>
  <c r="I23" i="30"/>
  <c r="K23" i="30"/>
  <c r="M23" i="30"/>
  <c r="O23" i="30"/>
  <c r="Q23" i="30"/>
  <c r="V23" i="30"/>
  <c r="G24" i="30"/>
  <c r="M24" i="30" s="1"/>
  <c r="M20" i="30" s="1"/>
  <c r="I24" i="30"/>
  <c r="K24" i="30"/>
  <c r="O24" i="30"/>
  <c r="Q24" i="30"/>
  <c r="V24" i="30"/>
  <c r="G25" i="30"/>
  <c r="G26" i="30"/>
  <c r="M26" i="30" s="1"/>
  <c r="I26" i="30"/>
  <c r="I25" i="30" s="1"/>
  <c r="K26" i="30"/>
  <c r="K25" i="30" s="1"/>
  <c r="O26" i="30"/>
  <c r="O25" i="30" s="1"/>
  <c r="Q26" i="30"/>
  <c r="V26" i="30"/>
  <c r="V25" i="30" s="1"/>
  <c r="G27" i="30"/>
  <c r="I27" i="30"/>
  <c r="K27" i="30"/>
  <c r="M27" i="30"/>
  <c r="O27" i="30"/>
  <c r="Q27" i="30"/>
  <c r="V27" i="30"/>
  <c r="G28" i="30"/>
  <c r="I28" i="30"/>
  <c r="K28" i="30"/>
  <c r="M28" i="30"/>
  <c r="O28" i="30"/>
  <c r="Q28" i="30"/>
  <c r="V28" i="30"/>
  <c r="G30" i="30"/>
  <c r="M30" i="30" s="1"/>
  <c r="I30" i="30"/>
  <c r="K30" i="30"/>
  <c r="O30" i="30"/>
  <c r="Q30" i="30"/>
  <c r="Q25" i="30" s="1"/>
  <c r="V30" i="30"/>
  <c r="G31" i="30"/>
  <c r="M31" i="30" s="1"/>
  <c r="I31" i="30"/>
  <c r="K31" i="30"/>
  <c r="O31" i="30"/>
  <c r="Q31" i="30"/>
  <c r="V31" i="30"/>
  <c r="G32" i="30"/>
  <c r="I32" i="30"/>
  <c r="K32" i="30"/>
  <c r="M32" i="30"/>
  <c r="O32" i="30"/>
  <c r="Q32" i="30"/>
  <c r="V32" i="30"/>
  <c r="G33" i="30"/>
  <c r="M33" i="30" s="1"/>
  <c r="I33" i="30"/>
  <c r="K33" i="30"/>
  <c r="O33" i="30"/>
  <c r="Q33" i="30"/>
  <c r="V33" i="30"/>
  <c r="G34" i="30"/>
  <c r="M34" i="30" s="1"/>
  <c r="I34" i="30"/>
  <c r="K34" i="30"/>
  <c r="O34" i="30"/>
  <c r="Q34" i="30"/>
  <c r="V34" i="30"/>
  <c r="G35" i="30"/>
  <c r="M35" i="30" s="1"/>
  <c r="I35" i="30"/>
  <c r="K35" i="30"/>
  <c r="O35" i="30"/>
  <c r="Q35" i="30"/>
  <c r="V35" i="30"/>
  <c r="G36" i="30"/>
  <c r="I36" i="30"/>
  <c r="K36" i="30"/>
  <c r="M36" i="30"/>
  <c r="O36" i="30"/>
  <c r="Q36" i="30"/>
  <c r="V36" i="30"/>
  <c r="AE38" i="30"/>
  <c r="G68" i="29"/>
  <c r="G8" i="29"/>
  <c r="G9" i="29"/>
  <c r="M9" i="29" s="1"/>
  <c r="I9" i="29"/>
  <c r="I8" i="29" s="1"/>
  <c r="K9" i="29"/>
  <c r="K8" i="29" s="1"/>
  <c r="O9" i="29"/>
  <c r="O8" i="29" s="1"/>
  <c r="Q9" i="29"/>
  <c r="V9" i="29"/>
  <c r="V8" i="29" s="1"/>
  <c r="G16" i="29"/>
  <c r="M16" i="29" s="1"/>
  <c r="I16" i="29"/>
  <c r="K16" i="29"/>
  <c r="O16" i="29"/>
  <c r="Q16" i="29"/>
  <c r="V16" i="29"/>
  <c r="G17" i="29"/>
  <c r="I17" i="29"/>
  <c r="K17" i="29"/>
  <c r="M17" i="29"/>
  <c r="O17" i="29"/>
  <c r="Q17" i="29"/>
  <c r="V17" i="29"/>
  <c r="G19" i="29"/>
  <c r="I19" i="29"/>
  <c r="K19" i="29"/>
  <c r="M19" i="29"/>
  <c r="O19" i="29"/>
  <c r="Q19" i="29"/>
  <c r="V19" i="29"/>
  <c r="G21" i="29"/>
  <c r="I21" i="29"/>
  <c r="K21" i="29"/>
  <c r="M21" i="29"/>
  <c r="O21" i="29"/>
  <c r="Q21" i="29"/>
  <c r="Q8" i="29" s="1"/>
  <c r="V21" i="29"/>
  <c r="G31" i="29"/>
  <c r="I31" i="29"/>
  <c r="I30" i="29" s="1"/>
  <c r="K31" i="29"/>
  <c r="K30" i="29" s="1"/>
  <c r="M31" i="29"/>
  <c r="O31" i="29"/>
  <c r="O30" i="29" s="1"/>
  <c r="Q31" i="29"/>
  <c r="V31" i="29"/>
  <c r="G32" i="29"/>
  <c r="G30" i="29" s="1"/>
  <c r="I32" i="29"/>
  <c r="K32" i="29"/>
  <c r="O32" i="29"/>
  <c r="Q32" i="29"/>
  <c r="Q30" i="29" s="1"/>
  <c r="V32" i="29"/>
  <c r="G33" i="29"/>
  <c r="I33" i="29"/>
  <c r="K33" i="29"/>
  <c r="M33" i="29"/>
  <c r="O33" i="29"/>
  <c r="Q33" i="29"/>
  <c r="V33" i="29"/>
  <c r="G34" i="29"/>
  <c r="M34" i="29" s="1"/>
  <c r="I34" i="29"/>
  <c r="K34" i="29"/>
  <c r="O34" i="29"/>
  <c r="Q34" i="29"/>
  <c r="V34" i="29"/>
  <c r="G35" i="29"/>
  <c r="I35" i="29"/>
  <c r="K35" i="29"/>
  <c r="M35" i="29"/>
  <c r="O35" i="29"/>
  <c r="Q35" i="29"/>
  <c r="V35" i="29"/>
  <c r="G36" i="29"/>
  <c r="I36" i="29"/>
  <c r="K36" i="29"/>
  <c r="M36" i="29"/>
  <c r="O36" i="29"/>
  <c r="Q36" i="29"/>
  <c r="V36" i="29"/>
  <c r="G37" i="29"/>
  <c r="I37" i="29"/>
  <c r="K37" i="29"/>
  <c r="M37" i="29"/>
  <c r="O37" i="29"/>
  <c r="Q37" i="29"/>
  <c r="V37" i="29"/>
  <c r="G38" i="29"/>
  <c r="M38" i="29" s="1"/>
  <c r="I38" i="29"/>
  <c r="K38" i="29"/>
  <c r="O38" i="29"/>
  <c r="Q38" i="29"/>
  <c r="V38" i="29"/>
  <c r="V30" i="29" s="1"/>
  <c r="G39" i="29"/>
  <c r="M39" i="29" s="1"/>
  <c r="I39" i="29"/>
  <c r="K39" i="29"/>
  <c r="O39" i="29"/>
  <c r="Q39" i="29"/>
  <c r="V39" i="29"/>
  <c r="G40" i="29"/>
  <c r="M40" i="29" s="1"/>
  <c r="I40" i="29"/>
  <c r="K40" i="29"/>
  <c r="O40" i="29"/>
  <c r="Q40" i="29"/>
  <c r="V40" i="29"/>
  <c r="G41" i="29"/>
  <c r="I41" i="29"/>
  <c r="K41" i="29"/>
  <c r="M41" i="29"/>
  <c r="O41" i="29"/>
  <c r="Q41" i="29"/>
  <c r="V41" i="29"/>
  <c r="G42" i="29"/>
  <c r="M42" i="29" s="1"/>
  <c r="I42" i="29"/>
  <c r="K42" i="29"/>
  <c r="O42" i="29"/>
  <c r="Q42" i="29"/>
  <c r="V42" i="29"/>
  <c r="G43" i="29"/>
  <c r="I43" i="29"/>
  <c r="K43" i="29"/>
  <c r="M43" i="29"/>
  <c r="O43" i="29"/>
  <c r="Q43" i="29"/>
  <c r="V43" i="29"/>
  <c r="G44" i="29"/>
  <c r="I44" i="29"/>
  <c r="K44" i="29"/>
  <c r="M44" i="29"/>
  <c r="O44" i="29"/>
  <c r="Q44" i="29"/>
  <c r="V44" i="29"/>
  <c r="G45" i="29"/>
  <c r="I45" i="29"/>
  <c r="K45" i="29"/>
  <c r="M45" i="29"/>
  <c r="O45" i="29"/>
  <c r="Q45" i="29"/>
  <c r="V45" i="29"/>
  <c r="G46" i="29"/>
  <c r="M46" i="29" s="1"/>
  <c r="I46" i="29"/>
  <c r="K46" i="29"/>
  <c r="O46" i="29"/>
  <c r="Q46" i="29"/>
  <c r="V46" i="29"/>
  <c r="G47" i="29"/>
  <c r="I47" i="29"/>
  <c r="K47" i="29"/>
  <c r="M47" i="29"/>
  <c r="O47" i="29"/>
  <c r="Q47" i="29"/>
  <c r="V47" i="29"/>
  <c r="G48" i="29"/>
  <c r="G49" i="29"/>
  <c r="I49" i="29"/>
  <c r="I48" i="29" s="1"/>
  <c r="K49" i="29"/>
  <c r="M49" i="29"/>
  <c r="M48" i="29" s="1"/>
  <c r="O49" i="29"/>
  <c r="O48" i="29" s="1"/>
  <c r="Q49" i="29"/>
  <c r="V49" i="29"/>
  <c r="V48" i="29" s="1"/>
  <c r="G50" i="29"/>
  <c r="M50" i="29" s="1"/>
  <c r="I50" i="29"/>
  <c r="K50" i="29"/>
  <c r="K48" i="29" s="1"/>
  <c r="O50" i="29"/>
  <c r="Q50" i="29"/>
  <c r="V50" i="29"/>
  <c r="G51" i="29"/>
  <c r="I51" i="29"/>
  <c r="K51" i="29"/>
  <c r="M51" i="29"/>
  <c r="O51" i="29"/>
  <c r="Q51" i="29"/>
  <c r="Q48" i="29" s="1"/>
  <c r="V51" i="29"/>
  <c r="G52" i="29"/>
  <c r="I52" i="29"/>
  <c r="K52" i="29"/>
  <c r="M52" i="29"/>
  <c r="O52" i="29"/>
  <c r="Q52" i="29"/>
  <c r="V52" i="29"/>
  <c r="G54" i="29"/>
  <c r="G53" i="29" s="1"/>
  <c r="I54" i="29"/>
  <c r="I53" i="29" s="1"/>
  <c r="K54" i="29"/>
  <c r="O54" i="29"/>
  <c r="Q54" i="29"/>
  <c r="V54" i="29"/>
  <c r="V53" i="29" s="1"/>
  <c r="G55" i="29"/>
  <c r="I55" i="29"/>
  <c r="K55" i="29"/>
  <c r="K53" i="29" s="1"/>
  <c r="M55" i="29"/>
  <c r="O55" i="29"/>
  <c r="O53" i="29" s="1"/>
  <c r="Q55" i="29"/>
  <c r="V55" i="29"/>
  <c r="G56" i="29"/>
  <c r="M56" i="29" s="1"/>
  <c r="I56" i="29"/>
  <c r="K56" i="29"/>
  <c r="O56" i="29"/>
  <c r="Q56" i="29"/>
  <c r="V56" i="29"/>
  <c r="G57" i="29"/>
  <c r="I57" i="29"/>
  <c r="K57" i="29"/>
  <c r="M57" i="29"/>
  <c r="O57" i="29"/>
  <c r="Q57" i="29"/>
  <c r="V57" i="29"/>
  <c r="G58" i="29"/>
  <c r="M58" i="29" s="1"/>
  <c r="I58" i="29"/>
  <c r="K58" i="29"/>
  <c r="O58" i="29"/>
  <c r="Q58" i="29"/>
  <c r="V58" i="29"/>
  <c r="G59" i="29"/>
  <c r="I59" i="29"/>
  <c r="K59" i="29"/>
  <c r="M59" i="29"/>
  <c r="O59" i="29"/>
  <c r="Q59" i="29"/>
  <c r="V59" i="29"/>
  <c r="G60" i="29"/>
  <c r="I60" i="29"/>
  <c r="K60" i="29"/>
  <c r="M60" i="29"/>
  <c r="O60" i="29"/>
  <c r="Q60" i="29"/>
  <c r="V60" i="29"/>
  <c r="G61" i="29"/>
  <c r="M61" i="29" s="1"/>
  <c r="I61" i="29"/>
  <c r="K61" i="29"/>
  <c r="O61" i="29"/>
  <c r="Q61" i="29"/>
  <c r="Q53" i="29" s="1"/>
  <c r="V61" i="29"/>
  <c r="G62" i="29"/>
  <c r="M62" i="29" s="1"/>
  <c r="I62" i="29"/>
  <c r="K62" i="29"/>
  <c r="O62" i="29"/>
  <c r="Q62" i="29"/>
  <c r="V62" i="29"/>
  <c r="G63" i="29"/>
  <c r="M63" i="29" s="1"/>
  <c r="I63" i="29"/>
  <c r="K63" i="29"/>
  <c r="O63" i="29"/>
  <c r="Q63" i="29"/>
  <c r="V63" i="29"/>
  <c r="G64" i="29"/>
  <c r="M64" i="29" s="1"/>
  <c r="I64" i="29"/>
  <c r="K64" i="29"/>
  <c r="O64" i="29"/>
  <c r="Q64" i="29"/>
  <c r="V64" i="29"/>
  <c r="G65" i="29"/>
  <c r="I65" i="29"/>
  <c r="G66" i="29"/>
  <c r="M66" i="29" s="1"/>
  <c r="M65" i="29" s="1"/>
  <c r="I66" i="29"/>
  <c r="K66" i="29"/>
  <c r="K65" i="29" s="1"/>
  <c r="O66" i="29"/>
  <c r="O65" i="29" s="1"/>
  <c r="Q66" i="29"/>
  <c r="Q65" i="29" s="1"/>
  <c r="V66" i="29"/>
  <c r="V65" i="29" s="1"/>
  <c r="AE68" i="29"/>
  <c r="G39" i="28"/>
  <c r="G8" i="28"/>
  <c r="G9" i="28"/>
  <c r="M9" i="28" s="1"/>
  <c r="I9" i="28"/>
  <c r="I8" i="28" s="1"/>
  <c r="K9" i="28"/>
  <c r="K8" i="28" s="1"/>
  <c r="O9" i="28"/>
  <c r="Q9" i="28"/>
  <c r="V9" i="28"/>
  <c r="V8" i="28" s="1"/>
  <c r="G11" i="28"/>
  <c r="M11" i="28" s="1"/>
  <c r="I11" i="28"/>
  <c r="K11" i="28"/>
  <c r="O11" i="28"/>
  <c r="Q11" i="28"/>
  <c r="V11" i="28"/>
  <c r="G13" i="28"/>
  <c r="I13" i="28"/>
  <c r="K13" i="28"/>
  <c r="M13" i="28"/>
  <c r="O13" i="28"/>
  <c r="Q13" i="28"/>
  <c r="V13" i="28"/>
  <c r="G15" i="28"/>
  <c r="I15" i="28"/>
  <c r="K15" i="28"/>
  <c r="M15" i="28"/>
  <c r="O15" i="28"/>
  <c r="O8" i="28" s="1"/>
  <c r="Q15" i="28"/>
  <c r="V15" i="28"/>
  <c r="G16" i="28"/>
  <c r="I16" i="28"/>
  <c r="K16" i="28"/>
  <c r="M16" i="28"/>
  <c r="O16" i="28"/>
  <c r="Q16" i="28"/>
  <c r="Q8" i="28" s="1"/>
  <c r="V16" i="28"/>
  <c r="G18" i="28"/>
  <c r="I18" i="28"/>
  <c r="K18" i="28"/>
  <c r="M18" i="28"/>
  <c r="O18" i="28"/>
  <c r="Q18" i="28"/>
  <c r="V18" i="28"/>
  <c r="G19" i="28"/>
  <c r="I19" i="28"/>
  <c r="K19" i="28"/>
  <c r="M19" i="28"/>
  <c r="O19" i="28"/>
  <c r="Q19" i="28"/>
  <c r="V19" i="28"/>
  <c r="G20" i="28"/>
  <c r="G21" i="28"/>
  <c r="M21" i="28" s="1"/>
  <c r="I21" i="28"/>
  <c r="I20" i="28" s="1"/>
  <c r="K21" i="28"/>
  <c r="K20" i="28" s="1"/>
  <c r="O21" i="28"/>
  <c r="Q21" i="28"/>
  <c r="V21" i="28"/>
  <c r="V20" i="28" s="1"/>
  <c r="G22" i="28"/>
  <c r="M22" i="28" s="1"/>
  <c r="I22" i="28"/>
  <c r="K22" i="28"/>
  <c r="O22" i="28"/>
  <c r="O20" i="28" s="1"/>
  <c r="Q22" i="28"/>
  <c r="V22" i="28"/>
  <c r="G25" i="28"/>
  <c r="I25" i="28"/>
  <c r="K25" i="28"/>
  <c r="M25" i="28"/>
  <c r="O25" i="28"/>
  <c r="Q25" i="28"/>
  <c r="V25" i="28"/>
  <c r="G27" i="28"/>
  <c r="I27" i="28"/>
  <c r="K27" i="28"/>
  <c r="M27" i="28"/>
  <c r="O27" i="28"/>
  <c r="Q27" i="28"/>
  <c r="V27" i="28"/>
  <c r="G30" i="28"/>
  <c r="I30" i="28"/>
  <c r="K30" i="28"/>
  <c r="M30" i="28"/>
  <c r="O30" i="28"/>
  <c r="Q30" i="28"/>
  <c r="Q20" i="28" s="1"/>
  <c r="V30" i="28"/>
  <c r="G31" i="28"/>
  <c r="I31" i="28"/>
  <c r="K31" i="28"/>
  <c r="M31" i="28"/>
  <c r="O31" i="28"/>
  <c r="Q31" i="28"/>
  <c r="V31" i="28"/>
  <c r="G32" i="28"/>
  <c r="I32" i="28"/>
  <c r="K32" i="28"/>
  <c r="M32" i="28"/>
  <c r="O32" i="28"/>
  <c r="Q32" i="28"/>
  <c r="V32" i="28"/>
  <c r="G33" i="28"/>
  <c r="G34" i="28"/>
  <c r="M34" i="28" s="1"/>
  <c r="M33" i="28" s="1"/>
  <c r="I34" i="28"/>
  <c r="I33" i="28" s="1"/>
  <c r="K34" i="28"/>
  <c r="K33" i="28" s="1"/>
  <c r="O34" i="28"/>
  <c r="O33" i="28" s="1"/>
  <c r="Q34" i="28"/>
  <c r="Q33" i="28" s="1"/>
  <c r="V34" i="28"/>
  <c r="V33" i="28" s="1"/>
  <c r="G35" i="28"/>
  <c r="K35" i="28"/>
  <c r="G36" i="28"/>
  <c r="I36" i="28"/>
  <c r="I35" i="28" s="1"/>
  <c r="K36" i="28"/>
  <c r="M36" i="28"/>
  <c r="M35" i="28" s="1"/>
  <c r="O36" i="28"/>
  <c r="O35" i="28" s="1"/>
  <c r="Q36" i="28"/>
  <c r="Q35" i="28" s="1"/>
  <c r="V36" i="28"/>
  <c r="V35" i="28" s="1"/>
  <c r="G37" i="28"/>
  <c r="I37" i="28"/>
  <c r="K37" i="28"/>
  <c r="M37" i="28"/>
  <c r="O37" i="28"/>
  <c r="Q37" i="28"/>
  <c r="V37" i="28"/>
  <c r="AE39" i="28"/>
  <c r="AF39" i="28"/>
  <c r="G81" i="27"/>
  <c r="G9" i="27"/>
  <c r="M9" i="27" s="1"/>
  <c r="I9" i="27"/>
  <c r="I8" i="27" s="1"/>
  <c r="K9" i="27"/>
  <c r="K8" i="27" s="1"/>
  <c r="O9" i="27"/>
  <c r="O8" i="27" s="1"/>
  <c r="Q9" i="27"/>
  <c r="V9" i="27"/>
  <c r="V8" i="27" s="1"/>
  <c r="G11" i="27"/>
  <c r="M11" i="27" s="1"/>
  <c r="I11" i="27"/>
  <c r="K11" i="27"/>
  <c r="O11" i="27"/>
  <c r="Q11" i="27"/>
  <c r="V11" i="27"/>
  <c r="G14" i="27"/>
  <c r="I14" i="27"/>
  <c r="K14" i="27"/>
  <c r="M14" i="27"/>
  <c r="O14" i="27"/>
  <c r="Q14" i="27"/>
  <c r="V14" i="27"/>
  <c r="G16" i="27"/>
  <c r="I16" i="27"/>
  <c r="K16" i="27"/>
  <c r="M16" i="27"/>
  <c r="O16" i="27"/>
  <c r="Q16" i="27"/>
  <c r="V16" i="27"/>
  <c r="G18" i="27"/>
  <c r="I18" i="27"/>
  <c r="K18" i="27"/>
  <c r="M18" i="27"/>
  <c r="O18" i="27"/>
  <c r="Q18" i="27"/>
  <c r="Q8" i="27" s="1"/>
  <c r="V18" i="27"/>
  <c r="G20" i="27"/>
  <c r="I20" i="27"/>
  <c r="K20" i="27"/>
  <c r="M20" i="27"/>
  <c r="O20" i="27"/>
  <c r="Q20" i="27"/>
  <c r="V20" i="27"/>
  <c r="G23" i="27"/>
  <c r="I23" i="27"/>
  <c r="K23" i="27"/>
  <c r="M23" i="27"/>
  <c r="O23" i="27"/>
  <c r="Q23" i="27"/>
  <c r="V23" i="27"/>
  <c r="G28" i="27"/>
  <c r="G8" i="27" s="1"/>
  <c r="I28" i="27"/>
  <c r="K28" i="27"/>
  <c r="O28" i="27"/>
  <c r="Q28" i="27"/>
  <c r="V28" i="27"/>
  <c r="G34" i="27"/>
  <c r="M34" i="27" s="1"/>
  <c r="I34" i="27"/>
  <c r="K34" i="27"/>
  <c r="O34" i="27"/>
  <c r="Q34" i="27"/>
  <c r="V34" i="27"/>
  <c r="G36" i="27"/>
  <c r="M36" i="27" s="1"/>
  <c r="I36" i="27"/>
  <c r="K36" i="27"/>
  <c r="O36" i="27"/>
  <c r="Q36" i="27"/>
  <c r="V36" i="27"/>
  <c r="G38" i="27"/>
  <c r="I38" i="27"/>
  <c r="K38" i="27"/>
  <c r="M38" i="27"/>
  <c r="O38" i="27"/>
  <c r="Q38" i="27"/>
  <c r="V38" i="27"/>
  <c r="G40" i="27"/>
  <c r="I40" i="27"/>
  <c r="K40" i="27"/>
  <c r="M40" i="27"/>
  <c r="O40" i="27"/>
  <c r="Q40" i="27"/>
  <c r="V40" i="27"/>
  <c r="G41" i="27"/>
  <c r="I41" i="27"/>
  <c r="K41" i="27"/>
  <c r="M41" i="27"/>
  <c r="O41" i="27"/>
  <c r="Q41" i="27"/>
  <c r="V41" i="27"/>
  <c r="G43" i="27"/>
  <c r="I43" i="27"/>
  <c r="K43" i="27"/>
  <c r="M43" i="27"/>
  <c r="O43" i="27"/>
  <c r="Q43" i="27"/>
  <c r="V43" i="27"/>
  <c r="G44" i="27"/>
  <c r="M44" i="27" s="1"/>
  <c r="I44" i="27"/>
  <c r="K44" i="27"/>
  <c r="O44" i="27"/>
  <c r="Q44" i="27"/>
  <c r="V44" i="27"/>
  <c r="G48" i="27"/>
  <c r="Q48" i="27"/>
  <c r="G49" i="27"/>
  <c r="M49" i="27" s="1"/>
  <c r="M48" i="27" s="1"/>
  <c r="I49" i="27"/>
  <c r="I48" i="27" s="1"/>
  <c r="K49" i="27"/>
  <c r="K48" i="27" s="1"/>
  <c r="O49" i="27"/>
  <c r="O48" i="27" s="1"/>
  <c r="Q49" i="27"/>
  <c r="V49" i="27"/>
  <c r="V48" i="27" s="1"/>
  <c r="G51" i="27"/>
  <c r="K51" i="27"/>
  <c r="G52" i="27"/>
  <c r="I52" i="27"/>
  <c r="I51" i="27" s="1"/>
  <c r="K52" i="27"/>
  <c r="M52" i="27"/>
  <c r="O52" i="27"/>
  <c r="O51" i="27" s="1"/>
  <c r="Q52" i="27"/>
  <c r="Q51" i="27" s="1"/>
  <c r="V52" i="27"/>
  <c r="V51" i="27" s="1"/>
  <c r="G53" i="27"/>
  <c r="I53" i="27"/>
  <c r="K53" i="27"/>
  <c r="M53" i="27"/>
  <c r="O53" i="27"/>
  <c r="Q53" i="27"/>
  <c r="V53" i="27"/>
  <c r="G54" i="27"/>
  <c r="I54" i="27"/>
  <c r="K54" i="27"/>
  <c r="M54" i="27"/>
  <c r="O54" i="27"/>
  <c r="Q54" i="27"/>
  <c r="V54" i="27"/>
  <c r="G55" i="27"/>
  <c r="I55" i="27"/>
  <c r="K55" i="27"/>
  <c r="M55" i="27"/>
  <c r="O55" i="27"/>
  <c r="Q55" i="27"/>
  <c r="V55" i="27"/>
  <c r="G56" i="27"/>
  <c r="M56" i="27" s="1"/>
  <c r="I56" i="27"/>
  <c r="K56" i="27"/>
  <c r="O56" i="27"/>
  <c r="Q56" i="27"/>
  <c r="V56" i="27"/>
  <c r="G57" i="27"/>
  <c r="Q57" i="27"/>
  <c r="V57" i="27"/>
  <c r="G58" i="27"/>
  <c r="M58" i="27" s="1"/>
  <c r="M57" i="27" s="1"/>
  <c r="I58" i="27"/>
  <c r="I57" i="27" s="1"/>
  <c r="K58" i="27"/>
  <c r="K57" i="27" s="1"/>
  <c r="O58" i="27"/>
  <c r="O57" i="27" s="1"/>
  <c r="Q58" i="27"/>
  <c r="V58" i="27"/>
  <c r="G59" i="27"/>
  <c r="M59" i="27" s="1"/>
  <c r="I59" i="27"/>
  <c r="K59" i="27"/>
  <c r="O59" i="27"/>
  <c r="Q59" i="27"/>
  <c r="V59" i="27"/>
  <c r="G60" i="27"/>
  <c r="M60" i="27"/>
  <c r="G61" i="27"/>
  <c r="I61" i="27"/>
  <c r="I60" i="27" s="1"/>
  <c r="K61" i="27"/>
  <c r="K60" i="27" s="1"/>
  <c r="M61" i="27"/>
  <c r="O61" i="27"/>
  <c r="O60" i="27" s="1"/>
  <c r="Q61" i="27"/>
  <c r="Q60" i="27" s="1"/>
  <c r="V61" i="27"/>
  <c r="V60" i="27" s="1"/>
  <c r="G63" i="27"/>
  <c r="I63" i="27"/>
  <c r="K63" i="27"/>
  <c r="M63" i="27"/>
  <c r="O63" i="27"/>
  <c r="Q63" i="27"/>
  <c r="V63" i="27"/>
  <c r="V65" i="27"/>
  <c r="G66" i="27"/>
  <c r="M66" i="27" s="1"/>
  <c r="I66" i="27"/>
  <c r="I65" i="27" s="1"/>
  <c r="K66" i="27"/>
  <c r="K65" i="27" s="1"/>
  <c r="O66" i="27"/>
  <c r="O65" i="27" s="1"/>
  <c r="Q66" i="27"/>
  <c r="Q65" i="27" s="1"/>
  <c r="V66" i="27"/>
  <c r="G69" i="27"/>
  <c r="G65" i="27" s="1"/>
  <c r="I69" i="27"/>
  <c r="K69" i="27"/>
  <c r="O69" i="27"/>
  <c r="Q69" i="27"/>
  <c r="V69" i="27"/>
  <c r="G72" i="27"/>
  <c r="I72" i="27"/>
  <c r="K72" i="27"/>
  <c r="M72" i="27"/>
  <c r="O72" i="27"/>
  <c r="Q72" i="27"/>
  <c r="V72" i="27"/>
  <c r="G75" i="27"/>
  <c r="K75" i="27"/>
  <c r="O75" i="27"/>
  <c r="G76" i="27"/>
  <c r="I76" i="27"/>
  <c r="I75" i="27" s="1"/>
  <c r="K76" i="27"/>
  <c r="M76" i="27"/>
  <c r="M75" i="27" s="1"/>
  <c r="O76" i="27"/>
  <c r="Q76" i="27"/>
  <c r="Q75" i="27" s="1"/>
  <c r="V76" i="27"/>
  <c r="V75" i="27" s="1"/>
  <c r="I77" i="27"/>
  <c r="K77" i="27"/>
  <c r="O77" i="27"/>
  <c r="G78" i="27"/>
  <c r="I78" i="27"/>
  <c r="K78" i="27"/>
  <c r="M78" i="27"/>
  <c r="M77" i="27" s="1"/>
  <c r="O78" i="27"/>
  <c r="Q78" i="27"/>
  <c r="Q77" i="27" s="1"/>
  <c r="V78" i="27"/>
  <c r="G79" i="27"/>
  <c r="G77" i="27" s="1"/>
  <c r="I79" i="27"/>
  <c r="K79" i="27"/>
  <c r="M79" i="27"/>
  <c r="O79" i="27"/>
  <c r="Q79" i="27"/>
  <c r="V79" i="27"/>
  <c r="V77" i="27" s="1"/>
  <c r="AE81" i="27"/>
  <c r="G96" i="26"/>
  <c r="G8" i="26"/>
  <c r="G9" i="26"/>
  <c r="M9" i="26" s="1"/>
  <c r="I9" i="26"/>
  <c r="I8" i="26" s="1"/>
  <c r="K9" i="26"/>
  <c r="K8" i="26" s="1"/>
  <c r="O9" i="26"/>
  <c r="O8" i="26" s="1"/>
  <c r="Q9" i="26"/>
  <c r="V9" i="26"/>
  <c r="V8" i="26" s="1"/>
  <c r="G11" i="26"/>
  <c r="M11" i="26" s="1"/>
  <c r="I11" i="26"/>
  <c r="K11" i="26"/>
  <c r="O11" i="26"/>
  <c r="Q11" i="26"/>
  <c r="V11" i="26"/>
  <c r="G13" i="26"/>
  <c r="I13" i="26"/>
  <c r="K13" i="26"/>
  <c r="M13" i="26"/>
  <c r="O13" i="26"/>
  <c r="Q13" i="26"/>
  <c r="V13" i="26"/>
  <c r="G15" i="26"/>
  <c r="I15" i="26"/>
  <c r="K15" i="26"/>
  <c r="M15" i="26"/>
  <c r="O15" i="26"/>
  <c r="Q15" i="26"/>
  <c r="V15" i="26"/>
  <c r="G17" i="26"/>
  <c r="I17" i="26"/>
  <c r="K17" i="26"/>
  <c r="M17" i="26"/>
  <c r="O17" i="26"/>
  <c r="Q17" i="26"/>
  <c r="Q8" i="26" s="1"/>
  <c r="V17" i="26"/>
  <c r="V19" i="26"/>
  <c r="G20" i="26"/>
  <c r="I20" i="26"/>
  <c r="I19" i="26" s="1"/>
  <c r="K20" i="26"/>
  <c r="K19" i="26" s="1"/>
  <c r="M20" i="26"/>
  <c r="O20" i="26"/>
  <c r="O19" i="26" s="1"/>
  <c r="Q20" i="26"/>
  <c r="V20" i="26"/>
  <c r="G22" i="26"/>
  <c r="G19" i="26" s="1"/>
  <c r="I22" i="26"/>
  <c r="K22" i="26"/>
  <c r="O22" i="26"/>
  <c r="Q22" i="26"/>
  <c r="Q19" i="26" s="1"/>
  <c r="V22" i="26"/>
  <c r="G24" i="26"/>
  <c r="I24" i="26"/>
  <c r="K24" i="26"/>
  <c r="M24" i="26"/>
  <c r="O24" i="26"/>
  <c r="Q24" i="26"/>
  <c r="V24" i="26"/>
  <c r="G25" i="26"/>
  <c r="M25" i="26" s="1"/>
  <c r="I25" i="26"/>
  <c r="K25" i="26"/>
  <c r="O25" i="26"/>
  <c r="Q25" i="26"/>
  <c r="V25" i="26"/>
  <c r="G27" i="26"/>
  <c r="I27" i="26"/>
  <c r="K27" i="26"/>
  <c r="M27" i="26"/>
  <c r="O27" i="26"/>
  <c r="Q27" i="26"/>
  <c r="V27" i="26"/>
  <c r="G29" i="26"/>
  <c r="I29" i="26"/>
  <c r="K29" i="26"/>
  <c r="M29" i="26"/>
  <c r="O29" i="26"/>
  <c r="Q29" i="26"/>
  <c r="V29" i="26"/>
  <c r="Q30" i="26"/>
  <c r="G31" i="26"/>
  <c r="G30" i="26" s="1"/>
  <c r="I31" i="26"/>
  <c r="I30" i="26" s="1"/>
  <c r="K31" i="26"/>
  <c r="O31" i="26"/>
  <c r="Q31" i="26"/>
  <c r="V31" i="26"/>
  <c r="V30" i="26" s="1"/>
  <c r="G34" i="26"/>
  <c r="M34" i="26" s="1"/>
  <c r="I34" i="26"/>
  <c r="K34" i="26"/>
  <c r="K30" i="26" s="1"/>
  <c r="O34" i="26"/>
  <c r="O30" i="26" s="1"/>
  <c r="Q34" i="26"/>
  <c r="V34" i="26"/>
  <c r="G36" i="26"/>
  <c r="M36" i="26" s="1"/>
  <c r="I36" i="26"/>
  <c r="K36" i="26"/>
  <c r="O36" i="26"/>
  <c r="Q36" i="26"/>
  <c r="V36" i="26"/>
  <c r="G41" i="26"/>
  <c r="I41" i="26"/>
  <c r="K41" i="26"/>
  <c r="M41" i="26"/>
  <c r="O41" i="26"/>
  <c r="Q41" i="26"/>
  <c r="V41" i="26"/>
  <c r="K42" i="26"/>
  <c r="G43" i="26"/>
  <c r="I43" i="26"/>
  <c r="I42" i="26" s="1"/>
  <c r="K43" i="26"/>
  <c r="M43" i="26"/>
  <c r="O43" i="26"/>
  <c r="Q43" i="26"/>
  <c r="Q42" i="26" s="1"/>
  <c r="V43" i="26"/>
  <c r="V42" i="26" s="1"/>
  <c r="G45" i="26"/>
  <c r="I45" i="26"/>
  <c r="K45" i="26"/>
  <c r="M45" i="26"/>
  <c r="O45" i="26"/>
  <c r="O42" i="26" s="1"/>
  <c r="Q45" i="26"/>
  <c r="V45" i="26"/>
  <c r="G47" i="26"/>
  <c r="I47" i="26"/>
  <c r="K47" i="26"/>
  <c r="M47" i="26"/>
  <c r="O47" i="26"/>
  <c r="Q47" i="26"/>
  <c r="V47" i="26"/>
  <c r="G48" i="26"/>
  <c r="M48" i="26" s="1"/>
  <c r="I48" i="26"/>
  <c r="K48" i="26"/>
  <c r="O48" i="26"/>
  <c r="Q48" i="26"/>
  <c r="V48" i="26"/>
  <c r="G50" i="26"/>
  <c r="M50" i="26" s="1"/>
  <c r="I50" i="26"/>
  <c r="K50" i="26"/>
  <c r="O50" i="26"/>
  <c r="Q50" i="26"/>
  <c r="V50" i="26"/>
  <c r="G52" i="26"/>
  <c r="M52" i="26" s="1"/>
  <c r="I52" i="26"/>
  <c r="K52" i="26"/>
  <c r="O52" i="26"/>
  <c r="Q52" i="26"/>
  <c r="V52" i="26"/>
  <c r="I55" i="26"/>
  <c r="G56" i="26"/>
  <c r="M56" i="26" s="1"/>
  <c r="M55" i="26" s="1"/>
  <c r="I56" i="26"/>
  <c r="K56" i="26"/>
  <c r="K55" i="26" s="1"/>
  <c r="O56" i="26"/>
  <c r="O55" i="26" s="1"/>
  <c r="Q56" i="26"/>
  <c r="Q55" i="26" s="1"/>
  <c r="V56" i="26"/>
  <c r="G58" i="26"/>
  <c r="I58" i="26"/>
  <c r="K58" i="26"/>
  <c r="M58" i="26"/>
  <c r="O58" i="26"/>
  <c r="Q58" i="26"/>
  <c r="V58" i="26"/>
  <c r="V55" i="26" s="1"/>
  <c r="G59" i="26"/>
  <c r="I59" i="26"/>
  <c r="K59" i="26"/>
  <c r="M59" i="26"/>
  <c r="O59" i="26"/>
  <c r="Q59" i="26"/>
  <c r="V59" i="26"/>
  <c r="K60" i="26"/>
  <c r="Q60" i="26"/>
  <c r="G61" i="26"/>
  <c r="G60" i="26" s="1"/>
  <c r="I61" i="26"/>
  <c r="I60" i="26" s="1"/>
  <c r="K61" i="26"/>
  <c r="O61" i="26"/>
  <c r="O60" i="26" s="1"/>
  <c r="Q61" i="26"/>
  <c r="V61" i="26"/>
  <c r="V60" i="26" s="1"/>
  <c r="I62" i="26"/>
  <c r="O62" i="26"/>
  <c r="Q62" i="26"/>
  <c r="G63" i="26"/>
  <c r="G62" i="26" s="1"/>
  <c r="I63" i="26"/>
  <c r="K63" i="26"/>
  <c r="K62" i="26" s="1"/>
  <c r="O63" i="26"/>
  <c r="Q63" i="26"/>
  <c r="V63" i="26"/>
  <c r="V62" i="26" s="1"/>
  <c r="G65" i="26"/>
  <c r="M65" i="26" s="1"/>
  <c r="I65" i="26"/>
  <c r="K65" i="26"/>
  <c r="K64" i="26" s="1"/>
  <c r="O65" i="26"/>
  <c r="O64" i="26" s="1"/>
  <c r="Q65" i="26"/>
  <c r="Q64" i="26" s="1"/>
  <c r="V65" i="26"/>
  <c r="G67" i="26"/>
  <c r="I67" i="26"/>
  <c r="K67" i="26"/>
  <c r="M67" i="26"/>
  <c r="O67" i="26"/>
  <c r="Q67" i="26"/>
  <c r="V67" i="26"/>
  <c r="V64" i="26" s="1"/>
  <c r="G69" i="26"/>
  <c r="I69" i="26"/>
  <c r="K69" i="26"/>
  <c r="M69" i="26"/>
  <c r="O69" i="26"/>
  <c r="Q69" i="26"/>
  <c r="V69" i="26"/>
  <c r="G74" i="26"/>
  <c r="I74" i="26"/>
  <c r="K74" i="26"/>
  <c r="M74" i="26"/>
  <c r="O74" i="26"/>
  <c r="Q74" i="26"/>
  <c r="V74" i="26"/>
  <c r="G75" i="26"/>
  <c r="M75" i="26" s="1"/>
  <c r="I75" i="26"/>
  <c r="K75" i="26"/>
  <c r="O75" i="26"/>
  <c r="Q75" i="26"/>
  <c r="V75" i="26"/>
  <c r="G76" i="26"/>
  <c r="M76" i="26" s="1"/>
  <c r="I76" i="26"/>
  <c r="K76" i="26"/>
  <c r="O76" i="26"/>
  <c r="Q76" i="26"/>
  <c r="V76" i="26"/>
  <c r="G78" i="26"/>
  <c r="M78" i="26" s="1"/>
  <c r="I78" i="26"/>
  <c r="K78" i="26"/>
  <c r="O78" i="26"/>
  <c r="Q78" i="26"/>
  <c r="V78" i="26"/>
  <c r="G80" i="26"/>
  <c r="M80" i="26" s="1"/>
  <c r="I80" i="26"/>
  <c r="I64" i="26" s="1"/>
  <c r="K80" i="26"/>
  <c r="O80" i="26"/>
  <c r="Q80" i="26"/>
  <c r="V80" i="26"/>
  <c r="G82" i="26"/>
  <c r="M82" i="26" s="1"/>
  <c r="I82" i="26"/>
  <c r="K82" i="26"/>
  <c r="O82" i="26"/>
  <c r="Q82" i="26"/>
  <c r="V82" i="26"/>
  <c r="G84" i="26"/>
  <c r="I84" i="26"/>
  <c r="K84" i="26"/>
  <c r="M84" i="26"/>
  <c r="O84" i="26"/>
  <c r="Q84" i="26"/>
  <c r="V84" i="26"/>
  <c r="G86" i="26"/>
  <c r="I86" i="26"/>
  <c r="K86" i="26"/>
  <c r="M86" i="26"/>
  <c r="O86" i="26"/>
  <c r="Q86" i="26"/>
  <c r="V86" i="26"/>
  <c r="Q87" i="26"/>
  <c r="G88" i="26"/>
  <c r="G87" i="26" s="1"/>
  <c r="I88" i="26"/>
  <c r="I87" i="26" s="1"/>
  <c r="K88" i="26"/>
  <c r="K87" i="26" s="1"/>
  <c r="O88" i="26"/>
  <c r="O87" i="26" s="1"/>
  <c r="Q88" i="26"/>
  <c r="V88" i="26"/>
  <c r="V87" i="26" s="1"/>
  <c r="G92" i="26"/>
  <c r="M92" i="26" s="1"/>
  <c r="I92" i="26"/>
  <c r="K92" i="26"/>
  <c r="O92" i="26"/>
  <c r="Q92" i="26"/>
  <c r="V92" i="26"/>
  <c r="G93" i="26"/>
  <c r="K93" i="26"/>
  <c r="V93" i="26"/>
  <c r="G94" i="26"/>
  <c r="M94" i="26" s="1"/>
  <c r="M93" i="26" s="1"/>
  <c r="I94" i="26"/>
  <c r="I93" i="26" s="1"/>
  <c r="K94" i="26"/>
  <c r="O94" i="26"/>
  <c r="O93" i="26" s="1"/>
  <c r="Q94" i="26"/>
  <c r="Q93" i="26" s="1"/>
  <c r="V94" i="26"/>
  <c r="AE96" i="26"/>
  <c r="AF96" i="26"/>
  <c r="G62" i="25"/>
  <c r="G8" i="25"/>
  <c r="G9" i="25"/>
  <c r="M9" i="25" s="1"/>
  <c r="I9" i="25"/>
  <c r="I8" i="25" s="1"/>
  <c r="K9" i="25"/>
  <c r="K8" i="25" s="1"/>
  <c r="O9" i="25"/>
  <c r="O8" i="25" s="1"/>
  <c r="Q9" i="25"/>
  <c r="V9" i="25"/>
  <c r="V8" i="25" s="1"/>
  <c r="G11" i="25"/>
  <c r="M11" i="25" s="1"/>
  <c r="I11" i="25"/>
  <c r="K11" i="25"/>
  <c r="O11" i="25"/>
  <c r="Q11" i="25"/>
  <c r="V11" i="25"/>
  <c r="G12" i="25"/>
  <c r="I12" i="25"/>
  <c r="K12" i="25"/>
  <c r="M12" i="25"/>
  <c r="O12" i="25"/>
  <c r="Q12" i="25"/>
  <c r="V12" i="25"/>
  <c r="G13" i="25"/>
  <c r="I13" i="25"/>
  <c r="K13" i="25"/>
  <c r="M13" i="25"/>
  <c r="O13" i="25"/>
  <c r="Q13" i="25"/>
  <c r="V13" i="25"/>
  <c r="G16" i="25"/>
  <c r="I16" i="25"/>
  <c r="K16" i="25"/>
  <c r="M16" i="25"/>
  <c r="O16" i="25"/>
  <c r="Q16" i="25"/>
  <c r="Q8" i="25" s="1"/>
  <c r="V16" i="25"/>
  <c r="G18" i="25"/>
  <c r="M18" i="25" s="1"/>
  <c r="I18" i="25"/>
  <c r="I17" i="25" s="1"/>
  <c r="K18" i="25"/>
  <c r="K17" i="25" s="1"/>
  <c r="O18" i="25"/>
  <c r="O17" i="25" s="1"/>
  <c r="Q18" i="25"/>
  <c r="V18" i="25"/>
  <c r="G19" i="25"/>
  <c r="G17" i="25" s="1"/>
  <c r="I19" i="25"/>
  <c r="K19" i="25"/>
  <c r="O19" i="25"/>
  <c r="Q19" i="25"/>
  <c r="Q17" i="25" s="1"/>
  <c r="V19" i="25"/>
  <c r="G21" i="25"/>
  <c r="I21" i="25"/>
  <c r="K21" i="25"/>
  <c r="M21" i="25"/>
  <c r="O21" i="25"/>
  <c r="Q21" i="25"/>
  <c r="V21" i="25"/>
  <c r="G23" i="25"/>
  <c r="M23" i="25" s="1"/>
  <c r="I23" i="25"/>
  <c r="K23" i="25"/>
  <c r="O23" i="25"/>
  <c r="Q23" i="25"/>
  <c r="V23" i="25"/>
  <c r="G27" i="25"/>
  <c r="I27" i="25"/>
  <c r="K27" i="25"/>
  <c r="M27" i="25"/>
  <c r="O27" i="25"/>
  <c r="Q27" i="25"/>
  <c r="V27" i="25"/>
  <c r="G28" i="25"/>
  <c r="I28" i="25"/>
  <c r="K28" i="25"/>
  <c r="M28" i="25"/>
  <c r="O28" i="25"/>
  <c r="Q28" i="25"/>
  <c r="V28" i="25"/>
  <c r="G30" i="25"/>
  <c r="I30" i="25"/>
  <c r="K30" i="25"/>
  <c r="M30" i="25"/>
  <c r="O30" i="25"/>
  <c r="Q30" i="25"/>
  <c r="V30" i="25"/>
  <c r="G32" i="25"/>
  <c r="M32" i="25" s="1"/>
  <c r="I32" i="25"/>
  <c r="K32" i="25"/>
  <c r="O32" i="25"/>
  <c r="Q32" i="25"/>
  <c r="V32" i="25"/>
  <c r="V17" i="25" s="1"/>
  <c r="G35" i="25"/>
  <c r="M35" i="25" s="1"/>
  <c r="I35" i="25"/>
  <c r="K35" i="25"/>
  <c r="O35" i="25"/>
  <c r="Q35" i="25"/>
  <c r="V35" i="25"/>
  <c r="G37" i="25"/>
  <c r="M37" i="25" s="1"/>
  <c r="I37" i="25"/>
  <c r="K37" i="25"/>
  <c r="O37" i="25"/>
  <c r="Q37" i="25"/>
  <c r="V37" i="25"/>
  <c r="I39" i="25"/>
  <c r="G40" i="25"/>
  <c r="M40" i="25" s="1"/>
  <c r="I40" i="25"/>
  <c r="K40" i="25"/>
  <c r="K39" i="25" s="1"/>
  <c r="O40" i="25"/>
  <c r="O39" i="25" s="1"/>
  <c r="Q40" i="25"/>
  <c r="Q39" i="25" s="1"/>
  <c r="V40" i="25"/>
  <c r="G42" i="25"/>
  <c r="I42" i="25"/>
  <c r="K42" i="25"/>
  <c r="M42" i="25"/>
  <c r="O42" i="25"/>
  <c r="Q42" i="25"/>
  <c r="V42" i="25"/>
  <c r="G44" i="25"/>
  <c r="I44" i="25"/>
  <c r="K44" i="25"/>
  <c r="M44" i="25"/>
  <c r="O44" i="25"/>
  <c r="Q44" i="25"/>
  <c r="V44" i="25"/>
  <c r="V39" i="25" s="1"/>
  <c r="G45" i="25"/>
  <c r="I45" i="25"/>
  <c r="K45" i="25"/>
  <c r="M45" i="25"/>
  <c r="O45" i="25"/>
  <c r="Q45" i="25"/>
  <c r="V45" i="25"/>
  <c r="G47" i="25"/>
  <c r="M47" i="25" s="1"/>
  <c r="I47" i="25"/>
  <c r="K47" i="25"/>
  <c r="O47" i="25"/>
  <c r="Q47" i="25"/>
  <c r="V47" i="25"/>
  <c r="G49" i="25"/>
  <c r="M49" i="25" s="1"/>
  <c r="I49" i="25"/>
  <c r="K49" i="25"/>
  <c r="O49" i="25"/>
  <c r="Q49" i="25"/>
  <c r="V49" i="25"/>
  <c r="G51" i="25"/>
  <c r="Q51" i="25"/>
  <c r="G52" i="25"/>
  <c r="M52" i="25" s="1"/>
  <c r="M51" i="25" s="1"/>
  <c r="I52" i="25"/>
  <c r="I51" i="25" s="1"/>
  <c r="K52" i="25"/>
  <c r="O52" i="25"/>
  <c r="O51" i="25" s="1"/>
  <c r="Q52" i="25"/>
  <c r="V52" i="25"/>
  <c r="V51" i="25" s="1"/>
  <c r="G54" i="25"/>
  <c r="M54" i="25" s="1"/>
  <c r="I54" i="25"/>
  <c r="K54" i="25"/>
  <c r="K51" i="25" s="1"/>
  <c r="O54" i="25"/>
  <c r="Q54" i="25"/>
  <c r="V54" i="25"/>
  <c r="G55" i="25"/>
  <c r="K55" i="25"/>
  <c r="M55" i="25"/>
  <c r="Q55" i="25"/>
  <c r="G56" i="25"/>
  <c r="I56" i="25"/>
  <c r="I55" i="25" s="1"/>
  <c r="K56" i="25"/>
  <c r="M56" i="25"/>
  <c r="O56" i="25"/>
  <c r="O55" i="25" s="1"/>
  <c r="Q56" i="25"/>
  <c r="V56" i="25"/>
  <c r="V55" i="25" s="1"/>
  <c r="K57" i="25"/>
  <c r="O57" i="25"/>
  <c r="Q57" i="25"/>
  <c r="G58" i="25"/>
  <c r="G57" i="25" s="1"/>
  <c r="I58" i="25"/>
  <c r="I57" i="25" s="1"/>
  <c r="K58" i="25"/>
  <c r="M58" i="25"/>
  <c r="M57" i="25" s="1"/>
  <c r="O58" i="25"/>
  <c r="Q58" i="25"/>
  <c r="V58" i="25"/>
  <c r="V57" i="25" s="1"/>
  <c r="I59" i="25"/>
  <c r="O59" i="25"/>
  <c r="V59" i="25"/>
  <c r="G60" i="25"/>
  <c r="G59" i="25" s="1"/>
  <c r="I60" i="25"/>
  <c r="K60" i="25"/>
  <c r="K59" i="25" s="1"/>
  <c r="O60" i="25"/>
  <c r="Q60" i="25"/>
  <c r="Q59" i="25" s="1"/>
  <c r="V60" i="25"/>
  <c r="AE62" i="25"/>
  <c r="AF62" i="25"/>
  <c r="G80" i="24"/>
  <c r="G9" i="24"/>
  <c r="M9" i="24" s="1"/>
  <c r="I9" i="24"/>
  <c r="I8" i="24" s="1"/>
  <c r="K9" i="24"/>
  <c r="K8" i="24" s="1"/>
  <c r="O9" i="24"/>
  <c r="Q9" i="24"/>
  <c r="V9" i="24"/>
  <c r="V8" i="24" s="1"/>
  <c r="G11" i="24"/>
  <c r="M11" i="24" s="1"/>
  <c r="I11" i="24"/>
  <c r="K11" i="24"/>
  <c r="O11" i="24"/>
  <c r="Q11" i="24"/>
  <c r="V11" i="24"/>
  <c r="G12" i="24"/>
  <c r="I12" i="24"/>
  <c r="K12" i="24"/>
  <c r="M12" i="24"/>
  <c r="O12" i="24"/>
  <c r="O8" i="24" s="1"/>
  <c r="Q12" i="24"/>
  <c r="V12" i="24"/>
  <c r="G14" i="24"/>
  <c r="I14" i="24"/>
  <c r="K14" i="24"/>
  <c r="M14" i="24"/>
  <c r="O14" i="24"/>
  <c r="Q14" i="24"/>
  <c r="V14" i="24"/>
  <c r="G18" i="24"/>
  <c r="I18" i="24"/>
  <c r="K18" i="24"/>
  <c r="M18" i="24"/>
  <c r="O18" i="24"/>
  <c r="Q18" i="24"/>
  <c r="Q8" i="24" s="1"/>
  <c r="V18" i="24"/>
  <c r="G20" i="24"/>
  <c r="I20" i="24"/>
  <c r="K20" i="24"/>
  <c r="M20" i="24"/>
  <c r="O20" i="24"/>
  <c r="Q20" i="24"/>
  <c r="V20" i="24"/>
  <c r="G22" i="24"/>
  <c r="M22" i="24" s="1"/>
  <c r="I22" i="24"/>
  <c r="K22" i="24"/>
  <c r="O22" i="24"/>
  <c r="Q22" i="24"/>
  <c r="V22" i="24"/>
  <c r="G29" i="24"/>
  <c r="G8" i="24" s="1"/>
  <c r="I29" i="24"/>
  <c r="K29" i="24"/>
  <c r="O29" i="24"/>
  <c r="Q29" i="24"/>
  <c r="V29" i="24"/>
  <c r="G34" i="24"/>
  <c r="M34" i="24" s="1"/>
  <c r="I34" i="24"/>
  <c r="K34" i="24"/>
  <c r="O34" i="24"/>
  <c r="Q34" i="24"/>
  <c r="V34" i="24"/>
  <c r="G35" i="24"/>
  <c r="M35" i="24" s="1"/>
  <c r="I35" i="24"/>
  <c r="K35" i="24"/>
  <c r="O35" i="24"/>
  <c r="Q35" i="24"/>
  <c r="V35" i="24"/>
  <c r="G41" i="24"/>
  <c r="I41" i="24"/>
  <c r="K41" i="24"/>
  <c r="M41" i="24"/>
  <c r="O41" i="24"/>
  <c r="Q41" i="24"/>
  <c r="V41" i="24"/>
  <c r="G42" i="24"/>
  <c r="I42" i="24"/>
  <c r="K42" i="24"/>
  <c r="M42" i="24"/>
  <c r="O42" i="24"/>
  <c r="Q42" i="24"/>
  <c r="V42" i="24"/>
  <c r="G43" i="24"/>
  <c r="I43" i="24"/>
  <c r="K43" i="24"/>
  <c r="M43" i="24"/>
  <c r="O43" i="24"/>
  <c r="Q43" i="24"/>
  <c r="V43" i="24"/>
  <c r="G46" i="24"/>
  <c r="M46" i="24" s="1"/>
  <c r="I46" i="24"/>
  <c r="I45" i="24" s="1"/>
  <c r="K46" i="24"/>
  <c r="K45" i="24" s="1"/>
  <c r="O46" i="24"/>
  <c r="O45" i="24" s="1"/>
  <c r="Q46" i="24"/>
  <c r="V46" i="24"/>
  <c r="G48" i="24"/>
  <c r="AF80" i="24" s="1"/>
  <c r="I48" i="24"/>
  <c r="K48" i="24"/>
  <c r="O48" i="24"/>
  <c r="Q48" i="24"/>
  <c r="Q45" i="24" s="1"/>
  <c r="V48" i="24"/>
  <c r="G50" i="24"/>
  <c r="I50" i="24"/>
  <c r="K50" i="24"/>
  <c r="M50" i="24"/>
  <c r="O50" i="24"/>
  <c r="Q50" i="24"/>
  <c r="V50" i="24"/>
  <c r="G52" i="24"/>
  <c r="M52" i="24" s="1"/>
  <c r="I52" i="24"/>
  <c r="K52" i="24"/>
  <c r="O52" i="24"/>
  <c r="Q52" i="24"/>
  <c r="V52" i="24"/>
  <c r="G54" i="24"/>
  <c r="I54" i="24"/>
  <c r="K54" i="24"/>
  <c r="M54" i="24"/>
  <c r="O54" i="24"/>
  <c r="Q54" i="24"/>
  <c r="V54" i="24"/>
  <c r="G55" i="24"/>
  <c r="I55" i="24"/>
  <c r="K55" i="24"/>
  <c r="M55" i="24"/>
  <c r="O55" i="24"/>
  <c r="Q55" i="24"/>
  <c r="V55" i="24"/>
  <c r="G57" i="24"/>
  <c r="I57" i="24"/>
  <c r="K57" i="24"/>
  <c r="M57" i="24"/>
  <c r="O57" i="24"/>
  <c r="Q57" i="24"/>
  <c r="V57" i="24"/>
  <c r="G59" i="24"/>
  <c r="M59" i="24" s="1"/>
  <c r="I59" i="24"/>
  <c r="K59" i="24"/>
  <c r="O59" i="24"/>
  <c r="Q59" i="24"/>
  <c r="V59" i="24"/>
  <c r="V45" i="24" s="1"/>
  <c r="I61" i="24"/>
  <c r="O61" i="24"/>
  <c r="V61" i="24"/>
  <c r="G62" i="24"/>
  <c r="G61" i="24" s="1"/>
  <c r="I62" i="24"/>
  <c r="K62" i="24"/>
  <c r="K61" i="24" s="1"/>
  <c r="O62" i="24"/>
  <c r="Q62" i="24"/>
  <c r="Q61" i="24" s="1"/>
  <c r="V62" i="24"/>
  <c r="I63" i="24"/>
  <c r="G64" i="24"/>
  <c r="I64" i="24"/>
  <c r="K64" i="24"/>
  <c r="K63" i="24" s="1"/>
  <c r="M64" i="24"/>
  <c r="O64" i="24"/>
  <c r="O63" i="24" s="1"/>
  <c r="Q64" i="24"/>
  <c r="Q63" i="24" s="1"/>
  <c r="V64" i="24"/>
  <c r="G65" i="24"/>
  <c r="I65" i="24"/>
  <c r="K65" i="24"/>
  <c r="M65" i="24"/>
  <c r="O65" i="24"/>
  <c r="Q65" i="24"/>
  <c r="V65" i="24"/>
  <c r="G66" i="24"/>
  <c r="I66" i="24"/>
  <c r="K66" i="24"/>
  <c r="M66" i="24"/>
  <c r="O66" i="24"/>
  <c r="Q66" i="24"/>
  <c r="V66" i="24"/>
  <c r="V63" i="24" s="1"/>
  <c r="G67" i="24"/>
  <c r="I67" i="24"/>
  <c r="K67" i="24"/>
  <c r="M67" i="24"/>
  <c r="O67" i="24"/>
  <c r="Q67" i="24"/>
  <c r="V67" i="24"/>
  <c r="G68" i="24"/>
  <c r="M68" i="24" s="1"/>
  <c r="I68" i="24"/>
  <c r="K68" i="24"/>
  <c r="O68" i="24"/>
  <c r="Q68" i="24"/>
  <c r="V68" i="24"/>
  <c r="I70" i="24"/>
  <c r="O70" i="24"/>
  <c r="Q70" i="24"/>
  <c r="V70" i="24"/>
  <c r="G71" i="24"/>
  <c r="G70" i="24" s="1"/>
  <c r="I71" i="24"/>
  <c r="K71" i="24"/>
  <c r="K70" i="24" s="1"/>
  <c r="O71" i="24"/>
  <c r="Q71" i="24"/>
  <c r="V71" i="24"/>
  <c r="G72" i="24"/>
  <c r="I72" i="24"/>
  <c r="M72" i="24"/>
  <c r="V72" i="24"/>
  <c r="G73" i="24"/>
  <c r="I73" i="24"/>
  <c r="K73" i="24"/>
  <c r="K72" i="24" s="1"/>
  <c r="M73" i="24"/>
  <c r="O73" i="24"/>
  <c r="O72" i="24" s="1"/>
  <c r="Q73" i="24"/>
  <c r="Q72" i="24" s="1"/>
  <c r="V73" i="24"/>
  <c r="G74" i="24"/>
  <c r="K74" i="24"/>
  <c r="G75" i="24"/>
  <c r="I75" i="24"/>
  <c r="I74" i="24" s="1"/>
  <c r="K75" i="24"/>
  <c r="M75" i="24"/>
  <c r="O75" i="24"/>
  <c r="O74" i="24" s="1"/>
  <c r="Q75" i="24"/>
  <c r="V75" i="24"/>
  <c r="V74" i="24" s="1"/>
  <c r="G76" i="24"/>
  <c r="I76" i="24"/>
  <c r="K76" i="24"/>
  <c r="M76" i="24"/>
  <c r="O76" i="24"/>
  <c r="Q76" i="24"/>
  <c r="Q74" i="24" s="1"/>
  <c r="V76" i="24"/>
  <c r="G77" i="24"/>
  <c r="I77" i="24"/>
  <c r="K77" i="24"/>
  <c r="M77" i="24"/>
  <c r="O77" i="24"/>
  <c r="Q77" i="24"/>
  <c r="V77" i="24"/>
  <c r="G78" i="24"/>
  <c r="M78" i="24" s="1"/>
  <c r="M74" i="24" s="1"/>
  <c r="I78" i="24"/>
  <c r="K78" i="24"/>
  <c r="O78" i="24"/>
  <c r="Q78" i="24"/>
  <c r="V78" i="24"/>
  <c r="AE80" i="24"/>
  <c r="G19" i="23"/>
  <c r="G9" i="23"/>
  <c r="M9" i="23" s="1"/>
  <c r="I9" i="23"/>
  <c r="I8" i="23" s="1"/>
  <c r="K9" i="23"/>
  <c r="K8" i="23" s="1"/>
  <c r="O9" i="23"/>
  <c r="O8" i="23" s="1"/>
  <c r="Q9" i="23"/>
  <c r="Q8" i="23" s="1"/>
  <c r="V9" i="23"/>
  <c r="G10" i="23"/>
  <c r="M10" i="23" s="1"/>
  <c r="I10" i="23"/>
  <c r="K10" i="23"/>
  <c r="O10" i="23"/>
  <c r="Q10" i="23"/>
  <c r="V10" i="23"/>
  <c r="G11" i="23"/>
  <c r="I11" i="23"/>
  <c r="K11" i="23"/>
  <c r="M11" i="23"/>
  <c r="O11" i="23"/>
  <c r="Q11" i="23"/>
  <c r="V11" i="23"/>
  <c r="G12" i="23"/>
  <c r="I12" i="23"/>
  <c r="K12" i="23"/>
  <c r="M12" i="23"/>
  <c r="O12" i="23"/>
  <c r="Q12" i="23"/>
  <c r="V12" i="23"/>
  <c r="G13" i="23"/>
  <c r="I13" i="23"/>
  <c r="K13" i="23"/>
  <c r="M13" i="23"/>
  <c r="O13" i="23"/>
  <c r="Q13" i="23"/>
  <c r="V13" i="23"/>
  <c r="G14" i="23"/>
  <c r="I14" i="23"/>
  <c r="K14" i="23"/>
  <c r="M14" i="23"/>
  <c r="O14" i="23"/>
  <c r="Q14" i="23"/>
  <c r="V14" i="23"/>
  <c r="V8" i="23" s="1"/>
  <c r="G15" i="23"/>
  <c r="I15" i="23"/>
  <c r="K15" i="23"/>
  <c r="M15" i="23"/>
  <c r="O15" i="23"/>
  <c r="Q15" i="23"/>
  <c r="V15" i="23"/>
  <c r="G16" i="23"/>
  <c r="G8" i="23" s="1"/>
  <c r="I16" i="23"/>
  <c r="K16" i="23"/>
  <c r="O16" i="23"/>
  <c r="Q16" i="23"/>
  <c r="V16" i="23"/>
  <c r="G17" i="23"/>
  <c r="M17" i="23" s="1"/>
  <c r="I17" i="23"/>
  <c r="K17" i="23"/>
  <c r="O17" i="23"/>
  <c r="Q17" i="23"/>
  <c r="V17" i="23"/>
  <c r="AE19" i="23"/>
  <c r="G51" i="22"/>
  <c r="G8" i="22"/>
  <c r="G9" i="22"/>
  <c r="M9" i="22" s="1"/>
  <c r="I9" i="22"/>
  <c r="I8" i="22" s="1"/>
  <c r="K9" i="22"/>
  <c r="K8" i="22" s="1"/>
  <c r="O9" i="22"/>
  <c r="O8" i="22" s="1"/>
  <c r="Q9" i="22"/>
  <c r="V9" i="22"/>
  <c r="V8" i="22" s="1"/>
  <c r="G12" i="22"/>
  <c r="M12" i="22" s="1"/>
  <c r="I12" i="22"/>
  <c r="K12" i="22"/>
  <c r="O12" i="22"/>
  <c r="Q12" i="22"/>
  <c r="V12" i="22"/>
  <c r="G14" i="22"/>
  <c r="I14" i="22"/>
  <c r="K14" i="22"/>
  <c r="M14" i="22"/>
  <c r="O14" i="22"/>
  <c r="Q14" i="22"/>
  <c r="V14" i="22"/>
  <c r="G16" i="22"/>
  <c r="I16" i="22"/>
  <c r="K16" i="22"/>
  <c r="M16" i="22"/>
  <c r="O16" i="22"/>
  <c r="Q16" i="22"/>
  <c r="V16" i="22"/>
  <c r="G18" i="22"/>
  <c r="I18" i="22"/>
  <c r="K18" i="22"/>
  <c r="M18" i="22"/>
  <c r="O18" i="22"/>
  <c r="Q18" i="22"/>
  <c r="Q8" i="22" s="1"/>
  <c r="V18" i="22"/>
  <c r="V21" i="22"/>
  <c r="G22" i="22"/>
  <c r="I22" i="22"/>
  <c r="I21" i="22" s="1"/>
  <c r="K22" i="22"/>
  <c r="K21" i="22" s="1"/>
  <c r="M22" i="22"/>
  <c r="O22" i="22"/>
  <c r="O21" i="22" s="1"/>
  <c r="Q22" i="22"/>
  <c r="V22" i="22"/>
  <c r="G24" i="22"/>
  <c r="AF51" i="22" s="1"/>
  <c r="I24" i="22"/>
  <c r="K24" i="22"/>
  <c r="O24" i="22"/>
  <c r="Q24" i="22"/>
  <c r="Q21" i="22" s="1"/>
  <c r="V24" i="22"/>
  <c r="G26" i="22"/>
  <c r="I26" i="22"/>
  <c r="K26" i="22"/>
  <c r="M26" i="22"/>
  <c r="O26" i="22"/>
  <c r="Q26" i="22"/>
  <c r="V26" i="22"/>
  <c r="G28" i="22"/>
  <c r="M28" i="22" s="1"/>
  <c r="I28" i="22"/>
  <c r="K28" i="22"/>
  <c r="O28" i="22"/>
  <c r="Q28" i="22"/>
  <c r="V28" i="22"/>
  <c r="G30" i="22"/>
  <c r="I30" i="22"/>
  <c r="K30" i="22"/>
  <c r="M30" i="22"/>
  <c r="O30" i="22"/>
  <c r="Q30" i="22"/>
  <c r="V30" i="22"/>
  <c r="G32" i="22"/>
  <c r="I32" i="22"/>
  <c r="K32" i="22"/>
  <c r="M32" i="22"/>
  <c r="O32" i="22"/>
  <c r="Q32" i="22"/>
  <c r="V32" i="22"/>
  <c r="Q34" i="22"/>
  <c r="G35" i="22"/>
  <c r="G34" i="22" s="1"/>
  <c r="I35" i="22"/>
  <c r="I34" i="22" s="1"/>
  <c r="K35" i="22"/>
  <c r="O35" i="22"/>
  <c r="O34" i="22" s="1"/>
  <c r="Q35" i="22"/>
  <c r="V35" i="22"/>
  <c r="V34" i="22" s="1"/>
  <c r="G37" i="22"/>
  <c r="M37" i="22" s="1"/>
  <c r="I37" i="22"/>
  <c r="K37" i="22"/>
  <c r="K34" i="22" s="1"/>
  <c r="O37" i="22"/>
  <c r="Q37" i="22"/>
  <c r="V37" i="22"/>
  <c r="G39" i="22"/>
  <c r="M39" i="22" s="1"/>
  <c r="I39" i="22"/>
  <c r="K39" i="22"/>
  <c r="O39" i="22"/>
  <c r="Q39" i="22"/>
  <c r="V39" i="22"/>
  <c r="G40" i="22"/>
  <c r="I40" i="22"/>
  <c r="K40" i="22"/>
  <c r="M40" i="22"/>
  <c r="O40" i="22"/>
  <c r="Q40" i="22"/>
  <c r="V40" i="22"/>
  <c r="G44" i="22"/>
  <c r="K44" i="22"/>
  <c r="O44" i="22"/>
  <c r="G45" i="22"/>
  <c r="I45" i="22"/>
  <c r="I44" i="22" s="1"/>
  <c r="K45" i="22"/>
  <c r="M45" i="22"/>
  <c r="M44" i="22" s="1"/>
  <c r="O45" i="22"/>
  <c r="Q45" i="22"/>
  <c r="Q44" i="22" s="1"/>
  <c r="V45" i="22"/>
  <c r="V44" i="22" s="1"/>
  <c r="K46" i="22"/>
  <c r="O46" i="22"/>
  <c r="V46" i="22"/>
  <c r="G47" i="22"/>
  <c r="G46" i="22" s="1"/>
  <c r="I47" i="22"/>
  <c r="I46" i="22" s="1"/>
  <c r="K47" i="22"/>
  <c r="M47" i="22"/>
  <c r="M46" i="22" s="1"/>
  <c r="O47" i="22"/>
  <c r="Q47" i="22"/>
  <c r="Q46" i="22" s="1"/>
  <c r="V47" i="22"/>
  <c r="G48" i="22"/>
  <c r="O48" i="22"/>
  <c r="V48" i="22"/>
  <c r="G49" i="22"/>
  <c r="I49" i="22"/>
  <c r="I48" i="22" s="1"/>
  <c r="K49" i="22"/>
  <c r="K48" i="22" s="1"/>
  <c r="M49" i="22"/>
  <c r="M48" i="22" s="1"/>
  <c r="O49" i="22"/>
  <c r="Q49" i="22"/>
  <c r="Q48" i="22" s="1"/>
  <c r="V49" i="22"/>
  <c r="AE51" i="22"/>
  <c r="G68" i="21"/>
  <c r="G8" i="21"/>
  <c r="G9" i="21"/>
  <c r="M9" i="21" s="1"/>
  <c r="I9" i="21"/>
  <c r="I8" i="21" s="1"/>
  <c r="K9" i="21"/>
  <c r="K8" i="21" s="1"/>
  <c r="O9" i="21"/>
  <c r="O8" i="21" s="1"/>
  <c r="Q9" i="21"/>
  <c r="V9" i="21"/>
  <c r="V8" i="21" s="1"/>
  <c r="G11" i="21"/>
  <c r="M11" i="21" s="1"/>
  <c r="I11" i="21"/>
  <c r="K11" i="21"/>
  <c r="O11" i="21"/>
  <c r="Q11" i="21"/>
  <c r="V11" i="21"/>
  <c r="G12" i="21"/>
  <c r="I12" i="21"/>
  <c r="K12" i="21"/>
  <c r="M12" i="21"/>
  <c r="O12" i="21"/>
  <c r="Q12" i="21"/>
  <c r="V12" i="21"/>
  <c r="G13" i="21"/>
  <c r="I13" i="21"/>
  <c r="K13" i="21"/>
  <c r="M13" i="21"/>
  <c r="O13" i="21"/>
  <c r="Q13" i="21"/>
  <c r="V13" i="21"/>
  <c r="G16" i="21"/>
  <c r="I16" i="21"/>
  <c r="K16" i="21"/>
  <c r="M16" i="21"/>
  <c r="O16" i="21"/>
  <c r="Q16" i="21"/>
  <c r="Q8" i="21" s="1"/>
  <c r="V16" i="21"/>
  <c r="G18" i="21"/>
  <c r="I18" i="21"/>
  <c r="I17" i="21" s="1"/>
  <c r="K18" i="21"/>
  <c r="K17" i="21" s="1"/>
  <c r="M18" i="21"/>
  <c r="O18" i="21"/>
  <c r="O17" i="21" s="1"/>
  <c r="Q18" i="21"/>
  <c r="V18" i="21"/>
  <c r="G19" i="21"/>
  <c r="G17" i="21" s="1"/>
  <c r="I19" i="21"/>
  <c r="K19" i="21"/>
  <c r="O19" i="21"/>
  <c r="Q19" i="21"/>
  <c r="Q17" i="21" s="1"/>
  <c r="V19" i="21"/>
  <c r="G21" i="21"/>
  <c r="I21" i="21"/>
  <c r="K21" i="21"/>
  <c r="M21" i="21"/>
  <c r="O21" i="21"/>
  <c r="Q21" i="21"/>
  <c r="V21" i="21"/>
  <c r="G24" i="21"/>
  <c r="M24" i="21" s="1"/>
  <c r="I24" i="21"/>
  <c r="K24" i="21"/>
  <c r="O24" i="21"/>
  <c r="Q24" i="21"/>
  <c r="V24" i="21"/>
  <c r="G29" i="21"/>
  <c r="I29" i="21"/>
  <c r="K29" i="21"/>
  <c r="M29" i="21"/>
  <c r="O29" i="21"/>
  <c r="Q29" i="21"/>
  <c r="V29" i="21"/>
  <c r="G30" i="21"/>
  <c r="I30" i="21"/>
  <c r="K30" i="21"/>
  <c r="M30" i="21"/>
  <c r="O30" i="21"/>
  <c r="Q30" i="21"/>
  <c r="V30" i="21"/>
  <c r="G32" i="21"/>
  <c r="I32" i="21"/>
  <c r="K32" i="21"/>
  <c r="M32" i="21"/>
  <c r="O32" i="21"/>
  <c r="Q32" i="21"/>
  <c r="V32" i="21"/>
  <c r="G34" i="21"/>
  <c r="M34" i="21" s="1"/>
  <c r="I34" i="21"/>
  <c r="K34" i="21"/>
  <c r="O34" i="21"/>
  <c r="Q34" i="21"/>
  <c r="V34" i="21"/>
  <c r="V17" i="21" s="1"/>
  <c r="G37" i="21"/>
  <c r="M37" i="21" s="1"/>
  <c r="I37" i="21"/>
  <c r="K37" i="21"/>
  <c r="O37" i="21"/>
  <c r="Q37" i="21"/>
  <c r="V37" i="21"/>
  <c r="G39" i="21"/>
  <c r="M39" i="21" s="1"/>
  <c r="I39" i="21"/>
  <c r="K39" i="21"/>
  <c r="O39" i="21"/>
  <c r="Q39" i="21"/>
  <c r="V39" i="21"/>
  <c r="G41" i="21"/>
  <c r="I41" i="21"/>
  <c r="G42" i="21"/>
  <c r="M42" i="21" s="1"/>
  <c r="I42" i="21"/>
  <c r="K42" i="21"/>
  <c r="K41" i="21" s="1"/>
  <c r="O42" i="21"/>
  <c r="O41" i="21" s="1"/>
  <c r="Q42" i="21"/>
  <c r="Q41" i="21" s="1"/>
  <c r="V42" i="21"/>
  <c r="G44" i="21"/>
  <c r="I44" i="21"/>
  <c r="K44" i="21"/>
  <c r="M44" i="21"/>
  <c r="O44" i="21"/>
  <c r="Q44" i="21"/>
  <c r="V44" i="21"/>
  <c r="G46" i="21"/>
  <c r="I46" i="21"/>
  <c r="K46" i="21"/>
  <c r="M46" i="21"/>
  <c r="O46" i="21"/>
  <c r="Q46" i="21"/>
  <c r="V46" i="21"/>
  <c r="V41" i="21" s="1"/>
  <c r="G47" i="21"/>
  <c r="I47" i="21"/>
  <c r="K47" i="21"/>
  <c r="M47" i="21"/>
  <c r="O47" i="21"/>
  <c r="Q47" i="21"/>
  <c r="V47" i="21"/>
  <c r="G49" i="21"/>
  <c r="M49" i="21" s="1"/>
  <c r="I49" i="21"/>
  <c r="K49" i="21"/>
  <c r="O49" i="21"/>
  <c r="Q49" i="21"/>
  <c r="V49" i="21"/>
  <c r="G51" i="21"/>
  <c r="M51" i="21" s="1"/>
  <c r="I51" i="21"/>
  <c r="K51" i="21"/>
  <c r="O51" i="21"/>
  <c r="Q51" i="21"/>
  <c r="V51" i="21"/>
  <c r="G53" i="21"/>
  <c r="Q53" i="21"/>
  <c r="G54" i="21"/>
  <c r="M54" i="21" s="1"/>
  <c r="M53" i="21" s="1"/>
  <c r="I54" i="21"/>
  <c r="I53" i="21" s="1"/>
  <c r="K54" i="21"/>
  <c r="O54" i="21"/>
  <c r="O53" i="21" s="1"/>
  <c r="Q54" i="21"/>
  <c r="V54" i="21"/>
  <c r="V53" i="21" s="1"/>
  <c r="G56" i="21"/>
  <c r="M56" i="21" s="1"/>
  <c r="I56" i="21"/>
  <c r="K56" i="21"/>
  <c r="K53" i="21" s="1"/>
  <c r="O56" i="21"/>
  <c r="Q56" i="21"/>
  <c r="V56" i="21"/>
  <c r="G57" i="21"/>
  <c r="K57" i="21"/>
  <c r="M57" i="21"/>
  <c r="Q57" i="21"/>
  <c r="G58" i="21"/>
  <c r="I58" i="21"/>
  <c r="I57" i="21" s="1"/>
  <c r="K58" i="21"/>
  <c r="M58" i="21"/>
  <c r="O58" i="21"/>
  <c r="O57" i="21" s="1"/>
  <c r="Q58" i="21"/>
  <c r="V58" i="21"/>
  <c r="V57" i="21" s="1"/>
  <c r="K59" i="21"/>
  <c r="Q59" i="21"/>
  <c r="G60" i="21"/>
  <c r="G59" i="21" s="1"/>
  <c r="I60" i="21"/>
  <c r="I59" i="21" s="1"/>
  <c r="K60" i="21"/>
  <c r="M60" i="21"/>
  <c r="O60" i="21"/>
  <c r="Q60" i="21"/>
  <c r="V60" i="21"/>
  <c r="V59" i="21" s="1"/>
  <c r="G61" i="21"/>
  <c r="M61" i="21" s="1"/>
  <c r="I61" i="21"/>
  <c r="K61" i="21"/>
  <c r="O61" i="21"/>
  <c r="O59" i="21" s="1"/>
  <c r="Q61" i="21"/>
  <c r="V61" i="21"/>
  <c r="G63" i="21"/>
  <c r="K63" i="21"/>
  <c r="Q63" i="21"/>
  <c r="G64" i="21"/>
  <c r="M64" i="21" s="1"/>
  <c r="M63" i="21" s="1"/>
  <c r="I64" i="21"/>
  <c r="I63" i="21" s="1"/>
  <c r="K64" i="21"/>
  <c r="O64" i="21"/>
  <c r="O63" i="21" s="1"/>
  <c r="Q64" i="21"/>
  <c r="V64" i="21"/>
  <c r="V63" i="21" s="1"/>
  <c r="I65" i="21"/>
  <c r="K65" i="21"/>
  <c r="O65" i="21"/>
  <c r="G66" i="21"/>
  <c r="G65" i="21" s="1"/>
  <c r="I66" i="21"/>
  <c r="K66" i="21"/>
  <c r="M66" i="21"/>
  <c r="M65" i="21" s="1"/>
  <c r="O66" i="21"/>
  <c r="Q66" i="21"/>
  <c r="Q65" i="21" s="1"/>
  <c r="V66" i="21"/>
  <c r="V65" i="21" s="1"/>
  <c r="AE68" i="21"/>
  <c r="AF68" i="21"/>
  <c r="G47" i="20"/>
  <c r="G8" i="20"/>
  <c r="G9" i="20"/>
  <c r="M9" i="20" s="1"/>
  <c r="I9" i="20"/>
  <c r="I8" i="20" s="1"/>
  <c r="K9" i="20"/>
  <c r="K8" i="20" s="1"/>
  <c r="O9" i="20"/>
  <c r="O8" i="20" s="1"/>
  <c r="Q9" i="20"/>
  <c r="V9" i="20"/>
  <c r="V8" i="20" s="1"/>
  <c r="G12" i="20"/>
  <c r="M12" i="20" s="1"/>
  <c r="I12" i="20"/>
  <c r="K12" i="20"/>
  <c r="O12" i="20"/>
  <c r="Q12" i="20"/>
  <c r="V12" i="20"/>
  <c r="G14" i="20"/>
  <c r="I14" i="20"/>
  <c r="K14" i="20"/>
  <c r="M14" i="20"/>
  <c r="O14" i="20"/>
  <c r="Q14" i="20"/>
  <c r="Q8" i="20" s="1"/>
  <c r="V14" i="20"/>
  <c r="G15" i="20"/>
  <c r="I15" i="20"/>
  <c r="K15" i="20"/>
  <c r="M15" i="20"/>
  <c r="O15" i="20"/>
  <c r="Q15" i="20"/>
  <c r="V15" i="20"/>
  <c r="G17" i="20"/>
  <c r="I17" i="20"/>
  <c r="I16" i="20" s="1"/>
  <c r="K17" i="20"/>
  <c r="M17" i="20"/>
  <c r="O17" i="20"/>
  <c r="Q17" i="20"/>
  <c r="V17" i="20"/>
  <c r="V16" i="20" s="1"/>
  <c r="G18" i="20"/>
  <c r="I18" i="20"/>
  <c r="K18" i="20"/>
  <c r="K16" i="20" s="1"/>
  <c r="M18" i="20"/>
  <c r="O18" i="20"/>
  <c r="Q18" i="20"/>
  <c r="V18" i="20"/>
  <c r="G20" i="20"/>
  <c r="G16" i="20" s="1"/>
  <c r="I20" i="20"/>
  <c r="K20" i="20"/>
  <c r="O20" i="20"/>
  <c r="Q20" i="20"/>
  <c r="V20" i="20"/>
  <c r="G22" i="20"/>
  <c r="M22" i="20" s="1"/>
  <c r="I22" i="20"/>
  <c r="K22" i="20"/>
  <c r="O22" i="20"/>
  <c r="O16" i="20" s="1"/>
  <c r="Q22" i="20"/>
  <c r="V22" i="20"/>
  <c r="G23" i="20"/>
  <c r="M23" i="20" s="1"/>
  <c r="I23" i="20"/>
  <c r="K23" i="20"/>
  <c r="O23" i="20"/>
  <c r="Q23" i="20"/>
  <c r="V23" i="20"/>
  <c r="G25" i="20"/>
  <c r="I25" i="20"/>
  <c r="K25" i="20"/>
  <c r="M25" i="20"/>
  <c r="O25" i="20"/>
  <c r="Q25" i="20"/>
  <c r="V25" i="20"/>
  <c r="G27" i="20"/>
  <c r="I27" i="20"/>
  <c r="K27" i="20"/>
  <c r="M27" i="20"/>
  <c r="O27" i="20"/>
  <c r="Q27" i="20"/>
  <c r="V27" i="20"/>
  <c r="G30" i="20"/>
  <c r="M30" i="20" s="1"/>
  <c r="I30" i="20"/>
  <c r="K30" i="20"/>
  <c r="O30" i="20"/>
  <c r="Q30" i="20"/>
  <c r="Q16" i="20" s="1"/>
  <c r="V30" i="20"/>
  <c r="G32" i="20"/>
  <c r="I32" i="20"/>
  <c r="K32" i="20"/>
  <c r="M32" i="20"/>
  <c r="O32" i="20"/>
  <c r="Q32" i="20"/>
  <c r="V32" i="20"/>
  <c r="K34" i="20"/>
  <c r="V34" i="20"/>
  <c r="G35" i="20"/>
  <c r="G34" i="20" s="1"/>
  <c r="I35" i="20"/>
  <c r="I34" i="20" s="1"/>
  <c r="K35" i="20"/>
  <c r="O35" i="20"/>
  <c r="Q35" i="20"/>
  <c r="Q34" i="20" s="1"/>
  <c r="V35" i="20"/>
  <c r="G37" i="20"/>
  <c r="M37" i="20" s="1"/>
  <c r="I37" i="20"/>
  <c r="K37" i="20"/>
  <c r="O37" i="20"/>
  <c r="O34" i="20" s="1"/>
  <c r="Q37" i="20"/>
  <c r="V37" i="20"/>
  <c r="G38" i="20"/>
  <c r="K38" i="20"/>
  <c r="Q38" i="20"/>
  <c r="G39" i="20"/>
  <c r="I39" i="20"/>
  <c r="I38" i="20" s="1"/>
  <c r="K39" i="20"/>
  <c r="M39" i="20"/>
  <c r="M38" i="20" s="1"/>
  <c r="O39" i="20"/>
  <c r="O38" i="20" s="1"/>
  <c r="Q39" i="20"/>
  <c r="V39" i="20"/>
  <c r="V38" i="20" s="1"/>
  <c r="K42" i="20"/>
  <c r="O42" i="20"/>
  <c r="G43" i="20"/>
  <c r="G42" i="20" s="1"/>
  <c r="I43" i="20"/>
  <c r="I42" i="20" s="1"/>
  <c r="K43" i="20"/>
  <c r="M43" i="20"/>
  <c r="M42" i="20" s="1"/>
  <c r="O43" i="20"/>
  <c r="Q43" i="20"/>
  <c r="Q42" i="20" s="1"/>
  <c r="V43" i="20"/>
  <c r="V42" i="20" s="1"/>
  <c r="I44" i="20"/>
  <c r="O44" i="20"/>
  <c r="V44" i="20"/>
  <c r="G45" i="20"/>
  <c r="G44" i="20" s="1"/>
  <c r="I45" i="20"/>
  <c r="K45" i="20"/>
  <c r="K44" i="20" s="1"/>
  <c r="O45" i="20"/>
  <c r="Q45" i="20"/>
  <c r="Q44" i="20" s="1"/>
  <c r="V45" i="20"/>
  <c r="AE47" i="20"/>
  <c r="AF47" i="20"/>
  <c r="G37" i="19"/>
  <c r="V8" i="19"/>
  <c r="G9" i="19"/>
  <c r="G8" i="19" s="1"/>
  <c r="I9" i="19"/>
  <c r="I8" i="19" s="1"/>
  <c r="K9" i="19"/>
  <c r="K8" i="19" s="1"/>
  <c r="O9" i="19"/>
  <c r="O8" i="19" s="1"/>
  <c r="Q9" i="19"/>
  <c r="Q8" i="19" s="1"/>
  <c r="V9" i="19"/>
  <c r="G11" i="19"/>
  <c r="M11" i="19" s="1"/>
  <c r="I11" i="19"/>
  <c r="K11" i="19"/>
  <c r="O11" i="19"/>
  <c r="Q11" i="19"/>
  <c r="V11" i="19"/>
  <c r="G12" i="19"/>
  <c r="I12" i="19"/>
  <c r="K12" i="19"/>
  <c r="M12" i="19"/>
  <c r="O12" i="19"/>
  <c r="Q12" i="19"/>
  <c r="V12" i="19"/>
  <c r="G13" i="19"/>
  <c r="I13" i="19"/>
  <c r="K13" i="19"/>
  <c r="M13" i="19"/>
  <c r="O13" i="19"/>
  <c r="Q13" i="19"/>
  <c r="V13" i="19"/>
  <c r="G14" i="19"/>
  <c r="I14" i="19"/>
  <c r="K14" i="19"/>
  <c r="M14" i="19"/>
  <c r="O14" i="19"/>
  <c r="Q14" i="19"/>
  <c r="V14" i="19"/>
  <c r="Q17" i="19"/>
  <c r="G18" i="19"/>
  <c r="I18" i="19"/>
  <c r="I17" i="19" s="1"/>
  <c r="K18" i="19"/>
  <c r="M18" i="19"/>
  <c r="O18" i="19"/>
  <c r="Q18" i="19"/>
  <c r="V18" i="19"/>
  <c r="V17" i="19" s="1"/>
  <c r="G20" i="19"/>
  <c r="G17" i="19" s="1"/>
  <c r="I20" i="19"/>
  <c r="K20" i="19"/>
  <c r="K17" i="19" s="1"/>
  <c r="O20" i="19"/>
  <c r="Q20" i="19"/>
  <c r="V20" i="19"/>
  <c r="G22" i="19"/>
  <c r="M22" i="19" s="1"/>
  <c r="I22" i="19"/>
  <c r="K22" i="19"/>
  <c r="O22" i="19"/>
  <c r="Q22" i="19"/>
  <c r="V22" i="19"/>
  <c r="G24" i="19"/>
  <c r="M24" i="19" s="1"/>
  <c r="I24" i="19"/>
  <c r="K24" i="19"/>
  <c r="O24" i="19"/>
  <c r="O17" i="19" s="1"/>
  <c r="Q24" i="19"/>
  <c r="V24" i="19"/>
  <c r="G26" i="19"/>
  <c r="I26" i="19"/>
  <c r="K26" i="19"/>
  <c r="M26" i="19"/>
  <c r="O26" i="19"/>
  <c r="Q26" i="19"/>
  <c r="V26" i="19"/>
  <c r="G28" i="19"/>
  <c r="I28" i="19"/>
  <c r="K28" i="19"/>
  <c r="M28" i="19"/>
  <c r="O28" i="19"/>
  <c r="Q28" i="19"/>
  <c r="V28" i="19"/>
  <c r="G29" i="19"/>
  <c r="I29" i="19"/>
  <c r="K29" i="19"/>
  <c r="M29" i="19"/>
  <c r="O29" i="19"/>
  <c r="Q29" i="19"/>
  <c r="V29" i="19"/>
  <c r="G32" i="19"/>
  <c r="K32" i="19"/>
  <c r="O32" i="19"/>
  <c r="Q32" i="19"/>
  <c r="G33" i="19"/>
  <c r="I33" i="19"/>
  <c r="I32" i="19" s="1"/>
  <c r="K33" i="19"/>
  <c r="M33" i="19"/>
  <c r="M32" i="19" s="1"/>
  <c r="O33" i="19"/>
  <c r="Q33" i="19"/>
  <c r="V33" i="19"/>
  <c r="V32" i="19" s="1"/>
  <c r="K34" i="19"/>
  <c r="O34" i="19"/>
  <c r="V34" i="19"/>
  <c r="G35" i="19"/>
  <c r="G34" i="19" s="1"/>
  <c r="I35" i="19"/>
  <c r="I34" i="19" s="1"/>
  <c r="K35" i="19"/>
  <c r="O35" i="19"/>
  <c r="Q35" i="19"/>
  <c r="Q34" i="19" s="1"/>
  <c r="V35" i="19"/>
  <c r="AE37" i="19"/>
  <c r="AF37" i="19"/>
  <c r="G58" i="18"/>
  <c r="G9" i="18"/>
  <c r="M9" i="18" s="1"/>
  <c r="I9" i="18"/>
  <c r="I8" i="18" s="1"/>
  <c r="K9" i="18"/>
  <c r="K8" i="18" s="1"/>
  <c r="O9" i="18"/>
  <c r="O8" i="18" s="1"/>
  <c r="Q9" i="18"/>
  <c r="V9" i="18"/>
  <c r="V8" i="18" s="1"/>
  <c r="G11" i="18"/>
  <c r="M11" i="18" s="1"/>
  <c r="I11" i="18"/>
  <c r="K11" i="18"/>
  <c r="O11" i="18"/>
  <c r="Q11" i="18"/>
  <c r="V11" i="18"/>
  <c r="G12" i="18"/>
  <c r="I12" i="18"/>
  <c r="K12" i="18"/>
  <c r="M12" i="18"/>
  <c r="O12" i="18"/>
  <c r="Q12" i="18"/>
  <c r="V12" i="18"/>
  <c r="G14" i="18"/>
  <c r="I14" i="18"/>
  <c r="K14" i="18"/>
  <c r="M14" i="18"/>
  <c r="O14" i="18"/>
  <c r="Q14" i="18"/>
  <c r="V14" i="18"/>
  <c r="G17" i="18"/>
  <c r="I17" i="18"/>
  <c r="K17" i="18"/>
  <c r="M17" i="18"/>
  <c r="O17" i="18"/>
  <c r="Q17" i="18"/>
  <c r="Q8" i="18" s="1"/>
  <c r="V17" i="18"/>
  <c r="G19" i="18"/>
  <c r="I19" i="18"/>
  <c r="K19" i="18"/>
  <c r="M19" i="18"/>
  <c r="O19" i="18"/>
  <c r="Q19" i="18"/>
  <c r="V19" i="18"/>
  <c r="G21" i="18"/>
  <c r="M21" i="18" s="1"/>
  <c r="I21" i="18"/>
  <c r="K21" i="18"/>
  <c r="O21" i="18"/>
  <c r="Q21" i="18"/>
  <c r="V21" i="18"/>
  <c r="G24" i="18"/>
  <c r="G8" i="18" s="1"/>
  <c r="I24" i="18"/>
  <c r="K24" i="18"/>
  <c r="O24" i="18"/>
  <c r="Q24" i="18"/>
  <c r="V24" i="18"/>
  <c r="G25" i="18"/>
  <c r="M25" i="18" s="1"/>
  <c r="I25" i="18"/>
  <c r="K25" i="18"/>
  <c r="O25" i="18"/>
  <c r="Q25" i="18"/>
  <c r="V25" i="18"/>
  <c r="G28" i="18"/>
  <c r="M28" i="18" s="1"/>
  <c r="I28" i="18"/>
  <c r="K28" i="18"/>
  <c r="O28" i="18"/>
  <c r="Q28" i="18"/>
  <c r="V28" i="18"/>
  <c r="G29" i="18"/>
  <c r="I29" i="18"/>
  <c r="K29" i="18"/>
  <c r="M29" i="18"/>
  <c r="O29" i="18"/>
  <c r="Q29" i="18"/>
  <c r="V29" i="18"/>
  <c r="O30" i="18"/>
  <c r="G31" i="18"/>
  <c r="I31" i="18"/>
  <c r="I30" i="18" s="1"/>
  <c r="K31" i="18"/>
  <c r="M31" i="18"/>
  <c r="O31" i="18"/>
  <c r="Q31" i="18"/>
  <c r="Q30" i="18" s="1"/>
  <c r="V31" i="18"/>
  <c r="V30" i="18" s="1"/>
  <c r="G33" i="18"/>
  <c r="I33" i="18"/>
  <c r="K33" i="18"/>
  <c r="K30" i="18" s="1"/>
  <c r="M33" i="18"/>
  <c r="O33" i="18"/>
  <c r="Q33" i="18"/>
  <c r="V33" i="18"/>
  <c r="G35" i="18"/>
  <c r="I35" i="18"/>
  <c r="K35" i="18"/>
  <c r="M35" i="18"/>
  <c r="O35" i="18"/>
  <c r="Q35" i="18"/>
  <c r="V35" i="18"/>
  <c r="G37" i="18"/>
  <c r="M37" i="18" s="1"/>
  <c r="I37" i="18"/>
  <c r="K37" i="18"/>
  <c r="O37" i="18"/>
  <c r="Q37" i="18"/>
  <c r="V37" i="18"/>
  <c r="G38" i="18"/>
  <c r="M38" i="18" s="1"/>
  <c r="I38" i="18"/>
  <c r="K38" i="18"/>
  <c r="O38" i="18"/>
  <c r="Q38" i="18"/>
  <c r="V38" i="18"/>
  <c r="G40" i="18"/>
  <c r="M40" i="18" s="1"/>
  <c r="I40" i="18"/>
  <c r="K40" i="18"/>
  <c r="O40" i="18"/>
  <c r="Q40" i="18"/>
  <c r="V40" i="18"/>
  <c r="G42" i="18"/>
  <c r="I42" i="18"/>
  <c r="K42" i="18"/>
  <c r="M42" i="18"/>
  <c r="O42" i="18"/>
  <c r="Q42" i="18"/>
  <c r="V42" i="18"/>
  <c r="G43" i="18"/>
  <c r="K43" i="18"/>
  <c r="O43" i="18"/>
  <c r="G44" i="18"/>
  <c r="I44" i="18"/>
  <c r="I43" i="18" s="1"/>
  <c r="K44" i="18"/>
  <c r="M44" i="18"/>
  <c r="M43" i="18" s="1"/>
  <c r="O44" i="18"/>
  <c r="Q44" i="18"/>
  <c r="Q43" i="18" s="1"/>
  <c r="V44" i="18"/>
  <c r="V43" i="18" s="1"/>
  <c r="K46" i="18"/>
  <c r="V46" i="18"/>
  <c r="G47" i="18"/>
  <c r="I47" i="18"/>
  <c r="I46" i="18" s="1"/>
  <c r="K47" i="18"/>
  <c r="M47" i="18"/>
  <c r="O47" i="18"/>
  <c r="Q47" i="18"/>
  <c r="Q46" i="18" s="1"/>
  <c r="V47" i="18"/>
  <c r="G48" i="18"/>
  <c r="G46" i="18" s="1"/>
  <c r="I48" i="18"/>
  <c r="K48" i="18"/>
  <c r="O48" i="18"/>
  <c r="O46" i="18" s="1"/>
  <c r="Q48" i="18"/>
  <c r="V48" i="18"/>
  <c r="G49" i="18"/>
  <c r="I49" i="18"/>
  <c r="Q49" i="18"/>
  <c r="G50" i="18"/>
  <c r="M50" i="18" s="1"/>
  <c r="M49" i="18" s="1"/>
  <c r="I50" i="18"/>
  <c r="K50" i="18"/>
  <c r="K49" i="18" s="1"/>
  <c r="O50" i="18"/>
  <c r="O49" i="18" s="1"/>
  <c r="Q50" i="18"/>
  <c r="V50" i="18"/>
  <c r="V49" i="18" s="1"/>
  <c r="K52" i="18"/>
  <c r="Q52" i="18"/>
  <c r="G53" i="18"/>
  <c r="G52" i="18" s="1"/>
  <c r="I53" i="18"/>
  <c r="I52" i="18" s="1"/>
  <c r="K53" i="18"/>
  <c r="O53" i="18"/>
  <c r="O52" i="18" s="1"/>
  <c r="Q53" i="18"/>
  <c r="V53" i="18"/>
  <c r="V52" i="18" s="1"/>
  <c r="I54" i="18"/>
  <c r="Q54" i="18"/>
  <c r="G55" i="18"/>
  <c r="G54" i="18" s="1"/>
  <c r="I55" i="18"/>
  <c r="K55" i="18"/>
  <c r="K54" i="18" s="1"/>
  <c r="M55" i="18"/>
  <c r="M54" i="18" s="1"/>
  <c r="O55" i="18"/>
  <c r="Q55" i="18"/>
  <c r="V55" i="18"/>
  <c r="V54" i="18" s="1"/>
  <c r="G56" i="18"/>
  <c r="I56" i="18"/>
  <c r="K56" i="18"/>
  <c r="M56" i="18"/>
  <c r="O56" i="18"/>
  <c r="O54" i="18" s="1"/>
  <c r="Q56" i="18"/>
  <c r="V56" i="18"/>
  <c r="AE58" i="18"/>
  <c r="G105" i="17"/>
  <c r="G8" i="17"/>
  <c r="O8" i="17"/>
  <c r="Q8" i="17"/>
  <c r="G9" i="17"/>
  <c r="M9" i="17" s="1"/>
  <c r="M8" i="17" s="1"/>
  <c r="I9" i="17"/>
  <c r="I8" i="17" s="1"/>
  <c r="K9" i="17"/>
  <c r="K8" i="17" s="1"/>
  <c r="O9" i="17"/>
  <c r="Q9" i="17"/>
  <c r="V9" i="17"/>
  <c r="V8" i="17" s="1"/>
  <c r="G10" i="17"/>
  <c r="K10" i="17"/>
  <c r="Q10" i="17"/>
  <c r="V10" i="17"/>
  <c r="G11" i="17"/>
  <c r="I11" i="17"/>
  <c r="I10" i="17" s="1"/>
  <c r="K11" i="17"/>
  <c r="M11" i="17"/>
  <c r="M10" i="17" s="1"/>
  <c r="O11" i="17"/>
  <c r="O10" i="17" s="1"/>
  <c r="Q11" i="17"/>
  <c r="V11" i="17"/>
  <c r="G13" i="17"/>
  <c r="G14" i="17"/>
  <c r="I14" i="17"/>
  <c r="I13" i="17" s="1"/>
  <c r="K14" i="17"/>
  <c r="M14" i="17"/>
  <c r="M13" i="17" s="1"/>
  <c r="O14" i="17"/>
  <c r="Q14" i="17"/>
  <c r="Q13" i="17" s="1"/>
  <c r="V14" i="17"/>
  <c r="V13" i="17" s="1"/>
  <c r="G15" i="17"/>
  <c r="I15" i="17"/>
  <c r="K15" i="17"/>
  <c r="K13" i="17" s="1"/>
  <c r="M15" i="17"/>
  <c r="O15" i="17"/>
  <c r="O13" i="17" s="1"/>
  <c r="Q15" i="17"/>
  <c r="V15" i="17"/>
  <c r="K16" i="17"/>
  <c r="Q16" i="17"/>
  <c r="G17" i="17"/>
  <c r="G16" i="17" s="1"/>
  <c r="I17" i="17"/>
  <c r="I16" i="17" s="1"/>
  <c r="K17" i="17"/>
  <c r="O17" i="17"/>
  <c r="O16" i="17" s="1"/>
  <c r="Q17" i="17"/>
  <c r="V17" i="17"/>
  <c r="V16" i="17" s="1"/>
  <c r="I18" i="17"/>
  <c r="Q18" i="17"/>
  <c r="G19" i="17"/>
  <c r="M19" i="17" s="1"/>
  <c r="M18" i="17" s="1"/>
  <c r="I19" i="17"/>
  <c r="K19" i="17"/>
  <c r="K18" i="17" s="1"/>
  <c r="O19" i="17"/>
  <c r="Q19" i="17"/>
  <c r="V19" i="17"/>
  <c r="V18" i="17" s="1"/>
  <c r="G20" i="17"/>
  <c r="I20" i="17"/>
  <c r="K20" i="17"/>
  <c r="M20" i="17"/>
  <c r="O20" i="17"/>
  <c r="O18" i="17" s="1"/>
  <c r="Q20" i="17"/>
  <c r="V20" i="17"/>
  <c r="G21" i="17"/>
  <c r="O21" i="17"/>
  <c r="G22" i="17"/>
  <c r="I22" i="17"/>
  <c r="I21" i="17" s="1"/>
  <c r="K22" i="17"/>
  <c r="M22" i="17"/>
  <c r="M21" i="17" s="1"/>
  <c r="O22" i="17"/>
  <c r="Q22" i="17"/>
  <c r="Q21" i="17" s="1"/>
  <c r="V22" i="17"/>
  <c r="V21" i="17" s="1"/>
  <c r="G24" i="17"/>
  <c r="I24" i="17"/>
  <c r="K24" i="17"/>
  <c r="K21" i="17" s="1"/>
  <c r="M24" i="17"/>
  <c r="O24" i="17"/>
  <c r="Q24" i="17"/>
  <c r="V24" i="17"/>
  <c r="G28" i="17"/>
  <c r="G27" i="17" s="1"/>
  <c r="I28" i="17"/>
  <c r="I27" i="17" s="1"/>
  <c r="K28" i="17"/>
  <c r="K27" i="17" s="1"/>
  <c r="O28" i="17"/>
  <c r="O27" i="17" s="1"/>
  <c r="Q28" i="17"/>
  <c r="V28" i="17"/>
  <c r="V27" i="17" s="1"/>
  <c r="G29" i="17"/>
  <c r="M29" i="17" s="1"/>
  <c r="I29" i="17"/>
  <c r="K29" i="17"/>
  <c r="O29" i="17"/>
  <c r="Q29" i="17"/>
  <c r="Q27" i="17" s="1"/>
  <c r="V29" i="17"/>
  <c r="G30" i="17"/>
  <c r="M30" i="17" s="1"/>
  <c r="I30" i="17"/>
  <c r="K30" i="17"/>
  <c r="O30" i="17"/>
  <c r="Q30" i="17"/>
  <c r="V30" i="17"/>
  <c r="G31" i="17"/>
  <c r="I31" i="17"/>
  <c r="K31" i="17"/>
  <c r="M31" i="17"/>
  <c r="O31" i="17"/>
  <c r="Q31" i="17"/>
  <c r="V31" i="17"/>
  <c r="G32" i="17"/>
  <c r="M32" i="17" s="1"/>
  <c r="I32" i="17"/>
  <c r="K32" i="17"/>
  <c r="O32" i="17"/>
  <c r="Q32" i="17"/>
  <c r="V32" i="17"/>
  <c r="G33" i="17"/>
  <c r="I33" i="17"/>
  <c r="K33" i="17"/>
  <c r="M33" i="17"/>
  <c r="O33" i="17"/>
  <c r="Q33" i="17"/>
  <c r="V33" i="17"/>
  <c r="G34" i="17"/>
  <c r="I34" i="17"/>
  <c r="K34" i="17"/>
  <c r="M34" i="17"/>
  <c r="O34" i="17"/>
  <c r="Q34" i="17"/>
  <c r="V34" i="17"/>
  <c r="G35" i="17"/>
  <c r="I35" i="17"/>
  <c r="K35" i="17"/>
  <c r="M35" i="17"/>
  <c r="O35" i="17"/>
  <c r="Q35" i="17"/>
  <c r="V35" i="17"/>
  <c r="G36" i="17"/>
  <c r="M36" i="17" s="1"/>
  <c r="I36" i="17"/>
  <c r="K36" i="17"/>
  <c r="O36" i="17"/>
  <c r="Q36" i="17"/>
  <c r="V36" i="17"/>
  <c r="G37" i="17"/>
  <c r="M37" i="17" s="1"/>
  <c r="I37" i="17"/>
  <c r="K37" i="17"/>
  <c r="O37" i="17"/>
  <c r="Q37" i="17"/>
  <c r="V37" i="17"/>
  <c r="G38" i="17"/>
  <c r="M38" i="17" s="1"/>
  <c r="I38" i="17"/>
  <c r="K38" i="17"/>
  <c r="O38" i="17"/>
  <c r="Q38" i="17"/>
  <c r="V38" i="17"/>
  <c r="G39" i="17"/>
  <c r="I39" i="17"/>
  <c r="K39" i="17"/>
  <c r="M39" i="17"/>
  <c r="O39" i="17"/>
  <c r="Q39" i="17"/>
  <c r="V39" i="17"/>
  <c r="G40" i="17"/>
  <c r="M40" i="17" s="1"/>
  <c r="I40" i="17"/>
  <c r="K40" i="17"/>
  <c r="O40" i="17"/>
  <c r="Q40" i="17"/>
  <c r="V40" i="17"/>
  <c r="G42" i="17"/>
  <c r="I42" i="17"/>
  <c r="K42" i="17"/>
  <c r="K41" i="17" s="1"/>
  <c r="M42" i="17"/>
  <c r="O42" i="17"/>
  <c r="O41" i="17" s="1"/>
  <c r="Q42" i="17"/>
  <c r="V42" i="17"/>
  <c r="V41" i="17" s="1"/>
  <c r="G43" i="17"/>
  <c r="G41" i="17" s="1"/>
  <c r="I43" i="17"/>
  <c r="K43" i="17"/>
  <c r="M43" i="17"/>
  <c r="O43" i="17"/>
  <c r="Q43" i="17"/>
  <c r="V43" i="17"/>
  <c r="G44" i="17"/>
  <c r="M44" i="17" s="1"/>
  <c r="I44" i="17"/>
  <c r="K44" i="17"/>
  <c r="O44" i="17"/>
  <c r="Q44" i="17"/>
  <c r="V44" i="17"/>
  <c r="G45" i="17"/>
  <c r="M45" i="17" s="1"/>
  <c r="I45" i="17"/>
  <c r="I41" i="17" s="1"/>
  <c r="K45" i="17"/>
  <c r="O45" i="17"/>
  <c r="Q45" i="17"/>
  <c r="Q41" i="17" s="1"/>
  <c r="V45" i="17"/>
  <c r="G46" i="17"/>
  <c r="M46" i="17" s="1"/>
  <c r="I46" i="17"/>
  <c r="K46" i="17"/>
  <c r="O46" i="17"/>
  <c r="Q46" i="17"/>
  <c r="V46" i="17"/>
  <c r="G47" i="17"/>
  <c r="I47" i="17"/>
  <c r="K47" i="17"/>
  <c r="M47" i="17"/>
  <c r="O47" i="17"/>
  <c r="Q47" i="17"/>
  <c r="V47" i="17"/>
  <c r="G48" i="17"/>
  <c r="M48" i="17" s="1"/>
  <c r="I48" i="17"/>
  <c r="K48" i="17"/>
  <c r="O48" i="17"/>
  <c r="Q48" i="17"/>
  <c r="V48" i="17"/>
  <c r="G49" i="17"/>
  <c r="I49" i="17"/>
  <c r="K49" i="17"/>
  <c r="M49" i="17"/>
  <c r="O49" i="17"/>
  <c r="Q49" i="17"/>
  <c r="V49" i="17"/>
  <c r="G50" i="17"/>
  <c r="I50" i="17"/>
  <c r="K50" i="17"/>
  <c r="M50" i="17"/>
  <c r="O50" i="17"/>
  <c r="Q50" i="17"/>
  <c r="V50" i="17"/>
  <c r="G51" i="17"/>
  <c r="I51" i="17"/>
  <c r="K51" i="17"/>
  <c r="M51" i="17"/>
  <c r="O51" i="17"/>
  <c r="Q51" i="17"/>
  <c r="V51" i="17"/>
  <c r="G52" i="17"/>
  <c r="M52" i="17" s="1"/>
  <c r="I52" i="17"/>
  <c r="K52" i="17"/>
  <c r="O52" i="17"/>
  <c r="Q52" i="17"/>
  <c r="V52" i="17"/>
  <c r="G53" i="17"/>
  <c r="M53" i="17" s="1"/>
  <c r="I53" i="17"/>
  <c r="K53" i="17"/>
  <c r="O53" i="17"/>
  <c r="Q53" i="17"/>
  <c r="V53" i="17"/>
  <c r="G54" i="17"/>
  <c r="M54" i="17" s="1"/>
  <c r="I54" i="17"/>
  <c r="K54" i="17"/>
  <c r="O54" i="17"/>
  <c r="Q54" i="17"/>
  <c r="V54" i="17"/>
  <c r="G55" i="17"/>
  <c r="I55" i="17"/>
  <c r="K55" i="17"/>
  <c r="M55" i="17"/>
  <c r="O55" i="17"/>
  <c r="Q55" i="17"/>
  <c r="V55" i="17"/>
  <c r="G56" i="17"/>
  <c r="M56" i="17" s="1"/>
  <c r="I56" i="17"/>
  <c r="K56" i="17"/>
  <c r="O56" i="17"/>
  <c r="Q56" i="17"/>
  <c r="V56" i="17"/>
  <c r="G57" i="17"/>
  <c r="I57" i="17"/>
  <c r="K57" i="17"/>
  <c r="M57" i="17"/>
  <c r="O57" i="17"/>
  <c r="Q57" i="17"/>
  <c r="V57" i="17"/>
  <c r="G58" i="17"/>
  <c r="I58" i="17"/>
  <c r="K58" i="17"/>
  <c r="M58" i="17"/>
  <c r="O58" i="17"/>
  <c r="Q58" i="17"/>
  <c r="V58" i="17"/>
  <c r="G59" i="17"/>
  <c r="I59" i="17"/>
  <c r="K59" i="17"/>
  <c r="M59" i="17"/>
  <c r="O59" i="17"/>
  <c r="Q59" i="17"/>
  <c r="V59" i="17"/>
  <c r="G60" i="17"/>
  <c r="M60" i="17" s="1"/>
  <c r="I60" i="17"/>
  <c r="K60" i="17"/>
  <c r="O60" i="17"/>
  <c r="Q60" i="17"/>
  <c r="V60" i="17"/>
  <c r="G61" i="17"/>
  <c r="M61" i="17" s="1"/>
  <c r="I61" i="17"/>
  <c r="K61" i="17"/>
  <c r="O61" i="17"/>
  <c r="Q61" i="17"/>
  <c r="V61" i="17"/>
  <c r="G62" i="17"/>
  <c r="M62" i="17" s="1"/>
  <c r="I62" i="17"/>
  <c r="K62" i="17"/>
  <c r="O62" i="17"/>
  <c r="Q62" i="17"/>
  <c r="V62" i="17"/>
  <c r="G63" i="17"/>
  <c r="I63" i="17"/>
  <c r="K63" i="17"/>
  <c r="M63" i="17"/>
  <c r="O63" i="17"/>
  <c r="Q63" i="17"/>
  <c r="V63" i="17"/>
  <c r="G64" i="17"/>
  <c r="M64" i="17" s="1"/>
  <c r="I64" i="17"/>
  <c r="K64" i="17"/>
  <c r="O64" i="17"/>
  <c r="Q64" i="17"/>
  <c r="V64" i="17"/>
  <c r="G65" i="17"/>
  <c r="I65" i="17"/>
  <c r="K65" i="17"/>
  <c r="M65" i="17"/>
  <c r="O65" i="17"/>
  <c r="Q65" i="17"/>
  <c r="V65" i="17"/>
  <c r="G66" i="17"/>
  <c r="I66" i="17"/>
  <c r="K66" i="17"/>
  <c r="M66" i="17"/>
  <c r="O66" i="17"/>
  <c r="Q66" i="17"/>
  <c r="V66" i="17"/>
  <c r="G67" i="17"/>
  <c r="I67" i="17"/>
  <c r="K67" i="17"/>
  <c r="M67" i="17"/>
  <c r="O67" i="17"/>
  <c r="Q67" i="17"/>
  <c r="V67" i="17"/>
  <c r="G68" i="17"/>
  <c r="M68" i="17" s="1"/>
  <c r="I68" i="17"/>
  <c r="K68" i="17"/>
  <c r="O68" i="17"/>
  <c r="Q68" i="17"/>
  <c r="V68" i="17"/>
  <c r="G69" i="17"/>
  <c r="M69" i="17" s="1"/>
  <c r="I69" i="17"/>
  <c r="K69" i="17"/>
  <c r="O69" i="17"/>
  <c r="Q69" i="17"/>
  <c r="V69" i="17"/>
  <c r="G70" i="17"/>
  <c r="M70" i="17" s="1"/>
  <c r="I70" i="17"/>
  <c r="K70" i="17"/>
  <c r="O70" i="17"/>
  <c r="Q70" i="17"/>
  <c r="V70" i="17"/>
  <c r="G71" i="17"/>
  <c r="I71" i="17"/>
  <c r="K71" i="17"/>
  <c r="M71" i="17"/>
  <c r="O71" i="17"/>
  <c r="Q71" i="17"/>
  <c r="V71" i="17"/>
  <c r="G72" i="17"/>
  <c r="M72" i="17" s="1"/>
  <c r="I72" i="17"/>
  <c r="K72" i="17"/>
  <c r="O72" i="17"/>
  <c r="Q72" i="17"/>
  <c r="V72" i="17"/>
  <c r="G73" i="17"/>
  <c r="I73" i="17"/>
  <c r="K73" i="17"/>
  <c r="M73" i="17"/>
  <c r="O73" i="17"/>
  <c r="Q73" i="17"/>
  <c r="V73" i="17"/>
  <c r="K74" i="17"/>
  <c r="V74" i="17"/>
  <c r="G75" i="17"/>
  <c r="I75" i="17"/>
  <c r="I74" i="17" s="1"/>
  <c r="K75" i="17"/>
  <c r="M75" i="17"/>
  <c r="O75" i="17"/>
  <c r="Q75" i="17"/>
  <c r="Q74" i="17" s="1"/>
  <c r="V75" i="17"/>
  <c r="G76" i="17"/>
  <c r="G74" i="17" s="1"/>
  <c r="I76" i="17"/>
  <c r="K76" i="17"/>
  <c r="O76" i="17"/>
  <c r="O74" i="17" s="1"/>
  <c r="Q76" i="17"/>
  <c r="V76" i="17"/>
  <c r="G77" i="17"/>
  <c r="M77" i="17" s="1"/>
  <c r="I77" i="17"/>
  <c r="K77" i="17"/>
  <c r="O77" i="17"/>
  <c r="Q77" i="17"/>
  <c r="V77" i="17"/>
  <c r="G79" i="17"/>
  <c r="I79" i="17"/>
  <c r="I78" i="17" s="1"/>
  <c r="K79" i="17"/>
  <c r="M79" i="17"/>
  <c r="O79" i="17"/>
  <c r="Q79" i="17"/>
  <c r="Q78" i="17" s="1"/>
  <c r="V79" i="17"/>
  <c r="G80" i="17"/>
  <c r="G78" i="17" s="1"/>
  <c r="I80" i="17"/>
  <c r="K80" i="17"/>
  <c r="K78" i="17" s="1"/>
  <c r="O80" i="17"/>
  <c r="O78" i="17" s="1"/>
  <c r="Q80" i="17"/>
  <c r="V80" i="17"/>
  <c r="G81" i="17"/>
  <c r="I81" i="17"/>
  <c r="K81" i="17"/>
  <c r="M81" i="17"/>
  <c r="O81" i="17"/>
  <c r="Q81" i="17"/>
  <c r="V81" i="17"/>
  <c r="G82" i="17"/>
  <c r="M82" i="17" s="1"/>
  <c r="I82" i="17"/>
  <c r="K82" i="17"/>
  <c r="O82" i="17"/>
  <c r="Q82" i="17"/>
  <c r="V82" i="17"/>
  <c r="G83" i="17"/>
  <c r="I83" i="17"/>
  <c r="K83" i="17"/>
  <c r="M83" i="17"/>
  <c r="O83" i="17"/>
  <c r="Q83" i="17"/>
  <c r="V83" i="17"/>
  <c r="G84" i="17"/>
  <c r="M84" i="17" s="1"/>
  <c r="I84" i="17"/>
  <c r="K84" i="17"/>
  <c r="O84" i="17"/>
  <c r="Q84" i="17"/>
  <c r="V84" i="17"/>
  <c r="V78" i="17" s="1"/>
  <c r="G85" i="17"/>
  <c r="M85" i="17" s="1"/>
  <c r="I85" i="17"/>
  <c r="K85" i="17"/>
  <c r="O85" i="17"/>
  <c r="Q85" i="17"/>
  <c r="V85" i="17"/>
  <c r="G86" i="17"/>
  <c r="M86" i="17" s="1"/>
  <c r="I86" i="17"/>
  <c r="K86" i="17"/>
  <c r="O86" i="17"/>
  <c r="Q86" i="17"/>
  <c r="V86" i="17"/>
  <c r="G87" i="17"/>
  <c r="I87" i="17"/>
  <c r="K87" i="17"/>
  <c r="M87" i="17"/>
  <c r="O87" i="17"/>
  <c r="Q87" i="17"/>
  <c r="V87" i="17"/>
  <c r="G88" i="17"/>
  <c r="M88" i="17" s="1"/>
  <c r="I88" i="17"/>
  <c r="K88" i="17"/>
  <c r="O88" i="17"/>
  <c r="Q88" i="17"/>
  <c r="V88" i="17"/>
  <c r="G89" i="17"/>
  <c r="I89" i="17"/>
  <c r="K89" i="17"/>
  <c r="M89" i="17"/>
  <c r="O89" i="17"/>
  <c r="Q89" i="17"/>
  <c r="V89" i="17"/>
  <c r="G90" i="17"/>
  <c r="M90" i="17" s="1"/>
  <c r="I90" i="17"/>
  <c r="K90" i="17"/>
  <c r="O90" i="17"/>
  <c r="Q90" i="17"/>
  <c r="V90" i="17"/>
  <c r="G91" i="17"/>
  <c r="I91" i="17"/>
  <c r="K91" i="17"/>
  <c r="M91" i="17"/>
  <c r="O91" i="17"/>
  <c r="Q91" i="17"/>
  <c r="V91" i="17"/>
  <c r="G92" i="17"/>
  <c r="M92" i="17" s="1"/>
  <c r="I92" i="17"/>
  <c r="K92" i="17"/>
  <c r="O92" i="17"/>
  <c r="Q92" i="17"/>
  <c r="V92" i="17"/>
  <c r="G93" i="17"/>
  <c r="M93" i="17" s="1"/>
  <c r="I93" i="17"/>
  <c r="K93" i="17"/>
  <c r="O93" i="17"/>
  <c r="Q93" i="17"/>
  <c r="V93" i="17"/>
  <c r="G94" i="17"/>
  <c r="M94" i="17" s="1"/>
  <c r="I94" i="17"/>
  <c r="K94" i="17"/>
  <c r="O94" i="17"/>
  <c r="Q94" i="17"/>
  <c r="V94" i="17"/>
  <c r="G95" i="17"/>
  <c r="I95" i="17"/>
  <c r="K95" i="17"/>
  <c r="M95" i="17"/>
  <c r="O95" i="17"/>
  <c r="Q95" i="17"/>
  <c r="V95" i="17"/>
  <c r="G96" i="17"/>
  <c r="M96" i="17" s="1"/>
  <c r="I96" i="17"/>
  <c r="K96" i="17"/>
  <c r="O96" i="17"/>
  <c r="Q96" i="17"/>
  <c r="V96" i="17"/>
  <c r="G97" i="17"/>
  <c r="I97" i="17"/>
  <c r="K97" i="17"/>
  <c r="M97" i="17"/>
  <c r="O97" i="17"/>
  <c r="Q97" i="17"/>
  <c r="V97" i="17"/>
  <c r="G98" i="17"/>
  <c r="M98" i="17" s="1"/>
  <c r="I98" i="17"/>
  <c r="K98" i="17"/>
  <c r="O98" i="17"/>
  <c r="Q98" i="17"/>
  <c r="V98" i="17"/>
  <c r="G99" i="17"/>
  <c r="I99" i="17"/>
  <c r="K99" i="17"/>
  <c r="M99" i="17"/>
  <c r="O99" i="17"/>
  <c r="Q99" i="17"/>
  <c r="V99" i="17"/>
  <c r="G100" i="17"/>
  <c r="K100" i="17"/>
  <c r="O100" i="17"/>
  <c r="V100" i="17"/>
  <c r="G101" i="17"/>
  <c r="M101" i="17" s="1"/>
  <c r="M100" i="17" s="1"/>
  <c r="I101" i="17"/>
  <c r="I100" i="17" s="1"/>
  <c r="K101" i="17"/>
  <c r="O101" i="17"/>
  <c r="Q101" i="17"/>
  <c r="Q100" i="17" s="1"/>
  <c r="V101" i="17"/>
  <c r="G102" i="17"/>
  <c r="K102" i="17"/>
  <c r="O102" i="17"/>
  <c r="V102" i="17"/>
  <c r="G103" i="17"/>
  <c r="I103" i="17"/>
  <c r="I102" i="17" s="1"/>
  <c r="K103" i="17"/>
  <c r="M103" i="17"/>
  <c r="M102" i="17" s="1"/>
  <c r="O103" i="17"/>
  <c r="Q103" i="17"/>
  <c r="Q102" i="17" s="1"/>
  <c r="V103" i="17"/>
  <c r="AE105" i="17"/>
  <c r="AF105" i="17"/>
  <c r="G68" i="16"/>
  <c r="G8" i="16"/>
  <c r="G9" i="16"/>
  <c r="M9" i="16" s="1"/>
  <c r="I9" i="16"/>
  <c r="I8" i="16" s="1"/>
  <c r="K9" i="16"/>
  <c r="K8" i="16" s="1"/>
  <c r="O9" i="16"/>
  <c r="O8" i="16" s="1"/>
  <c r="Q9" i="16"/>
  <c r="V9" i="16"/>
  <c r="V8" i="16" s="1"/>
  <c r="G10" i="16"/>
  <c r="M10" i="16" s="1"/>
  <c r="I10" i="16"/>
  <c r="K10" i="16"/>
  <c r="O10" i="16"/>
  <c r="Q10" i="16"/>
  <c r="V10" i="16"/>
  <c r="G11" i="16"/>
  <c r="I11" i="16"/>
  <c r="K11" i="16"/>
  <c r="M11" i="16"/>
  <c r="O11" i="16"/>
  <c r="Q11" i="16"/>
  <c r="V11" i="16"/>
  <c r="G12" i="16"/>
  <c r="I12" i="16"/>
  <c r="K12" i="16"/>
  <c r="M12" i="16"/>
  <c r="O12" i="16"/>
  <c r="Q12" i="16"/>
  <c r="Q8" i="16" s="1"/>
  <c r="V12" i="16"/>
  <c r="G13" i="16"/>
  <c r="I13" i="16"/>
  <c r="K13" i="16"/>
  <c r="M13" i="16"/>
  <c r="O13" i="16"/>
  <c r="Q13" i="16"/>
  <c r="V13" i="16"/>
  <c r="G14" i="16"/>
  <c r="I14" i="16"/>
  <c r="K14" i="16"/>
  <c r="M14" i="16"/>
  <c r="O14" i="16"/>
  <c r="Q14" i="16"/>
  <c r="V14" i="16"/>
  <c r="G16" i="16"/>
  <c r="G15" i="16" s="1"/>
  <c r="I16" i="16"/>
  <c r="I15" i="16" s="1"/>
  <c r="K16" i="16"/>
  <c r="K15" i="16" s="1"/>
  <c r="O16" i="16"/>
  <c r="Q16" i="16"/>
  <c r="Q15" i="16" s="1"/>
  <c r="V16" i="16"/>
  <c r="G17" i="16"/>
  <c r="M17" i="16" s="1"/>
  <c r="I17" i="16"/>
  <c r="K17" i="16"/>
  <c r="O17" i="16"/>
  <c r="Q17" i="16"/>
  <c r="V17" i="16"/>
  <c r="G18" i="16"/>
  <c r="I18" i="16"/>
  <c r="K18" i="16"/>
  <c r="M18" i="16"/>
  <c r="O18" i="16"/>
  <c r="Q18" i="16"/>
  <c r="V18" i="16"/>
  <c r="G19" i="16"/>
  <c r="I19" i="16"/>
  <c r="K19" i="16"/>
  <c r="M19" i="16"/>
  <c r="O19" i="16"/>
  <c r="O15" i="16" s="1"/>
  <c r="Q19" i="16"/>
  <c r="V19" i="16"/>
  <c r="G20" i="16"/>
  <c r="I20" i="16"/>
  <c r="K20" i="16"/>
  <c r="M20" i="16"/>
  <c r="O20" i="16"/>
  <c r="Q20" i="16"/>
  <c r="V20" i="16"/>
  <c r="G21" i="16"/>
  <c r="I21" i="16"/>
  <c r="K21" i="16"/>
  <c r="M21" i="16"/>
  <c r="O21" i="16"/>
  <c r="Q21" i="16"/>
  <c r="V21" i="16"/>
  <c r="V15" i="16" s="1"/>
  <c r="G22" i="16"/>
  <c r="I22" i="16"/>
  <c r="K22" i="16"/>
  <c r="M22" i="16"/>
  <c r="O22" i="16"/>
  <c r="Q22" i="16"/>
  <c r="V22" i="16"/>
  <c r="G24" i="16"/>
  <c r="G23" i="16" s="1"/>
  <c r="I24" i="16"/>
  <c r="I23" i="16" s="1"/>
  <c r="K24" i="16"/>
  <c r="K23" i="16" s="1"/>
  <c r="O24" i="16"/>
  <c r="Q24" i="16"/>
  <c r="Q23" i="16" s="1"/>
  <c r="V24" i="16"/>
  <c r="G25" i="16"/>
  <c r="M25" i="16" s="1"/>
  <c r="I25" i="16"/>
  <c r="K25" i="16"/>
  <c r="O25" i="16"/>
  <c r="Q25" i="16"/>
  <c r="V25" i="16"/>
  <c r="G26" i="16"/>
  <c r="I26" i="16"/>
  <c r="K26" i="16"/>
  <c r="M26" i="16"/>
  <c r="O26" i="16"/>
  <c r="O23" i="16" s="1"/>
  <c r="Q26" i="16"/>
  <c r="V26" i="16"/>
  <c r="G27" i="16"/>
  <c r="I27" i="16"/>
  <c r="K27" i="16"/>
  <c r="M27" i="16"/>
  <c r="O27" i="16"/>
  <c r="Q27" i="16"/>
  <c r="V27" i="16"/>
  <c r="G28" i="16"/>
  <c r="I28" i="16"/>
  <c r="K28" i="16"/>
  <c r="M28" i="16"/>
  <c r="O28" i="16"/>
  <c r="Q28" i="16"/>
  <c r="V28" i="16"/>
  <c r="V23" i="16" s="1"/>
  <c r="G29" i="16"/>
  <c r="I29" i="16"/>
  <c r="K29" i="16"/>
  <c r="M29" i="16"/>
  <c r="O29" i="16"/>
  <c r="Q29" i="16"/>
  <c r="V29" i="16"/>
  <c r="G30" i="16"/>
  <c r="I30" i="16"/>
  <c r="K30" i="16"/>
  <c r="M30" i="16"/>
  <c r="O30" i="16"/>
  <c r="Q30" i="16"/>
  <c r="V30" i="16"/>
  <c r="G31" i="16"/>
  <c r="M31" i="16" s="1"/>
  <c r="I31" i="16"/>
  <c r="K31" i="16"/>
  <c r="O31" i="16"/>
  <c r="Q31" i="16"/>
  <c r="V31" i="16"/>
  <c r="G32" i="16"/>
  <c r="G33" i="16"/>
  <c r="M33" i="16" s="1"/>
  <c r="I33" i="16"/>
  <c r="I32" i="16" s="1"/>
  <c r="K33" i="16"/>
  <c r="K32" i="16" s="1"/>
  <c r="O33" i="16"/>
  <c r="O32" i="16" s="1"/>
  <c r="Q33" i="16"/>
  <c r="V33" i="16"/>
  <c r="V32" i="16" s="1"/>
  <c r="G34" i="16"/>
  <c r="I34" i="16"/>
  <c r="K34" i="16"/>
  <c r="M34" i="16"/>
  <c r="O34" i="16"/>
  <c r="Q34" i="16"/>
  <c r="V34" i="16"/>
  <c r="G35" i="16"/>
  <c r="I35" i="16"/>
  <c r="K35" i="16"/>
  <c r="M35" i="16"/>
  <c r="O35" i="16"/>
  <c r="Q35" i="16"/>
  <c r="Q32" i="16" s="1"/>
  <c r="V35" i="16"/>
  <c r="G36" i="16"/>
  <c r="I36" i="16"/>
  <c r="K36" i="16"/>
  <c r="M36" i="16"/>
  <c r="O36" i="16"/>
  <c r="Q36" i="16"/>
  <c r="V36" i="16"/>
  <c r="G37" i="16"/>
  <c r="I37" i="16"/>
  <c r="K37" i="16"/>
  <c r="M37" i="16"/>
  <c r="O37" i="16"/>
  <c r="Q37" i="16"/>
  <c r="V37" i="16"/>
  <c r="G38" i="16"/>
  <c r="M38" i="16" s="1"/>
  <c r="I38" i="16"/>
  <c r="K38" i="16"/>
  <c r="O38" i="16"/>
  <c r="Q38" i="16"/>
  <c r="V38" i="16"/>
  <c r="G39" i="16"/>
  <c r="M39" i="16" s="1"/>
  <c r="I39" i="16"/>
  <c r="K39" i="16"/>
  <c r="O39" i="16"/>
  <c r="Q39" i="16"/>
  <c r="V39" i="16"/>
  <c r="G40" i="16"/>
  <c r="G41" i="16"/>
  <c r="I41" i="16"/>
  <c r="I40" i="16" s="1"/>
  <c r="K41" i="16"/>
  <c r="K40" i="16" s="1"/>
  <c r="M41" i="16"/>
  <c r="M40" i="16" s="1"/>
  <c r="O41" i="16"/>
  <c r="O40" i="16" s="1"/>
  <c r="Q41" i="16"/>
  <c r="Q40" i="16" s="1"/>
  <c r="V41" i="16"/>
  <c r="V40" i="16" s="1"/>
  <c r="G42" i="16"/>
  <c r="I42" i="16"/>
  <c r="K42" i="16"/>
  <c r="M42" i="16"/>
  <c r="O42" i="16"/>
  <c r="Q42" i="16"/>
  <c r="V42" i="16"/>
  <c r="G43" i="16"/>
  <c r="I43" i="16"/>
  <c r="K43" i="16"/>
  <c r="M43" i="16"/>
  <c r="O43" i="16"/>
  <c r="Q43" i="16"/>
  <c r="V43" i="16"/>
  <c r="G44" i="16"/>
  <c r="M44" i="16" s="1"/>
  <c r="I44" i="16"/>
  <c r="K44" i="16"/>
  <c r="O44" i="16"/>
  <c r="Q44" i="16"/>
  <c r="V44" i="16"/>
  <c r="G45" i="16"/>
  <c r="I45" i="16"/>
  <c r="K45" i="16"/>
  <c r="M45" i="16"/>
  <c r="O45" i="16"/>
  <c r="Q45" i="16"/>
  <c r="V45" i="16"/>
  <c r="G46" i="16"/>
  <c r="I46" i="16"/>
  <c r="K46" i="16"/>
  <c r="M46" i="16"/>
  <c r="O46" i="16"/>
  <c r="Q46" i="16"/>
  <c r="V46" i="16"/>
  <c r="G47" i="16"/>
  <c r="M47" i="16" s="1"/>
  <c r="I47" i="16"/>
  <c r="K47" i="16"/>
  <c r="O47" i="16"/>
  <c r="Q47" i="16"/>
  <c r="V47" i="16"/>
  <c r="G48" i="16"/>
  <c r="G49" i="16"/>
  <c r="M49" i="16" s="1"/>
  <c r="I49" i="16"/>
  <c r="I48" i="16" s="1"/>
  <c r="K49" i="16"/>
  <c r="K48" i="16" s="1"/>
  <c r="O49" i="16"/>
  <c r="O48" i="16" s="1"/>
  <c r="Q49" i="16"/>
  <c r="Q48" i="16" s="1"/>
  <c r="V49" i="16"/>
  <c r="V48" i="16" s="1"/>
  <c r="G50" i="16"/>
  <c r="I50" i="16"/>
  <c r="K50" i="16"/>
  <c r="M50" i="16"/>
  <c r="O50" i="16"/>
  <c r="Q50" i="16"/>
  <c r="V50" i="16"/>
  <c r="G51" i="16"/>
  <c r="I51" i="16"/>
  <c r="K51" i="16"/>
  <c r="M51" i="16"/>
  <c r="O51" i="16"/>
  <c r="Q51" i="16"/>
  <c r="V51" i="16"/>
  <c r="G52" i="16"/>
  <c r="M52" i="16" s="1"/>
  <c r="I52" i="16"/>
  <c r="K52" i="16"/>
  <c r="O52" i="16"/>
  <c r="Q52" i="16"/>
  <c r="V52" i="16"/>
  <c r="G53" i="16"/>
  <c r="I53" i="16"/>
  <c r="K53" i="16"/>
  <c r="M53" i="16"/>
  <c r="O53" i="16"/>
  <c r="Q53" i="16"/>
  <c r="V53" i="16"/>
  <c r="G54" i="16"/>
  <c r="M54" i="16" s="1"/>
  <c r="I54" i="16"/>
  <c r="K54" i="16"/>
  <c r="O54" i="16"/>
  <c r="Q54" i="16"/>
  <c r="V54" i="16"/>
  <c r="G55" i="16"/>
  <c r="M55" i="16" s="1"/>
  <c r="I55" i="16"/>
  <c r="K55" i="16"/>
  <c r="O55" i="16"/>
  <c r="Q55" i="16"/>
  <c r="V55" i="16"/>
  <c r="G56" i="16"/>
  <c r="G57" i="16"/>
  <c r="M57" i="16" s="1"/>
  <c r="I57" i="16"/>
  <c r="I56" i="16" s="1"/>
  <c r="K57" i="16"/>
  <c r="K56" i="16" s="1"/>
  <c r="O57" i="16"/>
  <c r="O56" i="16" s="1"/>
  <c r="Q57" i="16"/>
  <c r="Q56" i="16" s="1"/>
  <c r="V57" i="16"/>
  <c r="V56" i="16" s="1"/>
  <c r="G58" i="16"/>
  <c r="I58" i="16"/>
  <c r="K58" i="16"/>
  <c r="M58" i="16"/>
  <c r="O58" i="16"/>
  <c r="Q58" i="16"/>
  <c r="V58" i="16"/>
  <c r="G59" i="16"/>
  <c r="I59" i="16"/>
  <c r="K59" i="16"/>
  <c r="M59" i="16"/>
  <c r="O59" i="16"/>
  <c r="Q59" i="16"/>
  <c r="V59" i="16"/>
  <c r="G60" i="16"/>
  <c r="M60" i="16" s="1"/>
  <c r="I60" i="16"/>
  <c r="K60" i="16"/>
  <c r="O60" i="16"/>
  <c r="Q60" i="16"/>
  <c r="V60" i="16"/>
  <c r="G61" i="16"/>
  <c r="M61" i="16" s="1"/>
  <c r="I61" i="16"/>
  <c r="K61" i="16"/>
  <c r="O61" i="16"/>
  <c r="Q61" i="16"/>
  <c r="V61" i="16"/>
  <c r="G62" i="16"/>
  <c r="M62" i="16" s="1"/>
  <c r="I62" i="16"/>
  <c r="K62" i="16"/>
  <c r="O62" i="16"/>
  <c r="Q62" i="16"/>
  <c r="V62" i="16"/>
  <c r="G63" i="16"/>
  <c r="M63" i="16" s="1"/>
  <c r="I63" i="16"/>
  <c r="K63" i="16"/>
  <c r="O63" i="16"/>
  <c r="Q63" i="16"/>
  <c r="V63" i="16"/>
  <c r="G64" i="16"/>
  <c r="G65" i="16"/>
  <c r="I65" i="16"/>
  <c r="I64" i="16" s="1"/>
  <c r="K65" i="16"/>
  <c r="K64" i="16" s="1"/>
  <c r="M65" i="16"/>
  <c r="M64" i="16" s="1"/>
  <c r="O65" i="16"/>
  <c r="O64" i="16" s="1"/>
  <c r="Q65" i="16"/>
  <c r="Q64" i="16" s="1"/>
  <c r="V65" i="16"/>
  <c r="V64" i="16" s="1"/>
  <c r="G66" i="16"/>
  <c r="I66" i="16"/>
  <c r="K66" i="16"/>
  <c r="M66" i="16"/>
  <c r="O66" i="16"/>
  <c r="Q66" i="16"/>
  <c r="V66" i="16"/>
  <c r="AE68" i="16"/>
  <c r="AF68" i="16"/>
  <c r="G85" i="15"/>
  <c r="G9" i="15"/>
  <c r="M9" i="15" s="1"/>
  <c r="I9" i="15"/>
  <c r="I8" i="15" s="1"/>
  <c r="K9" i="15"/>
  <c r="K8" i="15" s="1"/>
  <c r="O9" i="15"/>
  <c r="Q9" i="15"/>
  <c r="V9" i="15"/>
  <c r="V8" i="15" s="1"/>
  <c r="G10" i="15"/>
  <c r="M10" i="15" s="1"/>
  <c r="I10" i="15"/>
  <c r="K10" i="15"/>
  <c r="O10" i="15"/>
  <c r="Q10" i="15"/>
  <c r="V10" i="15"/>
  <c r="G11" i="15"/>
  <c r="I11" i="15"/>
  <c r="K11" i="15"/>
  <c r="M11" i="15"/>
  <c r="O11" i="15"/>
  <c r="Q11" i="15"/>
  <c r="V11" i="15"/>
  <c r="G12" i="15"/>
  <c r="I12" i="15"/>
  <c r="K12" i="15"/>
  <c r="M12" i="15"/>
  <c r="O12" i="15"/>
  <c r="O8" i="15" s="1"/>
  <c r="Q12" i="15"/>
  <c r="V12" i="15"/>
  <c r="G13" i="15"/>
  <c r="I13" i="15"/>
  <c r="K13" i="15"/>
  <c r="M13" i="15"/>
  <c r="O13" i="15"/>
  <c r="Q13" i="15"/>
  <c r="Q8" i="15" s="1"/>
  <c r="V13" i="15"/>
  <c r="G14" i="15"/>
  <c r="I14" i="15"/>
  <c r="K14" i="15"/>
  <c r="M14" i="15"/>
  <c r="O14" i="15"/>
  <c r="Q14" i="15"/>
  <c r="V14" i="15"/>
  <c r="G15" i="15"/>
  <c r="I15" i="15"/>
  <c r="K15" i="15"/>
  <c r="M15" i="15"/>
  <c r="O15" i="15"/>
  <c r="Q15" i="15"/>
  <c r="V15" i="15"/>
  <c r="G16" i="15"/>
  <c r="G8" i="15" s="1"/>
  <c r="I16" i="15"/>
  <c r="K16" i="15"/>
  <c r="O16" i="15"/>
  <c r="Q16" i="15"/>
  <c r="V16" i="15"/>
  <c r="G17" i="15"/>
  <c r="M17" i="15" s="1"/>
  <c r="I17" i="15"/>
  <c r="K17" i="15"/>
  <c r="O17" i="15"/>
  <c r="Q17" i="15"/>
  <c r="V17" i="15"/>
  <c r="G18" i="15"/>
  <c r="M18" i="15" s="1"/>
  <c r="I18" i="15"/>
  <c r="K18" i="15"/>
  <c r="O18" i="15"/>
  <c r="Q18" i="15"/>
  <c r="V18" i="15"/>
  <c r="G19" i="15"/>
  <c r="I19" i="15"/>
  <c r="K19" i="15"/>
  <c r="M19" i="15"/>
  <c r="O19" i="15"/>
  <c r="Q19" i="15"/>
  <c r="V19" i="15"/>
  <c r="G20" i="15"/>
  <c r="I20" i="15"/>
  <c r="K20" i="15"/>
  <c r="M20" i="15"/>
  <c r="O20" i="15"/>
  <c r="Q20" i="15"/>
  <c r="V20" i="15"/>
  <c r="G21" i="15"/>
  <c r="I21" i="15"/>
  <c r="K21" i="15"/>
  <c r="M21" i="15"/>
  <c r="O21" i="15"/>
  <c r="Q21" i="15"/>
  <c r="V21" i="15"/>
  <c r="G22" i="15"/>
  <c r="I22" i="15"/>
  <c r="K22" i="15"/>
  <c r="M22" i="15"/>
  <c r="O22" i="15"/>
  <c r="Q22" i="15"/>
  <c r="V22" i="15"/>
  <c r="G23" i="15"/>
  <c r="I23" i="15"/>
  <c r="K23" i="15"/>
  <c r="M23" i="15"/>
  <c r="O23" i="15"/>
  <c r="Q23" i="15"/>
  <c r="V23" i="15"/>
  <c r="G24" i="15"/>
  <c r="M24" i="15" s="1"/>
  <c r="I24" i="15"/>
  <c r="K24" i="15"/>
  <c r="O24" i="15"/>
  <c r="Q24" i="15"/>
  <c r="V24" i="15"/>
  <c r="G25" i="15"/>
  <c r="M25" i="15" s="1"/>
  <c r="I25" i="15"/>
  <c r="K25" i="15"/>
  <c r="O25" i="15"/>
  <c r="Q25" i="15"/>
  <c r="V25" i="15"/>
  <c r="G26" i="15"/>
  <c r="M26" i="15" s="1"/>
  <c r="I26" i="15"/>
  <c r="K26" i="15"/>
  <c r="O26" i="15"/>
  <c r="Q26" i="15"/>
  <c r="V26" i="15"/>
  <c r="G27" i="15"/>
  <c r="I27" i="15"/>
  <c r="K27" i="15"/>
  <c r="M27" i="15"/>
  <c r="O27" i="15"/>
  <c r="Q27" i="15"/>
  <c r="V27" i="15"/>
  <c r="G28" i="15"/>
  <c r="I28" i="15"/>
  <c r="K28" i="15"/>
  <c r="M28" i="15"/>
  <c r="O28" i="15"/>
  <c r="Q28" i="15"/>
  <c r="V28" i="15"/>
  <c r="G29" i="15"/>
  <c r="I29" i="15"/>
  <c r="K29" i="15"/>
  <c r="M29" i="15"/>
  <c r="O29" i="15"/>
  <c r="Q29" i="15"/>
  <c r="V29" i="15"/>
  <c r="G30" i="15"/>
  <c r="I30" i="15"/>
  <c r="K30" i="15"/>
  <c r="M30" i="15"/>
  <c r="O30" i="15"/>
  <c r="Q30" i="15"/>
  <c r="V30" i="15"/>
  <c r="G31" i="15"/>
  <c r="I31" i="15"/>
  <c r="K31" i="15"/>
  <c r="M31" i="15"/>
  <c r="O31" i="15"/>
  <c r="Q31" i="15"/>
  <c r="V31" i="15"/>
  <c r="G32" i="15"/>
  <c r="M32" i="15" s="1"/>
  <c r="I32" i="15"/>
  <c r="K32" i="15"/>
  <c r="O32" i="15"/>
  <c r="Q32" i="15"/>
  <c r="V32" i="15"/>
  <c r="G33" i="15"/>
  <c r="M33" i="15" s="1"/>
  <c r="I33" i="15"/>
  <c r="K33" i="15"/>
  <c r="O33" i="15"/>
  <c r="Q33" i="15"/>
  <c r="V33" i="15"/>
  <c r="G34" i="15"/>
  <c r="M34" i="15" s="1"/>
  <c r="I34" i="15"/>
  <c r="K34" i="15"/>
  <c r="O34" i="15"/>
  <c r="Q34" i="15"/>
  <c r="V34" i="15"/>
  <c r="G35" i="15"/>
  <c r="I35" i="15"/>
  <c r="K35" i="15"/>
  <c r="M35" i="15"/>
  <c r="O35" i="15"/>
  <c r="Q35" i="15"/>
  <c r="V35" i="15"/>
  <c r="G36" i="15"/>
  <c r="I36" i="15"/>
  <c r="K36" i="15"/>
  <c r="M36" i="15"/>
  <c r="O36" i="15"/>
  <c r="Q36" i="15"/>
  <c r="V36" i="15"/>
  <c r="G37" i="15"/>
  <c r="I37" i="15"/>
  <c r="K37" i="15"/>
  <c r="M37" i="15"/>
  <c r="O37" i="15"/>
  <c r="Q37" i="15"/>
  <c r="V37" i="15"/>
  <c r="G38" i="15"/>
  <c r="I38" i="15"/>
  <c r="K38" i="15"/>
  <c r="M38" i="15"/>
  <c r="O38" i="15"/>
  <c r="Q38" i="15"/>
  <c r="V38" i="15"/>
  <c r="G39" i="15"/>
  <c r="M39" i="15" s="1"/>
  <c r="I39" i="15"/>
  <c r="K39" i="15"/>
  <c r="O39" i="15"/>
  <c r="Q39" i="15"/>
  <c r="V39" i="15"/>
  <c r="G40" i="15"/>
  <c r="M40" i="15" s="1"/>
  <c r="I40" i="15"/>
  <c r="K40" i="15"/>
  <c r="O40" i="15"/>
  <c r="Q40" i="15"/>
  <c r="V40" i="15"/>
  <c r="G41" i="15"/>
  <c r="M41" i="15" s="1"/>
  <c r="I41" i="15"/>
  <c r="K41" i="15"/>
  <c r="O41" i="15"/>
  <c r="Q41" i="15"/>
  <c r="V41" i="15"/>
  <c r="G42" i="15"/>
  <c r="M42" i="15" s="1"/>
  <c r="I42" i="15"/>
  <c r="K42" i="15"/>
  <c r="O42" i="15"/>
  <c r="Q42" i="15"/>
  <c r="V42" i="15"/>
  <c r="G43" i="15"/>
  <c r="I43" i="15"/>
  <c r="K43" i="15"/>
  <c r="M43" i="15"/>
  <c r="O43" i="15"/>
  <c r="Q43" i="15"/>
  <c r="V43" i="15"/>
  <c r="G44" i="15"/>
  <c r="I44" i="15"/>
  <c r="K44" i="15"/>
  <c r="M44" i="15"/>
  <c r="O44" i="15"/>
  <c r="Q44" i="15"/>
  <c r="V44" i="15"/>
  <c r="G45" i="15"/>
  <c r="I45" i="15"/>
  <c r="K45" i="15"/>
  <c r="M45" i="15"/>
  <c r="O45" i="15"/>
  <c r="Q45" i="15"/>
  <c r="V45" i="15"/>
  <c r="G46" i="15"/>
  <c r="I46" i="15"/>
  <c r="K46" i="15"/>
  <c r="M46" i="15"/>
  <c r="O46" i="15"/>
  <c r="Q46" i="15"/>
  <c r="V46" i="15"/>
  <c r="G47" i="15"/>
  <c r="M47" i="15" s="1"/>
  <c r="I47" i="15"/>
  <c r="K47" i="15"/>
  <c r="O47" i="15"/>
  <c r="Q47" i="15"/>
  <c r="V47" i="15"/>
  <c r="G48" i="15"/>
  <c r="M48" i="15" s="1"/>
  <c r="I48" i="15"/>
  <c r="K48" i="15"/>
  <c r="O48" i="15"/>
  <c r="Q48" i="15"/>
  <c r="V48" i="15"/>
  <c r="G49" i="15"/>
  <c r="M49" i="15" s="1"/>
  <c r="I49" i="15"/>
  <c r="K49" i="15"/>
  <c r="O49" i="15"/>
  <c r="Q49" i="15"/>
  <c r="V49" i="15"/>
  <c r="G50" i="15"/>
  <c r="M50" i="15" s="1"/>
  <c r="I50" i="15"/>
  <c r="K50" i="15"/>
  <c r="O50" i="15"/>
  <c r="Q50" i="15"/>
  <c r="V50" i="15"/>
  <c r="G51" i="15"/>
  <c r="I51" i="15"/>
  <c r="K51" i="15"/>
  <c r="M51" i="15"/>
  <c r="O51" i="15"/>
  <c r="Q51" i="15"/>
  <c r="V51" i="15"/>
  <c r="G52" i="15"/>
  <c r="I52" i="15"/>
  <c r="K52" i="15"/>
  <c r="M52" i="15"/>
  <c r="O52" i="15"/>
  <c r="Q52" i="15"/>
  <c r="V52" i="15"/>
  <c r="G53" i="15"/>
  <c r="I53" i="15"/>
  <c r="K53" i="15"/>
  <c r="M53" i="15"/>
  <c r="O53" i="15"/>
  <c r="Q53" i="15"/>
  <c r="V53" i="15"/>
  <c r="G54" i="15"/>
  <c r="I54" i="15"/>
  <c r="K54" i="15"/>
  <c r="M54" i="15"/>
  <c r="O54" i="15"/>
  <c r="Q54" i="15"/>
  <c r="V54" i="15"/>
  <c r="G55" i="15"/>
  <c r="I55" i="15"/>
  <c r="K55" i="15"/>
  <c r="M55" i="15"/>
  <c r="O55" i="15"/>
  <c r="Q55" i="15"/>
  <c r="V55" i="15"/>
  <c r="G56" i="15"/>
  <c r="M56" i="15" s="1"/>
  <c r="I56" i="15"/>
  <c r="K56" i="15"/>
  <c r="O56" i="15"/>
  <c r="Q56" i="15"/>
  <c r="V56" i="15"/>
  <c r="G57" i="15"/>
  <c r="M57" i="15" s="1"/>
  <c r="I57" i="15"/>
  <c r="K57" i="15"/>
  <c r="O57" i="15"/>
  <c r="Q57" i="15"/>
  <c r="V57" i="15"/>
  <c r="G58" i="15"/>
  <c r="M58" i="15" s="1"/>
  <c r="I58" i="15"/>
  <c r="K58" i="15"/>
  <c r="O58" i="15"/>
  <c r="Q58" i="15"/>
  <c r="V58" i="15"/>
  <c r="G59" i="15"/>
  <c r="I59" i="15"/>
  <c r="K59" i="15"/>
  <c r="M59" i="15"/>
  <c r="O59" i="15"/>
  <c r="Q59" i="15"/>
  <c r="V59" i="15"/>
  <c r="G60" i="15"/>
  <c r="I60" i="15"/>
  <c r="K60" i="15"/>
  <c r="M60" i="15"/>
  <c r="O60" i="15"/>
  <c r="Q60" i="15"/>
  <c r="V60" i="15"/>
  <c r="G61" i="15"/>
  <c r="I61" i="15"/>
  <c r="K61" i="15"/>
  <c r="M61" i="15"/>
  <c r="O61" i="15"/>
  <c r="Q61" i="15"/>
  <c r="V61" i="15"/>
  <c r="G63" i="15"/>
  <c r="I63" i="15"/>
  <c r="I62" i="15" s="1"/>
  <c r="K63" i="15"/>
  <c r="K62" i="15" s="1"/>
  <c r="M63" i="15"/>
  <c r="O63" i="15"/>
  <c r="O62" i="15" s="1"/>
  <c r="Q63" i="15"/>
  <c r="Q62" i="15" s="1"/>
  <c r="V63" i="15"/>
  <c r="G64" i="15"/>
  <c r="G62" i="15" s="1"/>
  <c r="I64" i="15"/>
  <c r="K64" i="15"/>
  <c r="O64" i="15"/>
  <c r="Q64" i="15"/>
  <c r="V64" i="15"/>
  <c r="G65" i="15"/>
  <c r="I65" i="15"/>
  <c r="K65" i="15"/>
  <c r="M65" i="15"/>
  <c r="O65" i="15"/>
  <c r="Q65" i="15"/>
  <c r="V65" i="15"/>
  <c r="G66" i="15"/>
  <c r="M66" i="15" s="1"/>
  <c r="I66" i="15"/>
  <c r="K66" i="15"/>
  <c r="O66" i="15"/>
  <c r="Q66" i="15"/>
  <c r="V66" i="15"/>
  <c r="G67" i="15"/>
  <c r="I67" i="15"/>
  <c r="K67" i="15"/>
  <c r="M67" i="15"/>
  <c r="O67" i="15"/>
  <c r="Q67" i="15"/>
  <c r="V67" i="15"/>
  <c r="G68" i="15"/>
  <c r="I68" i="15"/>
  <c r="K68" i="15"/>
  <c r="M68" i="15"/>
  <c r="O68" i="15"/>
  <c r="Q68" i="15"/>
  <c r="V68" i="15"/>
  <c r="G69" i="15"/>
  <c r="I69" i="15"/>
  <c r="K69" i="15"/>
  <c r="M69" i="15"/>
  <c r="O69" i="15"/>
  <c r="Q69" i="15"/>
  <c r="V69" i="15"/>
  <c r="G70" i="15"/>
  <c r="M70" i="15" s="1"/>
  <c r="I70" i="15"/>
  <c r="K70" i="15"/>
  <c r="O70" i="15"/>
  <c r="Q70" i="15"/>
  <c r="V70" i="15"/>
  <c r="V62" i="15" s="1"/>
  <c r="G71" i="15"/>
  <c r="I71" i="15"/>
  <c r="K71" i="15"/>
  <c r="M71" i="15"/>
  <c r="O71" i="15"/>
  <c r="Q71" i="15"/>
  <c r="V71" i="15"/>
  <c r="G72" i="15"/>
  <c r="K72" i="15"/>
  <c r="Q72" i="15"/>
  <c r="G73" i="15"/>
  <c r="I73" i="15"/>
  <c r="I72" i="15" s="1"/>
  <c r="K73" i="15"/>
  <c r="M73" i="15"/>
  <c r="M72" i="15" s="1"/>
  <c r="O73" i="15"/>
  <c r="O72" i="15" s="1"/>
  <c r="Q73" i="15"/>
  <c r="V73" i="15"/>
  <c r="V72" i="15" s="1"/>
  <c r="G75" i="15"/>
  <c r="I75" i="15"/>
  <c r="I74" i="15" s="1"/>
  <c r="K75" i="15"/>
  <c r="M75" i="15"/>
  <c r="O75" i="15"/>
  <c r="Q75" i="15"/>
  <c r="Q74" i="15" s="1"/>
  <c r="V75" i="15"/>
  <c r="V74" i="15" s="1"/>
  <c r="G76" i="15"/>
  <c r="I76" i="15"/>
  <c r="K76" i="15"/>
  <c r="K74" i="15" s="1"/>
  <c r="M76" i="15"/>
  <c r="O76" i="15"/>
  <c r="O74" i="15" s="1"/>
  <c r="Q76" i="15"/>
  <c r="V76" i="15"/>
  <c r="G78" i="15"/>
  <c r="I78" i="15"/>
  <c r="K78" i="15"/>
  <c r="M78" i="15"/>
  <c r="O78" i="15"/>
  <c r="Q78" i="15"/>
  <c r="V78" i="15"/>
  <c r="G79" i="15"/>
  <c r="M79" i="15" s="1"/>
  <c r="I79" i="15"/>
  <c r="K79" i="15"/>
  <c r="O79" i="15"/>
  <c r="Q79" i="15"/>
  <c r="V79" i="15"/>
  <c r="G80" i="15"/>
  <c r="M80" i="15" s="1"/>
  <c r="I80" i="15"/>
  <c r="K80" i="15"/>
  <c r="O80" i="15"/>
  <c r="Q80" i="15"/>
  <c r="V80" i="15"/>
  <c r="G81" i="15"/>
  <c r="M81" i="15" s="1"/>
  <c r="I81" i="15"/>
  <c r="K81" i="15"/>
  <c r="O81" i="15"/>
  <c r="Q81" i="15"/>
  <c r="V81" i="15"/>
  <c r="I82" i="15"/>
  <c r="V82" i="15"/>
  <c r="G83" i="15"/>
  <c r="M83" i="15" s="1"/>
  <c r="M82" i="15" s="1"/>
  <c r="I83" i="15"/>
  <c r="K83" i="15"/>
  <c r="K82" i="15" s="1"/>
  <c r="O83" i="15"/>
  <c r="O82" i="15" s="1"/>
  <c r="Q83" i="15"/>
  <c r="Q82" i="15" s="1"/>
  <c r="V83" i="15"/>
  <c r="AE85" i="15"/>
  <c r="AF85" i="15"/>
  <c r="G201" i="14"/>
  <c r="G9" i="14"/>
  <c r="M9" i="14" s="1"/>
  <c r="I9" i="14"/>
  <c r="I8" i="14" s="1"/>
  <c r="K9" i="14"/>
  <c r="K8" i="14" s="1"/>
  <c r="O9" i="14"/>
  <c r="O8" i="14" s="1"/>
  <c r="Q9" i="14"/>
  <c r="V9" i="14"/>
  <c r="V8" i="14" s="1"/>
  <c r="G13" i="14"/>
  <c r="M13" i="14" s="1"/>
  <c r="I13" i="14"/>
  <c r="K13" i="14"/>
  <c r="O13" i="14"/>
  <c r="Q13" i="14"/>
  <c r="V13" i="14"/>
  <c r="G15" i="14"/>
  <c r="I15" i="14"/>
  <c r="K15" i="14"/>
  <c r="M15" i="14"/>
  <c r="O15" i="14"/>
  <c r="Q15" i="14"/>
  <c r="V15" i="14"/>
  <c r="G18" i="14"/>
  <c r="I18" i="14"/>
  <c r="K18" i="14"/>
  <c r="M18" i="14"/>
  <c r="O18" i="14"/>
  <c r="Q18" i="14"/>
  <c r="V18" i="14"/>
  <c r="G20" i="14"/>
  <c r="I20" i="14"/>
  <c r="K20" i="14"/>
  <c r="M20" i="14"/>
  <c r="O20" i="14"/>
  <c r="Q20" i="14"/>
  <c r="Q8" i="14" s="1"/>
  <c r="V20" i="14"/>
  <c r="G23" i="14"/>
  <c r="I23" i="14"/>
  <c r="K23" i="14"/>
  <c r="M23" i="14"/>
  <c r="O23" i="14"/>
  <c r="Q23" i="14"/>
  <c r="V23" i="14"/>
  <c r="G25" i="14"/>
  <c r="M25" i="14" s="1"/>
  <c r="I25" i="14"/>
  <c r="K25" i="14"/>
  <c r="O25" i="14"/>
  <c r="Q25" i="14"/>
  <c r="V25" i="14"/>
  <c r="G29" i="14"/>
  <c r="G8" i="14" s="1"/>
  <c r="I29" i="14"/>
  <c r="K29" i="14"/>
  <c r="O29" i="14"/>
  <c r="Q29" i="14"/>
  <c r="V29" i="14"/>
  <c r="G31" i="14"/>
  <c r="M31" i="14" s="1"/>
  <c r="I31" i="14"/>
  <c r="K31" i="14"/>
  <c r="O31" i="14"/>
  <c r="Q31" i="14"/>
  <c r="V31" i="14"/>
  <c r="G33" i="14"/>
  <c r="M33" i="14" s="1"/>
  <c r="I33" i="14"/>
  <c r="K33" i="14"/>
  <c r="O33" i="14"/>
  <c r="Q33" i="14"/>
  <c r="V33" i="14"/>
  <c r="G35" i="14"/>
  <c r="I35" i="14"/>
  <c r="K35" i="14"/>
  <c r="M35" i="14"/>
  <c r="O35" i="14"/>
  <c r="Q35" i="14"/>
  <c r="V35" i="14"/>
  <c r="O37" i="14"/>
  <c r="G38" i="14"/>
  <c r="I38" i="14"/>
  <c r="I37" i="14" s="1"/>
  <c r="K38" i="14"/>
  <c r="K37" i="14" s="1"/>
  <c r="M38" i="14"/>
  <c r="O38" i="14"/>
  <c r="Q38" i="14"/>
  <c r="Q37" i="14" s="1"/>
  <c r="V38" i="14"/>
  <c r="V37" i="14" s="1"/>
  <c r="G40" i="14"/>
  <c r="I40" i="14"/>
  <c r="K40" i="14"/>
  <c r="M40" i="14"/>
  <c r="O40" i="14"/>
  <c r="Q40" i="14"/>
  <c r="V40" i="14"/>
  <c r="G41" i="14"/>
  <c r="I41" i="14"/>
  <c r="K41" i="14"/>
  <c r="M41" i="14"/>
  <c r="O41" i="14"/>
  <c r="Q41" i="14"/>
  <c r="V41" i="14"/>
  <c r="G43" i="14"/>
  <c r="M43" i="14" s="1"/>
  <c r="I43" i="14"/>
  <c r="K43" i="14"/>
  <c r="O43" i="14"/>
  <c r="Q43" i="14"/>
  <c r="V43" i="14"/>
  <c r="G45" i="14"/>
  <c r="M45" i="14" s="1"/>
  <c r="I45" i="14"/>
  <c r="K45" i="14"/>
  <c r="O45" i="14"/>
  <c r="Q45" i="14"/>
  <c r="V45" i="14"/>
  <c r="G47" i="14"/>
  <c r="K47" i="14"/>
  <c r="G48" i="14"/>
  <c r="I48" i="14"/>
  <c r="I47" i="14" s="1"/>
  <c r="K48" i="14"/>
  <c r="M48" i="14"/>
  <c r="M47" i="14" s="1"/>
  <c r="O48" i="14"/>
  <c r="O47" i="14" s="1"/>
  <c r="Q48" i="14"/>
  <c r="V48" i="14"/>
  <c r="G50" i="14"/>
  <c r="M50" i="14" s="1"/>
  <c r="I50" i="14"/>
  <c r="K50" i="14"/>
  <c r="O50" i="14"/>
  <c r="Q50" i="14"/>
  <c r="Q47" i="14" s="1"/>
  <c r="V50" i="14"/>
  <c r="G55" i="14"/>
  <c r="I55" i="14"/>
  <c r="K55" i="14"/>
  <c r="M55" i="14"/>
  <c r="O55" i="14"/>
  <c r="Q55" i="14"/>
  <c r="V55" i="14"/>
  <c r="G58" i="14"/>
  <c r="I58" i="14"/>
  <c r="K58" i="14"/>
  <c r="M58" i="14"/>
  <c r="O58" i="14"/>
  <c r="Q58" i="14"/>
  <c r="V58" i="14"/>
  <c r="V47" i="14" s="1"/>
  <c r="G62" i="14"/>
  <c r="I62" i="14"/>
  <c r="K62" i="14"/>
  <c r="M62" i="14"/>
  <c r="O62" i="14"/>
  <c r="Q62" i="14"/>
  <c r="V62" i="14"/>
  <c r="G65" i="14"/>
  <c r="G66" i="14"/>
  <c r="M66" i="14" s="1"/>
  <c r="M65" i="14" s="1"/>
  <c r="I66" i="14"/>
  <c r="I65" i="14" s="1"/>
  <c r="K66" i="14"/>
  <c r="K65" i="14" s="1"/>
  <c r="O66" i="14"/>
  <c r="Q66" i="14"/>
  <c r="Q65" i="14" s="1"/>
  <c r="V66" i="14"/>
  <c r="G70" i="14"/>
  <c r="M70" i="14" s="1"/>
  <c r="I70" i="14"/>
  <c r="K70" i="14"/>
  <c r="O70" i="14"/>
  <c r="Q70" i="14"/>
  <c r="V70" i="14"/>
  <c r="G72" i="14"/>
  <c r="I72" i="14"/>
  <c r="K72" i="14"/>
  <c r="M72" i="14"/>
  <c r="O72" i="14"/>
  <c r="Q72" i="14"/>
  <c r="V72" i="14"/>
  <c r="G76" i="14"/>
  <c r="M76" i="14" s="1"/>
  <c r="I76" i="14"/>
  <c r="K76" i="14"/>
  <c r="O76" i="14"/>
  <c r="O65" i="14" s="1"/>
  <c r="Q76" i="14"/>
  <c r="V76" i="14"/>
  <c r="G77" i="14"/>
  <c r="I77" i="14"/>
  <c r="K77" i="14"/>
  <c r="M77" i="14"/>
  <c r="O77" i="14"/>
  <c r="Q77" i="14"/>
  <c r="V77" i="14"/>
  <c r="G80" i="14"/>
  <c r="I80" i="14"/>
  <c r="K80" i="14"/>
  <c r="M80" i="14"/>
  <c r="O80" i="14"/>
  <c r="Q80" i="14"/>
  <c r="V80" i="14"/>
  <c r="V65" i="14" s="1"/>
  <c r="Q82" i="14"/>
  <c r="G83" i="14"/>
  <c r="G82" i="14" s="1"/>
  <c r="I83" i="14"/>
  <c r="I82" i="14" s="1"/>
  <c r="K83" i="14"/>
  <c r="K82" i="14" s="1"/>
  <c r="O83" i="14"/>
  <c r="O82" i="14" s="1"/>
  <c r="Q83" i="14"/>
  <c r="V83" i="14"/>
  <c r="V82" i="14" s="1"/>
  <c r="G86" i="14"/>
  <c r="M86" i="14" s="1"/>
  <c r="I86" i="14"/>
  <c r="K86" i="14"/>
  <c r="O86" i="14"/>
  <c r="Q86" i="14"/>
  <c r="V86" i="14"/>
  <c r="G88" i="14"/>
  <c r="K88" i="14"/>
  <c r="G89" i="14"/>
  <c r="I89" i="14"/>
  <c r="I88" i="14" s="1"/>
  <c r="K89" i="14"/>
  <c r="M89" i="14"/>
  <c r="M88" i="14" s="1"/>
  <c r="O89" i="14"/>
  <c r="O88" i="14" s="1"/>
  <c r="Q89" i="14"/>
  <c r="Q88" i="14" s="1"/>
  <c r="V89" i="14"/>
  <c r="G90" i="14"/>
  <c r="M90" i="14" s="1"/>
  <c r="I90" i="14"/>
  <c r="K90" i="14"/>
  <c r="O90" i="14"/>
  <c r="Q90" i="14"/>
  <c r="V90" i="14"/>
  <c r="G91" i="14"/>
  <c r="I91" i="14"/>
  <c r="K91" i="14"/>
  <c r="M91" i="14"/>
  <c r="O91" i="14"/>
  <c r="Q91" i="14"/>
  <c r="V91" i="14"/>
  <c r="V88" i="14" s="1"/>
  <c r="K92" i="14"/>
  <c r="O92" i="14"/>
  <c r="V92" i="14"/>
  <c r="G93" i="14"/>
  <c r="G92" i="14" s="1"/>
  <c r="I93" i="14"/>
  <c r="I92" i="14" s="1"/>
  <c r="K93" i="14"/>
  <c r="M93" i="14"/>
  <c r="M92" i="14" s="1"/>
  <c r="O93" i="14"/>
  <c r="Q93" i="14"/>
  <c r="Q92" i="14" s="1"/>
  <c r="V93" i="14"/>
  <c r="G94" i="14"/>
  <c r="G95" i="14"/>
  <c r="I95" i="14"/>
  <c r="I94" i="14" s="1"/>
  <c r="K95" i="14"/>
  <c r="K94" i="14" s="1"/>
  <c r="M95" i="14"/>
  <c r="M94" i="14" s="1"/>
  <c r="O95" i="14"/>
  <c r="Q95" i="14"/>
  <c r="Q94" i="14" s="1"/>
  <c r="V95" i="14"/>
  <c r="G96" i="14"/>
  <c r="M96" i="14" s="1"/>
  <c r="I96" i="14"/>
  <c r="K96" i="14"/>
  <c r="O96" i="14"/>
  <c r="Q96" i="14"/>
  <c r="V96" i="14"/>
  <c r="G98" i="14"/>
  <c r="I98" i="14"/>
  <c r="K98" i="14"/>
  <c r="M98" i="14"/>
  <c r="O98" i="14"/>
  <c r="Q98" i="14"/>
  <c r="V98" i="14"/>
  <c r="G101" i="14"/>
  <c r="M101" i="14" s="1"/>
  <c r="I101" i="14"/>
  <c r="K101" i="14"/>
  <c r="O101" i="14"/>
  <c r="O94" i="14" s="1"/>
  <c r="Q101" i="14"/>
  <c r="V101" i="14"/>
  <c r="G102" i="14"/>
  <c r="I102" i="14"/>
  <c r="K102" i="14"/>
  <c r="M102" i="14"/>
  <c r="O102" i="14"/>
  <c r="Q102" i="14"/>
  <c r="V102" i="14"/>
  <c r="G105" i="14"/>
  <c r="M105" i="14" s="1"/>
  <c r="I105" i="14"/>
  <c r="K105" i="14"/>
  <c r="O105" i="14"/>
  <c r="Q105" i="14"/>
  <c r="V105" i="14"/>
  <c r="V94" i="14" s="1"/>
  <c r="G107" i="14"/>
  <c r="I107" i="14"/>
  <c r="K107" i="14"/>
  <c r="M107" i="14"/>
  <c r="O107" i="14"/>
  <c r="Q107" i="14"/>
  <c r="V107" i="14"/>
  <c r="G109" i="14"/>
  <c r="I109" i="14"/>
  <c r="I108" i="14" s="1"/>
  <c r="K109" i="14"/>
  <c r="K108" i="14" s="1"/>
  <c r="M109" i="14"/>
  <c r="O109" i="14"/>
  <c r="Q109" i="14"/>
  <c r="Q108" i="14" s="1"/>
  <c r="V109" i="14"/>
  <c r="G111" i="14"/>
  <c r="M111" i="14" s="1"/>
  <c r="I111" i="14"/>
  <c r="K111" i="14"/>
  <c r="O111" i="14"/>
  <c r="Q111" i="14"/>
  <c r="V111" i="14"/>
  <c r="G112" i="14"/>
  <c r="I112" i="14"/>
  <c r="K112" i="14"/>
  <c r="M112" i="14"/>
  <c r="O112" i="14"/>
  <c r="Q112" i="14"/>
  <c r="V112" i="14"/>
  <c r="G115" i="14"/>
  <c r="M115" i="14" s="1"/>
  <c r="I115" i="14"/>
  <c r="K115" i="14"/>
  <c r="O115" i="14"/>
  <c r="O108" i="14" s="1"/>
  <c r="Q115" i="14"/>
  <c r="V115" i="14"/>
  <c r="G116" i="14"/>
  <c r="I116" i="14"/>
  <c r="K116" i="14"/>
  <c r="M116" i="14"/>
  <c r="O116" i="14"/>
  <c r="Q116" i="14"/>
  <c r="V116" i="14"/>
  <c r="G117" i="14"/>
  <c r="M117" i="14" s="1"/>
  <c r="I117" i="14"/>
  <c r="K117" i="14"/>
  <c r="O117" i="14"/>
  <c r="Q117" i="14"/>
  <c r="V117" i="14"/>
  <c r="V108" i="14" s="1"/>
  <c r="G119" i="14"/>
  <c r="I119" i="14"/>
  <c r="K119" i="14"/>
  <c r="M119" i="14"/>
  <c r="O119" i="14"/>
  <c r="Q119" i="14"/>
  <c r="V119" i="14"/>
  <c r="G121" i="14"/>
  <c r="G108" i="14" s="1"/>
  <c r="I121" i="14"/>
  <c r="K121" i="14"/>
  <c r="O121" i="14"/>
  <c r="Q121" i="14"/>
  <c r="V121" i="14"/>
  <c r="G123" i="14"/>
  <c r="I123" i="14"/>
  <c r="K123" i="14"/>
  <c r="M123" i="14"/>
  <c r="O123" i="14"/>
  <c r="Q123" i="14"/>
  <c r="V123" i="14"/>
  <c r="G125" i="14"/>
  <c r="M125" i="14" s="1"/>
  <c r="I125" i="14"/>
  <c r="K125" i="14"/>
  <c r="O125" i="14"/>
  <c r="Q125" i="14"/>
  <c r="V125" i="14"/>
  <c r="G127" i="14"/>
  <c r="I127" i="14"/>
  <c r="K127" i="14"/>
  <c r="M127" i="14"/>
  <c r="O127" i="14"/>
  <c r="Q127" i="14"/>
  <c r="V127" i="14"/>
  <c r="O128" i="14"/>
  <c r="G129" i="14"/>
  <c r="I129" i="14"/>
  <c r="I128" i="14" s="1"/>
  <c r="K129" i="14"/>
  <c r="M129" i="14"/>
  <c r="O129" i="14"/>
  <c r="Q129" i="14"/>
  <c r="Q128" i="14" s="1"/>
  <c r="V129" i="14"/>
  <c r="V128" i="14" s="1"/>
  <c r="G131" i="14"/>
  <c r="M131" i="14" s="1"/>
  <c r="I131" i="14"/>
  <c r="K131" i="14"/>
  <c r="O131" i="14"/>
  <c r="Q131" i="14"/>
  <c r="V131" i="14"/>
  <c r="G132" i="14"/>
  <c r="I132" i="14"/>
  <c r="K132" i="14"/>
  <c r="M132" i="14"/>
  <c r="O132" i="14"/>
  <c r="Q132" i="14"/>
  <c r="V132" i="14"/>
  <c r="G133" i="14"/>
  <c r="M133" i="14" s="1"/>
  <c r="I133" i="14"/>
  <c r="K133" i="14"/>
  <c r="O133" i="14"/>
  <c r="Q133" i="14"/>
  <c r="V133" i="14"/>
  <c r="G135" i="14"/>
  <c r="I135" i="14"/>
  <c r="K135" i="14"/>
  <c r="M135" i="14"/>
  <c r="O135" i="14"/>
  <c r="Q135" i="14"/>
  <c r="V135" i="14"/>
  <c r="G137" i="14"/>
  <c r="M137" i="14" s="1"/>
  <c r="I137" i="14"/>
  <c r="K137" i="14"/>
  <c r="K128" i="14" s="1"/>
  <c r="O137" i="14"/>
  <c r="Q137" i="14"/>
  <c r="V137" i="14"/>
  <c r="G139" i="14"/>
  <c r="I139" i="14"/>
  <c r="K139" i="14"/>
  <c r="M139" i="14"/>
  <c r="O139" i="14"/>
  <c r="Q139" i="14"/>
  <c r="V139" i="14"/>
  <c r="G142" i="14"/>
  <c r="I142" i="14"/>
  <c r="I141" i="14" s="1"/>
  <c r="K142" i="14"/>
  <c r="M142" i="14"/>
  <c r="O142" i="14"/>
  <c r="Q142" i="14"/>
  <c r="Q141" i="14" s="1"/>
  <c r="V142" i="14"/>
  <c r="V141" i="14" s="1"/>
  <c r="G143" i="14"/>
  <c r="M143" i="14" s="1"/>
  <c r="I143" i="14"/>
  <c r="K143" i="14"/>
  <c r="O143" i="14"/>
  <c r="Q143" i="14"/>
  <c r="V143" i="14"/>
  <c r="G144" i="14"/>
  <c r="I144" i="14"/>
  <c r="K144" i="14"/>
  <c r="M144" i="14"/>
  <c r="O144" i="14"/>
  <c r="Q144" i="14"/>
  <c r="V144" i="14"/>
  <c r="G145" i="14"/>
  <c r="M145" i="14" s="1"/>
  <c r="I145" i="14"/>
  <c r="K145" i="14"/>
  <c r="O145" i="14"/>
  <c r="Q145" i="14"/>
  <c r="V145" i="14"/>
  <c r="G146" i="14"/>
  <c r="I146" i="14"/>
  <c r="K146" i="14"/>
  <c r="M146" i="14"/>
  <c r="O146" i="14"/>
  <c r="Q146" i="14"/>
  <c r="V146" i="14"/>
  <c r="G147" i="14"/>
  <c r="M147" i="14" s="1"/>
  <c r="I147" i="14"/>
  <c r="K147" i="14"/>
  <c r="K141" i="14" s="1"/>
  <c r="O147" i="14"/>
  <c r="Q147" i="14"/>
  <c r="V147" i="14"/>
  <c r="G149" i="14"/>
  <c r="I149" i="14"/>
  <c r="K149" i="14"/>
  <c r="M149" i="14"/>
  <c r="O149" i="14"/>
  <c r="Q149" i="14"/>
  <c r="V149" i="14"/>
  <c r="G150" i="14"/>
  <c r="M150" i="14" s="1"/>
  <c r="I150" i="14"/>
  <c r="K150" i="14"/>
  <c r="O150" i="14"/>
  <c r="O141" i="14" s="1"/>
  <c r="Q150" i="14"/>
  <c r="V150" i="14"/>
  <c r="G151" i="14"/>
  <c r="I151" i="14"/>
  <c r="K151" i="14"/>
  <c r="M151" i="14"/>
  <c r="O151" i="14"/>
  <c r="Q151" i="14"/>
  <c r="V151" i="14"/>
  <c r="G152" i="14"/>
  <c r="M152" i="14" s="1"/>
  <c r="I152" i="14"/>
  <c r="K152" i="14"/>
  <c r="O152" i="14"/>
  <c r="Q152" i="14"/>
  <c r="V152" i="14"/>
  <c r="G153" i="14"/>
  <c r="I153" i="14"/>
  <c r="K153" i="14"/>
  <c r="M153" i="14"/>
  <c r="O153" i="14"/>
  <c r="Q153" i="14"/>
  <c r="V153" i="14"/>
  <c r="G154" i="14"/>
  <c r="M154" i="14" s="1"/>
  <c r="I154" i="14"/>
  <c r="K154" i="14"/>
  <c r="O154" i="14"/>
  <c r="Q154" i="14"/>
  <c r="V154" i="14"/>
  <c r="I155" i="14"/>
  <c r="G156" i="14"/>
  <c r="M156" i="14" s="1"/>
  <c r="M155" i="14" s="1"/>
  <c r="I156" i="14"/>
  <c r="K156" i="14"/>
  <c r="K155" i="14" s="1"/>
  <c r="O156" i="14"/>
  <c r="O155" i="14" s="1"/>
  <c r="Q156" i="14"/>
  <c r="V156" i="14"/>
  <c r="V155" i="14" s="1"/>
  <c r="G159" i="14"/>
  <c r="I159" i="14"/>
  <c r="K159" i="14"/>
  <c r="M159" i="14"/>
  <c r="O159" i="14"/>
  <c r="Q159" i="14"/>
  <c r="V159" i="14"/>
  <c r="G162" i="14"/>
  <c r="M162" i="14" s="1"/>
  <c r="I162" i="14"/>
  <c r="K162" i="14"/>
  <c r="O162" i="14"/>
  <c r="Q162" i="14"/>
  <c r="V162" i="14"/>
  <c r="G164" i="14"/>
  <c r="I164" i="14"/>
  <c r="K164" i="14"/>
  <c r="M164" i="14"/>
  <c r="O164" i="14"/>
  <c r="Q164" i="14"/>
  <c r="Q155" i="14" s="1"/>
  <c r="V164" i="14"/>
  <c r="G166" i="14"/>
  <c r="M166" i="14" s="1"/>
  <c r="I166" i="14"/>
  <c r="K166" i="14"/>
  <c r="O166" i="14"/>
  <c r="Q166" i="14"/>
  <c r="V166" i="14"/>
  <c r="Q167" i="14"/>
  <c r="G168" i="14"/>
  <c r="G167" i="14" s="1"/>
  <c r="I168" i="14"/>
  <c r="I167" i="14" s="1"/>
  <c r="K168" i="14"/>
  <c r="K167" i="14" s="1"/>
  <c r="O168" i="14"/>
  <c r="O167" i="14" s="1"/>
  <c r="Q168" i="14"/>
  <c r="V168" i="14"/>
  <c r="V167" i="14" s="1"/>
  <c r="G169" i="14"/>
  <c r="M169" i="14" s="1"/>
  <c r="I169" i="14"/>
  <c r="K169" i="14"/>
  <c r="O169" i="14"/>
  <c r="Q169" i="14"/>
  <c r="V169" i="14"/>
  <c r="G175" i="14"/>
  <c r="M175" i="14" s="1"/>
  <c r="I175" i="14"/>
  <c r="K175" i="14"/>
  <c r="O175" i="14"/>
  <c r="Q175" i="14"/>
  <c r="V175" i="14"/>
  <c r="G181" i="14"/>
  <c r="I181" i="14"/>
  <c r="K181" i="14"/>
  <c r="M181" i="14"/>
  <c r="O181" i="14"/>
  <c r="Q181" i="14"/>
  <c r="V181" i="14"/>
  <c r="G183" i="14"/>
  <c r="M183" i="14" s="1"/>
  <c r="I183" i="14"/>
  <c r="K183" i="14"/>
  <c r="O183" i="14"/>
  <c r="Q183" i="14"/>
  <c r="V183" i="14"/>
  <c r="G184" i="14"/>
  <c r="I184" i="14"/>
  <c r="Q184" i="14"/>
  <c r="G185" i="14"/>
  <c r="M185" i="14" s="1"/>
  <c r="M184" i="14" s="1"/>
  <c r="I185" i="14"/>
  <c r="K185" i="14"/>
  <c r="K184" i="14" s="1"/>
  <c r="O185" i="14"/>
  <c r="O184" i="14" s="1"/>
  <c r="Q185" i="14"/>
  <c r="V185" i="14"/>
  <c r="V184" i="14" s="1"/>
  <c r="Q188" i="14"/>
  <c r="G189" i="14"/>
  <c r="G188" i="14" s="1"/>
  <c r="I189" i="14"/>
  <c r="I188" i="14" s="1"/>
  <c r="K189" i="14"/>
  <c r="O189" i="14"/>
  <c r="O188" i="14" s="1"/>
  <c r="Q189" i="14"/>
  <c r="V189" i="14"/>
  <c r="V188" i="14" s="1"/>
  <c r="G190" i="14"/>
  <c r="M190" i="14" s="1"/>
  <c r="I190" i="14"/>
  <c r="K190" i="14"/>
  <c r="O190" i="14"/>
  <c r="Q190" i="14"/>
  <c r="V190" i="14"/>
  <c r="G192" i="14"/>
  <c r="M192" i="14" s="1"/>
  <c r="I192" i="14"/>
  <c r="K192" i="14"/>
  <c r="K188" i="14" s="1"/>
  <c r="O192" i="14"/>
  <c r="Q192" i="14"/>
  <c r="V192" i="14"/>
  <c r="I198" i="14"/>
  <c r="V198" i="14"/>
  <c r="G199" i="14"/>
  <c r="G198" i="14" s="1"/>
  <c r="I199" i="14"/>
  <c r="K199" i="14"/>
  <c r="K198" i="14" s="1"/>
  <c r="O199" i="14"/>
  <c r="O198" i="14" s="1"/>
  <c r="Q199" i="14"/>
  <c r="Q198" i="14" s="1"/>
  <c r="V199" i="14"/>
  <c r="AE201" i="14"/>
  <c r="G308" i="13"/>
  <c r="G9" i="13"/>
  <c r="M9" i="13" s="1"/>
  <c r="I9" i="13"/>
  <c r="I8" i="13" s="1"/>
  <c r="K9" i="13"/>
  <c r="K8" i="13" s="1"/>
  <c r="O9" i="13"/>
  <c r="O8" i="13" s="1"/>
  <c r="Q9" i="13"/>
  <c r="V9" i="13"/>
  <c r="V8" i="13" s="1"/>
  <c r="G11" i="13"/>
  <c r="M11" i="13" s="1"/>
  <c r="I11" i="13"/>
  <c r="K11" i="13"/>
  <c r="O11" i="13"/>
  <c r="Q11" i="13"/>
  <c r="V11" i="13"/>
  <c r="G13" i="13"/>
  <c r="I13" i="13"/>
  <c r="K13" i="13"/>
  <c r="M13" i="13"/>
  <c r="O13" i="13"/>
  <c r="Q13" i="13"/>
  <c r="V13" i="13"/>
  <c r="G15" i="13"/>
  <c r="I15" i="13"/>
  <c r="K15" i="13"/>
  <c r="M15" i="13"/>
  <c r="O15" i="13"/>
  <c r="Q15" i="13"/>
  <c r="V15" i="13"/>
  <c r="G19" i="13"/>
  <c r="I19" i="13"/>
  <c r="K19" i="13"/>
  <c r="M19" i="13"/>
  <c r="O19" i="13"/>
  <c r="Q19" i="13"/>
  <c r="Q8" i="13" s="1"/>
  <c r="V19" i="13"/>
  <c r="G20" i="13"/>
  <c r="I20" i="13"/>
  <c r="K20" i="13"/>
  <c r="M20" i="13"/>
  <c r="O20" i="13"/>
  <c r="Q20" i="13"/>
  <c r="V20" i="13"/>
  <c r="G22" i="13"/>
  <c r="I22" i="13"/>
  <c r="K22" i="13"/>
  <c r="M22" i="13"/>
  <c r="O22" i="13"/>
  <c r="Q22" i="13"/>
  <c r="V22" i="13"/>
  <c r="G23" i="13"/>
  <c r="G8" i="13" s="1"/>
  <c r="I23" i="13"/>
  <c r="K23" i="13"/>
  <c r="O23" i="13"/>
  <c r="Q23" i="13"/>
  <c r="V23" i="13"/>
  <c r="G28" i="13"/>
  <c r="M28" i="13" s="1"/>
  <c r="I28" i="13"/>
  <c r="K28" i="13"/>
  <c r="O28" i="13"/>
  <c r="Q28" i="13"/>
  <c r="V28" i="13"/>
  <c r="G30" i="13"/>
  <c r="M30" i="13" s="1"/>
  <c r="I30" i="13"/>
  <c r="K30" i="13"/>
  <c r="O30" i="13"/>
  <c r="Q30" i="13"/>
  <c r="V30" i="13"/>
  <c r="G32" i="13"/>
  <c r="I32" i="13"/>
  <c r="I31" i="13" s="1"/>
  <c r="K32" i="13"/>
  <c r="M32" i="13"/>
  <c r="O32" i="13"/>
  <c r="O31" i="13" s="1"/>
  <c r="Q32" i="13"/>
  <c r="Q31" i="13" s="1"/>
  <c r="V32" i="13"/>
  <c r="V31" i="13" s="1"/>
  <c r="G34" i="13"/>
  <c r="I34" i="13"/>
  <c r="K34" i="13"/>
  <c r="K31" i="13" s="1"/>
  <c r="M34" i="13"/>
  <c r="O34" i="13"/>
  <c r="Q34" i="13"/>
  <c r="V34" i="13"/>
  <c r="G37" i="13"/>
  <c r="I37" i="13"/>
  <c r="K37" i="13"/>
  <c r="M37" i="13"/>
  <c r="O37" i="13"/>
  <c r="Q37" i="13"/>
  <c r="V37" i="13"/>
  <c r="G38" i="13"/>
  <c r="I38" i="13"/>
  <c r="K38" i="13"/>
  <c r="M38" i="13"/>
  <c r="O38" i="13"/>
  <c r="Q38" i="13"/>
  <c r="V38" i="13"/>
  <c r="G40" i="13"/>
  <c r="M40" i="13" s="1"/>
  <c r="M31" i="13" s="1"/>
  <c r="I40" i="13"/>
  <c r="K40" i="13"/>
  <c r="O40" i="13"/>
  <c r="Q40" i="13"/>
  <c r="V40" i="13"/>
  <c r="G43" i="13"/>
  <c r="M43" i="13" s="1"/>
  <c r="I43" i="13"/>
  <c r="K43" i="13"/>
  <c r="O43" i="13"/>
  <c r="Q43" i="13"/>
  <c r="V43" i="13"/>
  <c r="G45" i="13"/>
  <c r="M45" i="13" s="1"/>
  <c r="I45" i="13"/>
  <c r="K45" i="13"/>
  <c r="O45" i="13"/>
  <c r="Q45" i="13"/>
  <c r="V45" i="13"/>
  <c r="G47" i="13"/>
  <c r="I47" i="13"/>
  <c r="K47" i="13"/>
  <c r="M47" i="13"/>
  <c r="O47" i="13"/>
  <c r="Q47" i="13"/>
  <c r="V47" i="13"/>
  <c r="G51" i="13"/>
  <c r="I51" i="13"/>
  <c r="K51" i="13"/>
  <c r="M51" i="13"/>
  <c r="O51" i="13"/>
  <c r="Q51" i="13"/>
  <c r="V51" i="13"/>
  <c r="G52" i="13"/>
  <c r="I52" i="13"/>
  <c r="K52" i="13"/>
  <c r="M52" i="13"/>
  <c r="O52" i="13"/>
  <c r="Q52" i="13"/>
  <c r="V52" i="13"/>
  <c r="G54" i="13"/>
  <c r="I54" i="13"/>
  <c r="K54" i="13"/>
  <c r="M54" i="13"/>
  <c r="O54" i="13"/>
  <c r="Q54" i="13"/>
  <c r="V54" i="13"/>
  <c r="G56" i="13"/>
  <c r="M56" i="13" s="1"/>
  <c r="I56" i="13"/>
  <c r="K56" i="13"/>
  <c r="O56" i="13"/>
  <c r="Q56" i="13"/>
  <c r="V56" i="13"/>
  <c r="G58" i="13"/>
  <c r="M58" i="13" s="1"/>
  <c r="I58" i="13"/>
  <c r="I57" i="13" s="1"/>
  <c r="K58" i="13"/>
  <c r="K57" i="13" s="1"/>
  <c r="O58" i="13"/>
  <c r="O57" i="13" s="1"/>
  <c r="Q58" i="13"/>
  <c r="V58" i="13"/>
  <c r="V57" i="13" s="1"/>
  <c r="G60" i="13"/>
  <c r="M60" i="13" s="1"/>
  <c r="I60" i="13"/>
  <c r="K60" i="13"/>
  <c r="O60" i="13"/>
  <c r="Q60" i="13"/>
  <c r="V60" i="13"/>
  <c r="G63" i="13"/>
  <c r="I63" i="13"/>
  <c r="K63" i="13"/>
  <c r="M63" i="13"/>
  <c r="O63" i="13"/>
  <c r="Q63" i="13"/>
  <c r="V63" i="13"/>
  <c r="G66" i="13"/>
  <c r="I66" i="13"/>
  <c r="K66" i="13"/>
  <c r="M66" i="13"/>
  <c r="O66" i="13"/>
  <c r="Q66" i="13"/>
  <c r="V66" i="13"/>
  <c r="G69" i="13"/>
  <c r="I69" i="13"/>
  <c r="K69" i="13"/>
  <c r="M69" i="13"/>
  <c r="O69" i="13"/>
  <c r="Q69" i="13"/>
  <c r="Q57" i="13" s="1"/>
  <c r="V69" i="13"/>
  <c r="G71" i="13"/>
  <c r="I71" i="13"/>
  <c r="K71" i="13"/>
  <c r="M71" i="13"/>
  <c r="O71" i="13"/>
  <c r="Q71" i="13"/>
  <c r="V71" i="13"/>
  <c r="G74" i="13"/>
  <c r="M74" i="13" s="1"/>
  <c r="I74" i="13"/>
  <c r="K74" i="13"/>
  <c r="O74" i="13"/>
  <c r="Q74" i="13"/>
  <c r="V74" i="13"/>
  <c r="G77" i="13"/>
  <c r="G57" i="13" s="1"/>
  <c r="I77" i="13"/>
  <c r="K77" i="13"/>
  <c r="O77" i="13"/>
  <c r="Q77" i="13"/>
  <c r="V77" i="13"/>
  <c r="G80" i="13"/>
  <c r="M80" i="13" s="1"/>
  <c r="I80" i="13"/>
  <c r="K80" i="13"/>
  <c r="O80" i="13"/>
  <c r="Q80" i="13"/>
  <c r="V80" i="13"/>
  <c r="G81" i="13"/>
  <c r="M81" i="13" s="1"/>
  <c r="I81" i="13"/>
  <c r="K81" i="13"/>
  <c r="O81" i="13"/>
  <c r="Q81" i="13"/>
  <c r="V81" i="13"/>
  <c r="G84" i="13"/>
  <c r="I84" i="13"/>
  <c r="K84" i="13"/>
  <c r="M84" i="13"/>
  <c r="O84" i="13"/>
  <c r="Q84" i="13"/>
  <c r="V84" i="13"/>
  <c r="G86" i="13"/>
  <c r="I86" i="13"/>
  <c r="K86" i="13"/>
  <c r="M86" i="13"/>
  <c r="O86" i="13"/>
  <c r="Q86" i="13"/>
  <c r="V86" i="13"/>
  <c r="G89" i="13"/>
  <c r="I89" i="13"/>
  <c r="K89" i="13"/>
  <c r="M89" i="13"/>
  <c r="O89" i="13"/>
  <c r="Q89" i="13"/>
  <c r="V89" i="13"/>
  <c r="G92" i="13"/>
  <c r="I92" i="13"/>
  <c r="K92" i="13"/>
  <c r="M92" i="13"/>
  <c r="O92" i="13"/>
  <c r="Q92" i="13"/>
  <c r="V92" i="13"/>
  <c r="G95" i="13"/>
  <c r="M95" i="13" s="1"/>
  <c r="I95" i="13"/>
  <c r="K95" i="13"/>
  <c r="O95" i="13"/>
  <c r="Q95" i="13"/>
  <c r="V95" i="13"/>
  <c r="G97" i="13"/>
  <c r="M97" i="13" s="1"/>
  <c r="I97" i="13"/>
  <c r="K97" i="13"/>
  <c r="O97" i="13"/>
  <c r="Q97" i="13"/>
  <c r="V97" i="13"/>
  <c r="G100" i="13"/>
  <c r="M100" i="13" s="1"/>
  <c r="I100" i="13"/>
  <c r="K100" i="13"/>
  <c r="O100" i="13"/>
  <c r="Q100" i="13"/>
  <c r="V100" i="13"/>
  <c r="G102" i="13"/>
  <c r="M102" i="13" s="1"/>
  <c r="I102" i="13"/>
  <c r="K102" i="13"/>
  <c r="O102" i="13"/>
  <c r="Q102" i="13"/>
  <c r="V102" i="13"/>
  <c r="G105" i="13"/>
  <c r="I105" i="13"/>
  <c r="K105" i="13"/>
  <c r="M105" i="13"/>
  <c r="O105" i="13"/>
  <c r="Q105" i="13"/>
  <c r="V105" i="13"/>
  <c r="G107" i="13"/>
  <c r="I107" i="13"/>
  <c r="K107" i="13"/>
  <c r="M107" i="13"/>
  <c r="O107" i="13"/>
  <c r="Q107" i="13"/>
  <c r="V107" i="13"/>
  <c r="G111" i="13"/>
  <c r="I111" i="13"/>
  <c r="I110" i="13" s="1"/>
  <c r="K111" i="13"/>
  <c r="M111" i="13"/>
  <c r="O111" i="13"/>
  <c r="Q111" i="13"/>
  <c r="V111" i="13"/>
  <c r="V110" i="13" s="1"/>
  <c r="G113" i="13"/>
  <c r="M113" i="13" s="1"/>
  <c r="I113" i="13"/>
  <c r="K113" i="13"/>
  <c r="O113" i="13"/>
  <c r="O110" i="13" s="1"/>
  <c r="Q113" i="13"/>
  <c r="V113" i="13"/>
  <c r="G116" i="13"/>
  <c r="G110" i="13" s="1"/>
  <c r="I116" i="13"/>
  <c r="K116" i="13"/>
  <c r="O116" i="13"/>
  <c r="Q116" i="13"/>
  <c r="V116" i="13"/>
  <c r="G117" i="13"/>
  <c r="M117" i="13" s="1"/>
  <c r="I117" i="13"/>
  <c r="K117" i="13"/>
  <c r="O117" i="13"/>
  <c r="Q117" i="13"/>
  <c r="V117" i="13"/>
  <c r="G121" i="13"/>
  <c r="M121" i="13" s="1"/>
  <c r="I121" i="13"/>
  <c r="K121" i="13"/>
  <c r="K110" i="13" s="1"/>
  <c r="O121" i="13"/>
  <c r="Q121" i="13"/>
  <c r="V121" i="13"/>
  <c r="G123" i="13"/>
  <c r="I123" i="13"/>
  <c r="K123" i="13"/>
  <c r="M123" i="13"/>
  <c r="O123" i="13"/>
  <c r="Q123" i="13"/>
  <c r="V123" i="13"/>
  <c r="G124" i="13"/>
  <c r="I124" i="13"/>
  <c r="K124" i="13"/>
  <c r="M124" i="13"/>
  <c r="O124" i="13"/>
  <c r="Q124" i="13"/>
  <c r="V124" i="13"/>
  <c r="G127" i="13"/>
  <c r="M127" i="13" s="1"/>
  <c r="I127" i="13"/>
  <c r="K127" i="13"/>
  <c r="O127" i="13"/>
  <c r="Q127" i="13"/>
  <c r="Q110" i="13" s="1"/>
  <c r="V127" i="13"/>
  <c r="G130" i="13"/>
  <c r="I130" i="13"/>
  <c r="K130" i="13"/>
  <c r="M130" i="13"/>
  <c r="O130" i="13"/>
  <c r="Q130" i="13"/>
  <c r="V130" i="13"/>
  <c r="G132" i="13"/>
  <c r="M132" i="13" s="1"/>
  <c r="I132" i="13"/>
  <c r="K132" i="13"/>
  <c r="O132" i="13"/>
  <c r="Q132" i="13"/>
  <c r="V132" i="13"/>
  <c r="G134" i="13"/>
  <c r="M134" i="13" s="1"/>
  <c r="I134" i="13"/>
  <c r="I133" i="13" s="1"/>
  <c r="K134" i="13"/>
  <c r="K133" i="13" s="1"/>
  <c r="O134" i="13"/>
  <c r="O133" i="13" s="1"/>
  <c r="Q134" i="13"/>
  <c r="V134" i="13"/>
  <c r="V133" i="13" s="1"/>
  <c r="G135" i="13"/>
  <c r="M135" i="13" s="1"/>
  <c r="I135" i="13"/>
  <c r="K135" i="13"/>
  <c r="O135" i="13"/>
  <c r="Q135" i="13"/>
  <c r="V135" i="13"/>
  <c r="G137" i="13"/>
  <c r="I137" i="13"/>
  <c r="K137" i="13"/>
  <c r="M137" i="13"/>
  <c r="O137" i="13"/>
  <c r="Q137" i="13"/>
  <c r="V137" i="13"/>
  <c r="G141" i="13"/>
  <c r="I141" i="13"/>
  <c r="K141" i="13"/>
  <c r="M141" i="13"/>
  <c r="O141" i="13"/>
  <c r="Q141" i="13"/>
  <c r="V141" i="13"/>
  <c r="G145" i="13"/>
  <c r="M145" i="13" s="1"/>
  <c r="I145" i="13"/>
  <c r="K145" i="13"/>
  <c r="O145" i="13"/>
  <c r="Q145" i="13"/>
  <c r="Q133" i="13" s="1"/>
  <c r="V145" i="13"/>
  <c r="G148" i="13"/>
  <c r="I148" i="13"/>
  <c r="K148" i="13"/>
  <c r="M148" i="13"/>
  <c r="O148" i="13"/>
  <c r="Q148" i="13"/>
  <c r="V148" i="13"/>
  <c r="G152" i="13"/>
  <c r="M152" i="13" s="1"/>
  <c r="I152" i="13"/>
  <c r="K152" i="13"/>
  <c r="O152" i="13"/>
  <c r="Q152" i="13"/>
  <c r="V152" i="13"/>
  <c r="G158" i="13"/>
  <c r="G133" i="13" s="1"/>
  <c r="I158" i="13"/>
  <c r="K158" i="13"/>
  <c r="O158" i="13"/>
  <c r="Q158" i="13"/>
  <c r="V158" i="13"/>
  <c r="I160" i="13"/>
  <c r="G161" i="13"/>
  <c r="I161" i="13"/>
  <c r="K161" i="13"/>
  <c r="K160" i="13" s="1"/>
  <c r="M161" i="13"/>
  <c r="O161" i="13"/>
  <c r="Q161" i="13"/>
  <c r="Q160" i="13" s="1"/>
  <c r="V161" i="13"/>
  <c r="G163" i="13"/>
  <c r="G160" i="13" s="1"/>
  <c r="I163" i="13"/>
  <c r="K163" i="13"/>
  <c r="M163" i="13"/>
  <c r="O163" i="13"/>
  <c r="Q163" i="13"/>
  <c r="V163" i="13"/>
  <c r="G166" i="13"/>
  <c r="I166" i="13"/>
  <c r="K166" i="13"/>
  <c r="M166" i="13"/>
  <c r="O166" i="13"/>
  <c r="O160" i="13" s="1"/>
  <c r="Q166" i="13"/>
  <c r="V166" i="13"/>
  <c r="G168" i="13"/>
  <c r="M168" i="13" s="1"/>
  <c r="I168" i="13"/>
  <c r="K168" i="13"/>
  <c r="O168" i="13"/>
  <c r="Q168" i="13"/>
  <c r="V168" i="13"/>
  <c r="G170" i="13"/>
  <c r="I170" i="13"/>
  <c r="K170" i="13"/>
  <c r="M170" i="13"/>
  <c r="O170" i="13"/>
  <c r="Q170" i="13"/>
  <c r="V170" i="13"/>
  <c r="V160" i="13" s="1"/>
  <c r="G172" i="13"/>
  <c r="M172" i="13" s="1"/>
  <c r="I172" i="13"/>
  <c r="K172" i="13"/>
  <c r="O172" i="13"/>
  <c r="Q172" i="13"/>
  <c r="V172" i="13"/>
  <c r="G176" i="13"/>
  <c r="M176" i="13" s="1"/>
  <c r="I176" i="13"/>
  <c r="I175" i="13" s="1"/>
  <c r="K176" i="13"/>
  <c r="K175" i="13" s="1"/>
  <c r="O176" i="13"/>
  <c r="O175" i="13" s="1"/>
  <c r="Q176" i="13"/>
  <c r="V176" i="13"/>
  <c r="V175" i="13" s="1"/>
  <c r="G181" i="13"/>
  <c r="M181" i="13" s="1"/>
  <c r="I181" i="13"/>
  <c r="K181" i="13"/>
  <c r="O181" i="13"/>
  <c r="Q181" i="13"/>
  <c r="V181" i="13"/>
  <c r="G186" i="13"/>
  <c r="I186" i="13"/>
  <c r="K186" i="13"/>
  <c r="M186" i="13"/>
  <c r="O186" i="13"/>
  <c r="Q186" i="13"/>
  <c r="V186" i="13"/>
  <c r="G187" i="13"/>
  <c r="I187" i="13"/>
  <c r="K187" i="13"/>
  <c r="M187" i="13"/>
  <c r="O187" i="13"/>
  <c r="Q187" i="13"/>
  <c r="V187" i="13"/>
  <c r="G189" i="13"/>
  <c r="M189" i="13" s="1"/>
  <c r="I189" i="13"/>
  <c r="K189" i="13"/>
  <c r="O189" i="13"/>
  <c r="Q189" i="13"/>
  <c r="Q175" i="13" s="1"/>
  <c r="V189" i="13"/>
  <c r="G190" i="13"/>
  <c r="I190" i="13"/>
  <c r="K190" i="13"/>
  <c r="M190" i="13"/>
  <c r="O190" i="13"/>
  <c r="Q190" i="13"/>
  <c r="V190" i="13"/>
  <c r="G191" i="13"/>
  <c r="M191" i="13" s="1"/>
  <c r="I191" i="13"/>
  <c r="K191" i="13"/>
  <c r="O191" i="13"/>
  <c r="Q191" i="13"/>
  <c r="V191" i="13"/>
  <c r="G197" i="13"/>
  <c r="G175" i="13" s="1"/>
  <c r="I197" i="13"/>
  <c r="K197" i="13"/>
  <c r="O197" i="13"/>
  <c r="Q197" i="13"/>
  <c r="V197" i="13"/>
  <c r="I207" i="13"/>
  <c r="G208" i="13"/>
  <c r="M208" i="13" s="1"/>
  <c r="I208" i="13"/>
  <c r="K208" i="13"/>
  <c r="K207" i="13" s="1"/>
  <c r="O208" i="13"/>
  <c r="Q208" i="13"/>
  <c r="Q207" i="13" s="1"/>
  <c r="V208" i="13"/>
  <c r="G209" i="13"/>
  <c r="G207" i="13" s="1"/>
  <c r="I209" i="13"/>
  <c r="K209" i="13"/>
  <c r="M209" i="13"/>
  <c r="O209" i="13"/>
  <c r="Q209" i="13"/>
  <c r="V209" i="13"/>
  <c r="G211" i="13"/>
  <c r="I211" i="13"/>
  <c r="K211" i="13"/>
  <c r="M211" i="13"/>
  <c r="O211" i="13"/>
  <c r="O207" i="13" s="1"/>
  <c r="Q211" i="13"/>
  <c r="V211" i="13"/>
  <c r="G212" i="13"/>
  <c r="M212" i="13" s="1"/>
  <c r="I212" i="13"/>
  <c r="K212" i="13"/>
  <c r="O212" i="13"/>
  <c r="Q212" i="13"/>
  <c r="V212" i="13"/>
  <c r="G213" i="13"/>
  <c r="I213" i="13"/>
  <c r="K213" i="13"/>
  <c r="M213" i="13"/>
  <c r="O213" i="13"/>
  <c r="Q213" i="13"/>
  <c r="V213" i="13"/>
  <c r="V207" i="13" s="1"/>
  <c r="G214" i="13"/>
  <c r="M214" i="13" s="1"/>
  <c r="I214" i="13"/>
  <c r="K214" i="13"/>
  <c r="O214" i="13"/>
  <c r="Q214" i="13"/>
  <c r="V214" i="13"/>
  <c r="G215" i="13"/>
  <c r="Q215" i="13"/>
  <c r="G216" i="13"/>
  <c r="M216" i="13" s="1"/>
  <c r="M215" i="13" s="1"/>
  <c r="I216" i="13"/>
  <c r="I215" i="13" s="1"/>
  <c r="K216" i="13"/>
  <c r="K215" i="13" s="1"/>
  <c r="O216" i="13"/>
  <c r="O215" i="13" s="1"/>
  <c r="Q216" i="13"/>
  <c r="V216" i="13"/>
  <c r="V215" i="13" s="1"/>
  <c r="G219" i="13"/>
  <c r="M219" i="13" s="1"/>
  <c r="I219" i="13"/>
  <c r="K219" i="13"/>
  <c r="O219" i="13"/>
  <c r="Q219" i="13"/>
  <c r="V219" i="13"/>
  <c r="G220" i="13"/>
  <c r="I220" i="13"/>
  <c r="K220" i="13"/>
  <c r="M220" i="13"/>
  <c r="O220" i="13"/>
  <c r="Q220" i="13"/>
  <c r="V220" i="13"/>
  <c r="G221" i="13"/>
  <c r="I221" i="13"/>
  <c r="O221" i="13"/>
  <c r="G222" i="13"/>
  <c r="M222" i="13" s="1"/>
  <c r="M221" i="13" s="1"/>
  <c r="I222" i="13"/>
  <c r="K222" i="13"/>
  <c r="K221" i="13" s="1"/>
  <c r="O222" i="13"/>
  <c r="Q222" i="13"/>
  <c r="Q221" i="13" s="1"/>
  <c r="V222" i="13"/>
  <c r="V221" i="13" s="1"/>
  <c r="G223" i="13"/>
  <c r="I223" i="13"/>
  <c r="K223" i="13"/>
  <c r="M223" i="13"/>
  <c r="O223" i="13"/>
  <c r="Q223" i="13"/>
  <c r="V223" i="13"/>
  <c r="K224" i="13"/>
  <c r="O224" i="13"/>
  <c r="V224" i="13"/>
  <c r="G225" i="13"/>
  <c r="G224" i="13" s="1"/>
  <c r="I225" i="13"/>
  <c r="I224" i="13" s="1"/>
  <c r="K225" i="13"/>
  <c r="O225" i="13"/>
  <c r="Q225" i="13"/>
  <c r="Q224" i="13" s="1"/>
  <c r="V225" i="13"/>
  <c r="G226" i="13"/>
  <c r="I226" i="13"/>
  <c r="G227" i="13"/>
  <c r="I227" i="13"/>
  <c r="K227" i="13"/>
  <c r="K226" i="13" s="1"/>
  <c r="M227" i="13"/>
  <c r="O227" i="13"/>
  <c r="Q227" i="13"/>
  <c r="V227" i="13"/>
  <c r="V226" i="13" s="1"/>
  <c r="G229" i="13"/>
  <c r="I229" i="13"/>
  <c r="K229" i="13"/>
  <c r="M229" i="13"/>
  <c r="O229" i="13"/>
  <c r="O226" i="13" s="1"/>
  <c r="Q229" i="13"/>
  <c r="V229" i="13"/>
  <c r="G232" i="13"/>
  <c r="I232" i="13"/>
  <c r="K232" i="13"/>
  <c r="M232" i="13"/>
  <c r="O232" i="13"/>
  <c r="Q232" i="13"/>
  <c r="Q226" i="13" s="1"/>
  <c r="V232" i="13"/>
  <c r="G233" i="13"/>
  <c r="M233" i="13" s="1"/>
  <c r="I233" i="13"/>
  <c r="K233" i="13"/>
  <c r="O233" i="13"/>
  <c r="Q233" i="13"/>
  <c r="V233" i="13"/>
  <c r="G234" i="13"/>
  <c r="I234" i="13"/>
  <c r="K234" i="13"/>
  <c r="M234" i="13"/>
  <c r="O234" i="13"/>
  <c r="Q234" i="13"/>
  <c r="V234" i="13"/>
  <c r="G237" i="13"/>
  <c r="M237" i="13" s="1"/>
  <c r="I237" i="13"/>
  <c r="K237" i="13"/>
  <c r="O237" i="13"/>
  <c r="Q237" i="13"/>
  <c r="V237" i="13"/>
  <c r="G238" i="13"/>
  <c r="O238" i="13"/>
  <c r="G239" i="13"/>
  <c r="M239" i="13" s="1"/>
  <c r="M238" i="13" s="1"/>
  <c r="I239" i="13"/>
  <c r="I238" i="13" s="1"/>
  <c r="K239" i="13"/>
  <c r="K238" i="13" s="1"/>
  <c r="O239" i="13"/>
  <c r="Q239" i="13"/>
  <c r="Q238" i="13" s="1"/>
  <c r="V239" i="13"/>
  <c r="V238" i="13" s="1"/>
  <c r="G240" i="13"/>
  <c r="I240" i="13"/>
  <c r="K240" i="13"/>
  <c r="M240" i="13"/>
  <c r="O240" i="13"/>
  <c r="Q240" i="13"/>
  <c r="V240" i="13"/>
  <c r="K241" i="13"/>
  <c r="G242" i="13"/>
  <c r="I242" i="13"/>
  <c r="I241" i="13" s="1"/>
  <c r="K242" i="13"/>
  <c r="M242" i="13"/>
  <c r="O242" i="13"/>
  <c r="O241" i="13" s="1"/>
  <c r="Q242" i="13"/>
  <c r="Q241" i="13" s="1"/>
  <c r="V242" i="13"/>
  <c r="G243" i="13"/>
  <c r="M243" i="13" s="1"/>
  <c r="I243" i="13"/>
  <c r="K243" i="13"/>
  <c r="O243" i="13"/>
  <c r="Q243" i="13"/>
  <c r="V243" i="13"/>
  <c r="V241" i="13" s="1"/>
  <c r="G244" i="13"/>
  <c r="I244" i="13"/>
  <c r="K244" i="13"/>
  <c r="M244" i="13"/>
  <c r="O244" i="13"/>
  <c r="Q244" i="13"/>
  <c r="V244" i="13"/>
  <c r="G246" i="13"/>
  <c r="M246" i="13" s="1"/>
  <c r="I246" i="13"/>
  <c r="K246" i="13"/>
  <c r="O246" i="13"/>
  <c r="Q246" i="13"/>
  <c r="V246" i="13"/>
  <c r="G247" i="13"/>
  <c r="M247" i="13" s="1"/>
  <c r="I247" i="13"/>
  <c r="K247" i="13"/>
  <c r="O247" i="13"/>
  <c r="Q247" i="13"/>
  <c r="V247" i="13"/>
  <c r="G248" i="13"/>
  <c r="M248" i="13" s="1"/>
  <c r="I248" i="13"/>
  <c r="K248" i="13"/>
  <c r="O248" i="13"/>
  <c r="Q248" i="13"/>
  <c r="V248" i="13"/>
  <c r="I249" i="13"/>
  <c r="K249" i="13"/>
  <c r="G250" i="13"/>
  <c r="G249" i="13" s="1"/>
  <c r="I250" i="13"/>
  <c r="K250" i="13"/>
  <c r="M250" i="13"/>
  <c r="O250" i="13"/>
  <c r="O249" i="13" s="1"/>
  <c r="Q250" i="13"/>
  <c r="V250" i="13"/>
  <c r="G254" i="13"/>
  <c r="I254" i="13"/>
  <c r="K254" i="13"/>
  <c r="M254" i="13"/>
  <c r="O254" i="13"/>
  <c r="Q254" i="13"/>
  <c r="Q249" i="13" s="1"/>
  <c r="V254" i="13"/>
  <c r="G259" i="13"/>
  <c r="I259" i="13"/>
  <c r="K259" i="13"/>
  <c r="M259" i="13"/>
  <c r="O259" i="13"/>
  <c r="Q259" i="13"/>
  <c r="V259" i="13"/>
  <c r="V249" i="13" s="1"/>
  <c r="G260" i="13"/>
  <c r="I260" i="13"/>
  <c r="K260" i="13"/>
  <c r="M260" i="13"/>
  <c r="O260" i="13"/>
  <c r="Q260" i="13"/>
  <c r="V260" i="13"/>
  <c r="G265" i="13"/>
  <c r="M265" i="13" s="1"/>
  <c r="I265" i="13"/>
  <c r="K265" i="13"/>
  <c r="O265" i="13"/>
  <c r="Q265" i="13"/>
  <c r="V265" i="13"/>
  <c r="G267" i="13"/>
  <c r="M267" i="13" s="1"/>
  <c r="I267" i="13"/>
  <c r="K267" i="13"/>
  <c r="O267" i="13"/>
  <c r="Q267" i="13"/>
  <c r="V267" i="13"/>
  <c r="G268" i="13"/>
  <c r="I268" i="13"/>
  <c r="O268" i="13"/>
  <c r="Q268" i="13"/>
  <c r="V268" i="13"/>
  <c r="G269" i="13"/>
  <c r="M269" i="13" s="1"/>
  <c r="M268" i="13" s="1"/>
  <c r="I269" i="13"/>
  <c r="K269" i="13"/>
  <c r="K268" i="13" s="1"/>
  <c r="O269" i="13"/>
  <c r="Q269" i="13"/>
  <c r="V269" i="13"/>
  <c r="G272" i="13"/>
  <c r="I272" i="13"/>
  <c r="I271" i="13" s="1"/>
  <c r="K272" i="13"/>
  <c r="M272" i="13"/>
  <c r="O272" i="13"/>
  <c r="O271" i="13" s="1"/>
  <c r="Q272" i="13"/>
  <c r="Q271" i="13" s="1"/>
  <c r="V272" i="13"/>
  <c r="V271" i="13" s="1"/>
  <c r="G279" i="13"/>
  <c r="I279" i="13"/>
  <c r="K279" i="13"/>
  <c r="K271" i="13" s="1"/>
  <c r="M279" i="13"/>
  <c r="O279" i="13"/>
  <c r="Q279" i="13"/>
  <c r="V279" i="13"/>
  <c r="G286" i="13"/>
  <c r="I286" i="13"/>
  <c r="K286" i="13"/>
  <c r="M286" i="13"/>
  <c r="O286" i="13"/>
  <c r="Q286" i="13"/>
  <c r="V286" i="13"/>
  <c r="G288" i="13"/>
  <c r="M288" i="13" s="1"/>
  <c r="I288" i="13"/>
  <c r="K288" i="13"/>
  <c r="O288" i="13"/>
  <c r="Q288" i="13"/>
  <c r="V288" i="13"/>
  <c r="G290" i="13"/>
  <c r="M290" i="13" s="1"/>
  <c r="I290" i="13"/>
  <c r="K290" i="13"/>
  <c r="O290" i="13"/>
  <c r="Q290" i="13"/>
  <c r="V290" i="13"/>
  <c r="G291" i="13"/>
  <c r="I291" i="13"/>
  <c r="V291" i="13"/>
  <c r="G292" i="13"/>
  <c r="M292" i="13" s="1"/>
  <c r="M291" i="13" s="1"/>
  <c r="I292" i="13"/>
  <c r="K292" i="13"/>
  <c r="K291" i="13" s="1"/>
  <c r="O292" i="13"/>
  <c r="O291" i="13" s="1"/>
  <c r="Q292" i="13"/>
  <c r="Q291" i="13" s="1"/>
  <c r="V292" i="13"/>
  <c r="G294" i="13"/>
  <c r="K294" i="13"/>
  <c r="M294" i="13"/>
  <c r="G295" i="13"/>
  <c r="I295" i="13"/>
  <c r="I294" i="13" s="1"/>
  <c r="K295" i="13"/>
  <c r="M295" i="13"/>
  <c r="O295" i="13"/>
  <c r="O294" i="13" s="1"/>
  <c r="Q295" i="13"/>
  <c r="Q294" i="13" s="1"/>
  <c r="V295" i="13"/>
  <c r="V294" i="13" s="1"/>
  <c r="G305" i="13"/>
  <c r="K305" i="13"/>
  <c r="O305" i="13"/>
  <c r="Q305" i="13"/>
  <c r="G306" i="13"/>
  <c r="I306" i="13"/>
  <c r="I305" i="13" s="1"/>
  <c r="K306" i="13"/>
  <c r="M306" i="13"/>
  <c r="M305" i="13" s="1"/>
  <c r="O306" i="13"/>
  <c r="Q306" i="13"/>
  <c r="V306" i="13"/>
  <c r="V305" i="13" s="1"/>
  <c r="AE308" i="13"/>
  <c r="G426" i="12"/>
  <c r="G9" i="12"/>
  <c r="M9" i="12" s="1"/>
  <c r="I9" i="12"/>
  <c r="I8" i="12" s="1"/>
  <c r="K9" i="12"/>
  <c r="K8" i="12" s="1"/>
  <c r="O9" i="12"/>
  <c r="O8" i="12" s="1"/>
  <c r="Q9" i="12"/>
  <c r="V9" i="12"/>
  <c r="V8" i="12" s="1"/>
  <c r="G12" i="12"/>
  <c r="M12" i="12" s="1"/>
  <c r="I12" i="12"/>
  <c r="K12" i="12"/>
  <c r="O12" i="12"/>
  <c r="Q12" i="12"/>
  <c r="V12" i="12"/>
  <c r="G14" i="12"/>
  <c r="I14" i="12"/>
  <c r="K14" i="12"/>
  <c r="M14" i="12"/>
  <c r="O14" i="12"/>
  <c r="Q14" i="12"/>
  <c r="V14" i="12"/>
  <c r="G16" i="12"/>
  <c r="I16" i="12"/>
  <c r="K16" i="12"/>
  <c r="M16" i="12"/>
  <c r="O16" i="12"/>
  <c r="Q16" i="12"/>
  <c r="V16" i="12"/>
  <c r="G18" i="12"/>
  <c r="I18" i="12"/>
  <c r="K18" i="12"/>
  <c r="M18" i="12"/>
  <c r="O18" i="12"/>
  <c r="Q18" i="12"/>
  <c r="Q8" i="12" s="1"/>
  <c r="V18" i="12"/>
  <c r="G20" i="12"/>
  <c r="I20" i="12"/>
  <c r="K20" i="12"/>
  <c r="M20" i="12"/>
  <c r="O20" i="12"/>
  <c r="Q20" i="12"/>
  <c r="V20" i="12"/>
  <c r="G25" i="12"/>
  <c r="I25" i="12"/>
  <c r="K25" i="12"/>
  <c r="M25" i="12"/>
  <c r="O25" i="12"/>
  <c r="Q25" i="12"/>
  <c r="V25" i="12"/>
  <c r="G28" i="12"/>
  <c r="G8" i="12" s="1"/>
  <c r="I28" i="12"/>
  <c r="K28" i="12"/>
  <c r="O28" i="12"/>
  <c r="Q28" i="12"/>
  <c r="V28" i="12"/>
  <c r="G29" i="12"/>
  <c r="M29" i="12" s="1"/>
  <c r="I29" i="12"/>
  <c r="K29" i="12"/>
  <c r="O29" i="12"/>
  <c r="Q29" i="12"/>
  <c r="V29" i="12"/>
  <c r="G32" i="12"/>
  <c r="M32" i="12" s="1"/>
  <c r="I32" i="12"/>
  <c r="K32" i="12"/>
  <c r="O32" i="12"/>
  <c r="Q32" i="12"/>
  <c r="V32" i="12"/>
  <c r="G33" i="12"/>
  <c r="I33" i="12"/>
  <c r="K33" i="12"/>
  <c r="M33" i="12"/>
  <c r="O33" i="12"/>
  <c r="Q33" i="12"/>
  <c r="V33" i="12"/>
  <c r="G40" i="12"/>
  <c r="I40" i="12"/>
  <c r="K40" i="12"/>
  <c r="M40" i="12"/>
  <c r="O40" i="12"/>
  <c r="Q40" i="12"/>
  <c r="V40" i="12"/>
  <c r="G44" i="12"/>
  <c r="I44" i="12"/>
  <c r="K44" i="12"/>
  <c r="M44" i="12"/>
  <c r="O44" i="12"/>
  <c r="Q44" i="12"/>
  <c r="V44" i="12"/>
  <c r="G47" i="12"/>
  <c r="I47" i="12"/>
  <c r="K47" i="12"/>
  <c r="M47" i="12"/>
  <c r="O47" i="12"/>
  <c r="Q47" i="12"/>
  <c r="V47" i="12"/>
  <c r="G49" i="12"/>
  <c r="I49" i="12"/>
  <c r="K49" i="12"/>
  <c r="M49" i="12"/>
  <c r="O49" i="12"/>
  <c r="Q49" i="12"/>
  <c r="V49" i="12"/>
  <c r="G52" i="12"/>
  <c r="M52" i="12" s="1"/>
  <c r="I52" i="12"/>
  <c r="K52" i="12"/>
  <c r="O52" i="12"/>
  <c r="Q52" i="12"/>
  <c r="V52" i="12"/>
  <c r="G54" i="12"/>
  <c r="M54" i="12" s="1"/>
  <c r="I54" i="12"/>
  <c r="K54" i="12"/>
  <c r="O54" i="12"/>
  <c r="Q54" i="12"/>
  <c r="V54" i="12"/>
  <c r="G57" i="12"/>
  <c r="M57" i="12" s="1"/>
  <c r="I57" i="12"/>
  <c r="K57" i="12"/>
  <c r="O57" i="12"/>
  <c r="Q57" i="12"/>
  <c r="V57" i="12"/>
  <c r="G60" i="12"/>
  <c r="I60" i="12"/>
  <c r="I59" i="12" s="1"/>
  <c r="K60" i="12"/>
  <c r="K59" i="12" s="1"/>
  <c r="M60" i="12"/>
  <c r="O60" i="12"/>
  <c r="O59" i="12" s="1"/>
  <c r="Q60" i="12"/>
  <c r="Q59" i="12" s="1"/>
  <c r="V60" i="12"/>
  <c r="V59" i="12" s="1"/>
  <c r="G62" i="12"/>
  <c r="I62" i="12"/>
  <c r="K62" i="12"/>
  <c r="M62" i="12"/>
  <c r="O62" i="12"/>
  <c r="Q62" i="12"/>
  <c r="V62" i="12"/>
  <c r="G66" i="12"/>
  <c r="I66" i="12"/>
  <c r="K66" i="12"/>
  <c r="M66" i="12"/>
  <c r="O66" i="12"/>
  <c r="Q66" i="12"/>
  <c r="V66" i="12"/>
  <c r="G72" i="12"/>
  <c r="M72" i="12" s="1"/>
  <c r="I72" i="12"/>
  <c r="K72" i="12"/>
  <c r="O72" i="12"/>
  <c r="Q72" i="12"/>
  <c r="V72" i="12"/>
  <c r="G75" i="12"/>
  <c r="M75" i="12" s="1"/>
  <c r="I75" i="12"/>
  <c r="K75" i="12"/>
  <c r="O75" i="12"/>
  <c r="Q75" i="12"/>
  <c r="V75" i="12"/>
  <c r="G81" i="12"/>
  <c r="M81" i="12" s="1"/>
  <c r="I81" i="12"/>
  <c r="K81" i="12"/>
  <c r="O81" i="12"/>
  <c r="Q81" i="12"/>
  <c r="V81" i="12"/>
  <c r="G82" i="12"/>
  <c r="M82" i="12" s="1"/>
  <c r="I82" i="12"/>
  <c r="K82" i="12"/>
  <c r="O82" i="12"/>
  <c r="Q82" i="12"/>
  <c r="V82" i="12"/>
  <c r="G83" i="12"/>
  <c r="I83" i="12"/>
  <c r="K83" i="12"/>
  <c r="M83" i="12"/>
  <c r="O83" i="12"/>
  <c r="Q83" i="12"/>
  <c r="V83" i="12"/>
  <c r="G84" i="12"/>
  <c r="I84" i="12"/>
  <c r="K84" i="12"/>
  <c r="M84" i="12"/>
  <c r="O84" i="12"/>
  <c r="Q84" i="12"/>
  <c r="V84" i="12"/>
  <c r="G87" i="12"/>
  <c r="I87" i="12"/>
  <c r="K87" i="12"/>
  <c r="M87" i="12"/>
  <c r="O87" i="12"/>
  <c r="Q87" i="12"/>
  <c r="V87" i="12"/>
  <c r="G90" i="12"/>
  <c r="I90" i="12"/>
  <c r="K90" i="12"/>
  <c r="M90" i="12"/>
  <c r="O90" i="12"/>
  <c r="Q90" i="12"/>
  <c r="V90" i="12"/>
  <c r="G93" i="12"/>
  <c r="M93" i="12" s="1"/>
  <c r="I93" i="12"/>
  <c r="K93" i="12"/>
  <c r="O93" i="12"/>
  <c r="Q93" i="12"/>
  <c r="V93" i="12"/>
  <c r="G96" i="12"/>
  <c r="M96" i="12" s="1"/>
  <c r="I96" i="12"/>
  <c r="K96" i="12"/>
  <c r="O96" i="12"/>
  <c r="Q96" i="12"/>
  <c r="V96" i="12"/>
  <c r="G99" i="12"/>
  <c r="M99" i="12" s="1"/>
  <c r="I99" i="12"/>
  <c r="K99" i="12"/>
  <c r="O99" i="12"/>
  <c r="Q99" i="12"/>
  <c r="V99" i="12"/>
  <c r="G101" i="12"/>
  <c r="M101" i="12" s="1"/>
  <c r="I101" i="12"/>
  <c r="K101" i="12"/>
  <c r="O101" i="12"/>
  <c r="Q101" i="12"/>
  <c r="V101" i="12"/>
  <c r="G104" i="12"/>
  <c r="I104" i="12"/>
  <c r="K104" i="12"/>
  <c r="M104" i="12"/>
  <c r="O104" i="12"/>
  <c r="Q104" i="12"/>
  <c r="V104" i="12"/>
  <c r="G109" i="12"/>
  <c r="I109" i="12"/>
  <c r="K109" i="12"/>
  <c r="M109" i="12"/>
  <c r="O109" i="12"/>
  <c r="Q109" i="12"/>
  <c r="V109" i="12"/>
  <c r="G112" i="12"/>
  <c r="I112" i="12"/>
  <c r="K112" i="12"/>
  <c r="M112" i="12"/>
  <c r="O112" i="12"/>
  <c r="Q112" i="12"/>
  <c r="V112" i="12"/>
  <c r="G113" i="12"/>
  <c r="I113" i="12"/>
  <c r="K113" i="12"/>
  <c r="M113" i="12"/>
  <c r="O113" i="12"/>
  <c r="Q113" i="12"/>
  <c r="V113" i="12"/>
  <c r="G115" i="12"/>
  <c r="M115" i="12" s="1"/>
  <c r="I115" i="12"/>
  <c r="K115" i="12"/>
  <c r="O115" i="12"/>
  <c r="Q115" i="12"/>
  <c r="V115" i="12"/>
  <c r="G117" i="12"/>
  <c r="M117" i="12" s="1"/>
  <c r="I117" i="12"/>
  <c r="K117" i="12"/>
  <c r="O117" i="12"/>
  <c r="Q117" i="12"/>
  <c r="V117" i="12"/>
  <c r="G121" i="12"/>
  <c r="M121" i="12" s="1"/>
  <c r="I121" i="12"/>
  <c r="K121" i="12"/>
  <c r="O121" i="12"/>
  <c r="Q121" i="12"/>
  <c r="V121" i="12"/>
  <c r="G122" i="12"/>
  <c r="M122" i="12" s="1"/>
  <c r="I122" i="12"/>
  <c r="K122" i="12"/>
  <c r="O122" i="12"/>
  <c r="Q122" i="12"/>
  <c r="V122" i="12"/>
  <c r="G124" i="12"/>
  <c r="I124" i="12"/>
  <c r="K124" i="12"/>
  <c r="M124" i="12"/>
  <c r="O124" i="12"/>
  <c r="Q124" i="12"/>
  <c r="V124" i="12"/>
  <c r="G126" i="12"/>
  <c r="I126" i="12"/>
  <c r="I125" i="12" s="1"/>
  <c r="K126" i="12"/>
  <c r="K125" i="12" s="1"/>
  <c r="M126" i="12"/>
  <c r="O126" i="12"/>
  <c r="Q126" i="12"/>
  <c r="Q125" i="12" s="1"/>
  <c r="V126" i="12"/>
  <c r="V125" i="12" s="1"/>
  <c r="G128" i="12"/>
  <c r="I128" i="12"/>
  <c r="K128" i="12"/>
  <c r="M128" i="12"/>
  <c r="O128" i="12"/>
  <c r="Q128" i="12"/>
  <c r="V128" i="12"/>
  <c r="G135" i="12"/>
  <c r="I135" i="12"/>
  <c r="K135" i="12"/>
  <c r="M135" i="12"/>
  <c r="O135" i="12"/>
  <c r="Q135" i="12"/>
  <c r="V135" i="12"/>
  <c r="G142" i="12"/>
  <c r="M142" i="12" s="1"/>
  <c r="I142" i="12"/>
  <c r="K142" i="12"/>
  <c r="O142" i="12"/>
  <c r="Q142" i="12"/>
  <c r="V142" i="12"/>
  <c r="G143" i="12"/>
  <c r="M143" i="12" s="1"/>
  <c r="I143" i="12"/>
  <c r="K143" i="12"/>
  <c r="O143" i="12"/>
  <c r="Q143" i="12"/>
  <c r="V143" i="12"/>
  <c r="G147" i="12"/>
  <c r="M147" i="12" s="1"/>
  <c r="I147" i="12"/>
  <c r="K147" i="12"/>
  <c r="O147" i="12"/>
  <c r="Q147" i="12"/>
  <c r="V147" i="12"/>
  <c r="G154" i="12"/>
  <c r="I154" i="12"/>
  <c r="K154" i="12"/>
  <c r="M154" i="12"/>
  <c r="O154" i="12"/>
  <c r="Q154" i="12"/>
  <c r="V154" i="12"/>
  <c r="G157" i="12"/>
  <c r="M157" i="12" s="1"/>
  <c r="I157" i="12"/>
  <c r="K157" i="12"/>
  <c r="O157" i="12"/>
  <c r="O125" i="12" s="1"/>
  <c r="Q157" i="12"/>
  <c r="V157" i="12"/>
  <c r="G160" i="12"/>
  <c r="I160" i="12"/>
  <c r="K160" i="12"/>
  <c r="M160" i="12"/>
  <c r="O160" i="12"/>
  <c r="Q160" i="12"/>
  <c r="V160" i="12"/>
  <c r="G161" i="12"/>
  <c r="I161" i="12"/>
  <c r="K161" i="12"/>
  <c r="M161" i="12"/>
  <c r="O161" i="12"/>
  <c r="Q161" i="12"/>
  <c r="V161" i="12"/>
  <c r="G163" i="12"/>
  <c r="I163" i="12"/>
  <c r="K163" i="12"/>
  <c r="M163" i="12"/>
  <c r="O163" i="12"/>
  <c r="Q163" i="12"/>
  <c r="V163" i="12"/>
  <c r="G164" i="12"/>
  <c r="M164" i="12" s="1"/>
  <c r="I164" i="12"/>
  <c r="K164" i="12"/>
  <c r="O164" i="12"/>
  <c r="Q164" i="12"/>
  <c r="V164" i="12"/>
  <c r="G169" i="12"/>
  <c r="M169" i="12" s="1"/>
  <c r="I169" i="12"/>
  <c r="K169" i="12"/>
  <c r="O169" i="12"/>
  <c r="Q169" i="12"/>
  <c r="V169" i="12"/>
  <c r="G172" i="12"/>
  <c r="I172" i="12"/>
  <c r="I171" i="12" s="1"/>
  <c r="K172" i="12"/>
  <c r="M172" i="12"/>
  <c r="O172" i="12"/>
  <c r="O171" i="12" s="1"/>
  <c r="Q172" i="12"/>
  <c r="Q171" i="12" s="1"/>
  <c r="V172" i="12"/>
  <c r="G173" i="12"/>
  <c r="M173" i="12" s="1"/>
  <c r="I173" i="12"/>
  <c r="K173" i="12"/>
  <c r="K171" i="12" s="1"/>
  <c r="O173" i="12"/>
  <c r="Q173" i="12"/>
  <c r="V173" i="12"/>
  <c r="G174" i="12"/>
  <c r="I174" i="12"/>
  <c r="K174" i="12"/>
  <c r="M174" i="12"/>
  <c r="O174" i="12"/>
  <c r="Q174" i="12"/>
  <c r="V174" i="12"/>
  <c r="G176" i="12"/>
  <c r="I176" i="12"/>
  <c r="K176" i="12"/>
  <c r="M176" i="12"/>
  <c r="O176" i="12"/>
  <c r="Q176" i="12"/>
  <c r="V176" i="12"/>
  <c r="V171" i="12" s="1"/>
  <c r="G178" i="12"/>
  <c r="I178" i="12"/>
  <c r="K178" i="12"/>
  <c r="M178" i="12"/>
  <c r="O178" i="12"/>
  <c r="Q178" i="12"/>
  <c r="V178" i="12"/>
  <c r="G179" i="12"/>
  <c r="M179" i="12" s="1"/>
  <c r="I179" i="12"/>
  <c r="K179" i="12"/>
  <c r="O179" i="12"/>
  <c r="Q179" i="12"/>
  <c r="V179" i="12"/>
  <c r="G182" i="12"/>
  <c r="M182" i="12" s="1"/>
  <c r="I182" i="12"/>
  <c r="K182" i="12"/>
  <c r="O182" i="12"/>
  <c r="Q182" i="12"/>
  <c r="V182" i="12"/>
  <c r="G183" i="12"/>
  <c r="M183" i="12" s="1"/>
  <c r="I183" i="12"/>
  <c r="K183" i="12"/>
  <c r="O183" i="12"/>
  <c r="Q183" i="12"/>
  <c r="V183" i="12"/>
  <c r="G187" i="12"/>
  <c r="M187" i="12" s="1"/>
  <c r="I187" i="12"/>
  <c r="K187" i="12"/>
  <c r="K186" i="12" s="1"/>
  <c r="O187" i="12"/>
  <c r="O186" i="12" s="1"/>
  <c r="Q187" i="12"/>
  <c r="Q186" i="12" s="1"/>
  <c r="V187" i="12"/>
  <c r="V186" i="12" s="1"/>
  <c r="G189" i="12"/>
  <c r="I189" i="12"/>
  <c r="K189" i="12"/>
  <c r="M189" i="12"/>
  <c r="O189" i="12"/>
  <c r="Q189" i="12"/>
  <c r="V189" i="12"/>
  <c r="G192" i="12"/>
  <c r="I192" i="12"/>
  <c r="K192" i="12"/>
  <c r="M192" i="12"/>
  <c r="O192" i="12"/>
  <c r="Q192" i="12"/>
  <c r="V192" i="12"/>
  <c r="G194" i="12"/>
  <c r="I194" i="12"/>
  <c r="K194" i="12"/>
  <c r="M194" i="12"/>
  <c r="O194" i="12"/>
  <c r="Q194" i="12"/>
  <c r="V194" i="12"/>
  <c r="G198" i="12"/>
  <c r="M198" i="12" s="1"/>
  <c r="I198" i="12"/>
  <c r="K198" i="12"/>
  <c r="O198" i="12"/>
  <c r="Q198" i="12"/>
  <c r="V198" i="12"/>
  <c r="G202" i="12"/>
  <c r="M202" i="12" s="1"/>
  <c r="I202" i="12"/>
  <c r="K202" i="12"/>
  <c r="O202" i="12"/>
  <c r="Q202" i="12"/>
  <c r="V202" i="12"/>
  <c r="G223" i="12"/>
  <c r="M223" i="12" s="1"/>
  <c r="I223" i="12"/>
  <c r="K223" i="12"/>
  <c r="O223" i="12"/>
  <c r="Q223" i="12"/>
  <c r="V223" i="12"/>
  <c r="G225" i="12"/>
  <c r="M225" i="12" s="1"/>
  <c r="I225" i="12"/>
  <c r="I186" i="12" s="1"/>
  <c r="K225" i="12"/>
  <c r="O225" i="12"/>
  <c r="Q225" i="12"/>
  <c r="V225" i="12"/>
  <c r="G226" i="12"/>
  <c r="M226" i="12" s="1"/>
  <c r="I226" i="12"/>
  <c r="K226" i="12"/>
  <c r="O226" i="12"/>
  <c r="Q226" i="12"/>
  <c r="V226" i="12"/>
  <c r="G229" i="12"/>
  <c r="I229" i="12"/>
  <c r="K229" i="12"/>
  <c r="M229" i="12"/>
  <c r="O229" i="12"/>
  <c r="Q229" i="12"/>
  <c r="V229" i="12"/>
  <c r="G231" i="12"/>
  <c r="I231" i="12"/>
  <c r="K231" i="12"/>
  <c r="M231" i="12"/>
  <c r="O231" i="12"/>
  <c r="Q231" i="12"/>
  <c r="V231" i="12"/>
  <c r="G233" i="12"/>
  <c r="I233" i="12"/>
  <c r="K233" i="12"/>
  <c r="M233" i="12"/>
  <c r="O233" i="12"/>
  <c r="Q233" i="12"/>
  <c r="V233" i="12"/>
  <c r="G236" i="12"/>
  <c r="M236" i="12" s="1"/>
  <c r="I236" i="12"/>
  <c r="K236" i="12"/>
  <c r="O236" i="12"/>
  <c r="Q236" i="12"/>
  <c r="V236" i="12"/>
  <c r="G238" i="12"/>
  <c r="M238" i="12" s="1"/>
  <c r="I238" i="12"/>
  <c r="K238" i="12"/>
  <c r="O238" i="12"/>
  <c r="Q238" i="12"/>
  <c r="V238" i="12"/>
  <c r="G243" i="12"/>
  <c r="M243" i="12" s="1"/>
  <c r="I243" i="12"/>
  <c r="K243" i="12"/>
  <c r="O243" i="12"/>
  <c r="Q243" i="12"/>
  <c r="V243" i="12"/>
  <c r="G246" i="12"/>
  <c r="M246" i="12" s="1"/>
  <c r="I246" i="12"/>
  <c r="K246" i="12"/>
  <c r="O246" i="12"/>
  <c r="Q246" i="12"/>
  <c r="V246" i="12"/>
  <c r="G249" i="12"/>
  <c r="M249" i="12" s="1"/>
  <c r="I249" i="12"/>
  <c r="K249" i="12"/>
  <c r="O249" i="12"/>
  <c r="Q249" i="12"/>
  <c r="V249" i="12"/>
  <c r="G252" i="12"/>
  <c r="I252" i="12"/>
  <c r="K252" i="12"/>
  <c r="M252" i="12"/>
  <c r="O252" i="12"/>
  <c r="Q252" i="12"/>
  <c r="V252" i="12"/>
  <c r="G274" i="12"/>
  <c r="I274" i="12"/>
  <c r="K274" i="12"/>
  <c r="M274" i="12"/>
  <c r="O274" i="12"/>
  <c r="Q274" i="12"/>
  <c r="V274" i="12"/>
  <c r="G277" i="12"/>
  <c r="I277" i="12"/>
  <c r="K277" i="12"/>
  <c r="M277" i="12"/>
  <c r="O277" i="12"/>
  <c r="Q277" i="12"/>
  <c r="V277" i="12"/>
  <c r="G296" i="12"/>
  <c r="M296" i="12" s="1"/>
  <c r="I296" i="12"/>
  <c r="K296" i="12"/>
  <c r="O296" i="12"/>
  <c r="Q296" i="12"/>
  <c r="V296" i="12"/>
  <c r="G297" i="12"/>
  <c r="M297" i="12" s="1"/>
  <c r="I297" i="12"/>
  <c r="K297" i="12"/>
  <c r="O297" i="12"/>
  <c r="Q297" i="12"/>
  <c r="V297" i="12"/>
  <c r="G299" i="12"/>
  <c r="M299" i="12" s="1"/>
  <c r="I299" i="12"/>
  <c r="K299" i="12"/>
  <c r="O299" i="12"/>
  <c r="Q299" i="12"/>
  <c r="V299" i="12"/>
  <c r="G312" i="12"/>
  <c r="M312" i="12" s="1"/>
  <c r="I312" i="12"/>
  <c r="K312" i="12"/>
  <c r="O312" i="12"/>
  <c r="Q312" i="12"/>
  <c r="V312" i="12"/>
  <c r="G313" i="12"/>
  <c r="M313" i="12" s="1"/>
  <c r="I313" i="12"/>
  <c r="K313" i="12"/>
  <c r="O313" i="12"/>
  <c r="Q313" i="12"/>
  <c r="V313" i="12"/>
  <c r="K316" i="12"/>
  <c r="G317" i="12"/>
  <c r="I317" i="12"/>
  <c r="I316" i="12" s="1"/>
  <c r="K317" i="12"/>
  <c r="M317" i="12"/>
  <c r="O317" i="12"/>
  <c r="O316" i="12" s="1"/>
  <c r="Q317" i="12"/>
  <c r="V317" i="12"/>
  <c r="V316" i="12" s="1"/>
  <c r="G319" i="12"/>
  <c r="I319" i="12"/>
  <c r="K319" i="12"/>
  <c r="M319" i="12"/>
  <c r="O319" i="12"/>
  <c r="Q319" i="12"/>
  <c r="Q316" i="12" s="1"/>
  <c r="V319" i="12"/>
  <c r="G321" i="12"/>
  <c r="G316" i="12" s="1"/>
  <c r="I321" i="12"/>
  <c r="K321" i="12"/>
  <c r="O321" i="12"/>
  <c r="Q321" i="12"/>
  <c r="V321" i="12"/>
  <c r="G323" i="12"/>
  <c r="M323" i="12" s="1"/>
  <c r="I323" i="12"/>
  <c r="K323" i="12"/>
  <c r="O323" i="12"/>
  <c r="Q323" i="12"/>
  <c r="V323" i="12"/>
  <c r="G325" i="12"/>
  <c r="M325" i="12" s="1"/>
  <c r="I325" i="12"/>
  <c r="K325" i="12"/>
  <c r="O325" i="12"/>
  <c r="Q325" i="12"/>
  <c r="V325" i="12"/>
  <c r="G327" i="12"/>
  <c r="M327" i="12" s="1"/>
  <c r="I327" i="12"/>
  <c r="K327" i="12"/>
  <c r="O327" i="12"/>
  <c r="Q327" i="12"/>
  <c r="V327" i="12"/>
  <c r="I329" i="12"/>
  <c r="K329" i="12"/>
  <c r="G330" i="12"/>
  <c r="G329" i="12" s="1"/>
  <c r="I330" i="12"/>
  <c r="K330" i="12"/>
  <c r="M330" i="12"/>
  <c r="O330" i="12"/>
  <c r="Q330" i="12"/>
  <c r="Q329" i="12" s="1"/>
  <c r="V330" i="12"/>
  <c r="V329" i="12" s="1"/>
  <c r="G332" i="12"/>
  <c r="I332" i="12"/>
  <c r="K332" i="12"/>
  <c r="M332" i="12"/>
  <c r="O332" i="12"/>
  <c r="O329" i="12" s="1"/>
  <c r="Q332" i="12"/>
  <c r="V332" i="12"/>
  <c r="G334" i="12"/>
  <c r="I334" i="12"/>
  <c r="K334" i="12"/>
  <c r="M334" i="12"/>
  <c r="O334" i="12"/>
  <c r="Q334" i="12"/>
  <c r="V334" i="12"/>
  <c r="G336" i="12"/>
  <c r="M336" i="12" s="1"/>
  <c r="I336" i="12"/>
  <c r="K336" i="12"/>
  <c r="O336" i="12"/>
  <c r="Q336" i="12"/>
  <c r="V336" i="12"/>
  <c r="G338" i="12"/>
  <c r="M338" i="12" s="1"/>
  <c r="I338" i="12"/>
  <c r="K338" i="12"/>
  <c r="O338" i="12"/>
  <c r="Q338" i="12"/>
  <c r="V338" i="12"/>
  <c r="G339" i="12"/>
  <c r="M339" i="12" s="1"/>
  <c r="I339" i="12"/>
  <c r="K339" i="12"/>
  <c r="O339" i="12"/>
  <c r="Q339" i="12"/>
  <c r="V339" i="12"/>
  <c r="G341" i="12"/>
  <c r="I341" i="12"/>
  <c r="G342" i="12"/>
  <c r="M342" i="12" s="1"/>
  <c r="M341" i="12" s="1"/>
  <c r="I342" i="12"/>
  <c r="K342" i="12"/>
  <c r="K341" i="12" s="1"/>
  <c r="O342" i="12"/>
  <c r="O341" i="12" s="1"/>
  <c r="Q342" i="12"/>
  <c r="V342" i="12"/>
  <c r="G347" i="12"/>
  <c r="I347" i="12"/>
  <c r="K347" i="12"/>
  <c r="M347" i="12"/>
  <c r="O347" i="12"/>
  <c r="Q347" i="12"/>
  <c r="Q341" i="12" s="1"/>
  <c r="V347" i="12"/>
  <c r="G348" i="12"/>
  <c r="I348" i="12"/>
  <c r="K348" i="12"/>
  <c r="M348" i="12"/>
  <c r="O348" i="12"/>
  <c r="Q348" i="12"/>
  <c r="V348" i="12"/>
  <c r="V341" i="12" s="1"/>
  <c r="O349" i="12"/>
  <c r="Q349" i="12"/>
  <c r="G350" i="12"/>
  <c r="G349" i="12" s="1"/>
  <c r="I350" i="12"/>
  <c r="I349" i="12" s="1"/>
  <c r="K350" i="12"/>
  <c r="O350" i="12"/>
  <c r="Q350" i="12"/>
  <c r="V350" i="12"/>
  <c r="V349" i="12" s="1"/>
  <c r="G351" i="12"/>
  <c r="I351" i="12"/>
  <c r="K351" i="12"/>
  <c r="K349" i="12" s="1"/>
  <c r="M351" i="12"/>
  <c r="O351" i="12"/>
  <c r="Q351" i="12"/>
  <c r="V351" i="12"/>
  <c r="G352" i="12"/>
  <c r="K352" i="12"/>
  <c r="Q352" i="12"/>
  <c r="G353" i="12"/>
  <c r="M353" i="12" s="1"/>
  <c r="M352" i="12" s="1"/>
  <c r="I353" i="12"/>
  <c r="I352" i="12" s="1"/>
  <c r="K353" i="12"/>
  <c r="O353" i="12"/>
  <c r="O352" i="12" s="1"/>
  <c r="Q353" i="12"/>
  <c r="V353" i="12"/>
  <c r="V352" i="12" s="1"/>
  <c r="G354" i="12"/>
  <c r="I354" i="12"/>
  <c r="K354" i="12"/>
  <c r="G355" i="12"/>
  <c r="I355" i="12"/>
  <c r="K355" i="12"/>
  <c r="M355" i="12"/>
  <c r="M354" i="12" s="1"/>
  <c r="O355" i="12"/>
  <c r="Q355" i="12"/>
  <c r="Q354" i="12" s="1"/>
  <c r="V355" i="12"/>
  <c r="V354" i="12" s="1"/>
  <c r="G358" i="12"/>
  <c r="I358" i="12"/>
  <c r="K358" i="12"/>
  <c r="M358" i="12"/>
  <c r="O358" i="12"/>
  <c r="O354" i="12" s="1"/>
  <c r="Q358" i="12"/>
  <c r="V358" i="12"/>
  <c r="G361" i="12"/>
  <c r="I361" i="12"/>
  <c r="K361" i="12"/>
  <c r="M361" i="12"/>
  <c r="O361" i="12"/>
  <c r="Q361" i="12"/>
  <c r="V361" i="12"/>
  <c r="G364" i="12"/>
  <c r="M364" i="12" s="1"/>
  <c r="I364" i="12"/>
  <c r="K364" i="12"/>
  <c r="O364" i="12"/>
  <c r="Q364" i="12"/>
  <c r="V364" i="12"/>
  <c r="Q365" i="12"/>
  <c r="V365" i="12"/>
  <c r="G366" i="12"/>
  <c r="M366" i="12" s="1"/>
  <c r="I366" i="12"/>
  <c r="I365" i="12" s="1"/>
  <c r="K366" i="12"/>
  <c r="K365" i="12" s="1"/>
  <c r="O366" i="12"/>
  <c r="Q366" i="12"/>
  <c r="V366" i="12"/>
  <c r="G368" i="12"/>
  <c r="M368" i="12" s="1"/>
  <c r="I368" i="12"/>
  <c r="K368" i="12"/>
  <c r="O368" i="12"/>
  <c r="O365" i="12" s="1"/>
  <c r="Q368" i="12"/>
  <c r="V368" i="12"/>
  <c r="G370" i="12"/>
  <c r="I370" i="12"/>
  <c r="K370" i="12"/>
  <c r="M370" i="12"/>
  <c r="O370" i="12"/>
  <c r="Q370" i="12"/>
  <c r="V370" i="12"/>
  <c r="G371" i="12"/>
  <c r="I371" i="12"/>
  <c r="K371" i="12"/>
  <c r="M371" i="12"/>
  <c r="G372" i="12"/>
  <c r="I372" i="12"/>
  <c r="K372" i="12"/>
  <c r="M372" i="12"/>
  <c r="O372" i="12"/>
  <c r="O371" i="12" s="1"/>
  <c r="Q372" i="12"/>
  <c r="Q371" i="12" s="1"/>
  <c r="V372" i="12"/>
  <c r="V371" i="12" s="1"/>
  <c r="G374" i="12"/>
  <c r="I374" i="12"/>
  <c r="K374" i="12"/>
  <c r="M374" i="12"/>
  <c r="O374" i="12"/>
  <c r="Q374" i="12"/>
  <c r="V374" i="12"/>
  <c r="G377" i="12"/>
  <c r="I377" i="12"/>
  <c r="K377" i="12"/>
  <c r="M377" i="12"/>
  <c r="O377" i="12"/>
  <c r="Q377" i="12"/>
  <c r="V377" i="12"/>
  <c r="O378" i="12"/>
  <c r="Q378" i="12"/>
  <c r="V378" i="12"/>
  <c r="G379" i="12"/>
  <c r="M379" i="12" s="1"/>
  <c r="M378" i="12" s="1"/>
  <c r="I379" i="12"/>
  <c r="I378" i="12" s="1"/>
  <c r="K379" i="12"/>
  <c r="K378" i="12" s="1"/>
  <c r="O379" i="12"/>
  <c r="Q379" i="12"/>
  <c r="V379" i="12"/>
  <c r="G381" i="12"/>
  <c r="M381" i="12" s="1"/>
  <c r="I381" i="12"/>
  <c r="K381" i="12"/>
  <c r="O381" i="12"/>
  <c r="Q381" i="12"/>
  <c r="V381" i="12"/>
  <c r="G384" i="12"/>
  <c r="I384" i="12"/>
  <c r="K384" i="12"/>
  <c r="M384" i="12"/>
  <c r="O384" i="12"/>
  <c r="Q384" i="12"/>
  <c r="V384" i="12"/>
  <c r="G386" i="12"/>
  <c r="I386" i="12"/>
  <c r="I385" i="12" s="1"/>
  <c r="K386" i="12"/>
  <c r="M386" i="12"/>
  <c r="O386" i="12"/>
  <c r="O385" i="12" s="1"/>
  <c r="Q386" i="12"/>
  <c r="Q385" i="12" s="1"/>
  <c r="V386" i="12"/>
  <c r="V385" i="12" s="1"/>
  <c r="G387" i="12"/>
  <c r="I387" i="12"/>
  <c r="K387" i="12"/>
  <c r="K385" i="12" s="1"/>
  <c r="M387" i="12"/>
  <c r="O387" i="12"/>
  <c r="Q387" i="12"/>
  <c r="V387" i="12"/>
  <c r="G388" i="12"/>
  <c r="I388" i="12"/>
  <c r="K388" i="12"/>
  <c r="M388" i="12"/>
  <c r="O388" i="12"/>
  <c r="Q388" i="12"/>
  <c r="V388" i="12"/>
  <c r="G390" i="12"/>
  <c r="M390" i="12" s="1"/>
  <c r="M385" i="12" s="1"/>
  <c r="I390" i="12"/>
  <c r="K390" i="12"/>
  <c r="O390" i="12"/>
  <c r="Q390" i="12"/>
  <c r="V390" i="12"/>
  <c r="G392" i="12"/>
  <c r="M392" i="12" s="1"/>
  <c r="I392" i="12"/>
  <c r="K392" i="12"/>
  <c r="O392" i="12"/>
  <c r="Q392" i="12"/>
  <c r="V392" i="12"/>
  <c r="G394" i="12"/>
  <c r="M394" i="12" s="1"/>
  <c r="I394" i="12"/>
  <c r="K394" i="12"/>
  <c r="O394" i="12"/>
  <c r="Q394" i="12"/>
  <c r="V394" i="12"/>
  <c r="G396" i="12"/>
  <c r="I396" i="12"/>
  <c r="K396" i="12"/>
  <c r="M396" i="12"/>
  <c r="O396" i="12"/>
  <c r="Q396" i="12"/>
  <c r="V396" i="12"/>
  <c r="G398" i="12"/>
  <c r="I398" i="12"/>
  <c r="K398" i="12"/>
  <c r="M398" i="12"/>
  <c r="O398" i="12"/>
  <c r="Q398" i="12"/>
  <c r="V398" i="12"/>
  <c r="G401" i="12"/>
  <c r="I401" i="12"/>
  <c r="K401" i="12"/>
  <c r="M401" i="12"/>
  <c r="O401" i="12"/>
  <c r="Q401" i="12"/>
  <c r="V401" i="12"/>
  <c r="G402" i="12"/>
  <c r="I402" i="12"/>
  <c r="K402" i="12"/>
  <c r="M402" i="12"/>
  <c r="O402" i="12"/>
  <c r="Q402" i="12"/>
  <c r="V402" i="12"/>
  <c r="Q403" i="12"/>
  <c r="V403" i="12"/>
  <c r="G404" i="12"/>
  <c r="G403" i="12" s="1"/>
  <c r="I404" i="12"/>
  <c r="I403" i="12" s="1"/>
  <c r="K404" i="12"/>
  <c r="K403" i="12" s="1"/>
  <c r="O404" i="12"/>
  <c r="O403" i="12" s="1"/>
  <c r="Q404" i="12"/>
  <c r="V404" i="12"/>
  <c r="G407" i="12"/>
  <c r="Q407" i="12"/>
  <c r="G408" i="12"/>
  <c r="M408" i="12" s="1"/>
  <c r="M407" i="12" s="1"/>
  <c r="I408" i="12"/>
  <c r="I407" i="12" s="1"/>
  <c r="K408" i="12"/>
  <c r="K407" i="12" s="1"/>
  <c r="O408" i="12"/>
  <c r="O407" i="12" s="1"/>
  <c r="Q408" i="12"/>
  <c r="V408" i="12"/>
  <c r="V407" i="12" s="1"/>
  <c r="G418" i="12"/>
  <c r="I418" i="12"/>
  <c r="K418" i="12"/>
  <c r="M418" i="12"/>
  <c r="O418" i="12"/>
  <c r="Q418" i="12"/>
  <c r="V418" i="12"/>
  <c r="G419" i="12"/>
  <c r="K419" i="12"/>
  <c r="M419" i="12"/>
  <c r="G420" i="12"/>
  <c r="I420" i="12"/>
  <c r="I419" i="12" s="1"/>
  <c r="K420" i="12"/>
  <c r="M420" i="12"/>
  <c r="O420" i="12"/>
  <c r="O419" i="12" s="1"/>
  <c r="Q420" i="12"/>
  <c r="Q419" i="12" s="1"/>
  <c r="V420" i="12"/>
  <c r="V419" i="12" s="1"/>
  <c r="G421" i="12"/>
  <c r="I421" i="12"/>
  <c r="K421" i="12"/>
  <c r="M421" i="12"/>
  <c r="O421" i="12"/>
  <c r="Q421" i="12"/>
  <c r="V421" i="12"/>
  <c r="Q422" i="12"/>
  <c r="V422" i="12"/>
  <c r="G423" i="12"/>
  <c r="G422" i="12" s="1"/>
  <c r="I423" i="12"/>
  <c r="I422" i="12" s="1"/>
  <c r="K423" i="12"/>
  <c r="K422" i="12" s="1"/>
  <c r="O423" i="12"/>
  <c r="O422" i="12" s="1"/>
  <c r="Q423" i="12"/>
  <c r="V423" i="12"/>
  <c r="G424" i="12"/>
  <c r="M424" i="12" s="1"/>
  <c r="I424" i="12"/>
  <c r="K424" i="12"/>
  <c r="O424" i="12"/>
  <c r="Q424" i="12"/>
  <c r="V424" i="12"/>
  <c r="AE426" i="12"/>
  <c r="AF426" i="12"/>
  <c r="I20" i="1"/>
  <c r="I19" i="1"/>
  <c r="I18" i="1"/>
  <c r="I17" i="1"/>
  <c r="I16" i="1"/>
  <c r="I163" i="1"/>
  <c r="J162" i="1" s="1"/>
  <c r="AZ83" i="1"/>
  <c r="AZ82" i="1"/>
  <c r="AZ81" i="1"/>
  <c r="AZ75" i="1"/>
  <c r="AZ74" i="1"/>
  <c r="AZ71" i="1"/>
  <c r="AZ70" i="1"/>
  <c r="AZ69" i="1"/>
  <c r="F66" i="1"/>
  <c r="G23" i="1" s="1"/>
  <c r="A23" i="1" s="1"/>
  <c r="G24" i="1" s="1"/>
  <c r="G66" i="1"/>
  <c r="H65" i="1"/>
  <c r="I65" i="1" s="1"/>
  <c r="H64" i="1"/>
  <c r="I64" i="1" s="1"/>
  <c r="H63" i="1"/>
  <c r="I63" i="1" s="1"/>
  <c r="H62" i="1"/>
  <c r="I62" i="1" s="1"/>
  <c r="H61" i="1"/>
  <c r="I61" i="1" s="1"/>
  <c r="H60" i="1"/>
  <c r="I60" i="1" s="1"/>
  <c r="H59" i="1"/>
  <c r="I59" i="1" s="1"/>
  <c r="H58" i="1"/>
  <c r="I58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I42" i="1" s="1"/>
  <c r="H41" i="1"/>
  <c r="I41" i="1" s="1"/>
  <c r="H40" i="1"/>
  <c r="I40" i="1" s="1"/>
  <c r="H39" i="1"/>
  <c r="H66" i="1" s="1"/>
  <c r="J115" i="1" l="1"/>
  <c r="J111" i="1"/>
  <c r="J143" i="1"/>
  <c r="J151" i="1"/>
  <c r="J159" i="1"/>
  <c r="J131" i="1"/>
  <c r="J139" i="1"/>
  <c r="J119" i="1"/>
  <c r="J127" i="1"/>
  <c r="J147" i="1"/>
  <c r="J135" i="1"/>
  <c r="J123" i="1"/>
  <c r="J155" i="1"/>
  <c r="J108" i="1"/>
  <c r="J124" i="1"/>
  <c r="J132" i="1"/>
  <c r="J140" i="1"/>
  <c r="J148" i="1"/>
  <c r="J160" i="1"/>
  <c r="J109" i="1"/>
  <c r="J113" i="1"/>
  <c r="J117" i="1"/>
  <c r="J121" i="1"/>
  <c r="J125" i="1"/>
  <c r="J129" i="1"/>
  <c r="J133" i="1"/>
  <c r="J137" i="1"/>
  <c r="J141" i="1"/>
  <c r="J145" i="1"/>
  <c r="J149" i="1"/>
  <c r="J153" i="1"/>
  <c r="J157" i="1"/>
  <c r="J161" i="1"/>
  <c r="J112" i="1"/>
  <c r="J116" i="1"/>
  <c r="J120" i="1"/>
  <c r="J128" i="1"/>
  <c r="J136" i="1"/>
  <c r="J144" i="1"/>
  <c r="J152" i="1"/>
  <c r="J156" i="1"/>
  <c r="J110" i="1"/>
  <c r="J114" i="1"/>
  <c r="J118" i="1"/>
  <c r="J122" i="1"/>
  <c r="J126" i="1"/>
  <c r="J130" i="1"/>
  <c r="J134" i="1"/>
  <c r="J138" i="1"/>
  <c r="J142" i="1"/>
  <c r="J146" i="1"/>
  <c r="J150" i="1"/>
  <c r="J154" i="1"/>
  <c r="J158" i="1"/>
  <c r="G28" i="1"/>
  <c r="G25" i="1"/>
  <c r="A25" i="1" s="1"/>
  <c r="A24" i="1"/>
  <c r="M25" i="30"/>
  <c r="AF38" i="30"/>
  <c r="G20" i="30"/>
  <c r="M9" i="30"/>
  <c r="M8" i="30" s="1"/>
  <c r="M8" i="29"/>
  <c r="AF68" i="29"/>
  <c r="M54" i="29"/>
  <c r="M53" i="29" s="1"/>
  <c r="M32" i="29"/>
  <c r="M30" i="29" s="1"/>
  <c r="M20" i="28"/>
  <c r="M8" i="28"/>
  <c r="M51" i="27"/>
  <c r="M69" i="27"/>
  <c r="M65" i="27" s="1"/>
  <c r="M28" i="27"/>
  <c r="M8" i="27" s="1"/>
  <c r="AF81" i="27"/>
  <c r="M64" i="26"/>
  <c r="M42" i="26"/>
  <c r="M8" i="26"/>
  <c r="G64" i="26"/>
  <c r="G55" i="26"/>
  <c r="G42" i="26"/>
  <c r="M88" i="26"/>
  <c r="M87" i="26" s="1"/>
  <c r="M61" i="26"/>
  <c r="M60" i="26" s="1"/>
  <c r="M31" i="26"/>
  <c r="M30" i="26" s="1"/>
  <c r="M63" i="26"/>
  <c r="M62" i="26" s="1"/>
  <c r="M22" i="26"/>
  <c r="M19" i="26" s="1"/>
  <c r="M39" i="25"/>
  <c r="M8" i="25"/>
  <c r="G39" i="25"/>
  <c r="M60" i="25"/>
  <c r="M59" i="25" s="1"/>
  <c r="M19" i="25"/>
  <c r="M17" i="25" s="1"/>
  <c r="M63" i="24"/>
  <c r="G63" i="24"/>
  <c r="M71" i="24"/>
  <c r="M70" i="24" s="1"/>
  <c r="M62" i="24"/>
  <c r="M61" i="24" s="1"/>
  <c r="M48" i="24"/>
  <c r="M45" i="24" s="1"/>
  <c r="M29" i="24"/>
  <c r="M8" i="24" s="1"/>
  <c r="G45" i="24"/>
  <c r="AF19" i="23"/>
  <c r="M16" i="23"/>
  <c r="M8" i="23" s="1"/>
  <c r="M8" i="22"/>
  <c r="M35" i="22"/>
  <c r="M34" i="22" s="1"/>
  <c r="M24" i="22"/>
  <c r="M21" i="22" s="1"/>
  <c r="G21" i="22"/>
  <c r="M41" i="21"/>
  <c r="M59" i="21"/>
  <c r="M8" i="21"/>
  <c r="M19" i="21"/>
  <c r="M17" i="21" s="1"/>
  <c r="M8" i="20"/>
  <c r="M45" i="20"/>
  <c r="M44" i="20" s="1"/>
  <c r="M35" i="20"/>
  <c r="M34" i="20" s="1"/>
  <c r="M20" i="20"/>
  <c r="M16" i="20" s="1"/>
  <c r="M20" i="19"/>
  <c r="M17" i="19" s="1"/>
  <c r="M35" i="19"/>
  <c r="M34" i="19" s="1"/>
  <c r="M9" i="19"/>
  <c r="M8" i="19" s="1"/>
  <c r="M30" i="18"/>
  <c r="M53" i="18"/>
  <c r="M52" i="18" s="1"/>
  <c r="G30" i="18"/>
  <c r="M48" i="18"/>
  <c r="M46" i="18" s="1"/>
  <c r="M24" i="18"/>
  <c r="M8" i="18" s="1"/>
  <c r="AF58" i="18"/>
  <c r="M41" i="17"/>
  <c r="M80" i="17"/>
  <c r="M78" i="17" s="1"/>
  <c r="G18" i="17"/>
  <c r="M76" i="17"/>
  <c r="M74" i="17" s="1"/>
  <c r="M28" i="17"/>
  <c r="M27" i="17" s="1"/>
  <c r="M17" i="17"/>
  <c r="M16" i="17" s="1"/>
  <c r="M32" i="16"/>
  <c r="M48" i="16"/>
  <c r="M56" i="16"/>
  <c r="M8" i="16"/>
  <c r="M24" i="16"/>
  <c r="M23" i="16" s="1"/>
  <c r="M16" i="16"/>
  <c r="M15" i="16" s="1"/>
  <c r="M74" i="15"/>
  <c r="G82" i="15"/>
  <c r="G74" i="15"/>
  <c r="M64" i="15"/>
  <c r="M62" i="15" s="1"/>
  <c r="M16" i="15"/>
  <c r="M8" i="15" s="1"/>
  <c r="M128" i="14"/>
  <c r="M141" i="14"/>
  <c r="M37" i="14"/>
  <c r="M199" i="14"/>
  <c r="M198" i="14" s="1"/>
  <c r="G155" i="14"/>
  <c r="AF201" i="14"/>
  <c r="G141" i="14"/>
  <c r="G128" i="14"/>
  <c r="G37" i="14"/>
  <c r="M189" i="14"/>
  <c r="M188" i="14" s="1"/>
  <c r="M168" i="14"/>
  <c r="M167" i="14" s="1"/>
  <c r="M121" i="14"/>
  <c r="M108" i="14" s="1"/>
  <c r="M83" i="14"/>
  <c r="M82" i="14" s="1"/>
  <c r="M29" i="14"/>
  <c r="M8" i="14" s="1"/>
  <c r="M249" i="13"/>
  <c r="M226" i="13"/>
  <c r="M207" i="13"/>
  <c r="M133" i="13"/>
  <c r="M271" i="13"/>
  <c r="M160" i="13"/>
  <c r="M241" i="13"/>
  <c r="G271" i="13"/>
  <c r="G241" i="13"/>
  <c r="G31" i="13"/>
  <c r="M225" i="13"/>
  <c r="M224" i="13" s="1"/>
  <c r="M197" i="13"/>
  <c r="M175" i="13" s="1"/>
  <c r="M158" i="13"/>
  <c r="M116" i="13"/>
  <c r="M110" i="13" s="1"/>
  <c r="M77" i="13"/>
  <c r="M57" i="13" s="1"/>
  <c r="M23" i="13"/>
  <c r="M8" i="13" s="1"/>
  <c r="AF308" i="13"/>
  <c r="M329" i="12"/>
  <c r="M125" i="12"/>
  <c r="M186" i="12"/>
  <c r="M59" i="12"/>
  <c r="M171" i="12"/>
  <c r="M365" i="12"/>
  <c r="M8" i="12"/>
  <c r="G378" i="12"/>
  <c r="G365" i="12"/>
  <c r="G171" i="12"/>
  <c r="G186" i="12"/>
  <c r="G59" i="12"/>
  <c r="G125" i="12"/>
  <c r="G385" i="12"/>
  <c r="M350" i="12"/>
  <c r="M349" i="12" s="1"/>
  <c r="M321" i="12"/>
  <c r="M316" i="12" s="1"/>
  <c r="M28" i="12"/>
  <c r="M423" i="12"/>
  <c r="M422" i="12" s="1"/>
  <c r="M404" i="12"/>
  <c r="M403" i="12" s="1"/>
  <c r="I39" i="1"/>
  <c r="I66" i="1" s="1"/>
  <c r="I21" i="1"/>
  <c r="J28" i="1"/>
  <c r="J26" i="1"/>
  <c r="G38" i="1"/>
  <c r="F38" i="1"/>
  <c r="J23" i="1"/>
  <c r="J24" i="1"/>
  <c r="J25" i="1"/>
  <c r="J27" i="1"/>
  <c r="E24" i="1"/>
  <c r="E26" i="1"/>
  <c r="J163" i="1" l="1"/>
  <c r="G26" i="1"/>
  <c r="A27" i="1" s="1"/>
  <c r="G29" i="1" s="1"/>
  <c r="G27" i="1" s="1"/>
  <c r="A26" i="1"/>
  <c r="J64" i="1"/>
  <c r="J56" i="1"/>
  <c r="J61" i="1"/>
  <c r="J53" i="1"/>
  <c r="J45" i="1"/>
  <c r="J58" i="1"/>
  <c r="J50" i="1"/>
  <c r="J42" i="1"/>
  <c r="J52" i="1"/>
  <c r="J54" i="1"/>
  <c r="J46" i="1"/>
  <c r="J63" i="1"/>
  <c r="J55" i="1"/>
  <c r="J47" i="1"/>
  <c r="J39" i="1"/>
  <c r="J66" i="1" s="1"/>
  <c r="J60" i="1"/>
  <c r="J44" i="1"/>
  <c r="J51" i="1"/>
  <c r="J40" i="1"/>
  <c r="J65" i="1"/>
  <c r="J57" i="1"/>
  <c r="J49" i="1"/>
  <c r="J41" i="1"/>
  <c r="J48" i="1"/>
  <c r="J62" i="1"/>
  <c r="J59" i="1"/>
  <c r="J43" i="1"/>
  <c r="A29" i="1" l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 shape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Moravcová Iva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<sst xmlns="http://schemas.openxmlformats.org/spreadsheetml/2006/main" count="10253" uniqueCount="2190">
  <si>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</si>
  <si>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</si>
  <si>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</si>
  <si>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</si>
  <si>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</si>
  <si>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</si>
  <si>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</si>
  <si>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</si>
  <si>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</si>
  <si>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</si>
  <si>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</si>
  <si>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</si>
  <si>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</si>
  <si>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</si>
  <si>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</si>
  <si>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</si>
  <si>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</si>
  <si>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</si>
  <si>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</si>
  <si>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</si>
  <si>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</si>
  <si>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</si>
  <si>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</si>
  <si>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</si>
  <si>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</si>
  <si>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</si>
  <si>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</si>
  <si>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</si>
  <si>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</si>
  <si>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</si>
  <si>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</si>
  <si>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</si>
  <si>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</si>
  <si>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</si>
  <si>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</si>
  <si>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</si>
  <si>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</si>
  <si>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</si>
  <si>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</si>
  <si>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</si>
  <si>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</si>
  <si>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</si>
  <si>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</si>
  <si>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26535465</t>
  </si>
  <si>
    <t>STŘELSKÉ HOŠTICE VÝSTAVBA ZEMĚDĚLSKÉ FARMY</t>
  </si>
  <si>
    <t>Jan Magoči</t>
  </si>
  <si>
    <t>61</t>
  </si>
  <si>
    <t>Střelské Hoštice</t>
  </si>
  <si>
    <t>38715</t>
  </si>
  <si>
    <t>47257458</t>
  </si>
  <si>
    <t>CZ7110281673</t>
  </si>
  <si>
    <t>Stavba</t>
  </si>
  <si>
    <t>SO01</t>
  </si>
  <si>
    <t>STÁJ</t>
  </si>
  <si>
    <t>1.1</t>
  </si>
  <si>
    <t>1.1.1</t>
  </si>
  <si>
    <t>DOJÍRNA S ROBOTEM</t>
  </si>
  <si>
    <t>1.1.2</t>
  </si>
  <si>
    <t>ZÁZEMÍ DOJÍRNY 2.NP</t>
  </si>
  <si>
    <t>1.1.3</t>
  </si>
  <si>
    <t xml:space="preserve">ELEKTROINSTALACE </t>
  </si>
  <si>
    <t>1.1.4</t>
  </si>
  <si>
    <t>VZDUCHOTECHNIKA</t>
  </si>
  <si>
    <t>1.1.5</t>
  </si>
  <si>
    <t>ZDRAVOTNĚTECHNICKÉ INSTALACE</t>
  </si>
  <si>
    <t>1.2</t>
  </si>
  <si>
    <t>ČERPACÍ JÍMKA +ARMATURNÍ ŠACHTA</t>
  </si>
  <si>
    <t>1.3</t>
  </si>
  <si>
    <t>ZÁKLADOVÁ DESKA PRO ZÁSOBNÍKY</t>
  </si>
  <si>
    <t>1.4</t>
  </si>
  <si>
    <t>MANIPULAČNÍ PLOCHA K OPĚRNÉ ZDI</t>
  </si>
  <si>
    <t>1.5</t>
  </si>
  <si>
    <t xml:space="preserve">VÝDEJNÍ PLOCHA </t>
  </si>
  <si>
    <t>1.6</t>
  </si>
  <si>
    <t>OPĚRNÁ ZÍDKA</t>
  </si>
  <si>
    <t>SO01a</t>
  </si>
  <si>
    <t>TECHNOLOGIE</t>
  </si>
  <si>
    <t>1a.1.1</t>
  </si>
  <si>
    <t>SO02</t>
  </si>
  <si>
    <t>JÍMKA</t>
  </si>
  <si>
    <t>2.1</t>
  </si>
  <si>
    <t>VÝDEJNÍ PLOCHA</t>
  </si>
  <si>
    <t>SO03</t>
  </si>
  <si>
    <t>SEPARÁTOR</t>
  </si>
  <si>
    <t>3.1</t>
  </si>
  <si>
    <t>SO04</t>
  </si>
  <si>
    <t xml:space="preserve">MANIPULAČNÍ A ZPEVNĚNÉ PLOCHY </t>
  </si>
  <si>
    <t>4.1</t>
  </si>
  <si>
    <t>4.2</t>
  </si>
  <si>
    <t>SJEZD</t>
  </si>
  <si>
    <t>SO05</t>
  </si>
  <si>
    <t>ZTI</t>
  </si>
  <si>
    <t>5.1</t>
  </si>
  <si>
    <t>VENKOVNÍ ROZVODY</t>
  </si>
  <si>
    <t>SO06</t>
  </si>
  <si>
    <t>VENKOVNÍ ROZVOD NN</t>
  </si>
  <si>
    <t>6.1</t>
  </si>
  <si>
    <t>Celkem za stavbu</t>
  </si>
  <si>
    <t>CZK</t>
  </si>
  <si>
    <t>#POPS</t>
  </si>
  <si>
    <t>Popis stavby: 26535465 - STŘELSKÉ HOŠTICE VÝSTAVBA ZEMĚDĚLSKÉ FARMY</t>
  </si>
  <si>
    <t>Rozpočet je zhotoven z dokumentace pro účely stavebního řízení.</t>
  </si>
  <si>
    <t>Rozpočet lze použít pro plánovací účely.</t>
  </si>
  <si>
    <t>Upřesnění konstrukčních prvků, detailní řešení bude upřesněno v dalším stupni dokumentace pro provádění stavby,v tomto ohledu se pak mohou položky i výměry v rozpočtu lišit od rozpočtu plánovacího.</t>
  </si>
  <si>
    <t>#POPO</t>
  </si>
  <si>
    <t>Popis objektu: SO01 - STÁJ</t>
  </si>
  <si>
    <t>#POPR</t>
  </si>
  <si>
    <t>Popis rozpočtu: 1.1 - STÁJ</t>
  </si>
  <si>
    <t xml:space="preserve">  Rozpočet je zhotoven pro plánovací účely z projektu pro stavební povolení.</t>
  </si>
  <si>
    <t xml:space="preserve"> V některých položkách je pro výpočet množství použit odhad, z dané dokumentace nelze přesně množství určit.,Upřesnění konstrukčních prvků a detailů bude řešeno v dalším stupni projektové dokumentace pro provádění stavby.</t>
  </si>
  <si>
    <t>Popis rozpočtu: 1.1.1 - DOJÍRNA S ROBOTEM</t>
  </si>
  <si>
    <t>Popis rozpočtu: 1.1.2 - ZÁZEMÍ DOJÍRNY 2.NP</t>
  </si>
  <si>
    <t xml:space="preserve">Popis rozpočtu: 1.1.3 - ELEKTROINSTALACE </t>
  </si>
  <si>
    <t>Popis rozpočtu: 1.1.4 - VZDUCHOTECHNIKA</t>
  </si>
  <si>
    <t>Popis rozpočtu: 1.1.5 - ZDRAVOTNĚTECHNICKÉ INSTALACE</t>
  </si>
  <si>
    <t>Rozpočet je zhotoven pro plánovací účely ze stavebního povolení.</t>
  </si>
  <si>
    <t>V realizační dokumentaci se nějaké prvky a zařízení upřesní.V rozpočtu není zahrnuta tlaková nádoba pitné vody.</t>
  </si>
  <si>
    <t xml:space="preserve"> Čerpadlo ve vrtu  není součástí této dokumentace. Podle typu čerpadla ve vrtu bude ve strojovně navržena  dle potřeby tlaková nádoba.</t>
  </si>
  <si>
    <t>Popis rozpočtu: 1.2 - ČERPACÍ JÍMKA +ARMATURNÍ ŠACHTA</t>
  </si>
  <si>
    <t>Popis rozpočtu: 1.3 - ZÁKLADOVÁ DESKA PRO ZÁSOBNÍKY</t>
  </si>
  <si>
    <t>Popis rozpočtu: 1.4 - MANIPULAČNÍ PLOCHA K OPĚRNÉ ZDI</t>
  </si>
  <si>
    <t xml:space="preserve">Popis rozpočtu: 1.5 - VÝDEJNÍ PLOCHA </t>
  </si>
  <si>
    <t>Popis rozpočtu: 1.6 - OPĚRNÁ ZÍDKA</t>
  </si>
  <si>
    <t>Popis objektu: SO01a - TECHNOLOGIE</t>
  </si>
  <si>
    <t>Popis rozpočtu: 1a.1.1 - TECHNOLOGIE</t>
  </si>
  <si>
    <t>Popis objektu: SO02 - JÍMKA</t>
  </si>
  <si>
    <t>Popis rozpočtu: 2.1 - VÝDEJNÍ PLOCHA</t>
  </si>
  <si>
    <t>Popis rozpočtu: 2.1 - JÍMKA</t>
  </si>
  <si>
    <t>Popis objektu: SO03 - SEPARÁTOR</t>
  </si>
  <si>
    <t>Popis rozpočtu: 3.1 - SEPARÁTOR</t>
  </si>
  <si>
    <t xml:space="preserve">Popis objektu: SO04 - MANIPULAČNÍ A ZPEVNĚNÉ PLOCHY </t>
  </si>
  <si>
    <t xml:space="preserve">Popis rozpočtu: 4.1 - MANIPULAČNÍ A ZPEVNĚNÉ PLOCHY </t>
  </si>
  <si>
    <t>Popis rozpočtu: 4.2 - SJEZD</t>
  </si>
  <si>
    <t>Popis objektu: SO05 - ZTI</t>
  </si>
  <si>
    <t>Popis rozpočtu: 5.1 - VENKOVNÍ ROZVODY</t>
  </si>
  <si>
    <t>Popis objektu: SO06 - VENKOVNÍ ROZVOD NN</t>
  </si>
  <si>
    <t>Popis rozpočtu: 6.1 - VENKOVNÍ ROZVOD NN</t>
  </si>
  <si>
    <t>Rekapitulace dílů</t>
  </si>
  <si>
    <t>Typ dílu</t>
  </si>
  <si>
    <t>1</t>
  </si>
  <si>
    <t>Zemní práce</t>
  </si>
  <si>
    <t>2</t>
  </si>
  <si>
    <t>Základy a zvláštní zakládání</t>
  </si>
  <si>
    <t>3</t>
  </si>
  <si>
    <t>Svislé a kompletní konstrukce</t>
  </si>
  <si>
    <t>38</t>
  </si>
  <si>
    <t>Kompletní konstrukce</t>
  </si>
  <si>
    <t>4</t>
  </si>
  <si>
    <t>Vodorovné konstrukce</t>
  </si>
  <si>
    <t>5</t>
  </si>
  <si>
    <t>Komunikace</t>
  </si>
  <si>
    <t>50</t>
  </si>
  <si>
    <t>Manipulační plocha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</si>
  <si>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</si>
  <si>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</si>
  <si>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</si>
  <si>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</si>
  <si>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</si>
  <si>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</si>
  <si>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</si>
  <si>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</si>
  <si>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</si>
  <si>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Venkovní kanalizace</t>
  </si>
  <si>
    <t>802</t>
  </si>
  <si>
    <t>Venkovní vodovod</t>
  </si>
  <si>
    <t>803</t>
  </si>
  <si>
    <t>Práce společné pro venkovní vodovody a kanalizace</t>
  </si>
  <si>
    <t>804</t>
  </si>
  <si>
    <t>Související práce neoceněné ve stavební části</t>
  </si>
  <si>
    <t>91</t>
  </si>
  <si>
    <t>Doplňující práce na komunikaci</t>
  </si>
  <si>
    <t>93</t>
  </si>
  <si>
    <t>Dokončovací práce inženýrských staveb</t>
  </si>
  <si>
    <t>94</t>
  </si>
  <si>
    <t>Lešení a stavební výtahy</t>
  </si>
  <si>
    <t>95</t>
  </si>
  <si>
    <t>Dokončovací konstrukce na pozemních stavbách</t>
  </si>
  <si>
    <t>97</t>
  </si>
  <si>
    <t>Prorážení otvorů</t>
  </si>
  <si>
    <t>99</t>
  </si>
  <si>
    <t>Staveništní přesun hmot</t>
  </si>
  <si>
    <t>711</t>
  </si>
  <si>
    <t>Izolace proti vodě</t>
  </si>
  <si>
    <t>713</t>
  </si>
  <si>
    <t>Izolace tepelné</t>
  </si>
  <si>
    <t>721</t>
  </si>
  <si>
    <t>Vnitřní kanalizace</t>
  </si>
  <si>
    <t>722</t>
  </si>
  <si>
    <t>Vnitřní vodovod</t>
  </si>
  <si>
    <t>724</t>
  </si>
  <si>
    <t>Strojní vybavení</t>
  </si>
  <si>
    <t>725</t>
  </si>
  <si>
    <t>Zařizovací předměty</t>
  </si>
  <si>
    <t>751-1</t>
  </si>
  <si>
    <t>Zařízení 1 – mléčnice</t>
  </si>
  <si>
    <t>751-2</t>
  </si>
  <si>
    <t>Zařízení 2 – robot teplovzdušné vytápění</t>
  </si>
  <si>
    <t>751-3</t>
  </si>
  <si>
    <t>Zařízení 3 – strojovna chlazení</t>
  </si>
  <si>
    <t>751-4</t>
  </si>
  <si>
    <t>Zařízení 4 – strojovna robotu</t>
  </si>
  <si>
    <t>751-5</t>
  </si>
  <si>
    <t>Zařízení 5 – šatna</t>
  </si>
  <si>
    <t>751-6</t>
  </si>
  <si>
    <t>Zařízení 6 – umývárna</t>
  </si>
  <si>
    <t>751-7</t>
  </si>
  <si>
    <t>Zařízení 7 – záchod</t>
  </si>
  <si>
    <t>751-8</t>
  </si>
  <si>
    <t>762</t>
  </si>
  <si>
    <t>Konstrukce tesařské</t>
  </si>
  <si>
    <t>764</t>
  </si>
  <si>
    <t>Konstrukce klempířské</t>
  </si>
  <si>
    <t>765</t>
  </si>
  <si>
    <t>Krytiny tvrdé</t>
  </si>
  <si>
    <t>766</t>
  </si>
  <si>
    <t>Konstrukce truhlářské, okna a dveře</t>
  </si>
  <si>
    <t>767</t>
  </si>
  <si>
    <t>Konstrukce zámečnické</t>
  </si>
  <si>
    <t>771</t>
  </si>
  <si>
    <t>Podlahy z dlaždic a obklady</t>
  </si>
  <si>
    <t>777</t>
  </si>
  <si>
    <t>Podlahy ze syntetických hmot</t>
  </si>
  <si>
    <t>781</t>
  </si>
  <si>
    <t>Obklady keramické</t>
  </si>
  <si>
    <t>783</t>
  </si>
  <si>
    <t>Nátěry</t>
  </si>
  <si>
    <t>784</t>
  </si>
  <si>
    <t>Malby</t>
  </si>
  <si>
    <t>799</t>
  </si>
  <si>
    <t>Ostatní</t>
  </si>
  <si>
    <t>M21</t>
  </si>
  <si>
    <t>Elektromontáže</t>
  </si>
  <si>
    <t>M21-1</t>
  </si>
  <si>
    <t>ELEKTROMONTÁŽE hromosvod a uzemnění</t>
  </si>
  <si>
    <t>Elektromontáže Uzemnění</t>
  </si>
  <si>
    <t>M21-2</t>
  </si>
  <si>
    <t>Elektromontáže - rozvaděč R1</t>
  </si>
  <si>
    <t>M26</t>
  </si>
  <si>
    <t>Montáže zařízení pro zemědělství</t>
  </si>
  <si>
    <t>M46</t>
  </si>
  <si>
    <t>Zemní práce při montážích</t>
  </si>
  <si>
    <t>D96</t>
  </si>
  <si>
    <t>Přesuny suti a vybouraných hmot</t>
  </si>
  <si>
    <t>PSU</t>
  </si>
  <si>
    <t>VN</t>
  </si>
  <si>
    <t>ON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</si>
  <si>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</si>
  <si>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</si>
  <si>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</si>
  <si>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</si>
  <si>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</si>
  <si>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</si>
  <si>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</si>
  <si>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</si>
  <si>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</si>
  <si>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</si>
  <si>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</si>
  <si>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</si>
  <si>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</si>
  <si>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</si>
  <si>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</si>
  <si>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</si>
  <si>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</si>
  <si>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</si>
  <si>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</si>
  <si>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</si>
  <si>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</si>
  <si>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</si>
  <si>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</si>
  <si>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</si>
  <si>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</si>
  <si>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</si>
  <si>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</si>
  <si>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</si>
  <si>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121101103R00</t>
  </si>
  <si>
    <t>Sejmutí ornice s přemístěním přes 100 do 250 m</t>
  </si>
  <si>
    <t>m3</t>
  </si>
  <si>
    <t>RTS 26/ I</t>
  </si>
  <si>
    <t>RTS 25/ II</t>
  </si>
  <si>
    <t>Práce</t>
  </si>
  <si>
    <t>Běžná</t>
  </si>
  <si>
    <t>POL1_</t>
  </si>
  <si>
    <t xml:space="preserve">výkop ve stáji : </t>
  </si>
  <si>
    <t>VV</t>
  </si>
  <si>
    <t>(26*60+9,7*17)*0,25+0,005</t>
  </si>
  <si>
    <t>131301112R00</t>
  </si>
  <si>
    <t>Hloubení nezapaž. jam hor.4 do 1000 m3, STROJNĚ</t>
  </si>
  <si>
    <t xml:space="preserve"> kanál ODMĚŘĚNO Z PŮDORYSU V M2 : 20,90*2</t>
  </si>
  <si>
    <t>133301101R00</t>
  </si>
  <si>
    <t>Hloubení šachet v hor.4 do 100 m3</t>
  </si>
  <si>
    <t>jižní strana : 1*1,2*1,7*12</t>
  </si>
  <si>
    <t>162201102R00</t>
  </si>
  <si>
    <t>Vodorovné přemístění výkopku z hor.1-4 do 50 m</t>
  </si>
  <si>
    <t>POL1_1</t>
  </si>
  <si>
    <t>pro zásyp kanálu : 27,60</t>
  </si>
  <si>
    <t>167101102R00</t>
  </si>
  <si>
    <t>Nakládání výkopku z hor. 1 ÷ 4 v množství nad 100 m3</t>
  </si>
  <si>
    <t>naložení  zeminy pro dojírnu - násyp : 484,79+114,5</t>
  </si>
  <si>
    <t>171101103R00</t>
  </si>
  <si>
    <t>Uložení sypaniny do násypů zhutněných na 100% PS</t>
  </si>
  <si>
    <t>násyp nad kanál u šachty : (0,2+0,6)/2*0,5*4,25*2</t>
  </si>
  <si>
    <t>násyp stáj vyrovnání pláně : 0,6*8,42*11,40</t>
  </si>
  <si>
    <t>1,1*16,16*16,85</t>
  </si>
  <si>
    <t>(0,6+0,85+0,85+1+0,05+0,1+0,25+0,8+0,05+0,3-0,2-0,45-0,22-0,62)/14*16,85*31,15+0,001</t>
  </si>
  <si>
    <t>174101101R00</t>
  </si>
  <si>
    <t>Zásyp jam, rýh, šachet se zhutněním</t>
  </si>
  <si>
    <t>krmný stůl separace : (1,16+1,4)/2*4,15*16,36+0,00568</t>
  </si>
  <si>
    <t>kanály zásyp : 2*20,67-1*(5,67+6,8)-0,3*0,3*3,14*(2,55+2)+0,00583</t>
  </si>
  <si>
    <t>1-01</t>
  </si>
  <si>
    <t>Zkoušky zhutnění</t>
  </si>
  <si>
    <t>soubor</t>
  </si>
  <si>
    <t>Vlastní</t>
  </si>
  <si>
    <t>Indiv</t>
  </si>
  <si>
    <t>122201102R00</t>
  </si>
  <si>
    <t>Odkopávky nezapažené v hor. 3 do 1000 m3</t>
  </si>
  <si>
    <t>((0,3+0,22+0,62+0,45-0,05-0,02+0,58+0,1+0,01+0,01+0,01+0,52+0,48+0,47-0,05-0,1-0,22+0,79+0,9+1,01+1,13+0,6+0,55)/23*(26*60+9,7*17)+0,00613)*0,5</t>
  </si>
  <si>
    <t>122301102R00</t>
  </si>
  <si>
    <t>Odkopávky nezapažené v hor. 4 do 1000 m3</t>
  </si>
  <si>
    <t>132301111R00</t>
  </si>
  <si>
    <t>Hloubení rýh š.do 60 cm v hor.4 do 100 m3,STROJNĚ</t>
  </si>
  <si>
    <t>základový pas podélná strana severní : 0,3*0,8*(5,2*2+5,304+5,2*+5)*1,03</t>
  </si>
  <si>
    <t>základový pas plocha pro telata : 0,3*0,8*(4,525+5,2+5)*1,03</t>
  </si>
  <si>
    <t>základový pas mezi krmným stolem a krmištěm separace : 0,3*0,8*(4,9+4,7*2)*1,03</t>
  </si>
  <si>
    <t>základový pas krmný stůl  separace : 0,3*1*(4,15*2+16,945)*1,03+0,00029</t>
  </si>
  <si>
    <t>základové pasy štít západ : 0,8*0,6*24,80</t>
  </si>
  <si>
    <t>základové pas štít východ : 0,8*0,6*(11,025)+0,0088</t>
  </si>
  <si>
    <t>základový pas podélná jižní strana : 0,3*0,8*(4,8*6+4,66+4,44+4,3*2)*1,03</t>
  </si>
  <si>
    <t>základové pas štít východ : 0,8*0,6*(11,675)+0,0072</t>
  </si>
  <si>
    <t>133201101R00</t>
  </si>
  <si>
    <t>Hloubení šachet v hor.3 do 100 m3</t>
  </si>
  <si>
    <t>patky pro zídky ve stáji : 0,6*0,6*0,6*9+0,006</t>
  </si>
  <si>
    <t>zhlaví pilot : 0,8*0,8*0,8*14+0,002</t>
  </si>
  <si>
    <t>162301101R00</t>
  </si>
  <si>
    <t>Vodorovné přemístění výkopku z hor.1-4 do 500 m</t>
  </si>
  <si>
    <t>vykopaná zemina : 41,8+24,48+311,61+311,61+42,49+29,01+9,12-27,60</t>
  </si>
  <si>
    <t>484,79</t>
  </si>
  <si>
    <t>114,5</t>
  </si>
  <si>
    <t>171201201R00</t>
  </si>
  <si>
    <t>Uložení sypaniny na skl.-sypanina na výšku přes 2m</t>
  </si>
  <si>
    <t>770,12-589,29</t>
  </si>
  <si>
    <t>181101102R00</t>
  </si>
  <si>
    <t>Úprava pláně v zářezech v hor. 1-4, se zhutněním</t>
  </si>
  <si>
    <t>m2</t>
  </si>
  <si>
    <t>(26*60+9,7*17)</t>
  </si>
  <si>
    <t>1-02</t>
  </si>
  <si>
    <t xml:space="preserve">V případě že nepůjde použít vytěžená zemina zásyp kamenivem popř.vhodným recyklát štěrkodrtí,hutnění vč.dopravy </t>
  </si>
  <si>
    <t>Specifikace</t>
  </si>
  <si>
    <t>POL3_0</t>
  </si>
  <si>
    <t>114,50+484,79</t>
  </si>
  <si>
    <t>264411412R00</t>
  </si>
  <si>
    <t>Vrty nezapažené do 650 mm hl.nad 5 m hor.4</t>
  </si>
  <si>
    <t>m</t>
  </si>
  <si>
    <t>7*19</t>
  </si>
  <si>
    <t>273351215RT1</t>
  </si>
  <si>
    <t>Bednění stěn základových desek - zřízení bednicí materiál prkna</t>
  </si>
  <si>
    <t>podklad.beton 10 cm odečítá se část dojírny a přičítá separace : 0,1*(24,30*58,355-7,25*8,2+5,3*16,36)*1,03</t>
  </si>
  <si>
    <t>plato pro telata : 0,1*5,0*11,84*1,03</t>
  </si>
  <si>
    <t>dno kanálu : 0,1*(4,4+4,2+1,5+1,5)*2*1,03+0,0085</t>
  </si>
  <si>
    <t>274313611R00</t>
  </si>
  <si>
    <t>Beton základových pasů prostý C 16/20</t>
  </si>
  <si>
    <t>274321611R00</t>
  </si>
  <si>
    <t>Železobeton základových pasů C 30/37</t>
  </si>
  <si>
    <t>základové pas štít východ : 0,8*0,6*(11,675+11,025)</t>
  </si>
  <si>
    <t>274351215R00</t>
  </si>
  <si>
    <t>Bednění stěn základových pasů - zřízení</t>
  </si>
  <si>
    <t>základový pas podélná jižní strana : 0,8*(4,8*6+4,66+4,44+4,3*2)</t>
  </si>
  <si>
    <t>základový pas podélná strana severní : 0,8*(5,2*2+5,304+5,2*+5)*2</t>
  </si>
  <si>
    <t>základový pas plocha pro telata : 0,8*(4,525+5,2+5)*2</t>
  </si>
  <si>
    <t>základový pas mezi krmným stolem a krmištěm separace : 0,8*(4,9+4,7*2)*2</t>
  </si>
  <si>
    <t>základový pas krmný stůl  separace : 1*(4,15*2+16,945)*2+0,0036</t>
  </si>
  <si>
    <t>274351216R00</t>
  </si>
  <si>
    <t>Bednění stěn základových pasů - odstranění</t>
  </si>
  <si>
    <t>274354032R00</t>
  </si>
  <si>
    <t>Bednění kruhových prostupů základem do 0,05 m2, dl. 0,5 m</t>
  </si>
  <si>
    <t>kus</t>
  </si>
  <si>
    <t>274354043R00</t>
  </si>
  <si>
    <t>Bednění kruhových prostupů základem do 0,10 m2, dl. 1,0 m</t>
  </si>
  <si>
    <t>274361821R00</t>
  </si>
  <si>
    <t>Výztuž základových pasů z betonářské oceli  B500B (10 505)</t>
  </si>
  <si>
    <t>t</t>
  </si>
  <si>
    <t>základové prah štít západ odhad 25 kg/m3 betonu : 0,8*0,6*24,80*25*0,001</t>
  </si>
  <si>
    <t>základové prah štít východ odhad 25 kg/m3 betonu : 0,8*0,6*(11,675+11,025)*25*0,001</t>
  </si>
  <si>
    <t>274361921RT5</t>
  </si>
  <si>
    <t>Výztuž základových pasů ze svařovaných sítí KH 20, drát d 6,0 mm, oko 150 x 150 mm</t>
  </si>
  <si>
    <t>štítové stěny vytažení výztuže na zavázání výztuže stěn : 3,301*0,6*(0,63+0,3+0,4+0,65+0,725+0,725+2,90+0,6+0,35+0,3*3+0,4+0,3+0,63)*0,001*1,25</t>
  </si>
  <si>
    <t>stěna - boční separace vytažení výztuže na zavázání výztuže stěn : 3,301*0,6*(5,3+1,175)*0,001*1,25+0,00043</t>
  </si>
  <si>
    <t>274361921RT9</t>
  </si>
  <si>
    <t>Výztuž základových pasů ze svařovaných sítí KY 80, drát d 8,0 mm, oko 150 x 150 mm</t>
  </si>
  <si>
    <t>jižní strana : 1*1,2*1,7*12*5,4*0,001*1,05*2</t>
  </si>
  <si>
    <t>zhlaví pilot : 0,8*0,8*0,8*14*5,4*0,001*1,05*2+0,00111</t>
  </si>
  <si>
    <t>275321611R00</t>
  </si>
  <si>
    <t>Železobeton základových patek C 30/37</t>
  </si>
  <si>
    <t>215901101R00</t>
  </si>
  <si>
    <t>Zhutnění podloží z hornin nesoudržných do 92% PS</t>
  </si>
  <si>
    <t>26,3*59,09</t>
  </si>
  <si>
    <t>5*11,84+7,45*16,945+0,00275</t>
  </si>
  <si>
    <t>26-1</t>
  </si>
  <si>
    <t xml:space="preserve">Piloty vrtané pr.630mm hl.7m vč.betonu a výztuže </t>
  </si>
  <si>
    <t>ks</t>
  </si>
  <si>
    <t>19</t>
  </si>
  <si>
    <t>271571111R00</t>
  </si>
  <si>
    <t>Polštář základu ze štěrkopísku tříděného</t>
  </si>
  <si>
    <t>stáj bez dojírny : 0,15*(25,28*58,355-7,25*16,36)</t>
  </si>
  <si>
    <t>plato pro telata a selekce bez krmného stolu : 0,15*(5*11,84+5,3*16,36)+0,00314</t>
  </si>
  <si>
    <t>273313511R00</t>
  </si>
  <si>
    <t xml:space="preserve">Beton základových desek prostý C 12/15 </t>
  </si>
  <si>
    <t>podklad.beton 10 cm : 0,1*(25,28*58,355-7,25*16,36+5,3*16,36)*1,03</t>
  </si>
  <si>
    <t>plato pro telata : 0,1*5*11,84*1,03</t>
  </si>
  <si>
    <t>dno kanálu : 4,4*1,5*0,1*1,02+0,00542</t>
  </si>
  <si>
    <t>dno kanálu : 4,2*1,5*0,1*1,02</t>
  </si>
  <si>
    <t>273313511R00a</t>
  </si>
  <si>
    <t xml:space="preserve">Beton základových desek prostý C 12/15  dno kanálu </t>
  </si>
  <si>
    <t>dno kanálu : 4,4*1,5*0,1*1,02+0,0042</t>
  </si>
  <si>
    <t>4,2*1,5*0,1*1,02</t>
  </si>
  <si>
    <t>273351216R00</t>
  </si>
  <si>
    <t>Bednění stěn základových desek - odstranění</t>
  </si>
  <si>
    <t>275313511R00</t>
  </si>
  <si>
    <t>Beton základových patek prostý C 12/15</t>
  </si>
  <si>
    <t>základky  u zídek ve stáji : 0,6*0,6*0,6*10</t>
  </si>
  <si>
    <t>275313611R00</t>
  </si>
  <si>
    <t>Beton základových patek prostý C 16/20</t>
  </si>
  <si>
    <t>patky pro osazení sloupků technologie : 0,3*0,3*0,6*154+0,004</t>
  </si>
  <si>
    <t>275351215R00</t>
  </si>
  <si>
    <t>Bednění stěn základových patek - zřízení</t>
  </si>
  <si>
    <t>bednění patek pro zídky u loží : 0,6*4*0,6*10+0,04</t>
  </si>
  <si>
    <t>0,5*(1,2+1,7)*2*12</t>
  </si>
  <si>
    <t>zhlaví pilotů : 0,8*4*0,8*14</t>
  </si>
  <si>
    <t>275351216R00</t>
  </si>
  <si>
    <t>Bednění stěn základových patek - odstranění</t>
  </si>
  <si>
    <t>275361821R00</t>
  </si>
  <si>
    <t>Výztuž základ. patek z betonářské oceli 10 505 (R)</t>
  </si>
  <si>
    <t>9,5*31,65*0,001*1,05+0,00429</t>
  </si>
  <si>
    <t>2-03</t>
  </si>
  <si>
    <t xml:space="preserve">Systémově utěsněné dilatační spáry podélně a příčně dle  konstrukční část </t>
  </si>
  <si>
    <t>kpl</t>
  </si>
  <si>
    <t>332351131R00</t>
  </si>
  <si>
    <t>Bednění sloupů oblých - jednorázové bednění stěn průchodů z 1/2 rozřízlou trubkou DN150</t>
  </si>
  <si>
    <t>1,7*12</t>
  </si>
  <si>
    <t>311321411R00</t>
  </si>
  <si>
    <t>Železobeton nadzákladových zdí C 25/30</t>
  </si>
  <si>
    <t>štítové stěny : 0,2*1,7*(0,63+0,3+0,4+0,65+0,725+0,725+2,90+0,6+0,35+0,3*3+0,4+0,3+0,63)</t>
  </si>
  <si>
    <t>zídky u napáječek : 0,14*2,30*(2,35*2+2,6*4)</t>
  </si>
  <si>
    <t>podélná stěna sokl : 0,35*(0,42+0,45)/2*38,49+0,056*2,60</t>
  </si>
  <si>
    <t>podélná strana sokl : 0,545*(0,52+0,35)/2*59,09</t>
  </si>
  <si>
    <t>požlabnice : 0,15*0,3*(58,69+38,5+16,45)+0,00914</t>
  </si>
  <si>
    <t>stěna - boční separace : 0,2*1,7*(5,3+1,175)+0,0255</t>
  </si>
  <si>
    <t>311351111R00</t>
  </si>
  <si>
    <t>Bednění nadzákl. zdí oboustranné přesné - zřízení</t>
  </si>
  <si>
    <t>štítové stěny : 1,7*(0,63+0,3+0,4+0,65+0,775+0,725+2,90+0,6+0,35+0,3*3+0,4+0,3+0,63)*2</t>
  </si>
  <si>
    <t>zídky u napáječek : 2,30*(2,35*2+2,6*4)*2</t>
  </si>
  <si>
    <t>podélná stěna : (0,42+0,45)*38,49+0,45*2,60*2</t>
  </si>
  <si>
    <t>podélná strana sokl : (0,52+0,35)*59,09*2</t>
  </si>
  <si>
    <t>požlabnice : (0,3+0,5)*(58,69+38,5+16,45)+0,0061</t>
  </si>
  <si>
    <t>stěna - boční separace : 1,7*(5,3+1,175+5,5+1,375+0,3*2)</t>
  </si>
  <si>
    <t>311351112R00</t>
  </si>
  <si>
    <t>Bednění nadzákl. zdí oboustranné přesné - odstr.</t>
  </si>
  <si>
    <t>311361821R00</t>
  </si>
  <si>
    <t>Výztuž nadzáklad. zdí z betonářské oceli 10505 (R)</t>
  </si>
  <si>
    <t>vlepení prutů pro bednění podélných stěn : 1,23*0,65*(295+160)*0,001*1,08+0,0012</t>
  </si>
  <si>
    <t>štítové stěny cca 11,865kg/m3 : 3,25*11,765*0,001*1,05</t>
  </si>
  <si>
    <t>vlepení prutů pro bednění štít.stěn : 0,62*0,72*55*0,001*1,05</t>
  </si>
  <si>
    <t>311361921RT4</t>
  </si>
  <si>
    <t>Výztuž nadzákladových zdí ze svařovaných sítí průměr drátu 6,0, oka 100/100 mm KH30</t>
  </si>
  <si>
    <t>štítové stěny : 4,4411*1,7*(0,63+0,3+0,4+0,65+0,775+0,725+2,90+0,6+0,35+0,3*3+0,4+0,3+0,63)*2*0,001*1,25</t>
  </si>
  <si>
    <t>zídky u napáječek : 4,4411*2,30*(2,35*2+2,6*4)*2*0,001*1,25</t>
  </si>
  <si>
    <t>podélná stěna : 4,4411*((0,42+0,45)/2*38,49*2+0,4*2,60*2)*0,001*1,25</t>
  </si>
  <si>
    <t>podélná strana sokl : 4,4411*(0,52+0,35)/2*59,09*2*0,001*1,25</t>
  </si>
  <si>
    <t>požlabnice : 4,4411*0,3*(58,69+38,5+16,45)*0,001*1,25+0,00187</t>
  </si>
  <si>
    <t>stěna - boční separace : 4,4411*1,7*(5,3+1,175)*2*0,001*1,25+0,00779</t>
  </si>
  <si>
    <t>380326132R00</t>
  </si>
  <si>
    <t>Beton komplet.konstr.vodostavební C 25/30 do 30 cm</t>
  </si>
  <si>
    <t>stěny kanálu : 1,297*(4,3+4)*0,25*2+(0,76+1)*1,2*0,25+1,16*1,2*0,25*2+0,0053</t>
  </si>
  <si>
    <t>dno kanálu : 1,3*(4+4,3)*0,25+0,00065</t>
  </si>
  <si>
    <t>380356211R00</t>
  </si>
  <si>
    <t>Bednění kompl.konstr.omítaných pl.rovinných,zříz.</t>
  </si>
  <si>
    <t>kanál stěny : 0,75*0,8+(0,75+1)/2*3,7*2+1*0,8+(0,95+1,25)/2*4,3+(0,75+1)/2*(4*2+3,5)+0,8*(0,75+1,16)+1,2*(0,75+1,29)+0,8*0,25*2</t>
  </si>
  <si>
    <t>dno : 0,25*(1,3+33*2+1)+0,0205+0,45*0,8+0,25*1,3+0,006</t>
  </si>
  <si>
    <t>380356212R00</t>
  </si>
  <si>
    <t>Bednění kompl.konstr.omítaných pl.rovinných,odbed.</t>
  </si>
  <si>
    <t>380361007R00</t>
  </si>
  <si>
    <t>Výztuž kompletních konstrukcí z oceli 10 505(R)</t>
  </si>
  <si>
    <t>1,18*1,02+0,0964</t>
  </si>
  <si>
    <t>3-1</t>
  </si>
  <si>
    <t xml:space="preserve">D+M ocelová pozinkovaná konstrukce </t>
  </si>
  <si>
    <t>Agregovaná položka</t>
  </si>
  <si>
    <t>POL2_</t>
  </si>
  <si>
    <t>3-2</t>
  </si>
  <si>
    <t>D+M vaznice stáje – ocelové tenkostěnné profily typu "Z", pozinkované vč.příslušenství</t>
  </si>
  <si>
    <t>severní podélná strana : 59,09*14</t>
  </si>
  <si>
    <t>dl.30,05m : 30,05*10</t>
  </si>
  <si>
    <t>dl.12,05m : 12,05*16</t>
  </si>
  <si>
    <t>dl.16,99m : 16,99*12+0,56</t>
  </si>
  <si>
    <t>3-3</t>
  </si>
  <si>
    <t>D+M železobetonových prefabrikovaných stěnových panelů v. 1650mm, š.180mm</t>
  </si>
  <si>
    <t>1,65*59,09+0,0015</t>
  </si>
  <si>
    <t>4-0002</t>
  </si>
  <si>
    <t>D+M propadlo P1 panel dle výkresu  č. D 1.1.2.2zakrytí kanálu  C 30/37 XC4, XA1 0,24x0,7x3,5 m</t>
  </si>
  <si>
    <t>4-0003</t>
  </si>
  <si>
    <t>D+M propadlo P2 panel dle výkresu  č. D 1.1.2.2 zakrytí kanálu C 30/37 XC4, XA1  0,24x0,7x3,8 m</t>
  </si>
  <si>
    <t>411321414R00</t>
  </si>
  <si>
    <t>Stropy deskové ze železobetonu C 25/30</t>
  </si>
  <si>
    <t>0,2*(1,2*4+1,2*4,3)+0,008</t>
  </si>
  <si>
    <t>411351101R00</t>
  </si>
  <si>
    <t>Bednění stropů deskových, bednění vlastní -zřízení</t>
  </si>
  <si>
    <t>bednění přejezdu kanálu : 0,2*2*(4+4,3+1,6*2)</t>
  </si>
  <si>
    <t>411351102R00</t>
  </si>
  <si>
    <t>Bednění stropů deskových, vlastní - odstranění</t>
  </si>
  <si>
    <t>411351201R00</t>
  </si>
  <si>
    <t>Bednění stropů deskových, podepření, do 3,5m, 5kPa</t>
  </si>
  <si>
    <t>0,8*4</t>
  </si>
  <si>
    <t>0,8*4,3</t>
  </si>
  <si>
    <t>411351202R00</t>
  </si>
  <si>
    <t>Odstranění bednění stropů deskových do 3,5m, 5kPa</t>
  </si>
  <si>
    <t>411361921RT8</t>
  </si>
  <si>
    <t>Výztuž stropů svařovanou sítí  průměr drátu  8,0, oka 100/100 mm KY81</t>
  </si>
  <si>
    <t>přejezdný strop kanálu : 7,9*1,2*4,0*2*1,2*0,001+0,00708</t>
  </si>
  <si>
    <t>7,9*1,2*4,3*2*1,25*0,001</t>
  </si>
  <si>
    <t>564651111R00</t>
  </si>
  <si>
    <t>Podklad z kameniva drceného 0-125 mm, tl. 15 cm krmný stůl separace</t>
  </si>
  <si>
    <t>krmný stůl : 4,15*16,36+0,006</t>
  </si>
  <si>
    <t>564782111R00</t>
  </si>
  <si>
    <t>Podklad z kam.drceného 32-63 s výplň.kamen. 30 cm - nájezdy</t>
  </si>
  <si>
    <t>nájezdy před stájí ZS : (3*4+(0,3+0,55)*3/2)</t>
  </si>
  <si>
    <t>nájezd krmný stůl : 1,5*4,4*2+0,5*1,5/2</t>
  </si>
  <si>
    <t>564851111RT4</t>
  </si>
  <si>
    <t>Podklad ze štěrkodrti po zhutnění tloušťky 15 cm štěrkodrť frakce 0-63 mm krmný stůl separace</t>
  </si>
  <si>
    <t>631313811R00</t>
  </si>
  <si>
    <t>Mazanina betonová tl. 8 - 12 cm C 30/37</t>
  </si>
  <si>
    <t>sokl u napáječky : 0,1*2,8*(1,11+0,78)+0,18*1,225*2,45</t>
  </si>
  <si>
    <t>podlaha za zídkou oddělující lože : 0,1*2,9*2,375</t>
  </si>
  <si>
    <t>separace nášlap : 0,1*0,55*16,45</t>
  </si>
  <si>
    <t>631315621R00</t>
  </si>
  <si>
    <t>Mazanina betonová tl. 12 - 24 cm C 20/25</t>
  </si>
  <si>
    <t>okapový chodník : 0,15*0,5*75,20</t>
  </si>
  <si>
    <t>okapový chodník : 0,15*0,55*30+0,007</t>
  </si>
  <si>
    <t>rigol : 0,15*0,6*75,20</t>
  </si>
  <si>
    <t>631315811R00</t>
  </si>
  <si>
    <t>Mazanina betonová tl. 12 - 24 cm C 30/37</t>
  </si>
  <si>
    <t/>
  </si>
  <si>
    <t>lehací boxy vč.průchodů : 0,15*2,8*(40,94*2)</t>
  </si>
  <si>
    <t>dobetonávka - vytvarování  spádu loží : 0,0902*(20,34+11,94)</t>
  </si>
  <si>
    <t>dobetonávka - vytvarování spádu loží : 0,0366*38,49</t>
  </si>
  <si>
    <t>sokly loží : 0,25*0,2*(38,49+20,34+11,94)</t>
  </si>
  <si>
    <t>podlaha napáječek : (0,15+0,2)/2*(2,95+3,3)*1,4*2</t>
  </si>
  <si>
    <t>kaliště, krmiště u lehacích boxů : 0,15*(3,5+3,95)*40,94</t>
  </si>
  <si>
    <t>krmný stůl + výškové vyrovnání podlah odměřeno z řezu v m2 : 0,20*5,0*58,69+0,072*58,69*2</t>
  </si>
  <si>
    <t>krmiště , lehárna za krmným stolem : 0,15*(3,95+0,2+3,20)*58,69</t>
  </si>
  <si>
    <t>sokl napáječky - odměřeno z půdorysu v m2 : 0,2*16,8</t>
  </si>
  <si>
    <t>nájezdy uvnitř stáje : 0,14*0,3*1,3/2*4</t>
  </si>
  <si>
    <t>podlaha ve vratech : 0,15*0,2*(3,5+1,5+3,5+3,05+4)</t>
  </si>
  <si>
    <t>podlaha ve vratech krmný stůl : 0,2*0,2*4</t>
  </si>
  <si>
    <t>sokl mezi stájí a dojírnou : 0,2*0,3*10,1</t>
  </si>
  <si>
    <t xml:space="preserve">SEPARACE : </t>
  </si>
  <si>
    <t>krmný stůl separace : 0,2*4,4*16,85</t>
  </si>
  <si>
    <t>podlaha krmiště,lehárna odměřěno v m2 z oůdorysu : 0,15*137,45</t>
  </si>
  <si>
    <t>sokl mezi krmištěm a lehárnou : 0,2*0,3*16,45+0,2*0,335</t>
  </si>
  <si>
    <t>sokl mezi lehárnou a kalištěm : 0,2*0,25*17,68</t>
  </si>
  <si>
    <t>PLATO PRO TELATA : 0,2*64,6+0,00628</t>
  </si>
  <si>
    <t>632921410R00</t>
  </si>
  <si>
    <t>Dlažba z dlaždic betonových do MC 10, tl. 40 mm vč.dodávky dlaždic okapový chodník</t>
  </si>
  <si>
    <t>0,5*(75,20+30)</t>
  </si>
  <si>
    <t>26-04T00</t>
  </si>
  <si>
    <t>Osazení sloupků technologie</t>
  </si>
  <si>
    <t>411311711R00</t>
  </si>
  <si>
    <t>Klenby z betonu prostého C 25/30</t>
  </si>
  <si>
    <t>betonování "Milešovek" odměřeno z řezu v m2 : 0,17651*(11,94+20,34)</t>
  </si>
  <si>
    <t>betonování "Milešovek" odměřeno z řezu v m2 : 0,2214*38,49</t>
  </si>
  <si>
    <t>564851111R00</t>
  </si>
  <si>
    <t>Podklad ze štěrkodrti po zhutnění tloušťky 15 cm - rigol</t>
  </si>
  <si>
    <t>rigol podélná strana stáje : 0,75*74,20</t>
  </si>
  <si>
    <t>597961111R00</t>
  </si>
  <si>
    <t>Rigol dlážděný do lože z C-/7,5 tl.10cm prefabrik. vč.žlabu</t>
  </si>
  <si>
    <t>rigol : 75,20</t>
  </si>
  <si>
    <t>63-01</t>
  </si>
  <si>
    <t>Příplatek za rýhování v podlaze 15x15 mm podélné  rýhování krmiště</t>
  </si>
  <si>
    <t>krmiště separace : 3*16,45</t>
  </si>
  <si>
    <t>krmiště stáj : 3,8*38+3,95*58,72+0,306</t>
  </si>
  <si>
    <t>63-02</t>
  </si>
  <si>
    <t>Příplatek za rýhování v podlaze 15x15 mm kosočtvercové  rýhování u napáječek</t>
  </si>
  <si>
    <t>rýhování v prostoru u  napáječek : 2,8*(2,2+2,17)+0,004</t>
  </si>
  <si>
    <t>63-04</t>
  </si>
  <si>
    <t>D+M  L 50/50/5 do podlahy  "Z1" včetně platlí     30x5 dl.100mm á 50 cm  cca2008,6kg</t>
  </si>
  <si>
    <t>L50/50/5 3,77 * 455,8*1,1=890,2 kg : 59*2*2</t>
  </si>
  <si>
    <t xml:space="preserve">PLO30/5 dl.100 á 500 mm (118*4+33*4+77*2)*0,1*1,18*1,1=118,4kg : </t>
  </si>
  <si>
    <t>16,45*4</t>
  </si>
  <si>
    <t>38,5*2*2</t>
  </si>
  <si>
    <t>63-06</t>
  </si>
  <si>
    <t>D+M U"Z2" profil pro vodící lano lopaty U65 platle  30x5 - dl.100mm po 50 cm cca 621 kg</t>
  </si>
  <si>
    <t>U 50/ 7,09*38,5*2*1,1 =600,52 kg : 38,5*2</t>
  </si>
  <si>
    <t xml:space="preserve">PLO30/5 dl.100 á 500 mm (77*2)*0,1*1,18*1,1=20kg : </t>
  </si>
  <si>
    <t>63-07</t>
  </si>
  <si>
    <t>D+M T  profilu 50x6 s přivařenými pracnami PLO 30x5  dl.100mm á 50 cm vč.základ.nátěru  cca 1058kg</t>
  </si>
  <si>
    <t>T   do podlahy 4,44*209,9*1,1=1025,15kg : (59*3)</t>
  </si>
  <si>
    <t>PLO 30/5 dl.100mm á500mm (118*3+33*2)*0,1*1,18*1,1=32,90kg : 16,45*2</t>
  </si>
  <si>
    <t>631315719R00</t>
  </si>
  <si>
    <t>Mazanina betonová tl. 12 - 24 cm C 30/37  (B 35)  nájezdy</t>
  </si>
  <si>
    <t>nájezdy před stájí ZS : (3*4+(0,3+0,55)*3/2)*(0,25+0,45)/2</t>
  </si>
  <si>
    <t>nájezd krmný stůl : 1,5*4,4*(0,25+0,45)/2*2+0,5*1,5/2*(0,25+0,45)/2+0,0025</t>
  </si>
  <si>
    <t>631319175R00</t>
  </si>
  <si>
    <t>Příplatek za stržení povrchu mazaniny tl. 24 cm</t>
  </si>
  <si>
    <t>lože : 0,15*2,8*(40,94*2)</t>
  </si>
  <si>
    <t>kaliště, krmiště : 0,15*(3,5+3,95)*40,94</t>
  </si>
  <si>
    <t>krmný stůl + výškové varovnání podlah odměřeno z řezu v m2 : 0,20*5,0*58,69*2+0,072*58,69*2</t>
  </si>
  <si>
    <t>krmiště , lehárny : 0,15*(3,95+0,2+3,20)*58,69</t>
  </si>
  <si>
    <t>požlabnice : 0,15*0,3*(58,69+38,5)</t>
  </si>
  <si>
    <t>požlabnice : 0,15*0,3*16,45</t>
  </si>
  <si>
    <t>podlaha : 0,15*19,78</t>
  </si>
  <si>
    <t>plato pro telata : 0,2*64,6*2+0,00297</t>
  </si>
  <si>
    <t>631319185R00</t>
  </si>
  <si>
    <t>Příplatek za sklon mazaniny 15°-35°  tl.12 - 24 cm</t>
  </si>
  <si>
    <t>dobetonávka - vytvarování spádu loží : 0,0366*38,49+0,00961</t>
  </si>
  <si>
    <t>631351101R00</t>
  </si>
  <si>
    <t>Bednění stěn, rýh a otvorů v podlahách - zřízení</t>
  </si>
  <si>
    <t>bednění obruby u lehacích boxů a napáječek : 0,2*(40,94*5+58,68*4+0,2*10)</t>
  </si>
  <si>
    <t>bednění krmného stolu spodní část : 58,69*(00,14*2)</t>
  </si>
  <si>
    <t>krmný stůl : (0,2)*(58,68+38,3)</t>
  </si>
  <si>
    <t>bednění milešovek : (38,49+11,94+20,34)*0,38*4</t>
  </si>
  <si>
    <t>bednění soklu napáječky : 0,1*(1,11*2+0,775*2+2,8*2)+0,2*(2,175*2)*2+0,3*2,175*2</t>
  </si>
  <si>
    <t>vrata : (0,15*(3,5+1,5+3,5+3,05+4+3,2+3,75+3,2+3,05+4)+0,2*4*2)*2</t>
  </si>
  <si>
    <t>bednění soklu u zídek : 0,3*0,3*10*2+0,3*0,14*10</t>
  </si>
  <si>
    <t>drážka u kanálu : 0,06*(2,28*2+5,51)*2+0,06*0,25*6</t>
  </si>
  <si>
    <t>šachta kladky : (0,07*(0,6*2+0,9*2)+0,6*0,29*2+0,29*0,3)*4+0,1*0,6*4*4+0,2731</t>
  </si>
  <si>
    <t>0,14*2,34*2</t>
  </si>
  <si>
    <t>separace : 0,2*(4,4*2+16,85)</t>
  </si>
  <si>
    <t>nášlap : 0,1*16,45</t>
  </si>
  <si>
    <t>sokl : 0,2*16,45*2+0,2*0,2*4</t>
  </si>
  <si>
    <t>sokl : 0,2*17,76*2</t>
  </si>
  <si>
    <t>sokl : 0,25*10,10*2+0,25*0,3*4</t>
  </si>
  <si>
    <t>bednění nájezdy : 0,25*(1,5+4,4+3)*2+0,25*1,5+0,25*4+0,3*0,14*4</t>
  </si>
  <si>
    <t>plato pro telata : 0,25*(12,19+5,30)</t>
  </si>
  <si>
    <t>rezerva v bednění : 35,0082</t>
  </si>
  <si>
    <t>631351102R00</t>
  </si>
  <si>
    <t>Bednění stěn, rýh a otvorů v podlahách -odstranění</t>
  </si>
  <si>
    <t>631361921RT2</t>
  </si>
  <si>
    <t>Výztuž mazanin svařovanou sítí průměr drátu  5,0, oka 100/100 mm KD35</t>
  </si>
  <si>
    <t>výztuž v místě profilu u v podlaze : 3,113*0,5*40,94*2*0,001*1,25+0,00069</t>
  </si>
  <si>
    <t>631361921RT4</t>
  </si>
  <si>
    <t>Výztuž mazanin svařovanou sítí průměr drátu  6,0, oka 100/100 mm KH30</t>
  </si>
  <si>
    <t>stáj : 4,4411*40,94*12,63*0,001*1,25</t>
  </si>
  <si>
    <t>stáj : 4,4411*58,69*8,05*0,001*1,25</t>
  </si>
  <si>
    <t>druhá výztuž krmný stůl : 4,4411*5*58,69*0,001*1,25</t>
  </si>
  <si>
    <t>separace : 4,4411*(16,45*11,72+1,225*3,5)*0,001*1,25</t>
  </si>
  <si>
    <t>separace krmný stůl : 4,4411*4,4*16,85*2*0,001*1,25</t>
  </si>
  <si>
    <t>výztuž do soklů : 4,4411*0,6*(38,49+11,94+20,34+2*58,69+16,45+17,76+11,10)*2*0,001*1,25</t>
  </si>
  <si>
    <t>plato pro telata : 4,4411*5,3*12,19*2*0,001*1,25</t>
  </si>
  <si>
    <t>nájezdy : 4,4411*(3*4+1,5*4,4*2)*0,001*1,3</t>
  </si>
  <si>
    <t>průchod u napáječky : 4,4411*2,8*2,175*2*2*0,001*1,3</t>
  </si>
  <si>
    <t>vrata : 4,4411*0,5*(3,5+1,5+3,5+4+3,05+4+3,2+3,75+3,2+3,65+3,05+4)*0,001*1,3</t>
  </si>
  <si>
    <t>požlabnice : 4,4411*1,2*2*(38,30+58,69+16,45)*0,001*1,30+0,00333</t>
  </si>
  <si>
    <t>plato pro telata plocha z půdorysu v m2 : 4,4411*64,6*2*0,001*1,3+0,00408</t>
  </si>
  <si>
    <t>63-03</t>
  </si>
  <si>
    <t xml:space="preserve">Systémově utěsněné dilatační spáry podélně a příčn </t>
  </si>
  <si>
    <t>Přejezdné prahy betonové š.20cm v.8 cm ve vratech stáje</t>
  </si>
  <si>
    <t>3,05*2+4*2</t>
  </si>
  <si>
    <t>3,2+3,75+3,2</t>
  </si>
  <si>
    <t>762-01</t>
  </si>
  <si>
    <t>D+M Vrata křídlová 4000x 3000 včetně úhel.zárubně uzamyk.závorou,se stavěči křídel a nátěru -2 ks</t>
  </si>
  <si>
    <t>POL1_7</t>
  </si>
  <si>
    <t>4*3*2</t>
  </si>
  <si>
    <t>762-02</t>
  </si>
  <si>
    <t>D+M Vrata křídlová 3500x3500 včetně, úhel.zárubně uzamyk.závorou,se stavěči křídel a nátěru -2ks</t>
  </si>
  <si>
    <t>3,5*3,5*2</t>
  </si>
  <si>
    <t>762-03</t>
  </si>
  <si>
    <t>D+M Vrata křídlová 3750x 3500 včetně, úhel.zárubně uzamyk.závorou,se stavěči křídel a nátěru  -1 ks</t>
  </si>
  <si>
    <t>3,75*3,5</t>
  </si>
  <si>
    <t>762-04</t>
  </si>
  <si>
    <t>D+M Dveře křídlové 1500x 2000  včetně, zárubně uzamyk.závorou,se stavěči křídel a nátěru 1ks</t>
  </si>
  <si>
    <t>1,5*2</t>
  </si>
  <si>
    <t>762-05</t>
  </si>
  <si>
    <t>D+M Vrata křídlová 3050x3500  včetně, úhel.zárubně uzamyk.závorou,se stavěči křídel a nátěru -2ks</t>
  </si>
  <si>
    <t>3,05*3,5*2</t>
  </si>
  <si>
    <t>762-06</t>
  </si>
  <si>
    <t>D+M Vrata křídlová 3200x3500  včetně, úhel.zárubně uzamyk.závorou,se stavěči křídel a nátěru -2ks</t>
  </si>
  <si>
    <t>3,2*3,5*2</t>
  </si>
  <si>
    <t>obetonování 1/2 trubky v kanálu : 0,4*0,8*(3,8+3,5)-0,3*0,3*3,14*7,3/2+0,00549</t>
  </si>
  <si>
    <t>871423121R00</t>
  </si>
  <si>
    <t>Montáž trub kanaliz. z plastu, hrdlových, DN 600</t>
  </si>
  <si>
    <t>3,1+4,6</t>
  </si>
  <si>
    <t>751-02-021T00</t>
  </si>
  <si>
    <t>Obetonování potrubí pod podlahou zavlhlou betonovou směsí</t>
  </si>
  <si>
    <t>(0,3375-0,3*0,3*3,14/2)*(7)+0,0066</t>
  </si>
  <si>
    <t>8-002</t>
  </si>
  <si>
    <t>Trubka kanallizační 1/2 DN 600 v kanálu</t>
  </si>
  <si>
    <t>3,8+3,5</t>
  </si>
  <si>
    <t>894-001</t>
  </si>
  <si>
    <t xml:space="preserve">Šachtička  z beton.čtvercové dno C30/37 na pltě pro telata vč. ocelové mříže v rámu šachtička olemov L ocel.profilelm </t>
  </si>
  <si>
    <t>28613</t>
  </si>
  <si>
    <t>Trubka kanalizační   DN 600</t>
  </si>
  <si>
    <t>POL3_</t>
  </si>
  <si>
    <t>941941051R00</t>
  </si>
  <si>
    <t>Montáž lešení leh.řad.s podlahami,š.1,5 m, H 10 m</t>
  </si>
  <si>
    <t>59,09*2,2*2+31,18*2,2</t>
  </si>
  <si>
    <t>25,88*2,2</t>
  </si>
  <si>
    <t>25,88*5/2</t>
  </si>
  <si>
    <t>31,18*6,78/2+0,0718</t>
  </si>
  <si>
    <t>941941191R00</t>
  </si>
  <si>
    <t>Příplatek za každý měsíc použití lešení k pol.1031</t>
  </si>
  <si>
    <t>941941851R00</t>
  </si>
  <si>
    <t>Demontáž lešení leh.řad.s podlahami,š.1,5 m,H 10 m</t>
  </si>
  <si>
    <t>957-001</t>
  </si>
  <si>
    <t>Obetonování a osazení napáječek</t>
  </si>
  <si>
    <t>95-01</t>
  </si>
  <si>
    <t>Hasicí přístroj PHP s hasicí schopností 21A</t>
  </si>
  <si>
    <t>998011002R00</t>
  </si>
  <si>
    <t>Přesun hmot pro budovy zděné výšky do 12 m</t>
  </si>
  <si>
    <t>Přesun hmot</t>
  </si>
  <si>
    <t>POL7_1</t>
  </si>
  <si>
    <t>711111001RZ1</t>
  </si>
  <si>
    <t>Izolace proti vlhkosti vodor. nátěr ALP za studena 1x nátěr - včetně dodávky penetračního laku ALP</t>
  </si>
  <si>
    <t>42,19*26,60</t>
  </si>
  <si>
    <t>16,945*(12,3+11,7+4,45)+0,00075</t>
  </si>
  <si>
    <t>711141559R00</t>
  </si>
  <si>
    <t>Izolace proti vlhk. vodorovná pásy přitavením</t>
  </si>
  <si>
    <t>16,945*(12,4+11,6+4,45)+0,00075</t>
  </si>
  <si>
    <t>628522590R</t>
  </si>
  <si>
    <t>Pás modifikovaný asfalt těžký</t>
  </si>
  <si>
    <t>SPCM</t>
  </si>
  <si>
    <t>RTS 22/ II</t>
  </si>
  <si>
    <t>RTS 22/ I</t>
  </si>
  <si>
    <t>42,19*26,60*1,2</t>
  </si>
  <si>
    <t>16,945*(12,4+11,6+4,45)*1,2+0,7929</t>
  </si>
  <si>
    <t>998711201R00</t>
  </si>
  <si>
    <t>Přesun hmot pro izolace proti vodě, v objektech výšky do 6 m</t>
  </si>
  <si>
    <t>POL7_7</t>
  </si>
  <si>
    <t>762134122RT2</t>
  </si>
  <si>
    <t>Montáž bednění stěn, fošny hoblované tl. do 60 mm, na sraz 50/200mm včetně dodávky řeziva, fošny tl. 50 mm.Fošna pro prsní opěrku (hoblovaná, zbroušené hrany)  (0,8m3)</t>
  </si>
  <si>
    <t>0,2*70*1,15</t>
  </si>
  <si>
    <t>762195000R00</t>
  </si>
  <si>
    <t>Spojovací a ochranné prostředky pro montáž stěn</t>
  </si>
  <si>
    <t>0,05*0,2*70</t>
  </si>
  <si>
    <t>998762202R00</t>
  </si>
  <si>
    <t>Přesun hmot pro tesařské konstrukce, výšky do 12 m</t>
  </si>
  <si>
    <t>764-01</t>
  </si>
  <si>
    <t>Žlab půlkruhový z ocel pozinkového .plechu tl.0,6 ; d=240 (r.š.500) vč.háků,čel,kotlíků,...</t>
  </si>
  <si>
    <t>59,2*2</t>
  </si>
  <si>
    <t>764-02</t>
  </si>
  <si>
    <t>Svod kruhový z ocel.pozink.plechu tl.0,6 d=150 (r.š.500) vč.odskoků,kolen,zděří,....</t>
  </si>
  <si>
    <t>5,5*2+6,2*2+3,2*2</t>
  </si>
  <si>
    <t>5,5*4</t>
  </si>
  <si>
    <t>998764202R00</t>
  </si>
  <si>
    <t>Přesun hmot pro klempířské konstrukce, v objektech výšky do 12 m</t>
  </si>
  <si>
    <t>POL7_</t>
  </si>
  <si>
    <t>765-02</t>
  </si>
  <si>
    <t>D+M krytiny z komůrkových polykarbonátových vlnovek 177/51/6 s průsvitností 60% vč.lemování ke střešní krytině a příslušenství</t>
  </si>
  <si>
    <t>dle výkresu střechy 1.1.2.7 : 1936</t>
  </si>
  <si>
    <t>765-03</t>
  </si>
  <si>
    <t>D+M Opláštění  štítů trapézovým plechem zinkovaným lakovaným   RAL 6024</t>
  </si>
  <si>
    <t>odměřeno z pohledů PZ : 103+34</t>
  </si>
  <si>
    <t>PV : 108+46,2</t>
  </si>
  <si>
    <t>998765202R00</t>
  </si>
  <si>
    <t>Přesun hmot pro krytiny tvrdé, v objektech výšky do 12 m</t>
  </si>
  <si>
    <t>767-03</t>
  </si>
  <si>
    <t>Osazení ocel.rámu 60x100 cm dodávka technologie</t>
  </si>
  <si>
    <t>767-05</t>
  </si>
  <si>
    <t>Osazení ocel.rámu 60x60 cm dodávka technologie</t>
  </si>
  <si>
    <t>767995104R00</t>
  </si>
  <si>
    <t>Výroba a montáž kov. atypických konstr. do 50 kg</t>
  </si>
  <si>
    <t>kg</t>
  </si>
  <si>
    <t>plech pro zakrytí kanálku : 40*0,3*9,72+20</t>
  </si>
  <si>
    <t>767-04</t>
  </si>
  <si>
    <t>Pochozí rýhovaný  ocelový plech š.30 tl. 8 mm + PLO 40/5 dl.150 mm překrytí drážky pro tažný řetěz vč.nátěru</t>
  </si>
  <si>
    <t>R-položka</t>
  </si>
  <si>
    <t>POL12_0</t>
  </si>
  <si>
    <t>2,28*2+5,51</t>
  </si>
  <si>
    <t>13226500R</t>
  </si>
  <si>
    <t>Tyč ocelová plochá jakost S235  40x 5 mm 11375</t>
  </si>
  <si>
    <t>tyč plochá  4  přejezdný rošt : 1,57*(0,16*8*4)*0,001*1,1+0,00120</t>
  </si>
  <si>
    <t>13227700R</t>
  </si>
  <si>
    <t>Tyč ocelová plochá jakost S235  50x5 mm 11375</t>
  </si>
  <si>
    <t>tyč plochá    přejezdný rošt : 1,96*(0,1*18*2)*0,001*1,1+0,0022</t>
  </si>
  <si>
    <t>14215928R</t>
  </si>
  <si>
    <t>Trubka bezešvá hladká 11353.1  D 159x10,0 mm</t>
  </si>
  <si>
    <t>přejezdný rošt : (1,24*2+1,27+1,085*2+1,08)*2*1,05</t>
  </si>
  <si>
    <t>15511410R</t>
  </si>
  <si>
    <t>Ocel tažená kruhová 11375  D 10 mm</t>
  </si>
  <si>
    <t>navaření R 10  na plech zakrývající kanálek : 0,61*(5,15+2,13)*2*0,001*1,08</t>
  </si>
  <si>
    <t>navaření R 10  na plech zakrývající kanálek : 0,61*2,435*2*0,001*1,08+0,0072</t>
  </si>
  <si>
    <t>767-02</t>
  </si>
  <si>
    <t>Prostup pro řetěz do šachtičky s kladkou PVC trubk dl.150 mm</t>
  </si>
  <si>
    <t>998767202R00</t>
  </si>
  <si>
    <t>Přesun hmot pro zámečnické konstrukce, v objektech výšky do 12 m</t>
  </si>
  <si>
    <t>777-01</t>
  </si>
  <si>
    <t xml:space="preserve">Podlah.polyuret.systém vč.penetrace </t>
  </si>
  <si>
    <t>krmný stůl : 0,9*16,89</t>
  </si>
  <si>
    <t>0,5*(38,12+58,2)+0,009</t>
  </si>
  <si>
    <t>783220010RAA</t>
  </si>
  <si>
    <t>Nátěr kovových doplňkových konstrukcí syntetický základní</t>
  </si>
  <si>
    <t>POL2_7</t>
  </si>
  <si>
    <t>L50/50/5 3,77 * 455,8*1,1=890,2 kg : 59*2*2*0,196+0,100*2*0,035*(118*4+33*4+77*2)</t>
  </si>
  <si>
    <t>L50/50/5 : 16,45*4</t>
  </si>
  <si>
    <t>L50/50/5 : 38,5*2*2</t>
  </si>
  <si>
    <t>PLO30/5 dl.100 á 500 mm (77*2)*0,1*1,18*1,1=20kg : 0,035*0,1*77*2</t>
  </si>
  <si>
    <t xml:space="preserve"> (118*3+33*2)*0,1*0,035*2</t>
  </si>
  <si>
    <t>7832221009</t>
  </si>
  <si>
    <t xml:space="preserve">Nátěr  kovových konstrukcí -ochran.antikorozní nát zdravot.nezávadný -zákrytové plechy </t>
  </si>
  <si>
    <t>POL12_1</t>
  </si>
  <si>
    <t>799-01</t>
  </si>
  <si>
    <t>Geologický dohled</t>
  </si>
  <si>
    <t>799-02</t>
  </si>
  <si>
    <t>Geodetické práce</t>
  </si>
  <si>
    <t>OPN</t>
  </si>
  <si>
    <t>POL13_0</t>
  </si>
  <si>
    <t>005111020R</t>
  </si>
  <si>
    <t>Vytyčení stavby</t>
  </si>
  <si>
    <t>Soubor</t>
  </si>
  <si>
    <t>VRN</t>
  </si>
  <si>
    <t>POL99_2</t>
  </si>
  <si>
    <t>00521 R</t>
  </si>
  <si>
    <t>Staveniště</t>
  </si>
  <si>
    <t>POL99_8</t>
  </si>
  <si>
    <t>SUM</t>
  </si>
  <si>
    <t>Poznámky uchazeče k zadání</t>
  </si>
  <si>
    <t>POPUZIV</t>
  </si>
  <si>
    <t>END</t>
  </si>
  <si>
    <t>131201112R00</t>
  </si>
  <si>
    <t>Hloubení nezapaž. jam hor.3 do 1000 m3, STROJNĚ</t>
  </si>
  <si>
    <t>jamá pro robota odměřeno v m2 z půdorysu : 1,5*21</t>
  </si>
  <si>
    <t>dojírna : 0,2*7,5*22</t>
  </si>
  <si>
    <t>122301109R00</t>
  </si>
  <si>
    <t>Příplatek za lepivost - odkopávky v hor. 4</t>
  </si>
  <si>
    <t>379,4*0,5</t>
  </si>
  <si>
    <t>132301110R00</t>
  </si>
  <si>
    <t>Hloubení rýh š.do 60 cm v hor.4 do 50 m3,STROJNĚ</t>
  </si>
  <si>
    <t>schodiště : 1*0,5*1,5</t>
  </si>
  <si>
    <t>základové pasy : 0,8*0,6*(12,50+6,05)*2</t>
  </si>
  <si>
    <t>základové pasy : 0,8*0,3*(3,55+5,05+0,5+2,45+0,6+1,6+3,7)</t>
  </si>
  <si>
    <t>166101101R00</t>
  </si>
  <si>
    <t>Přehození výkopku z hor.1-4</t>
  </si>
  <si>
    <t>379,4+122,30</t>
  </si>
  <si>
    <t>Nakládání výkopku z hor.1-4 v množství nad 100 m3</t>
  </si>
  <si>
    <t>zásyp schodiště : 1*0,5*1,5-1*0,3*1,2</t>
  </si>
  <si>
    <t>jama : 1,5*21-1,5*16,60</t>
  </si>
  <si>
    <t>dojírna : 0,2*7,5*22-0,2*7,15*20,9+0,007</t>
  </si>
  <si>
    <t>zásyp uvnitř základ.pasů : 0,35*4,25*(3,97+6,98)+0,001879</t>
  </si>
  <si>
    <t>7,15*20,9+0,005</t>
  </si>
  <si>
    <t>Zkoušky zhutnění statická zátěžová zkouška deskou</t>
  </si>
  <si>
    <t>274313621R00</t>
  </si>
  <si>
    <t xml:space="preserve">Beton základových pasů prostý C 20/25 </t>
  </si>
  <si>
    <t>schhodiště : 1*0,3*1,2</t>
  </si>
  <si>
    <t>274324118R00</t>
  </si>
  <si>
    <t>Železobeton zákl. pasů z betonu C 30/37 XA3</t>
  </si>
  <si>
    <t>0,8*0,6*(12,50+6,05)*2*1,03</t>
  </si>
  <si>
    <t>0,8*0,3*(3,55+5,05+0,5+2,45+0,6+1,6+3,7)*1,03+0,00412</t>
  </si>
  <si>
    <t>215901101RT5</t>
  </si>
  <si>
    <t>Zhutnění podloží z hornin nesoudržných do 92% PS vibrační deskou</t>
  </si>
  <si>
    <t>12</t>
  </si>
  <si>
    <t>ROBOT : 0,15*51</t>
  </si>
  <si>
    <t>dojírna zázemí : 0,15*68,40</t>
  </si>
  <si>
    <t>68,4*0,1</t>
  </si>
  <si>
    <t>273321211R00</t>
  </si>
  <si>
    <t>Železobeton základových desek C 12/15</t>
  </si>
  <si>
    <t>ROBOT : 0,10*51</t>
  </si>
  <si>
    <t>273351215R00</t>
  </si>
  <si>
    <t>Bednění stěn základových desek - zřízení</t>
  </si>
  <si>
    <t>jáma dojiče : (3,37+4,43)+14,1*2*0,15</t>
  </si>
  <si>
    <t>základ pod konstrtukci dojírny : (12,38+0,85)*2*2*0,15+0,007</t>
  </si>
  <si>
    <t>přeháněcí  chodba : (14,25+(6,105+5,9+1,87+0,43+1,585+3,375+0,68+1,095+6,34)*2)*0,1+0,024</t>
  </si>
  <si>
    <t>273361821R00</t>
  </si>
  <si>
    <t>Výztuž základových desek z beton. oceli 10505 (R)</t>
  </si>
  <si>
    <t>dle stat.návrhu : 50*22,66*1,05*0,001+0,00035</t>
  </si>
  <si>
    <t>0,8*(12+10,80+7,25+6,05)*2</t>
  </si>
  <si>
    <t>311112125RT3</t>
  </si>
  <si>
    <t>Stěna z tvárnic ztraceného bednění, tl. 250 mm zalití tvárnic betonem C 20/25</t>
  </si>
  <si>
    <t>stěna u jámy robotu : 2,5*(3,55+4,75+0,4+2,45)-0,8*2*2+0,005</t>
  </si>
  <si>
    <t>311238264R00</t>
  </si>
  <si>
    <t>Zdivo keramické  P8, tl. 440 mm</t>
  </si>
  <si>
    <t>0,45*3,20*(9,50+7,15*2+9,76+2,64)</t>
  </si>
  <si>
    <t>-0,45*(1*1+1,5*2+0,9*1,97+2+0,8*1,97+1*1+1,75*2+2*2+1,6*1)+0,00405</t>
  </si>
  <si>
    <t>Výztuž nadzákladových zdí z betonářské oceli B500B (10 505)</t>
  </si>
  <si>
    <t>stěna u jámy robotu bednící tvárnice : 0,89*10*((3,55+4,75+0,4+2,45)-0,8*2*2)*2*0,001*1,05</t>
  </si>
  <si>
    <t>stěna u jamy robota bednící tvárnice : 0,89*3*32*0,001*1,08+0,00914</t>
  </si>
  <si>
    <t>317168137R00</t>
  </si>
  <si>
    <t>Překlad keramický vysoký 70 x 238 x 2750 mm pro orientované uložení</t>
  </si>
  <si>
    <t>1.NP otvor š.200cm : 5</t>
  </si>
  <si>
    <t>vrata 200x200mm : 5</t>
  </si>
  <si>
    <t>317941123RT2</t>
  </si>
  <si>
    <t>Osazení ocelových válcovaných nosníků  č. 14 - 22 včetně dodávky profilu I č. 14</t>
  </si>
  <si>
    <t>16*2*3*0,001+0,004</t>
  </si>
  <si>
    <t>342248144R00</t>
  </si>
  <si>
    <t>Příčky keramické  tl. 140 mm</t>
  </si>
  <si>
    <t>dojírna  2.NP : 3,15*(4,17+3,6+0,5+11,5+2,5)</t>
  </si>
  <si>
    <t>-0,8*1,97*3+0,0075</t>
  </si>
  <si>
    <t>279321411R00</t>
  </si>
  <si>
    <t>Železobeton základových zdí C 25/30</t>
  </si>
  <si>
    <t>jáma dojiče : 0,25*1,5*(3,55+4,75+0,4+2,45)</t>
  </si>
  <si>
    <t>0,25*1,2*(0,6+3,7+1,6)+0,00875</t>
  </si>
  <si>
    <t>čekárna : 1,5*(3,55+3,35+4,75+4,95+0,35+0,5+2,34+2,448+0,3*2)</t>
  </si>
  <si>
    <t>štít.stěna čekárna : 1,2*(0,6+3,7+1,6)*2+0,003</t>
  </si>
  <si>
    <t>311361921RT8</t>
  </si>
  <si>
    <t>Výztuž nadzákladových zdí ze svařovaných sítí průměr drátu 8,0, oka 100/100 mm KY81</t>
  </si>
  <si>
    <t>jáma dojiče : 7,9*1,5*(3,55+4,75+0,4+2,45)*2*0,001*1,25</t>
  </si>
  <si>
    <t>7,9*1,2*(0,6+3,7+1,6)*2*0,001*1,25+0,00985</t>
  </si>
  <si>
    <t>311362021R00</t>
  </si>
  <si>
    <t>Výztuž nadzákladových zdí ze svařovaných sítí KARI</t>
  </si>
  <si>
    <t>odhad 20kg/m3 : 20*4,77*0,001*1,05-0,00017</t>
  </si>
  <si>
    <t>317168122R00</t>
  </si>
  <si>
    <t>Překlad keramický  plochý 145 x 71 x 1250 mm</t>
  </si>
  <si>
    <t>2.NP : 0</t>
  </si>
  <si>
    <t>1.NP : 3</t>
  </si>
  <si>
    <t>317168131R00</t>
  </si>
  <si>
    <t>Překlad  keramický vysoký 70 x 238 x 1250 mm pro orientované uložení</t>
  </si>
  <si>
    <t>1.NP dveře 80x197 : 5*2</t>
  </si>
  <si>
    <t>317168132R00</t>
  </si>
  <si>
    <t>Překlad keramický vysoký 70 x 238 x 1500 mm pro orientované uložení</t>
  </si>
  <si>
    <t xml:space="preserve">2.NP : </t>
  </si>
  <si>
    <t>1.NP okna 100x100 : 5*2</t>
  </si>
  <si>
    <t>317168134R00</t>
  </si>
  <si>
    <t>Překlad keramický vysoký 70 x 238 x 2000 mm pro orientované uložení</t>
  </si>
  <si>
    <t>1.NP vrata 150x200 : 5</t>
  </si>
  <si>
    <t>317168135R00</t>
  </si>
  <si>
    <t>Překlad  keramický vysoký 70 x 238 x 2250 mm pro orientované uložení</t>
  </si>
  <si>
    <t>1.NP 175x200 vrata : 5</t>
  </si>
  <si>
    <t>317234410R00</t>
  </si>
  <si>
    <t>Vyzdívka mezi nosníky cihlami pálenými na MC</t>
  </si>
  <si>
    <t>0,45*0,2*1,8*2+0,006</t>
  </si>
  <si>
    <t>317998115R00</t>
  </si>
  <si>
    <t>Izolace mezi překlady z polystyrenu tl. 100 mm</t>
  </si>
  <si>
    <t>2.NP : 1,25*2+1,5*2+2+2,75*2+2,25</t>
  </si>
  <si>
    <t xml:space="preserve">1.NP : </t>
  </si>
  <si>
    <t>346244381RT2</t>
  </si>
  <si>
    <t>Plentování ocelových nosníků výšky do 20 cm s použitím suché maltové směsi</t>
  </si>
  <si>
    <t>0,20*1,8*2*2</t>
  </si>
  <si>
    <t>346271111R00</t>
  </si>
  <si>
    <t>Přizdívky izolační z cihel betonových 65 mm</t>
  </si>
  <si>
    <t>čekárna : 1,05*(3,65+4,96+0,6+2,45+1,6+3,7+0,9)+0,007</t>
  </si>
  <si>
    <t xml:space="preserve">dojírna : </t>
  </si>
  <si>
    <t>411117477R00</t>
  </si>
  <si>
    <t>Strop, tl.25 cm (20+5),nosník 6,8-10,0m</t>
  </si>
  <si>
    <t>7,0*12</t>
  </si>
  <si>
    <t>417351115R00</t>
  </si>
  <si>
    <t>Bednění ztužujících pásů a věnců - zřízení</t>
  </si>
  <si>
    <t>1.NP : 0,25*(11,5*2+6,4*2)</t>
  </si>
  <si>
    <t>0,25*(0,3+3,16+4,95+5,05+2,87+0,35+0,5+2,45*2+0,3)+0,005</t>
  </si>
  <si>
    <t>417351116R00</t>
  </si>
  <si>
    <t>Bednění ztužujících pásů a věnců - odstranění</t>
  </si>
  <si>
    <t>417361821R00</t>
  </si>
  <si>
    <t>Výztuž ztužujících pásů a věnců z oceli B500B (10 505)</t>
  </si>
  <si>
    <t>1.NP : (0,42*1*19+ 0,89*4*(12+7) )*0,001*1,08+0,00833</t>
  </si>
  <si>
    <t>0,89*4*(3,16+5,05+0,5+2,45)*0,001*1,08</t>
  </si>
  <si>
    <t>0,42*1*56*0,001*1,08+0,00169</t>
  </si>
  <si>
    <t>411354171R00</t>
  </si>
  <si>
    <t>Podpěrná konstrukce bednění stropů výšky do 4 m, zatížení do 5 kPa - zřízení</t>
  </si>
  <si>
    <t>12*6,25</t>
  </si>
  <si>
    <t>411354172R00</t>
  </si>
  <si>
    <t>Podpěrná konstrukce bednění stropů výšky do 4 m, zatížení do 5 kPa - odstranění</t>
  </si>
  <si>
    <t>417238122R00</t>
  </si>
  <si>
    <t>Obezdívka ztužujícího věnce věncovkou VT 8/25 Profi, včetně izolace EPS</t>
  </si>
  <si>
    <t>1.NP : 12,40*2+7,15</t>
  </si>
  <si>
    <t>417321315R00</t>
  </si>
  <si>
    <t>Ztužující pásy a věnce z betonu železového C 20/25</t>
  </si>
  <si>
    <t>1.NP : 0,25*0,25*(12,2+7)*2</t>
  </si>
  <si>
    <t>věnec u stěn robota : 0,25*0,25*(3,16+0,5+4,75+2,45)+0,00125</t>
  </si>
  <si>
    <t>444-001</t>
  </si>
  <si>
    <t>Montáž PIR PANEL k oc.prof, střecha jedn.,tl.100 mm</t>
  </si>
  <si>
    <t>23</t>
  </si>
  <si>
    <t>28318202V04T</t>
  </si>
  <si>
    <t>Střešní panel PLECH/PIR/PLECH - 60 mm ,</t>
  </si>
  <si>
    <t>FM</t>
  </si>
  <si>
    <t>612481211RT2</t>
  </si>
  <si>
    <t xml:space="preserve">Montáž výztužné sítě (perlinky) do stěrky - vnitřní stěny včetně výztužné sítě a stěrkového tmelu </t>
  </si>
  <si>
    <t>611421133R00</t>
  </si>
  <si>
    <t>Omítka vnitřní stropů rovných, MVC, štuková</t>
  </si>
  <si>
    <t>dojírna  1.NP : 9,4+22,8+5,6+25,9</t>
  </si>
  <si>
    <t>612421626R00</t>
  </si>
  <si>
    <t>Omítka vnitřní zdiva, MVC, hladká</t>
  </si>
  <si>
    <t>mléčnice v.2 m : 2*(3,06+7,18)*2-1*1-2*2-0,8*1,97*2</t>
  </si>
  <si>
    <t>0,45*2*3+0,2*1*4</t>
  </si>
  <si>
    <t>stěna ve stáji : 3*7,15</t>
  </si>
  <si>
    <t>612425931R00</t>
  </si>
  <si>
    <t>Omítka vápenná vnitřního ostění - štuková</t>
  </si>
  <si>
    <t>0,2*(1,5+2*2+1,75+2*2)</t>
  </si>
  <si>
    <t>0,35*(0,8*2+1,97*2*2+1*4*2)</t>
  </si>
  <si>
    <t>0,45*(1*2+1,6*2)*2+0,002</t>
  </si>
  <si>
    <t>612451121R00</t>
  </si>
  <si>
    <t>Omítka vnitřní zdiva, cementová (MC), hladká</t>
  </si>
  <si>
    <t>BEDNÍCÍ TVÁRNICE : (2,5*(2,09*2+4,75+5,05+0,4+0,5+2,45*2+0,3*3)-0,8*2*4)</t>
  </si>
  <si>
    <t>0,25*(0,8+2*2)*2</t>
  </si>
  <si>
    <t>612451264R00</t>
  </si>
  <si>
    <t>Omítka vnitřní zdiva, MC, do černa pálená</t>
  </si>
  <si>
    <t>ostění  v dojírně : 0,2*(1*4*2+0,8*1,97*2)</t>
  </si>
  <si>
    <t>štítové stěny : 1,8*(9,56+7,56)+0,0036</t>
  </si>
  <si>
    <t xml:space="preserve">čekárna : </t>
  </si>
  <si>
    <t>612473182R00</t>
  </si>
  <si>
    <t>Omítka vnitř.zdiva ze such.směsi, štuková, strojně</t>
  </si>
  <si>
    <t>2 : 3*(2,25+4,17)*2-1,5*2*0,8*1,97</t>
  </si>
  <si>
    <t>4 : 3*(1,5+4,17)*2-0,8*1,97*2</t>
  </si>
  <si>
    <t>3 : 1*(3,6+7,18)*2</t>
  </si>
  <si>
    <t>5 : 3*(9,25+3,04)*2-0,8*1,97*2-1*1-1,75*2+0,02</t>
  </si>
  <si>
    <t>vnější strana do stáje : (4,3+4,36)*9,56+0,0024</t>
  </si>
  <si>
    <t>612473186R00</t>
  </si>
  <si>
    <t>Příplatek za zabudované rohovníky, stěny</t>
  </si>
  <si>
    <t>1.NP ochran volných rohů a vrat : 3*3+2*3+2*4+1,5+1,75+3*2+2</t>
  </si>
  <si>
    <t>602015183RT6</t>
  </si>
  <si>
    <t>Stěrka na stěnách  silikát zatíraná, zrnitost 1,5 mm</t>
  </si>
  <si>
    <t>3,2*(2,64*2+7,15)-2*2-1*1,6-1,75*2+0,004</t>
  </si>
  <si>
    <t>6223-001</t>
  </si>
  <si>
    <t>Zateplovací systém fasáda, EPS F, tl. 100 mm zakončený stěrkou s výztužnou tkaninou</t>
  </si>
  <si>
    <t>stěny : 2,8*(2+2,55)</t>
  </si>
  <si>
    <t>strop : 2*2,55</t>
  </si>
  <si>
    <t>622412311R00</t>
  </si>
  <si>
    <t>Nátěr stěn vnějších, slož.1-2 , akrylátový</t>
  </si>
  <si>
    <t>622421131R00</t>
  </si>
  <si>
    <t>Omítka vnější stěn, MVC, hladká, složitost 1-2</t>
  </si>
  <si>
    <t>622432111R00</t>
  </si>
  <si>
    <t>Omítka stěn -pas marmolit jemnozrnná</t>
  </si>
  <si>
    <t>0,3*(2,64*2+7,15-2-1,75)+0,006</t>
  </si>
  <si>
    <t>622473186R00</t>
  </si>
  <si>
    <t>Příplatek za rohovník pro vnější omítky</t>
  </si>
  <si>
    <t>vnější rohy objektu : 3*2</t>
  </si>
  <si>
    <t>okolo vrat a dveří : 2*3</t>
  </si>
  <si>
    <t>čekárna před dojením : 0,14*3,5*6,2</t>
  </si>
  <si>
    <t>plocha robota cekárny chodby vm2 z půdorysu : 0,15*119,1+0,0065</t>
  </si>
  <si>
    <t>vanička : 0,2*0,15*(3,5+1)*2</t>
  </si>
  <si>
    <t>nájezdy u lopaty : 0,15*0,3*1,2/2+0,0035</t>
  </si>
  <si>
    <t>0,15*(1,46+1,95*2+2,13+3,06+2,035*2+1,319+1,519)</t>
  </si>
  <si>
    <t>0,15*(1,5+2+1,75+0,9+2+0,9)+0,0038</t>
  </si>
  <si>
    <t>0,14*3,5*2</t>
  </si>
  <si>
    <t>0,20*7,4*2+0,2*1*2+0,2*0,25*2+0,25*0,25*2+0,005</t>
  </si>
  <si>
    <t xml:space="preserve">Příplatek za rýhování v podlaze 15x15 mm kosočtvercové  rýhování čekárna před dojením </t>
  </si>
  <si>
    <t>rýhování v ČEKÁRNĚ : 3,5*8,2</t>
  </si>
  <si>
    <t>D+M Kanál + rošt pozinkovaný š. 200 mm čekárna</t>
  </si>
  <si>
    <t>D+M Kanál + rošt pozinkovaný š. 250 mm mléčnice</t>
  </si>
  <si>
    <t>631315711R00</t>
  </si>
  <si>
    <t>Mazanina betonová tl. 12 - 24 cm C 25/30</t>
  </si>
  <si>
    <t>2 : 0,15*(9,4+0,45*1,5)</t>
  </si>
  <si>
    <t>3 : 0,15*(22,8+0,45*2+0,15*0,8)</t>
  </si>
  <si>
    <t>4 : 0,15*(5,6+0,45*0,8+0,15*0,8*2)</t>
  </si>
  <si>
    <t>5 : 0,15*(25,9+0,45*1,75+0,45*0,9+0,0025)</t>
  </si>
  <si>
    <t>plocha přihrnovače : 0,15*2*2,55+0,0065</t>
  </si>
  <si>
    <t>2 : 4,4411*(9,4+0,45*1,5)*0,001*1,25</t>
  </si>
  <si>
    <t>3 : 4,4411*(22,8+0,45*2+0,15*0,8)*0,001*1,25</t>
  </si>
  <si>
    <t>4 : 4,4411*(5,6+0,45*0,8+0,15*0,8*2)*0,001*1,25</t>
  </si>
  <si>
    <t>5 : 4,4411*(25,9+0,45*1,75+0,45*0,9+0,0025)*0,001*1,25</t>
  </si>
  <si>
    <t>plocha robota cekárny chodby : 4,4411*119,1*0,001*1,25</t>
  </si>
  <si>
    <t>vanička : 4,4411*0,5*(3,5+1)*2*0,001*1,25</t>
  </si>
  <si>
    <t>podlaha ve vratech : 4,4411*0,2*3,2*0,001*1,25+0,0073</t>
  </si>
  <si>
    <t>čekárna : 4,4411*3,50*6,2*0,001*1,25+0,00122</t>
  </si>
  <si>
    <t>podlaha přihrnovače : 4,4411*2*2,55*0,001*1,25</t>
  </si>
  <si>
    <t>64294</t>
  </si>
  <si>
    <t xml:space="preserve">D+M Dveře jednokřídlové plastové  800x1970, včetně dodávky zárubně  </t>
  </si>
  <si>
    <t>642942111RT4</t>
  </si>
  <si>
    <t>Osazení zárubní dveřních ocelových, pl. do 2,5 m2 včetně dodávky zárubně 800 x 1970 x 100 mm</t>
  </si>
  <si>
    <t>VNITŘNÍ : 3</t>
  </si>
  <si>
    <t>64295</t>
  </si>
  <si>
    <t>D+M ocel. L 50/50/5 zárubeň, nátěr RAL 8007 1500x2000</t>
  </si>
  <si>
    <t>64296</t>
  </si>
  <si>
    <t>D+M ocel. L 50/50/5 zárubeň, nátěr RAL 8007 1750X2000</t>
  </si>
  <si>
    <t>64297</t>
  </si>
  <si>
    <t>D+M ocel. L 50/50/5 zárubeň, nátěr RAL 8007 2000x2000</t>
  </si>
  <si>
    <t>KS</t>
  </si>
  <si>
    <t>64298</t>
  </si>
  <si>
    <t xml:space="preserve">D+M dveří 800/1970 vnitřní vč.zámků klik </t>
  </si>
  <si>
    <t>941941031R00</t>
  </si>
  <si>
    <t>Montáž lešení leh.řad.s podlahami,š.do 1 m, H 10 m</t>
  </si>
  <si>
    <t>4,65*12,4*2</t>
  </si>
  <si>
    <t>4,65*9,15*2+0,005</t>
  </si>
  <si>
    <t>941941831R00</t>
  </si>
  <si>
    <t>Demontáž lešení leh.řad.s podlahami,š.1 m, H 10 m</t>
  </si>
  <si>
    <t>Hasicí přístroj PHP</t>
  </si>
  <si>
    <t>95-02</t>
  </si>
  <si>
    <t>Dezinfekční vanička v čekárně 1,00 x 3,50 m</t>
  </si>
  <si>
    <t>998011001R00</t>
  </si>
  <si>
    <t>Přesun hmot pro budovy zděné výšky do 6 m</t>
  </si>
  <si>
    <t xml:space="preserve">Provedení izolace proti vlhkosti, na ploše vodorovné, penetračním nátěrem 1 vrstva - včetně dodávky asfaltového penetračního laku </t>
  </si>
  <si>
    <t>7,15*20,4</t>
  </si>
  <si>
    <t>711112001RZ1</t>
  </si>
  <si>
    <t>Izolace proti vlhkosti svis. nátěr ALP, za studena 1x nátěr - včetně dodávky asfaltového laku</t>
  </si>
  <si>
    <t>0,40*(12,3+7,15)*2</t>
  </si>
  <si>
    <t>0,9*(3,15*2+4,76+0,6+3,7+1,6)+0,006</t>
  </si>
  <si>
    <t>711141559RT1</t>
  </si>
  <si>
    <t>Izolace proti vlhk. vodorovná pásy přitavením 1 vrstva - materiál ve specifikaci</t>
  </si>
  <si>
    <t>711142559RT1</t>
  </si>
  <si>
    <t>Izolace proti vlhkosti svislá pásy přitavením 1 vrstva - materiál ve specifikaci</t>
  </si>
  <si>
    <t>62852251R</t>
  </si>
  <si>
    <t>145,86*1,20</t>
  </si>
  <si>
    <t>30,83*1,20+0,972</t>
  </si>
  <si>
    <t>766629301R00</t>
  </si>
  <si>
    <t>Montáž oken plastových plochy do 1,50 m2</t>
  </si>
  <si>
    <t>640139</t>
  </si>
  <si>
    <t>Okno plastové  1000/1000 otevíravé a sklápěcí izolační dvousklo k=1,1 barva bílá,vč.podklad.prof</t>
  </si>
  <si>
    <t>767-01</t>
  </si>
  <si>
    <t>D+M vrata ocelová zateplená vč,kliky stavěči křídel 2000x2000m</t>
  </si>
  <si>
    <t>D+M  vrata ocelová dvoukřídlová  vč,kliky stavěči křídel 1500x2000m</t>
  </si>
  <si>
    <t>D+M Pozinkované trubky do okna dojírny  3x1m</t>
  </si>
  <si>
    <t>4-1</t>
  </si>
  <si>
    <t>D+M  vrata ocelová dvoukřídlová  zateplená vč,kliky stavěči křídel 1750x2000m</t>
  </si>
  <si>
    <t>D+M schodiště pozinkované  vč.zábradlí přímé s podestou</t>
  </si>
  <si>
    <t>767-06</t>
  </si>
  <si>
    <t>D+M  konstrukce z  ocelových profiilů nad robotem ocel. sloup na vynesení  profilů , kce pro montáž PIR , paneelů</t>
  </si>
  <si>
    <t xml:space="preserve">soubor </t>
  </si>
  <si>
    <t>771 56</t>
  </si>
  <si>
    <t>Obklad soklíků  dodávka a montáž H do 10cm pórov.rovných</t>
  </si>
  <si>
    <t>2 : (4,17+2,20)*2-1,5-0,8+0,45*2</t>
  </si>
  <si>
    <t>4 : (1,5+4,7)*2-0,8*3+0,45*2</t>
  </si>
  <si>
    <t>5 : (3,04+9,25)+0,45*2-1,75+0,45*2-0,8*2+0,2</t>
  </si>
  <si>
    <t>771101141R00</t>
  </si>
  <si>
    <t>Provedení hydroizol. stěrky pod dlažby jednovrstvé</t>
  </si>
  <si>
    <t>2 : 9,4+0,45*1,5</t>
  </si>
  <si>
    <t>3 : 22,8+0,45*2+0,15*0,8</t>
  </si>
  <si>
    <t>4 : 5,6+0,45*0,8+0,15*0,8*2</t>
  </si>
  <si>
    <t>5 : 25,9+0,45*1,75+0,45*0,9+0,0025</t>
  </si>
  <si>
    <t>771101210R00</t>
  </si>
  <si>
    <t>Penetrace podkladu pod dlažby</t>
  </si>
  <si>
    <t>771575109R00</t>
  </si>
  <si>
    <t>Montáž podlah keram.,hladké, tmel, 30x30 cm</t>
  </si>
  <si>
    <t>9,4+0,45*1,5</t>
  </si>
  <si>
    <t>22,8+0,45*2+0,15*0,8</t>
  </si>
  <si>
    <t>5,6+0,45*0,8+0,15*0,8*2</t>
  </si>
  <si>
    <t>25,9+0,45*1,75+0,45*0,9+0,0025</t>
  </si>
  <si>
    <t>59764261R</t>
  </si>
  <si>
    <t>Dlaždice keramická 300 x 300 x 8 mm</t>
  </si>
  <si>
    <t>67,19*1,05+0,0455</t>
  </si>
  <si>
    <t>998771202R00</t>
  </si>
  <si>
    <t>Přesun hmot pro podlahy z dlaždic, v objektech výšky do 12 m</t>
  </si>
  <si>
    <t>robot podlada -0,900 : 12,5</t>
  </si>
  <si>
    <t>781101141R00</t>
  </si>
  <si>
    <t>Hydroizolační stěrka jednovrstvá pod obklady</t>
  </si>
  <si>
    <t>stěna boční ve stáji u robota : 3*7,15</t>
  </si>
  <si>
    <t>stěna podélná : 2*9,56</t>
  </si>
  <si>
    <t>jáma : 1,36*(3,55+4,75+0,35+2,34)+(0,3+0,2)*(3,75+4,95+0,5+2,48)</t>
  </si>
  <si>
    <t>jáma : 1,06*(0,6+3,7+1,6)+0,0816</t>
  </si>
  <si>
    <t>781101210R00</t>
  </si>
  <si>
    <t>Penetrace podkladu pod obklady</t>
  </si>
  <si>
    <t>781230121R00</t>
  </si>
  <si>
    <t>Obkládání stěn vnitř.keram. do tmele do 300x300 mm</t>
  </si>
  <si>
    <t>dojírna jáma dojiče : 104</t>
  </si>
  <si>
    <t>78141512</t>
  </si>
  <si>
    <t>Obklad keramický  dle výběru investora -jáma doji množství dodávky obkladů upravit dle m2/bal.</t>
  </si>
  <si>
    <t>104*1,08+0,68</t>
  </si>
  <si>
    <t>998781202R00</t>
  </si>
  <si>
    <t>Přesun hmot pro obklady keramické, v objektech výšky do 12 m</t>
  </si>
  <si>
    <t>783222100R00</t>
  </si>
  <si>
    <t>Nátěr syntetický kovových konstrukcí dvojnásobný</t>
  </si>
  <si>
    <t>zárubně : (2*1,97+0,8)*(00,1+2*0,05)*3+0,006</t>
  </si>
  <si>
    <t>784422371R00</t>
  </si>
  <si>
    <t>Malba vápenná barva, místn. do 3,8 m</t>
  </si>
  <si>
    <t>dojírna  1.NPstrop : 9,4+22,8+5,6+25,9</t>
  </si>
  <si>
    <t>ostění : 0,2*(1,5+2*2+1,75+2*2)</t>
  </si>
  <si>
    <t>ostění : 0,35*(0,8*2+1,97*2*2+1*4*2)</t>
  </si>
  <si>
    <t>ostění : 0,45*(1*2+1,6*2)*2+0,002</t>
  </si>
  <si>
    <t>V_100002I</t>
  </si>
  <si>
    <t>Zařízení staveniště</t>
  </si>
  <si>
    <t>Zdivo keramické P8, tl. 440 mm</t>
  </si>
  <si>
    <t>2,7*(12,4+6,25)*2</t>
  </si>
  <si>
    <t>-(1,75*1,25+1*1,25*2+0,9*1,97+1,25*1,25+1*1,25)+0,003</t>
  </si>
  <si>
    <t>0,3*2,45*2</t>
  </si>
  <si>
    <t>Překlad Pkeramický plochý 145x71x1250 mm</t>
  </si>
  <si>
    <t>2.NP : 6</t>
  </si>
  <si>
    <t>Překlad keramický  vysoký 70x238x1500 mm</t>
  </si>
  <si>
    <t>2.NP : 5*3</t>
  </si>
  <si>
    <t>Překlad keramický vysoký 70x238x2000 mm</t>
  </si>
  <si>
    <t>2NP : 5</t>
  </si>
  <si>
    <t>Překlad keramický vysoký 70 x 238 x 2250 mm pro orientované uložení</t>
  </si>
  <si>
    <t>Izolace mezi překlady polystyren tl. 100 mm</t>
  </si>
  <si>
    <t>2.NP : 1,5*4+2,25+2</t>
  </si>
  <si>
    <t>342248114R00</t>
  </si>
  <si>
    <t>Příčky keramické  na MVC 5, tl. 140 mm</t>
  </si>
  <si>
    <t>RTS 23/ I</t>
  </si>
  <si>
    <t>dojírna  2.NP : 2,7*(6,25+8,8+2,25+3,70+4,90)</t>
  </si>
  <si>
    <t>-0,8*1,97*5</t>
  </si>
  <si>
    <t>nadezdívka na stropě : 0,25*12,40</t>
  </si>
  <si>
    <t>342264051RT2</t>
  </si>
  <si>
    <t>Podhled sádrokartonový na zavěšenou ocel. konstr. desky protipožární tl. 12,5 mm, bez izolace</t>
  </si>
  <si>
    <t>2.NP : 15,6+10,6+7,9+23,9</t>
  </si>
  <si>
    <t>342264051RT4</t>
  </si>
  <si>
    <t>Podhled sádrokartonový na zavěšenou ocel. konstr. desky požár. impreg. tl. 12,5 mm, bez izolace</t>
  </si>
  <si>
    <t>2.NP : 5,9+1,8+1,8</t>
  </si>
  <si>
    <t>3-04</t>
  </si>
  <si>
    <t>Krokve po vlašsku  dřevěný hranol D+M vč. spojovacího ,kotvícího materiálu a inpregnace</t>
  </si>
  <si>
    <t>7,50*13</t>
  </si>
  <si>
    <t>3-07</t>
  </si>
  <si>
    <t>Tmelení obvodových spár sádrokart.stropu stěna X sádrokart.deska</t>
  </si>
  <si>
    <t>2NP : 5,25*4+3,5*6+5,985*3+3,485*2+7,285+5,15*2+8,285*2+1,35+1,2*3+0,15+1,5+1,2+1,3+0,15+0,15+1,35+10,70+13,35+1,3*2+1,6*12+4,3*4+4,5*6+4,075*4+1,5*2+0,02</t>
  </si>
  <si>
    <t>2.NP : 0,25*(11,5*2+6,4*2)</t>
  </si>
  <si>
    <t>2.NP : (0,42*1*19+ 0,89*4*(12+7) )*0,001*1,08+0,00833</t>
  </si>
  <si>
    <t>2.NP : 0,25*0,25*(12,2+7)*2</t>
  </si>
  <si>
    <t>611401964R00</t>
  </si>
  <si>
    <t>Příplatek, omítka stropů v omez. prostoru, štuková</t>
  </si>
  <si>
    <t>2.NP : 15,6+10,6+5,9+1,8+1,8+7,9+23,9</t>
  </si>
  <si>
    <t>místnost 3 : 2*(2,025*2+3*2)-2*(0,8+0,7)</t>
  </si>
  <si>
    <t>místnost 4 : 2*(2,025*2+1*2)-2*(0,7*2)</t>
  </si>
  <si>
    <t>místnost 5 : 2*(2,025*2+1*2)-0,7*1,97-1*0,8</t>
  </si>
  <si>
    <t>parapet 5 : 0,2*1,0*3+0,009</t>
  </si>
  <si>
    <t>0,2*(1*3+1,25*2*3+1,25*3+1,75+1,25*2)</t>
  </si>
  <si>
    <t>0,35*(0,8+1,97*2)+0,001</t>
  </si>
  <si>
    <t>2,6*(11,6+8,80+1,2*2+2,5+6,25*2+6,6*2+4,9*2)</t>
  </si>
  <si>
    <t>-1*1*2-1,97*(0,9+0,8*10)-1,75*1,25-1,25*1,25+0,003</t>
  </si>
  <si>
    <t>0,6*(2,025*6+(3+1+1)*2)</t>
  </si>
  <si>
    <t>1.NP ochran volných rohů a vrat : 20*3,1+2*8+1,65+1,5*2+1,6</t>
  </si>
  <si>
    <t>2.NP : 3*2,6</t>
  </si>
  <si>
    <t>Omítka tenkovrstvá na stěnách silikát zatíraná, zrnitost 1,5 mm</t>
  </si>
  <si>
    <t>3,08*(2,64*2+7,15)-0,9*1,97-1*1-1,25*1,25+0,0011</t>
  </si>
  <si>
    <t>0,2*1*3+0,2*1,25*3+0,2*(0,9+1,97*2)+0,007</t>
  </si>
  <si>
    <t>0,3*2,45/2*2</t>
  </si>
  <si>
    <t>620991121R00</t>
  </si>
  <si>
    <t>Zakrývání výplní vnějších otvorů z lešení</t>
  </si>
  <si>
    <t>1*1*3+0,9*1,97+1,75*1,25+1,25*1,25+0,007</t>
  </si>
  <si>
    <t>Nátěr stěn vnějších, slož.1-2 ,  akrylátový</t>
  </si>
  <si>
    <t>622473187RT2</t>
  </si>
  <si>
    <t>Příplatek za okenní lištu (APU) - montáž včetně dodávky lišty</t>
  </si>
  <si>
    <t>3*1*3+1,75+1,25*2+1,25*3+0,9+1,97*2</t>
  </si>
  <si>
    <t>631312711R00</t>
  </si>
  <si>
    <t>Mazanina betonová tl. 5 - 8 cm C 25/30</t>
  </si>
  <si>
    <t>0,05*(15,6+10,6+5,9+1,8+1,8+7,9+23,9)</t>
  </si>
  <si>
    <t>0,05*0,15*(0,8*6+0,7*2)+0,05*0,255*1+0,00575</t>
  </si>
  <si>
    <t>6324111</t>
  </si>
  <si>
    <t>Samonivelační vystěrkování povrchu místností 11 a 12 v 2. NP</t>
  </si>
  <si>
    <t>5,9+1,8+1,8+0,15*(0,7*2+0,8)</t>
  </si>
  <si>
    <t>642942111RU4</t>
  </si>
  <si>
    <t>Osazení zárubní dveřních ocelových, pl. do 2,5 m2 včetně dodávky zárubně 800 x 1970 x 150 mm</t>
  </si>
  <si>
    <t xml:space="preserve">D+M Dveře jednokřídlové plastové 900x1970, včetně dodávky zárubně  </t>
  </si>
  <si>
    <t>642942111RT3</t>
  </si>
  <si>
    <t>Osazení zárubní dveřních ocelových, pl. do 2,5 m2 včetně dodávky zárubně  70 x 197 x 11 cm</t>
  </si>
  <si>
    <t>713111211R00</t>
  </si>
  <si>
    <t>Montáž parozábrany, krovů spodem s přelepením spojů</t>
  </si>
  <si>
    <t>713111111RT2</t>
  </si>
  <si>
    <t>Izolace tepelné stropů vrchem kladené volně 2 vrstvy - materiál ve specifikaci</t>
  </si>
  <si>
    <t>2.NP dojírna : 7,15*12,40</t>
  </si>
  <si>
    <t>713121111RT1</t>
  </si>
  <si>
    <t>Izolace tepelná podlah na sucho, jednovrstvá materiál ve specifikaci</t>
  </si>
  <si>
    <t>(15,6+10,6+5,9+1,8+1,8+7,9+23,9)</t>
  </si>
  <si>
    <t>(0,15*(0,8*6+0,7*2)+0,35*1)</t>
  </si>
  <si>
    <t>713191100RT9</t>
  </si>
  <si>
    <t>Položení separační fólie včetně dodávky PE fólie</t>
  </si>
  <si>
    <t>28375613R</t>
  </si>
  <si>
    <t>Deska izolační EPS tl. 50 mm, podlahová</t>
  </si>
  <si>
    <t>(15,6+10,6+5,9+1,8+1,8+7,9+23,9)*1,02</t>
  </si>
  <si>
    <t>(0,15*(0,8*6+0,7*2)+0,35*1)*1,02+0,8444</t>
  </si>
  <si>
    <t>63151406R</t>
  </si>
  <si>
    <t>Deska izolační minerální tl. 100 mm</t>
  </si>
  <si>
    <t>7,15*12,40*2*1,05+0,004</t>
  </si>
  <si>
    <t>998713201R00</t>
  </si>
  <si>
    <t>Přesun hmot pro izolace tepelné, v objektech výšky do 6 m</t>
  </si>
  <si>
    <t>762341220R00</t>
  </si>
  <si>
    <t>Montáž bednění střech rovných z aglomerovaných desek, šroubováním</t>
  </si>
  <si>
    <t>7,15*12,40</t>
  </si>
  <si>
    <t>762342203RT4</t>
  </si>
  <si>
    <t>Montáž laťování střech, vzdálenost latí 220 - 360 mm včetně dodávky latí 40 x 60 mm</t>
  </si>
  <si>
    <t>762395000R00</t>
  </si>
  <si>
    <t>Spojovací a ochranné prostředky pro střechy</t>
  </si>
  <si>
    <t>7,15*12,40*0,025+0,0029</t>
  </si>
  <si>
    <t>7,15*35*0,04*0,06</t>
  </si>
  <si>
    <t>762-001</t>
  </si>
  <si>
    <t xml:space="preserve">Vytvoření spádu z trámků pro položení střešní krytiny </t>
  </si>
  <si>
    <t>D+M úhelníků, spoj.prvků aj.</t>
  </si>
  <si>
    <t>762112120R00</t>
  </si>
  <si>
    <t>Montáž konstrukce stěn z řeziva hraněn. do 224 cm2</t>
  </si>
  <si>
    <t>11,635*2*2+2,5*6*2+0,06</t>
  </si>
  <si>
    <t>70,6*0,08*0,2+0,0004</t>
  </si>
  <si>
    <t>762341685U00</t>
  </si>
  <si>
    <t>Mtž bednění římsa deska cement P+D</t>
  </si>
  <si>
    <t>boční strana obkladu : 0,4*0,35*2*2,64+0,0008</t>
  </si>
  <si>
    <t>60515280R</t>
  </si>
  <si>
    <t>Hranol stavební SM do 200 x 200 mm,</t>
  </si>
  <si>
    <t>0,08*0,2*70,6*1,2+0,0445</t>
  </si>
  <si>
    <t>60726017.AR</t>
  </si>
  <si>
    <t>Deska dřevoštěpková nebroušená  tl. 25 mm</t>
  </si>
  <si>
    <t>7,15*12,40*1,1+0,004</t>
  </si>
  <si>
    <t>764311241RT2</t>
  </si>
  <si>
    <t>Krytina z Pz svitků š. 670 mm, šikmá střecha sklon do 30° plocha do 25 m2</t>
  </si>
  <si>
    <t>764323230R00</t>
  </si>
  <si>
    <t>Oplechování okapů z Pz plechu, rš 330 mm, plochá střecha</t>
  </si>
  <si>
    <t>764333250R00</t>
  </si>
  <si>
    <t>Lemování zdí z Pz plechu, rš 500 mm, plochá střecha</t>
  </si>
  <si>
    <t>764391210R00</t>
  </si>
  <si>
    <t>Závětrná lišta z Pz plechu, rš 250 mm</t>
  </si>
  <si>
    <t>2,64*2</t>
  </si>
  <si>
    <t>764410240RT2</t>
  </si>
  <si>
    <t>Oplechování parapetů včetně rohů Pz, rš 250 mm lepení Enkolitem</t>
  </si>
  <si>
    <t>RTS 23/ II</t>
  </si>
  <si>
    <t>1,0*3+1,75+1,25</t>
  </si>
  <si>
    <t>Žlab půlkruhový z ocel.pozink.plechu  tl.0,6 d=200, DN200 r.š.400 vč.žlab.háků,čel,atd</t>
  </si>
  <si>
    <t>7,2</t>
  </si>
  <si>
    <t>Svod okap.kruhový z ocel.popzink.plechu 0,6 d=125, r.š.400 vč.odskoků,kolen,kotlíků,zděří,atd.</t>
  </si>
  <si>
    <t>7,1</t>
  </si>
  <si>
    <t>766629302R00</t>
  </si>
  <si>
    <t>Montáž oken plastových plochy do 2,70 m2</t>
  </si>
  <si>
    <t>766694111R00</t>
  </si>
  <si>
    <t>Montáž parapetních desek š.do 30 cm,dl.do 100 cm</t>
  </si>
  <si>
    <t>766694112R00</t>
  </si>
  <si>
    <t>Montáž parapetních desek š.do 30 cm,dl.do 160 cm</t>
  </si>
  <si>
    <t>766694113R00</t>
  </si>
  <si>
    <t>Montáž parapetních desek š.do 30 cm,dl.do 260 cm</t>
  </si>
  <si>
    <t>61187550R</t>
  </si>
  <si>
    <t>Deska parapetní smrkové dřevo šířka 20 cm s transparentním lakem</t>
  </si>
  <si>
    <t>2NP : 1*3+1,25+1,75</t>
  </si>
  <si>
    <t>64001</t>
  </si>
  <si>
    <t>Dveře jednokřídlové  z 1/3 prosklené 800x1970vč.prahu,kliky, zámek</t>
  </si>
  <si>
    <t>64002</t>
  </si>
  <si>
    <t>Dveře plné 700x2000+ jednokřídlové ,vč.prahu,kliky, zámek</t>
  </si>
  <si>
    <t>64003</t>
  </si>
  <si>
    <t>Dveře vch. plast.plné 900x2000+ zárubeňjednokř. izolač.dvousklo k=1,1,vč.prahu,kliky, zámek</t>
  </si>
  <si>
    <t>640143</t>
  </si>
  <si>
    <t>Okno plastové  1250/1250 otevíravé a sklápěcí izolační dvousklo k=1,1 barva bílá</t>
  </si>
  <si>
    <t>640146</t>
  </si>
  <si>
    <t>Okno plastové  1750/1250 otevíravé a sklápěcí izolační dvousklo k=1,1 barva bílá</t>
  </si>
  <si>
    <t>11,5+8,8+1,2*2+2,5+6,25*2+2,25*5+3,55*2+4,9*2+6,7*2</t>
  </si>
  <si>
    <t>-0,8*9-0,9+0,3*2</t>
  </si>
  <si>
    <t>68,14</t>
  </si>
  <si>
    <t>59764203R</t>
  </si>
  <si>
    <t>Dlažba DODÁVKA</t>
  </si>
  <si>
    <t>RTS 24/ II</t>
  </si>
  <si>
    <t>RTS 24/ I</t>
  </si>
  <si>
    <t>68,14*1,05+0,453</t>
  </si>
  <si>
    <t>781415016RT0</t>
  </si>
  <si>
    <t>Montáž obkladů stěn obkládačkami porovinovými, do tmele, nad 200 x 250 mm weberfor profiflex (lep),webercolor premium (sp)</t>
  </si>
  <si>
    <t>místnost 7 : 1,7*0,6+4*0,6</t>
  </si>
  <si>
    <t>597813700R</t>
  </si>
  <si>
    <t>Obkládačka keramická , bílá</t>
  </si>
  <si>
    <t>40,65*1,08+0,098</t>
  </si>
  <si>
    <t>nátěr zárubní : (2*1,97+0,7)*(0,1+2*0,05)*2</t>
  </si>
  <si>
    <t>(2*1,97+0,8)*(0,15+2*0,05)*5+0,009</t>
  </si>
  <si>
    <t>784161701R00</t>
  </si>
  <si>
    <t>Penetrace podkladu nátěrem pro sádrokarton1 x</t>
  </si>
  <si>
    <t>784165522R00</t>
  </si>
  <si>
    <t>Malba sádrokartonu barva, bez penetrace, 2 x</t>
  </si>
  <si>
    <t>Malba vápenná , 1 barva, místn. do 3,8 m</t>
  </si>
  <si>
    <t>Kabelová lávka drátová včetně konzol a závěsů, rozměr 54x400 mm</t>
  </si>
  <si>
    <t>Vodič CY  6 mm2 zž pro pospojování</t>
  </si>
  <si>
    <t>20</t>
  </si>
  <si>
    <t>Kabelová lávka drátová včetně konzol a závěsů, rozměr 54x200 mm</t>
  </si>
  <si>
    <t>21</t>
  </si>
  <si>
    <t>Kabelová lávka drátová včetně konzol a závěsů, rozměr 54x100 mm</t>
  </si>
  <si>
    <t>22</t>
  </si>
  <si>
    <t>Kabelová lávka drátová včetně konzol a závěsů, rozměr 54x50 mm</t>
  </si>
  <si>
    <t>41</t>
  </si>
  <si>
    <t>Ukončení vodičů a připojení pohonů ventilátorů, elektromotorů, servopohonů, klapek...</t>
  </si>
  <si>
    <t>42</t>
  </si>
  <si>
    <t>Svítidlo kancelářské, zdroj LED, 54 W,  IP20, průběžná montáž</t>
  </si>
  <si>
    <t>44</t>
  </si>
  <si>
    <t>Svítidlo průmyslové, zdroj LED,  54 W, 9219 lm, 4000 K, IP65, průběžná montáž</t>
  </si>
  <si>
    <t>52</t>
  </si>
  <si>
    <t>Připojení a montáž dodaných čidel teploty, hladiny, vlhkosti, tlaku,</t>
  </si>
  <si>
    <t>53</t>
  </si>
  <si>
    <t>Montáž rozvaděče</t>
  </si>
  <si>
    <t>54</t>
  </si>
  <si>
    <t>Ukončení vodičů v rozvaděči vč. zapojení do ...</t>
  </si>
  <si>
    <t>M21-012</t>
  </si>
  <si>
    <t xml:space="preserve">Výchozí revize elektroinstalace </t>
  </si>
  <si>
    <t>hod</t>
  </si>
  <si>
    <t>16</t>
  </si>
  <si>
    <t>Kabel CYKY-J  -O 3x1,5</t>
  </si>
  <si>
    <t>17</t>
  </si>
  <si>
    <t>Kabel CYKY-O 2x1,5</t>
  </si>
  <si>
    <t>Výstražné a označovací tabulky</t>
  </si>
  <si>
    <t>10</t>
  </si>
  <si>
    <t>Kabel CYKY-J 5x6</t>
  </si>
  <si>
    <t>11</t>
  </si>
  <si>
    <t>Kabel CYKY-J 5x4</t>
  </si>
  <si>
    <t>Kabel CYKY-J 5x2,5</t>
  </si>
  <si>
    <t>13</t>
  </si>
  <si>
    <t>Kabel CYKY-J 5x1,5</t>
  </si>
  <si>
    <t>Kabel CYKY-J 3x4</t>
  </si>
  <si>
    <t>18</t>
  </si>
  <si>
    <t>Kabel 1-CXKE-R-J 3x1,5, B2ca,s1,d1 oheň retardující, odolnost</t>
  </si>
  <si>
    <t>21-13T</t>
  </si>
  <si>
    <t>Kabel CYKY-J 3x2,5</t>
  </si>
  <si>
    <t>Spínač jednopólový, řazení 1 - do vlhka</t>
  </si>
  <si>
    <t>24</t>
  </si>
  <si>
    <t>Spínač střídavý, řazení 6 - do vlhka</t>
  </si>
  <si>
    <t>25</t>
  </si>
  <si>
    <t>Spínač křížový, řazení 7 - do vlhka</t>
  </si>
  <si>
    <t>26</t>
  </si>
  <si>
    <t>Spínač jednopólový, řazení 1</t>
  </si>
  <si>
    <t>27</t>
  </si>
  <si>
    <t>Spínač skupinový, řazení 5</t>
  </si>
  <si>
    <t>28</t>
  </si>
  <si>
    <t>Spínač střídavý, řazení 6, 7</t>
  </si>
  <si>
    <t>29</t>
  </si>
  <si>
    <t>Spínač TOTAL (CENTRAL) STOP v prosklené skříňce</t>
  </si>
  <si>
    <t>Svorka pro pospojování s páskem Cu</t>
  </si>
  <si>
    <t>30</t>
  </si>
  <si>
    <t>Zásuvková skříň 32A, 16A/400V, 2x 16A/230V, proudové chrániče 30 mA</t>
  </si>
  <si>
    <t>31</t>
  </si>
  <si>
    <t>Zásuvka nebo dvouzásuvka 16 A/230 V</t>
  </si>
  <si>
    <t>32</t>
  </si>
  <si>
    <t>Zásuvka do vlhka 16A/230V IP44</t>
  </si>
  <si>
    <t>33</t>
  </si>
  <si>
    <t>Spínač trojfázový se signálkou – sporáková kombinace</t>
  </si>
  <si>
    <t>35</t>
  </si>
  <si>
    <t>Spínač trojfázový 32A/400V, IP44</t>
  </si>
  <si>
    <t>37</t>
  </si>
  <si>
    <t>Spínač trojfázový 63A/400V, IP44</t>
  </si>
  <si>
    <t>Krabice do vlhka  včetně svorek, 4xP16</t>
  </si>
  <si>
    <t>39</t>
  </si>
  <si>
    <t>Krabice přístrojová pod omítku</t>
  </si>
  <si>
    <t>Trubka PVC ohebná pr. 20 mm  vč. příchytek</t>
  </si>
  <si>
    <t>40</t>
  </si>
  <si>
    <t>Krabice se svorkovnicí a víčkem odbočná</t>
  </si>
  <si>
    <t>43</t>
  </si>
  <si>
    <t>Svítidlo vnitřní přisazené, IP44,  LED 11 W,</t>
  </si>
  <si>
    <t>45</t>
  </si>
  <si>
    <t>Reflektor průmyslový, nástěnný, zdroj LED 50 W, 230 V, venkovní</t>
  </si>
  <si>
    <t>46</t>
  </si>
  <si>
    <t>Svítidlo venkovní přisazené, s opálovým krytem,  LED 11 W,</t>
  </si>
  <si>
    <t>47</t>
  </si>
  <si>
    <t>Svítidlo pro nouzové osvětlení, se záložní baterií, doba chodu 1 hodina</t>
  </si>
  <si>
    <t>48</t>
  </si>
  <si>
    <t>Termostat prostorový IP44, 230 V, 2 A, 0-15°C</t>
  </si>
  <si>
    <t>49</t>
  </si>
  <si>
    <t>Termostat prostorový IP44, 230 V, 2 A, 18-32°C</t>
  </si>
  <si>
    <t>Trubka PVC ohebná pr. 36 mm  vč. příchytek</t>
  </si>
  <si>
    <t>51</t>
  </si>
  <si>
    <t>Elektrický konvektor 2  kW, IP20, s termostatem</t>
  </si>
  <si>
    <t>55</t>
  </si>
  <si>
    <t>Zatmelení průchodek silikonovým tmelem</t>
  </si>
  <si>
    <t>6</t>
  </si>
  <si>
    <t>Chránička pevná plastová 50 mm  vč. příchytek</t>
  </si>
  <si>
    <t>7</t>
  </si>
  <si>
    <t>Chránička pevná plastová 20 mm  vč. příchytek</t>
  </si>
  <si>
    <t>Kabel CYKY-J 3x120+70</t>
  </si>
  <si>
    <t>9</t>
  </si>
  <si>
    <t>Kabel CYKY-J 5x10</t>
  </si>
  <si>
    <t>Pásek FeZn 30x4 mm</t>
  </si>
  <si>
    <t>Drát FeZn průměr 10mm</t>
  </si>
  <si>
    <t>Svorka hromosvodová SS, SP1, SO, SZ, SR03</t>
  </si>
  <si>
    <t>Držáky hromosvodového drátu na střeše a stěně</t>
  </si>
  <si>
    <t>Ochanný úhelník zemního přívodu s držáky</t>
  </si>
  <si>
    <t>Označení svorek uzemnění</t>
  </si>
  <si>
    <t>Jímací  tyč  1,5m</t>
  </si>
  <si>
    <t>Označení uzemnění</t>
  </si>
  <si>
    <t>Drát FeZn průměr 8mm</t>
  </si>
  <si>
    <t>Rozvaděč skříňový, dvě pole šířky 800mm, rozměr 1600x2000x500, krytí IP 40/20, montážní rošt a krycí plechy, sběrnice, zkratová odolnost 10 kA, přívod horem, vývody horem, nátěr šedou barvou, zámky</t>
  </si>
  <si>
    <t>460200163RT1</t>
  </si>
  <si>
    <t>Výkop kabelové rýhy 35/80 cm  hor.3 strojní výkop rýhy</t>
  </si>
  <si>
    <t>460300006R00</t>
  </si>
  <si>
    <t>Hutnění zeminy po vrstvách 20 cm</t>
  </si>
  <si>
    <t>52*0,35*0,8</t>
  </si>
  <si>
    <t>460420018RT1</t>
  </si>
  <si>
    <t>Zřízení kabelového lože v rýze š.do 35 cm z písku tloušťka vrstvy 15 cm</t>
  </si>
  <si>
    <t>460490012R00</t>
  </si>
  <si>
    <t>Fólie výstražná z PVC, šířka 33 cm</t>
  </si>
  <si>
    <t>460570163R00</t>
  </si>
  <si>
    <t>Zához rýhy 35/80 cm, hornina třídy 3, se zhutněním</t>
  </si>
  <si>
    <t>Chránička plastová z korugovaného HDPE 110 mm</t>
  </si>
  <si>
    <t>005121 R</t>
  </si>
  <si>
    <t>751-01-001</t>
  </si>
  <si>
    <t>Radiální ventilátor nástěnný, na vstupu nerezová filtrační mřížka, na výtlaku zpětná klapka, 230V, IP44, DN 100, 250 m3/h při 30 Pa, doběh 2až20min., vestavěný hygrostat</t>
  </si>
  <si>
    <t>751-01-002</t>
  </si>
  <si>
    <t>Montáž ventilátorů a příslušenství ventilátorů</t>
  </si>
  <si>
    <t>751-01-003</t>
  </si>
  <si>
    <t>Žaluziová klapka samotížná plastová s okapničkou, šedá, pro DN 100</t>
  </si>
  <si>
    <t>751-01-004</t>
  </si>
  <si>
    <t>Montáž koncových prvků vč. upevňovacího materiálu</t>
  </si>
  <si>
    <t>751-01-005</t>
  </si>
  <si>
    <t>Kruhové spiro potrubí z pozinkovaného plechu, 0% tvarovek, DN100mm</t>
  </si>
  <si>
    <t>751-01-006</t>
  </si>
  <si>
    <t>Montáž potrubí kruhového vč. upevňovacího materiálu</t>
  </si>
  <si>
    <t>751-2-001</t>
  </si>
  <si>
    <t>Radiální ventilátor nástěnný, na vstupu nerezová filtrační mřížka, na výtlaku zpětná klapka, 230V, IP44, DN 100, 250 m3/h při 30 Pa</t>
  </si>
  <si>
    <t>751-02-002</t>
  </si>
  <si>
    <t>Termostat prostorový, 230V, 10A, min. nastavitelný rozsah teplot 20 až 40°C</t>
  </si>
  <si>
    <t>751-02-003</t>
  </si>
  <si>
    <t>751-02-004</t>
  </si>
  <si>
    <t>751-02-005</t>
  </si>
  <si>
    <t>751-02-006</t>
  </si>
  <si>
    <t>751-02-007</t>
  </si>
  <si>
    <t>751-03-001</t>
  </si>
  <si>
    <t>Axiální ventilátor nástěnný, DN 630 (pro stavební otvor o650mm), 12000 m3/h při 50 Pa, 230 V</t>
  </si>
  <si>
    <t>751-03-002</t>
  </si>
  <si>
    <t>751-03-003</t>
  </si>
  <si>
    <t>751-03-004</t>
  </si>
  <si>
    <t>Žaluziová klapka samotížná plastová, šedá, pro DN 630</t>
  </si>
  <si>
    <t>751-03-005</t>
  </si>
  <si>
    <t>Protidešťová žaluzie průmyslová, rozměr 1800×800mm</t>
  </si>
  <si>
    <t>751-03-006</t>
  </si>
  <si>
    <t>Zední rám, rozměr 1800×800mm</t>
  </si>
  <si>
    <t>751-03-007</t>
  </si>
  <si>
    <t>Regulační klapka ruční, rozměr 1800×800mm</t>
  </si>
  <si>
    <t>751-03-008</t>
  </si>
  <si>
    <t>751-4-001</t>
  </si>
  <si>
    <t>751-04-002</t>
  </si>
  <si>
    <t>751-04-003</t>
  </si>
  <si>
    <t>751-04-004</t>
  </si>
  <si>
    <t>751-04-005</t>
  </si>
  <si>
    <t>751-04-006</t>
  </si>
  <si>
    <t>751-04-007</t>
  </si>
  <si>
    <t>751-5-001</t>
  </si>
  <si>
    <t>Axiální ventilátor nástěnný, na výtlaku zpětná klapka, 230V, IP45, DN 100, 80 m3/h při 15 Pa</t>
  </si>
  <si>
    <t>751-05-002</t>
  </si>
  <si>
    <t>751-05-003</t>
  </si>
  <si>
    <t>751-05-004</t>
  </si>
  <si>
    <t>751-05-005</t>
  </si>
  <si>
    <t>Úprava dveřního křídla na prahovou štěrbinu</t>
  </si>
  <si>
    <t>751-05-006</t>
  </si>
  <si>
    <t>751-05-007</t>
  </si>
  <si>
    <t>751-06-001</t>
  </si>
  <si>
    <t>751-06-002</t>
  </si>
  <si>
    <t>751-06-003</t>
  </si>
  <si>
    <t>751-06-004</t>
  </si>
  <si>
    <t>Dveřní mřížka plastová oboustranná, rozměr 445×82mm</t>
  </si>
  <si>
    <t>751-06-005</t>
  </si>
  <si>
    <t>751-06-006</t>
  </si>
  <si>
    <t>751-06-007</t>
  </si>
  <si>
    <t>751-7-001</t>
  </si>
  <si>
    <t>751-07-002</t>
  </si>
  <si>
    <t>751-07-003</t>
  </si>
  <si>
    <t>751-07-004</t>
  </si>
  <si>
    <t>751-07-005</t>
  </si>
  <si>
    <t>751-07-006</t>
  </si>
  <si>
    <t>751-07-007</t>
  </si>
  <si>
    <t>Pol__20T</t>
  </si>
  <si>
    <t>Náklady spojené s uvedením do provozu (vystavení předávacích protokolů, kompletace dokumentace k instalovaným výrobkům a zařízením, zaškolení obsluhy s provozem a údržbou apod.)</t>
  </si>
  <si>
    <t>59</t>
  </si>
  <si>
    <t>Doplnění stavebních konstrukcí dotčených uložením potrubí a zařízení vč.zřizení průrazů</t>
  </si>
  <si>
    <t>721176103R00</t>
  </si>
  <si>
    <t>Potrubí kanalizační z trubek polypropylenových (PP), připojovací, D 50 mm, s 1,8 mm, DN 50</t>
  </si>
  <si>
    <t>132200010RAA</t>
  </si>
  <si>
    <t>Hloubení nezapaž. rýh šířky do 60 cm v hornině 1-4 odvoz do  1 km, uložení na skládku</t>
  </si>
  <si>
    <t>POL2_1</t>
  </si>
  <si>
    <t>vodovod.potrubí : 130*0,6*1,2</t>
  </si>
  <si>
    <t>974031142R00</t>
  </si>
  <si>
    <t>Vysekání rýh ve zdi cihelné 7 x 7 cm</t>
  </si>
  <si>
    <t>974031164R00</t>
  </si>
  <si>
    <t>Vysekání rýh ve zdi cihelné 15 x 15 cm</t>
  </si>
  <si>
    <t>979082312R00</t>
  </si>
  <si>
    <t>Vodorovná doprava suti a hmot po suchu do 500 m</t>
  </si>
  <si>
    <t>Přesun suti</t>
  </si>
  <si>
    <t>POL8_</t>
  </si>
  <si>
    <t>612403380RT1</t>
  </si>
  <si>
    <t>Hrubá výplň rýh ve stěnách do 3x3 cm maltou ze SMS zdicí maltou</t>
  </si>
  <si>
    <t>612403385R00</t>
  </si>
  <si>
    <t>Hrubá výplň rýh ve stěnách do 10x5 cm maltou z SMS</t>
  </si>
  <si>
    <t>132200012RAA</t>
  </si>
  <si>
    <t>Hloubení nezapaž.rýh šířky do 200 cm v hornině 1-4 odvoz do  1 km, uložení na skládku</t>
  </si>
  <si>
    <t>kanalizace : 115*0,8*1,5</t>
  </si>
  <si>
    <t>174100010RAB</t>
  </si>
  <si>
    <t>Zásyp jam, rýh a šachet sypaninou dovoz sypaniny ze vzdálenosti 500 m</t>
  </si>
  <si>
    <t>kanalizace : 115*0,8*1,5-28,75</t>
  </si>
  <si>
    <t>vodovod.potrubí : 130*0,6*1,2-32,5</t>
  </si>
  <si>
    <t>721176105R00</t>
  </si>
  <si>
    <t>Potrubí kanalizační z trubek polypropylenových (PP), připojovací, D 110 mm, s 2,7 mm, DN 100</t>
  </si>
  <si>
    <t>721176113R00</t>
  </si>
  <si>
    <t>Potrubí kanalizační z trubek polypropylenových (PP), odpadní (svislé), D 50 mm, s 1,8 mm, DN 50</t>
  </si>
  <si>
    <t>721176115R00</t>
  </si>
  <si>
    <t>Potrubí kanalizační z trubek polypropylenových (PP), odpadní (svislé), D 110 mm, s 2,7 mm, DN 100</t>
  </si>
  <si>
    <t>721176134R00</t>
  </si>
  <si>
    <t>Potrubí kanalizační z trubek polypropylenových (PP), svodné (ležaté) zavěšené, D 75 mm, s 1,9 mm, DN 70</t>
  </si>
  <si>
    <t>721176222R00</t>
  </si>
  <si>
    <t>Potrubí z kanalizačních trubek polyvinylchloridových (PVC), svodné (ležaté) v zemi, D 110 mm, s 3,2 mm, DN 100</t>
  </si>
  <si>
    <t>721176224R00</t>
  </si>
  <si>
    <t>Potrubí z kanalizačních trubek polyvinylchloridových (PVC), svodné (ležaté) v zemi, D 160 mm, s 4,0 mm, DN 150</t>
  </si>
  <si>
    <t>451572111R00</t>
  </si>
  <si>
    <t>Lože pod potrubí z kameniva těženého 0 - 4 mm (0,25 m3/m)</t>
  </si>
  <si>
    <t>721223423RT2</t>
  </si>
  <si>
    <t>Vpusť podlahová, D 50, 75, 110 mm, se svislým odtokem, zápachový uzávěr funkční i pří vyschnutí, 123x123mm/115x115mm</t>
  </si>
  <si>
    <t>721273145R00</t>
  </si>
  <si>
    <t>Nástavec větrací z PVC D 110 mm, délka 930 mm</t>
  </si>
  <si>
    <t>721290111R00</t>
  </si>
  <si>
    <t>Zkouška těsnosti kanalizace vodou DN 125</t>
  </si>
  <si>
    <t>721290112R00</t>
  </si>
  <si>
    <t>Zkouška těsnosti kanalizace vodou DN 200</t>
  </si>
  <si>
    <t>721290123R00</t>
  </si>
  <si>
    <t>Zkouška těsnosti kanalizace kouřem DN 300</t>
  </si>
  <si>
    <t>998721201R00</t>
  </si>
  <si>
    <t>Přesun hmot pro vnitřní kanalizaci, v objektech výšky do 6 m</t>
  </si>
  <si>
    <t>722171213R00</t>
  </si>
  <si>
    <t>Potrubí z PEHD, D 32 x 3,0 mm</t>
  </si>
  <si>
    <t>451595111R00</t>
  </si>
  <si>
    <t>Lože pod potrubí z prohozeného výkopku (0,25 m3/m)</t>
  </si>
  <si>
    <t>722172331R00</t>
  </si>
  <si>
    <t>Polypropylenové potrubí PP-R, D 20 mm, s 3,4 mm, PN 20, polyfúzně svařované, včetně zednických výpomocí</t>
  </si>
  <si>
    <t>722172332R00</t>
  </si>
  <si>
    <t>Polypropylenové potrubí PP-R, D 25 mm, s 4,2 mm, PN 20, polyfúzně svařované, včetně zednických výpomocí</t>
  </si>
  <si>
    <t>722172333R00</t>
  </si>
  <si>
    <t>Polypropylenové potrubí PP-R, D 32 mm, s 5,4 mm, PN 20, polyfúzně svařované, včetně zednických výpomocí</t>
  </si>
  <si>
    <t>722172335R00</t>
  </si>
  <si>
    <t>Polypropylenové potrubí PP-R, D 50 mm, s 8,3 mm, PN 20, polyfúzně svařované, včetně zednických výpomocí</t>
  </si>
  <si>
    <t>722-01</t>
  </si>
  <si>
    <t>Izolace přívodu do nohy napájecího žlabu dvěma vrstvami trubice zpěnového polyetylenu tloušťky stěny 13mm, vrchní trubice spovrchovou ochrannou polyetylenovou tkaninou</t>
  </si>
  <si>
    <t>772-02</t>
  </si>
  <si>
    <t>Dopojení napájecího žlabu na vnitřní vodovod</t>
  </si>
  <si>
    <t>722181244RT7</t>
  </si>
  <si>
    <t>Izolace potrubí z trubice z pěnového polyetylenu s povrchovou ochrannou polyetylenovou tkaninou, tloušťka stěny 20 mm, d 22 mm</t>
  </si>
  <si>
    <t>722181244RT9</t>
  </si>
  <si>
    <t>Izolace potrubí z trubice z pěnového polyetylenu s povrchovou ochrannou polyetylenovou tkaninou, tloušťka stěny 20 mm, d 28 mm</t>
  </si>
  <si>
    <t>722181244RU2</t>
  </si>
  <si>
    <t>Izolace potrubí z trubice z pěnového polyetylenu s povrchovou ochrannou polyetylenovou tkaninou, tloušťka stěny 20 mm, d 35 mm</t>
  </si>
  <si>
    <t>722181244RW8</t>
  </si>
  <si>
    <t>Izolace potrubí z trubice z pěnového polyetylenu s povrchovou ochrannou polyetylenovou tkaninou, tloušťka stěny 20 mm, d 54 mm</t>
  </si>
  <si>
    <t>722190402R00</t>
  </si>
  <si>
    <t>Vyvedení a upevnění výpustek DN 20</t>
  </si>
  <si>
    <t>722190403R00</t>
  </si>
  <si>
    <t>Vyvedení a upevnění výpustek DN 25</t>
  </si>
  <si>
    <t>722223142R00</t>
  </si>
  <si>
    <t>Kulový kohout vypouštěcí a napouštěcí, vnější závit, DN 20, PN 10, mosaz</t>
  </si>
  <si>
    <t>722223182R00</t>
  </si>
  <si>
    <t>Kulový kohout výtokový (zahradní), vnější závit, DN 20, PN 10, mosaz</t>
  </si>
  <si>
    <t>722-3</t>
  </si>
  <si>
    <t>Kulový kohout, vnitřní-vnější závit 3/4×3/4, DN 15, PN 42, mosaz (pro připojení napájecích žlabů)</t>
  </si>
  <si>
    <t>722-4</t>
  </si>
  <si>
    <t>Kulový kohout, vnitřní-vnitřní závit, DN 20, PN 42, mosaz, s vypouštěním</t>
  </si>
  <si>
    <t>722-5</t>
  </si>
  <si>
    <t>Kulový kohout, vnitřní-vnitřní závit, DN 25, PN 35, mosaz, s vypouštěním</t>
  </si>
  <si>
    <t>722-6</t>
  </si>
  <si>
    <t>Kulový kohout, vnitřní-vnitřní závit, DN 32, PN 35, mosaz, s vypouštěním</t>
  </si>
  <si>
    <t>722-7</t>
  </si>
  <si>
    <t>Kulový kohout, vnitřní-vnitřní závit, DN 50, PN 35, mosaz, s vypouštěním</t>
  </si>
  <si>
    <t>734295212R00</t>
  </si>
  <si>
    <t>Filtr, vnitřní-vnitřní z.  DN 20</t>
  </si>
  <si>
    <t>722237622R00</t>
  </si>
  <si>
    <t>Zpětný ventil, vnitřní-vnitřní závit, DN 20, PN 16, mosaz</t>
  </si>
  <si>
    <t>722237623R00</t>
  </si>
  <si>
    <t>Zpětný ventil, vnitřní-vnitřní závit, DN 25, PN 16, mosaz</t>
  </si>
  <si>
    <t>722-8</t>
  </si>
  <si>
    <t>Manometr 0÷10 bar radiální 1/4"</t>
  </si>
  <si>
    <t>722-9</t>
  </si>
  <si>
    <t>Montáž tlakoměrů</t>
  </si>
  <si>
    <t>722-008T00</t>
  </si>
  <si>
    <t>Orientační štítky</t>
  </si>
  <si>
    <t>Pol__37I10</t>
  </si>
  <si>
    <t>Montáž orientačních štítků</t>
  </si>
  <si>
    <t>sb</t>
  </si>
  <si>
    <t>722280106R00</t>
  </si>
  <si>
    <t>Tlaková zkouška vodovodního potrubí DN 32</t>
  </si>
  <si>
    <t>722280107R00</t>
  </si>
  <si>
    <t>Tlaková zkouška vodovodního potrubí DN 40</t>
  </si>
  <si>
    <t>722290234R00</t>
  </si>
  <si>
    <t>Proplach a dezinfekce vodovod.potrubí DN 80</t>
  </si>
  <si>
    <t>998722201R00</t>
  </si>
  <si>
    <t>Přesun hmot pro vnitřní vodovod, v objektech výšky do 6 m</t>
  </si>
  <si>
    <t>724-1</t>
  </si>
  <si>
    <t>Cirkulační čerpadlo teplé vody s úsporným motorem, neregulované otáčky, 230V, tepelněizolační kryt, uzavírací ventil a zpětná klapka, přípojka R 3/4", DN 20</t>
  </si>
  <si>
    <t>732429111R00</t>
  </si>
  <si>
    <t>Montáž čerpadel oběhových spirálních, DN 25</t>
  </si>
  <si>
    <t>998724202R00</t>
  </si>
  <si>
    <t>Přesun hmot pro strojní vybavení, v objektech výšky do 12 m</t>
  </si>
  <si>
    <t>725013163R00</t>
  </si>
  <si>
    <t>Klozet kombinovaný, bílý, hluboké splachování, vodorovný odpad, včetně sedátka, šířka 360 mm, hloubka 630 mm, výška 400 mm</t>
  </si>
  <si>
    <t>725017161R00</t>
  </si>
  <si>
    <t>Umyvadlo na šrouby, 50 x 41 cm, bílé</t>
  </si>
  <si>
    <t>725-001</t>
  </si>
  <si>
    <t>Sprchová vanička keramická 900×900 mm</t>
  </si>
  <si>
    <t>725-002</t>
  </si>
  <si>
    <t>Zástěna pevná boční 900 mm</t>
  </si>
  <si>
    <t>725-003</t>
  </si>
  <si>
    <t>Dveře dvoukřídlé 900 mm</t>
  </si>
  <si>
    <t>725019101R00</t>
  </si>
  <si>
    <t>Výlevka stojící diturvitová s plastovou mřížkou</t>
  </si>
  <si>
    <t>725334301R00</t>
  </si>
  <si>
    <t>Nálevka se sifonem PP HL21, DN 32</t>
  </si>
  <si>
    <t>725534223R00</t>
  </si>
  <si>
    <t xml:space="preserve">Ohřívač vody elektrický zásobníkový tlakový, závěsný svislý, objem 80 l, příkon 2,0 kW, IP 45 </t>
  </si>
  <si>
    <t>725814123R00</t>
  </si>
  <si>
    <t>Ventil rohový bez zpětné klapky, DN15 x DN20</t>
  </si>
  <si>
    <t>725823114RT1</t>
  </si>
  <si>
    <t>Baterie dřezová stojánková ruční, bez otvír.odpadu, standardní</t>
  </si>
  <si>
    <t>725823121RT1</t>
  </si>
  <si>
    <t>Baterie umyvadlová stoján. ruční, vč. otvír.odpadu, standardní</t>
  </si>
  <si>
    <t>725825114RT1</t>
  </si>
  <si>
    <t>Baterie dřezová nástěnná ruční, standardní</t>
  </si>
  <si>
    <t>725845811RT1</t>
  </si>
  <si>
    <t>Baterie termost.sprchová nástěn.,bez příslušenství, standardní</t>
  </si>
  <si>
    <t>725-004</t>
  </si>
  <si>
    <t>Sprchová souprava s pevným držákem</t>
  </si>
  <si>
    <t>725-005</t>
  </si>
  <si>
    <t>Toaletní deska plastová (polička nad umyvadlem v umývárně)</t>
  </si>
  <si>
    <t>725-006</t>
  </si>
  <si>
    <t>Dávkovač mýdla plastový (u umyvadla a umývátka)</t>
  </si>
  <si>
    <t>725-007</t>
  </si>
  <si>
    <t>Zásobník papírových ručníků plastový (u umyvadel a umývátek vzáchodových předsíních)</t>
  </si>
  <si>
    <t>725-008</t>
  </si>
  <si>
    <t>Zásobník toaletního papíru kovový (u záchodové mísy)</t>
  </si>
  <si>
    <t>725-009</t>
  </si>
  <si>
    <t>Mýdelník kovový (ve sprše)</t>
  </si>
  <si>
    <t>725-010</t>
  </si>
  <si>
    <t>Věšák dvojitý kovový (před sprchou, v záchodové kabině, v záchodové předsíni, v úklidové komoře)</t>
  </si>
  <si>
    <t>998725201R00</t>
  </si>
  <si>
    <t>Přesun hmot pro zařizovací předměty, v objektech výšky do 6 m</t>
  </si>
  <si>
    <t>24-36T</t>
  </si>
  <si>
    <t>115101201R00</t>
  </si>
  <si>
    <t>Čerpání vody na výšku do 10 m, přítok do 500 l/min</t>
  </si>
  <si>
    <t>h</t>
  </si>
  <si>
    <t>10*30</t>
  </si>
  <si>
    <t>115101301R00</t>
  </si>
  <si>
    <t>Pohotovost čerp.soupravy, výška 10 m, přítok 500 l</t>
  </si>
  <si>
    <t>den</t>
  </si>
  <si>
    <t>121101102R00</t>
  </si>
  <si>
    <t>Sejmutí ornice s přemístěním přes 50 do 100 m</t>
  </si>
  <si>
    <t>0,3*7*10,6</t>
  </si>
  <si>
    <t>131201113R00</t>
  </si>
  <si>
    <t>Hloubení nezapaž. jam hor.3 do 10000 m3, STROJNĚ</t>
  </si>
  <si>
    <t>4,25*7*8</t>
  </si>
  <si>
    <t>2,6*2,6*3</t>
  </si>
  <si>
    <t>131201119R00</t>
  </si>
  <si>
    <t>Příplatek za lepivost - hloubení nezap.jam v hor.3</t>
  </si>
  <si>
    <t>258,28*0,5</t>
  </si>
  <si>
    <t>161101102R00</t>
  </si>
  <si>
    <t>Svislé přemístění výkopku z hor.1-4 do 4,0 m</t>
  </si>
  <si>
    <t>4,25*7*8/100*7</t>
  </si>
  <si>
    <t>4,25*7*8-3,85*3,6*4,6</t>
  </si>
  <si>
    <t>2,6*2,6*3-0,85*0,85*3,14*3+0,00195</t>
  </si>
  <si>
    <t>5,15*6,15+0,0075</t>
  </si>
  <si>
    <t>0,1*4,1*5,1+0,009</t>
  </si>
  <si>
    <t>0,1*(4,1+5,1)*2</t>
  </si>
  <si>
    <t>základ pro rozvaděč : 0,5*1,2*1,2</t>
  </si>
  <si>
    <t>(0,5+1,2)*2*1</t>
  </si>
  <si>
    <t>348171211R00</t>
  </si>
  <si>
    <t xml:space="preserve">Osazení oc.zábradlí na zdech a valech do 100 kg/m v.1m ocelové dvoutrubkové zábradlí </t>
  </si>
  <si>
    <t>(4,3+3,3)*2</t>
  </si>
  <si>
    <t>38-01</t>
  </si>
  <si>
    <t>D+M prefabrikované jímky 3,60x4,6m hl. 4m</t>
  </si>
  <si>
    <t>38-02</t>
  </si>
  <si>
    <t>Šachta  betonová  armaturní šachta</t>
  </si>
  <si>
    <t>564851111RT4918</t>
  </si>
  <si>
    <t>Podklad ze štěrkodrti po zhutnění tloušťky 15 cm štěrkodrť frakce 16-32 mm hutnění na Edef=65MPa</t>
  </si>
  <si>
    <t>0,15*5,15*6,15+0,00912</t>
  </si>
  <si>
    <t>998142261R00</t>
  </si>
  <si>
    <t>Přesun hmot, zásobníky zemědělské monolitické</t>
  </si>
  <si>
    <t>122201101R00</t>
  </si>
  <si>
    <t>Odkopávky nezapažené v hor. 3 do 100 m3</t>
  </si>
  <si>
    <t>4*7*0,60</t>
  </si>
  <si>
    <t>167101101R00</t>
  </si>
  <si>
    <t>Nakládání výkopku z hor.1-4 v množství do 100 m3</t>
  </si>
  <si>
    <t>odkopávka : 4*7*0,60</t>
  </si>
  <si>
    <t>skutečná deska : -3*6*0,60</t>
  </si>
  <si>
    <t>3*3*2</t>
  </si>
  <si>
    <t>271571112R00</t>
  </si>
  <si>
    <t>Polštář základu ze štěrkopísku netříděného</t>
  </si>
  <si>
    <t>4*7*0,3</t>
  </si>
  <si>
    <t>4*7*0,05</t>
  </si>
  <si>
    <t>273321611R00</t>
  </si>
  <si>
    <t xml:space="preserve">Železobeton základových desek C 30/37 </t>
  </si>
  <si>
    <t>deska pro sila 3x3 2 ks : 3*6*0,3</t>
  </si>
  <si>
    <t>0,3*3*4*2</t>
  </si>
  <si>
    <t>273361921R00</t>
  </si>
  <si>
    <t>Výztuž základových desek ze svařovaných sítí</t>
  </si>
  <si>
    <t>sítě do základu desky pro silo výztuž 150x150/8 vč.pomocné výztuže : 5,384*2,95*2,95*2*2*0,001*1,4+0,00762</t>
  </si>
  <si>
    <t>0,003*5,4+0,0038</t>
  </si>
  <si>
    <t>998224111R00</t>
  </si>
  <si>
    <t>Přesun hmot, pozemní komunikace, kryt betonový</t>
  </si>
  <si>
    <t>005121R</t>
  </si>
  <si>
    <t>79*0,25</t>
  </si>
  <si>
    <t>122301101R00</t>
  </si>
  <si>
    <t>Odkopávky nezapažené v hor. 4 do 100 m3</t>
  </si>
  <si>
    <t>79*0,55</t>
  </si>
  <si>
    <t>273326141RT7</t>
  </si>
  <si>
    <t>Zákl. desky z betonu železového vodostaveb. C30/37 XA3 odolnost proti chemicky agresivnímu prostředí</t>
  </si>
  <si>
    <t>OD STÁJE K OPĚRNÉ ZDI KONČÍ PŘEJEZDNÝM PRAHEM : 10*7,9*0,25</t>
  </si>
  <si>
    <t>0,25*9,9*2</t>
  </si>
  <si>
    <t>273361921RT4</t>
  </si>
  <si>
    <t>Výztuž základových desek ze svařovaných sítí průměr drátu  6,0, oka 100/100 mm KH30</t>
  </si>
  <si>
    <t>4,44*10*7,9*2*0,001*1,25+0,0031</t>
  </si>
  <si>
    <t>19,75*2</t>
  </si>
  <si>
    <t>PLATLE : 1,96*0,2*20</t>
  </si>
  <si>
    <t>PŘEJEZDNÉ TRUBKY : 9,9*35</t>
  </si>
  <si>
    <t>Tyč ocelová plochá S235JR, rozměr 50 x 5 mm</t>
  </si>
  <si>
    <t>1,96*0,2*20*1,08*0,001+0,00153</t>
  </si>
  <si>
    <t>14211127R</t>
  </si>
  <si>
    <t>Trubka bezešvá hladká 11353.0  D 152x10,0 mm</t>
  </si>
  <si>
    <t>PŘEJEZDNÉ TRUBKY : 9,9*1,05+0,005</t>
  </si>
  <si>
    <t>564211111R00</t>
  </si>
  <si>
    <t>Podklad ze štěrkopísku po zhutnění tloušťky 5 cm</t>
  </si>
  <si>
    <t>10*7,9</t>
  </si>
  <si>
    <t>564772111R00</t>
  </si>
  <si>
    <t>Podklad z kam.drceného 32-63 s výplň.kamen. 25 cm</t>
  </si>
  <si>
    <t>D+M T  profilu 50x6 s přivařenými pracnami PLO 30x5  dl.100mm á 50 cm vč.základ.nátěru  cca 244kg</t>
  </si>
  <si>
    <t>T   do podlahy 4,44*47,5*1,1=231,99kg : (9,5*5)</t>
  </si>
  <si>
    <t xml:space="preserve">PLO 30/5 dl.100mm á500mm (19*5)*0,1*1,18*1,1=12,10kg : </t>
  </si>
  <si>
    <t>33,97*0,4+0,5*0,8*0,4+0,002</t>
  </si>
  <si>
    <t>Nakládání výkopku z hor. 1 ÷ 4 v množství do 100 m3</t>
  </si>
  <si>
    <t>33,97*0,4+0,5*0,8*0,4</t>
  </si>
  <si>
    <t>-(0,4*4,15*7,9+0,5*0,8*0,4)+0,006</t>
  </si>
  <si>
    <t>273313311R00</t>
  </si>
  <si>
    <t>Beton základových desek prostý C 8/10</t>
  </si>
  <si>
    <t>DNO ŠACHTY : 0,9*0,9*0,15+0,0085</t>
  </si>
  <si>
    <t>273326131RT6</t>
  </si>
  <si>
    <t>Zákl. desky z betonu železového vodostaveb. C25/30 XA2 odolnost proti chemicky agresivnímu prostředí</t>
  </si>
  <si>
    <t>VÝDEJNÍ PLOCHA : (0,5+6,5)*4,5*0,2</t>
  </si>
  <si>
    <t>0,1*0,2*4,5*2</t>
  </si>
  <si>
    <t>VÝDEJNÍ PLOCHA : 0,2*(6,5+4,5)*2</t>
  </si>
  <si>
    <t>ŠACHTA : 0,1*0,9*4</t>
  </si>
  <si>
    <t>0,2*2,75*4</t>
  </si>
  <si>
    <t>0,1*4,5*2*2</t>
  </si>
  <si>
    <t>VÝDEJNÍ PLOCHA : 4,44*4,15*7,9*2*0,001*1,25+0,00609</t>
  </si>
  <si>
    <t>6,56*2</t>
  </si>
  <si>
    <t>PLATLE : 1,96*0,2*16</t>
  </si>
  <si>
    <t>PŘEJEZDNÉ TRUBKY : 7,9*35+0,008</t>
  </si>
  <si>
    <t>1,96*0,2*13*2*1,08*0,001+0,00899</t>
  </si>
  <si>
    <t>PŘEJEZDNÉ TRUBKY : 7,9*1,05+0,005</t>
  </si>
  <si>
    <t>311321311R00</t>
  </si>
  <si>
    <t>Železobeton nadzákladových zdí C 16/20</t>
  </si>
  <si>
    <t>ŠACHTA : 0,15*0,65*(0,80+0,50)*2+0,0065</t>
  </si>
  <si>
    <t>311351105R00</t>
  </si>
  <si>
    <t>Bednění nadzákladových zdí oboustranné - zřízení</t>
  </si>
  <si>
    <t>0,65*(0,5+0,8)*4</t>
  </si>
  <si>
    <t>311351106R00</t>
  </si>
  <si>
    <t>Bednění nadzákladových zdí oboustranné-odstranění</t>
  </si>
  <si>
    <t>ŠACHTA : 7,90*0,8*(0,75*4)*0,001*1,25+0,0063</t>
  </si>
  <si>
    <t>767995101R00</t>
  </si>
  <si>
    <t>Výroba a montáž kov. atypických konstr. do 5 kg</t>
  </si>
  <si>
    <t>L50/50/5 ŠACHTA  HRANY ŠACHTY PŘE OSAZENÍ RÁMU : 3,77*0,62*4+0,0004</t>
  </si>
  <si>
    <t>133301510000R</t>
  </si>
  <si>
    <t>Úhelník rovnoramenný L jakost S235  50x50x5 mm 11375</t>
  </si>
  <si>
    <t>L50/50/5 ŠACHTA  HRANY ŠACHTY PŘE OSAZENÍ RÁMU : 3,77*0,62*4*1,08+0,00243</t>
  </si>
  <si>
    <t>4,3*7,9</t>
  </si>
  <si>
    <t>564752111R00</t>
  </si>
  <si>
    <t>Podklad z kam.drceného 32-63 s výplň.kamen. 15 cm</t>
  </si>
  <si>
    <t>899203111RT3</t>
  </si>
  <si>
    <t>Osazení mříží litinových s rámem do 150kg včetně dodávky vtokové mříže 500 x 500 mm, D400</t>
  </si>
  <si>
    <t>917862111R00</t>
  </si>
  <si>
    <t>Osazení stojat. obrub.bet. s opěrou,lože z C 12/15</t>
  </si>
  <si>
    <t>918101111R00</t>
  </si>
  <si>
    <t>Lože pod obrubníky nebo obruby dlažeb z C 12/15</t>
  </si>
  <si>
    <t>PODÉLNÁ STRANA OBRUBNÍK : 0,5*0,5*4,15+0,0025</t>
  </si>
  <si>
    <t>132301210R00</t>
  </si>
  <si>
    <t>Hloubení rýh š.do 200 cm hor.4 do 50 m3, STROJNĚ</t>
  </si>
  <si>
    <t>podkladový beton pod zídku : 0,1*1,5*(10+4)</t>
  </si>
  <si>
    <t>deska pod opěr. stěnu : 1*1,5*(10+4)</t>
  </si>
  <si>
    <t>8,45</t>
  </si>
  <si>
    <t>23,01-8,45</t>
  </si>
  <si>
    <t>23,10+8,45</t>
  </si>
  <si>
    <t>podkladový beton pod zídku : 0,1*1,5*(10+4)-0,1*1,2*(8,1+3)</t>
  </si>
  <si>
    <t>deska pod opěr. stěnu : 1*1,5*(10+4)-1*1,2*(8,1+3)+0,002</t>
  </si>
  <si>
    <t>1,2*(8,1+1,3)</t>
  </si>
  <si>
    <t>podkladový beton pod zídku : 0,1*1,2*(8,1+1,3)*1,03+0,00816</t>
  </si>
  <si>
    <t>273321411R00</t>
  </si>
  <si>
    <t>Železobeton základových desek C 25/30 XC4,XF1,XA1</t>
  </si>
  <si>
    <t>deska pod opěr. stěnu : 1*1,2*(8,1+1,3)</t>
  </si>
  <si>
    <t>Výztuž základ. pasů z betonářské oceli 10505 (R)</t>
  </si>
  <si>
    <t>odhad 50kg/m3 : 50*1*1,2*(8,1+1,3)*0,001+0,006</t>
  </si>
  <si>
    <t>271570010RAB</t>
  </si>
  <si>
    <t>Polštář hutněný pod základy ze štěrkopísku tloušťky 15 cm</t>
  </si>
  <si>
    <t>štěrk pod podkladový beton opěěrná zídka : 1,2*(8,1+1,3)</t>
  </si>
  <si>
    <t>279350001RA0</t>
  </si>
  <si>
    <t>Bednění a odbednění základových konstrukcí</t>
  </si>
  <si>
    <t>deska pod opěr. stěnu : 1*(8,1+1,3)*2</t>
  </si>
  <si>
    <t>311321825R00</t>
  </si>
  <si>
    <t>Železobeton nadzákladových zdí pohledový C 25/30</t>
  </si>
  <si>
    <t>opěrná zídka : 0,3*(7,7+3)*1,5+0,005</t>
  </si>
  <si>
    <t>380356241R00</t>
  </si>
  <si>
    <t>Bednění kompl.konstr.neomít.BV pl.rovinných,zříz.</t>
  </si>
  <si>
    <t>opěrná zídka : 1,5*(7,7+3,3)*2</t>
  </si>
  <si>
    <t>380356242R00</t>
  </si>
  <si>
    <t>Bednění kompl.konstr.neomít.BV pl.rovinných,odbed.</t>
  </si>
  <si>
    <t>sítě stěny : 0,222+0,008</t>
  </si>
  <si>
    <t>vázaná výztuž R8,10,12 : 0,820</t>
  </si>
  <si>
    <t>výztuž v položce výztuž základových pasů : -0,522</t>
  </si>
  <si>
    <t>8-001</t>
  </si>
  <si>
    <t xml:space="preserve">Trubka DN 100 vložená do stěny dl.400mm pro odvodnění  po á 4m odvodnění rubu zdi </t>
  </si>
  <si>
    <t>26-01</t>
  </si>
  <si>
    <t>Produkční stáj kejdové ustájení   ,vepsat celkovou cenu dle samostatného soupisu</t>
  </si>
  <si>
    <t>26-02</t>
  </si>
  <si>
    <t>Produkční stáj stelivové ustájení  vepsat celkovou cenu dle samostatného soupisu</t>
  </si>
  <si>
    <t>26-03</t>
  </si>
  <si>
    <t>Technologie chlazení mléka   vepsat celkovou cenu dle samostatného soupisu</t>
  </si>
  <si>
    <t>26-04</t>
  </si>
  <si>
    <t>D+M Separátor vč. příslušenství (objekt separátoru, hadice, schody pozink. sloup, potrubí, ovládací  panel,elektroinstalace objektu pro šnekový separátor,.. ...)</t>
  </si>
  <si>
    <t>26-05</t>
  </si>
  <si>
    <t>Technologie vybavení přečerpávací jímky vepsat celkovou cenu dle samostatného soupisu</t>
  </si>
  <si>
    <t>26-06</t>
  </si>
  <si>
    <t>Technologie vybavení skladovací jímky    vepsat celkovou cenu dle samostatného soupisu</t>
  </si>
  <si>
    <t>26-07</t>
  </si>
  <si>
    <t>Technologie - dojení vepsat celkovou cenu dle samostatného soupisu</t>
  </si>
  <si>
    <t>26-08</t>
  </si>
  <si>
    <t>Skládání a přeprava technologie - traktorbagr s vidlemi/manipulátor s vidlemi vč. obsluhy atd.</t>
  </si>
  <si>
    <t xml:space="preserve">hod   </t>
  </si>
  <si>
    <t>26-09</t>
  </si>
  <si>
    <t>Úklid, likvidace obalů odvoz na skládku</t>
  </si>
  <si>
    <t>0,3*25*25</t>
  </si>
  <si>
    <t>vjezd do výkopu počítáno v 432,26 : 3,8*(5+2)/2*5</t>
  </si>
  <si>
    <t>1,9*12,5^2*3,14</t>
  </si>
  <si>
    <t>1,85*11,65^2*3,14+0,0005</t>
  </si>
  <si>
    <t>1787,1*0,5</t>
  </si>
  <si>
    <t>(893,55+877)/100*7+0,0015</t>
  </si>
  <si>
    <t>1,85*11,65^2*3,14</t>
  </si>
  <si>
    <t>-1,85*8,53^2*3,14</t>
  </si>
  <si>
    <t>-1,9*8,53^2*3,14</t>
  </si>
  <si>
    <t>vjezd do výkopu : 3,8*(5+2)/2*5+0,00009</t>
  </si>
  <si>
    <t>930,34</t>
  </si>
  <si>
    <t>162301102RT3</t>
  </si>
  <si>
    <t>Vodorovné přemístění výkopku z hor.1-4 do 1000 m nosnost 12 t</t>
  </si>
  <si>
    <t>vjezd do výkopu : 3,8*(5+2)/2*5</t>
  </si>
  <si>
    <t>-930,34+0,0005</t>
  </si>
  <si>
    <t>V případě nevhodné  vytěžené zeminy  pro zásyp zásyp nahradit kamenivem popř.vhodným recyklátem  štěrkodrtí,hutnění</t>
  </si>
  <si>
    <t>182951111R00</t>
  </si>
  <si>
    <t>Položení netkané textilie bez upevnění</t>
  </si>
  <si>
    <t>9,65^2*3,14+0,00535</t>
  </si>
  <si>
    <t>0,1*9^2*3,14+0,0060</t>
  </si>
  <si>
    <t>0,1*2*9*3,14+0,008</t>
  </si>
  <si>
    <t>28997019861</t>
  </si>
  <si>
    <t>Geotextílie separační, filtrační, zpevňující polypropylén, 500 g/m2</t>
  </si>
  <si>
    <t>1,5*2*8,7*3,14+0,006</t>
  </si>
  <si>
    <t>212810010RAC</t>
  </si>
  <si>
    <t xml:space="preserve">Trativody z PVC drenážních flexibilních trubek lože štěrkopísek a obsyp kamenivo, trubky d 100 mm </t>
  </si>
  <si>
    <t>trativod : 2*8,7*3,14+0,004</t>
  </si>
  <si>
    <t>69370522R</t>
  </si>
  <si>
    <t>Geotextilie netkaná PP 500 g/m2</t>
  </si>
  <si>
    <t>9,65^2*3,14*1,2-0,88558</t>
  </si>
  <si>
    <t>38-1</t>
  </si>
  <si>
    <t>Železobetonová jímka o  užit.objemu1219m3 vn.průměr 16,5m; v.6,0m železobetonová monolitická tl.stěny28cm,</t>
  </si>
  <si>
    <t>564681111R00</t>
  </si>
  <si>
    <t>Podklad z kameniva drceného 63-125 mm, tl. 30 cm hutnění na Edef=65MPa</t>
  </si>
  <si>
    <t>564831111RT4</t>
  </si>
  <si>
    <t>Podklad ze štěrkodrti po zhutnění tloušťky 10 cm štěrkodrť frakce 0-63 mm  hutnění na Edef=65MPa</t>
  </si>
  <si>
    <t>564851111RT2</t>
  </si>
  <si>
    <t>Podklad ze štěrkodrti po zhutnění tloušťky 15 cm štěrkodrť frakce 0-32 mm  hutnění na Edef=65MPa</t>
  </si>
  <si>
    <t>56469199</t>
  </si>
  <si>
    <t>Vyštěrkovaná zhutněná plocha 7 x 7 m pro věžový jeřáb s prokazatelným zhutněním 45  MPa,vč.zemních prací pro výstavbu skladovacích jímek, po výstavbě se může zrušit nebo využít pro manipulační plochu</t>
  </si>
  <si>
    <t>564871111RT251</t>
  </si>
  <si>
    <t>Podklad ze štěrkodrti po zhutnění tloušťky 15 cm štěrkodrť frakce 16-32 mm  hutnění na Edef=65MPa</t>
  </si>
  <si>
    <t>9-01</t>
  </si>
  <si>
    <t>Kontrolní systém šachta D 150mm s uzavíratelným víčkem dle výkresu č. D 1.1.2.3</t>
  </si>
  <si>
    <t>00511 R</t>
  </si>
  <si>
    <t>005111021R</t>
  </si>
  <si>
    <t>Vytyčení inženýrských sítí</t>
  </si>
  <si>
    <t>35,70*0,4+0,5*0,55*0,4</t>
  </si>
  <si>
    <t>-(6,5*4,5*0,4+0,5*0,8*0,4)</t>
  </si>
  <si>
    <t>273313611R00</t>
  </si>
  <si>
    <t>Beton základových desek prostý C 16/20</t>
  </si>
  <si>
    <t>273326141RU1</t>
  </si>
  <si>
    <t>Zákl. desky z betonu železového vodostaveb. C30/37 XF1,XC4;XA1;XM1;HV4 XC4 odolnost proti korozi způsobené karbonací</t>
  </si>
  <si>
    <t>VÝDEJNÍ PLOCHA : 4,44*(0,5+6,5)*4,5*2*0,001*1,25+0,00035</t>
  </si>
  <si>
    <t>6,3*2</t>
  </si>
  <si>
    <t>PLATLE : 1,96*0,2*13*2</t>
  </si>
  <si>
    <t>PŘEJEZDNÉ TRUBKY : 6,5*2*35+0,008</t>
  </si>
  <si>
    <t>PŘEJEZDNÉ TRUBKY : 6,5*2*1,05+0,35</t>
  </si>
  <si>
    <t>Výztuž nadzákladových zdí ze svařovaných sítí KH 30, drát d 6,0 mm, oko 100 x 100 mm</t>
  </si>
  <si>
    <t>7,5*5</t>
  </si>
  <si>
    <t>0,25*4,76*5,650+0,0065</t>
  </si>
  <si>
    <t>0,5*5,86*6,86+0,0002</t>
  </si>
  <si>
    <t>132201111R00</t>
  </si>
  <si>
    <t>Hloubení rýh šířky do 60 cm v hor.3 do 100 m3</t>
  </si>
  <si>
    <t>základ.pas pro schodiště : 0,8*0,5*1,1</t>
  </si>
  <si>
    <t>20,1+28,53+13,03</t>
  </si>
  <si>
    <t>175200010RAA</t>
  </si>
  <si>
    <t>Obsyp objektu prohozenou zeminou AGREGOVANÁ POLOŽKA  dovoz zeminy ze vzdálenosti  50 m</t>
  </si>
  <si>
    <t>5,86*6,86*0,8-4,86*5,86*0,8+0,004</t>
  </si>
  <si>
    <t>0,1*4,76*5,650+0,0006</t>
  </si>
  <si>
    <t>0,1*(4,76+5,65)*2+0,048</t>
  </si>
  <si>
    <t>Beton základových patek prostý C 16/20 (B 20)</t>
  </si>
  <si>
    <t>schodiště : 0,8*0,45*1,1*1,05+0,0042</t>
  </si>
  <si>
    <t>0,8*(0,45+1,1)*2</t>
  </si>
  <si>
    <t>311321412R00</t>
  </si>
  <si>
    <t xml:space="preserve">Železobeton nadzákladových zdí C 30/37  </t>
  </si>
  <si>
    <t>0,3*4,05*(3,56+3*2)</t>
  </si>
  <si>
    <t>0,3*3,95*2*2+0,0046</t>
  </si>
  <si>
    <t>odhad t/m3betonu : 90*16,36*0,001+0,0076</t>
  </si>
  <si>
    <t>0,3*3,95*2</t>
  </si>
  <si>
    <t>3,95*2*2</t>
  </si>
  <si>
    <t>4,05*(4,16+3,56+2,75*2+3,05*2)+0,004</t>
  </si>
  <si>
    <t>0,3*0,1*2</t>
  </si>
  <si>
    <t>Mazanina betonová tl. 12 - 24 cm C 30/37 XF3,XC4,XA1,XD1</t>
  </si>
  <si>
    <t>(0,3+0,35)/2*4,16*5,05+0,0024</t>
  </si>
  <si>
    <t>0,325*(4,16+5,05)*2+0,0135</t>
  </si>
  <si>
    <t>631361721R00</t>
  </si>
  <si>
    <t>Výztuž mazanin z oceli B500B (dříve BSt 500 S)</t>
  </si>
  <si>
    <t>odhad 10kg na m3 betonu vázací výztuž : 0,01*6,83+0,0017</t>
  </si>
  <si>
    <t>631361921RU2</t>
  </si>
  <si>
    <t>Výztuž mazanin svařovanou sítí KZ 70, drát d 10,0 mm, oko 150 x 150 mm</t>
  </si>
  <si>
    <t>9*4,16*5,05*2*0,001*1,3+0,00841</t>
  </si>
  <si>
    <t>631571004R00</t>
  </si>
  <si>
    <t>Násyp ze štěrkopísku 0 - 32, tř. zpevňující</t>
  </si>
  <si>
    <t>0,3*4,86*5,86+0,00612</t>
  </si>
  <si>
    <t>mezi jímkou a separátorem pod schodištěm : 0,15*1,2*08</t>
  </si>
  <si>
    <t>941941041R00</t>
  </si>
  <si>
    <t>Montáž lešení leh.řad.s podlahami,š.1,2 m, H 10 m</t>
  </si>
  <si>
    <t>2*(3,56+5,5*2)</t>
  </si>
  <si>
    <t>941941291R00</t>
  </si>
  <si>
    <t>Příplatek za každý měsíc použití lešení k pol.1041</t>
  </si>
  <si>
    <t>941941841R00</t>
  </si>
  <si>
    <t>Demontáž lešení leh.řad.s podlahami,š.1,2 m,H 10 m</t>
  </si>
  <si>
    <t>953943124R00</t>
  </si>
  <si>
    <t>Osazení kovových předmětů do betonu, 30 kg / kus</t>
  </si>
  <si>
    <t>767392112R00</t>
  </si>
  <si>
    <t>Montáž krytiny střech, tvar. plechem, šroubováním</t>
  </si>
  <si>
    <t>4,4*2,3</t>
  </si>
  <si>
    <t>767951112R00</t>
  </si>
  <si>
    <t>Pozinkování ocelových výrobků, hmotnost celková od 10 do 50 kg</t>
  </si>
  <si>
    <t>14,30*4,16*3*1,1+3,6896</t>
  </si>
  <si>
    <t>767995103R00</t>
  </si>
  <si>
    <t>Výroba a montáž kov. atypických konstr. do 20 kg</t>
  </si>
  <si>
    <t>Ič.14 : 14,30*4,16*3</t>
  </si>
  <si>
    <t>kotevní plech 200x200mm : 16*0,2*0,2*6</t>
  </si>
  <si>
    <t>R12 navařené na kotevní plech : 0,88*0,3*4*13</t>
  </si>
  <si>
    <t>kotevní plech 300x300mm : 24*0,3*0,3*7+0,008</t>
  </si>
  <si>
    <t>767-001</t>
  </si>
  <si>
    <t>Domek  separátoru  - délka s plošinou 5300 mm šířka 2970 mm s obloženými stěnami a zastřešením</t>
  </si>
  <si>
    <t>767-002</t>
  </si>
  <si>
    <t>Schody 800/4000 komplet - schody k objektu separátoru,  zalomené, s podestou, žárově zinkováno, včetně montážního materiálu</t>
  </si>
  <si>
    <t>13380525R</t>
  </si>
  <si>
    <t>Tyč ocelová I 140, S235JR</t>
  </si>
  <si>
    <t>14,30*4,16*3*0,001*1,1+0,00369</t>
  </si>
  <si>
    <t>13515120R</t>
  </si>
  <si>
    <t>Ocel široká jakost S235 JRG2, rozměr 200 x 10 mm</t>
  </si>
  <si>
    <t>kotevní plech 200x200mm : 16*0,2*0,2*6*0,001*1,08+0,00585</t>
  </si>
  <si>
    <t>13530820R</t>
  </si>
  <si>
    <t>Ocel široká jakost S235 JRG2, rozměr 300 x 10 mm</t>
  </si>
  <si>
    <t>kotevní plech 300x300mm : 24*0,3*0,3*7*0,001*1,08+0,00367</t>
  </si>
  <si>
    <t>15512715R</t>
  </si>
  <si>
    <t>Ocel tažená kruhová 11SMn30, průměr 12 mm</t>
  </si>
  <si>
    <t>R12 navařené na kotevní plech : 0,88*0,3*4*13*0,001*1,08+0,00517</t>
  </si>
  <si>
    <t>553506380R</t>
  </si>
  <si>
    <t>Plech trapézový T35 /205 Pozink, tl. 0,70 mm</t>
  </si>
  <si>
    <t>4,4*2,3*1,2+0,006</t>
  </si>
  <si>
    <t>998767201R00</t>
  </si>
  <si>
    <t>Přesun hmot pro zámečnické konstr., výšky do 6 m</t>
  </si>
  <si>
    <t>783226100R00</t>
  </si>
  <si>
    <t>Nátěr syntetický kovových konstrukcí základní</t>
  </si>
  <si>
    <t>Ič.14 : 0,506*4,16*3</t>
  </si>
  <si>
    <t>kotevní plech 200x200mm : 0,2*0,2*2*6</t>
  </si>
  <si>
    <t>kotevní plech 300x300mm : 0,31*0,31*2*7+0,00972</t>
  </si>
  <si>
    <t>78325-0001</t>
  </si>
  <si>
    <t>Nátěr kovových konstr. 1+ 1x email</t>
  </si>
  <si>
    <t>2094*0,2</t>
  </si>
  <si>
    <t>boční strana stáje k výdejní ploše : ((0,25+0,5+0,7+0,02+0,15)/5*(313)+0,012)*0,5</t>
  </si>
  <si>
    <t>boční strana stáje ke sjezdu : (0,06+0,66+0,66+0,71+0,39)/5*206*0,5</t>
  </si>
  <si>
    <t>203,6*0,5</t>
  </si>
  <si>
    <t>132201210R00</t>
  </si>
  <si>
    <t>Hloubení rýh š.do 200 cm hor.3 do 50 m3,STROJNĚ</t>
  </si>
  <si>
    <t>výkop rýhy pro rigol : 0,4*0,7*65,12+0,0064</t>
  </si>
  <si>
    <t>203,70+18,24</t>
  </si>
  <si>
    <t>171101101R00</t>
  </si>
  <si>
    <t>Uložení sypaniny do násypů zhutněných na 95% PS</t>
  </si>
  <si>
    <t>podélná strana stáje (od celkové plochy se odečítá část bočních stran,kde je výkop zeminy) : (1,16+1,13+1,11+1,02+0,84+0,45+0,81+0,88+0,93+0,81+0,96+0,94+0,98+0,94+0,83)/15*(2094-313-206-171)</t>
  </si>
  <si>
    <t>boční strana stáje k dojírně odměřeno ze situace v m2 : (1,33+1,14+0,96+0,69)/4*171+0,006</t>
  </si>
  <si>
    <t>171101104R00</t>
  </si>
  <si>
    <t>Uložení sypaniny do násypů zhutněných na 102 % PS</t>
  </si>
  <si>
    <t>1,58*3,8/2*44,30</t>
  </si>
  <si>
    <t>1,64*2,8/2*41,64</t>
  </si>
  <si>
    <t>0,8*1,7/2*26+0,00596</t>
  </si>
  <si>
    <t>0,5*1,4/2*21</t>
  </si>
  <si>
    <t>171151101R00</t>
  </si>
  <si>
    <t>Hutnění boků násypů</t>
  </si>
  <si>
    <t>1,7*44,3</t>
  </si>
  <si>
    <t>1,64*41,64</t>
  </si>
  <si>
    <t>1,7*26</t>
  </si>
  <si>
    <t>1,4*21+0,0004</t>
  </si>
  <si>
    <t>3*82</t>
  </si>
  <si>
    <t>206+313</t>
  </si>
  <si>
    <t>181201102R00</t>
  </si>
  <si>
    <t>Úprava pláně v násypech v hor. 1-4, se zhutněním</t>
  </si>
  <si>
    <t>2094-519</t>
  </si>
  <si>
    <t>181301102R00</t>
  </si>
  <si>
    <t>Rozprostření ornice, rovina, tl. 10-15 cm,do 500m2</t>
  </si>
  <si>
    <t>odměřeno ze situace v m2 : 65</t>
  </si>
  <si>
    <t>182201101R00</t>
  </si>
  <si>
    <t>Svahování násypů</t>
  </si>
  <si>
    <t>182301122R00</t>
  </si>
  <si>
    <t>Rozprostření ornice, svah, tl. 10-15 cm, do 500 m2</t>
  </si>
  <si>
    <t>710-65</t>
  </si>
  <si>
    <t>564791</t>
  </si>
  <si>
    <t xml:space="preserve">Podklad pro zpevnění z kameniva vyrovnávací konstrukční násyp hutnit po vrstvách vč.dopravy </t>
  </si>
  <si>
    <t>-203,6</t>
  </si>
  <si>
    <t>2094</t>
  </si>
  <si>
    <t>564851114R00</t>
  </si>
  <si>
    <t>Podklad ze štěrkodrti po zhutnění tloušťky 18 cm</t>
  </si>
  <si>
    <t>573231124R00</t>
  </si>
  <si>
    <t>Postřik spojovací z KAE, množství zbytkového asfaltu 0,4 kg/m2</t>
  </si>
  <si>
    <t>577141212R00</t>
  </si>
  <si>
    <t>Beton asfalt. ACO 8,ACO 11,ACO 16, do 3 m, tl.5 cm</t>
  </si>
  <si>
    <t>565151111R00</t>
  </si>
  <si>
    <t>Podklad z obal kam.ACP 16+,ACP 22+,do 3 m,tl. 7 cm</t>
  </si>
  <si>
    <t>567122114R00</t>
  </si>
  <si>
    <t>Podklad z kameniva zpev.cementem SC C8/10 tl.15 cm</t>
  </si>
  <si>
    <t>899331111R00</t>
  </si>
  <si>
    <t>Výšková úprava vstupu do 20 cm, zvýšení poklopu</t>
  </si>
  <si>
    <t>Protierozní rozllivná štěrková plocha 1x10m</t>
  </si>
  <si>
    <t>917862114RT5</t>
  </si>
  <si>
    <t>Osazení stojatého obrubníku betonového, s boční opěrou, do lože z betonu C 25/30 včetně obrubníku 1000 x 100 x 250 mm</t>
  </si>
  <si>
    <t>2 x plocha protierozní : (10+0,5)*2</t>
  </si>
  <si>
    <t>0,3*0,5*21</t>
  </si>
  <si>
    <t>564261111R00</t>
  </si>
  <si>
    <t>Podklad ze štěrkopísku po zhutnění tloušťky 20 cm</t>
  </si>
  <si>
    <t>0,7*(21+13,2+9,8)</t>
  </si>
  <si>
    <t>protierozní plocha : 0,7*(0,33*29+0,33*3)*2+0,006</t>
  </si>
  <si>
    <t>935112211R00</t>
  </si>
  <si>
    <t>Osazení přík.žlabu do C8/10 tl.10cm z tvárnic 80cm</t>
  </si>
  <si>
    <t>(21+13,2+9,8)</t>
  </si>
  <si>
    <t>protierozní plocha : (0,33*29+0,33*3)*2</t>
  </si>
  <si>
    <t>592275200R</t>
  </si>
  <si>
    <t>Žlab betonový 33-60, tl. 80 mm</t>
  </si>
  <si>
    <t>44/0,3*1,02+0,4</t>
  </si>
  <si>
    <t>protierozní plocha : (0,33*29+0,33*3)*2*1,01+0,6688</t>
  </si>
  <si>
    <t>998225111R00</t>
  </si>
  <si>
    <t>Přesun hmot, pozemní komunikace, kryt živičný</t>
  </si>
  <si>
    <t>0,2*175</t>
  </si>
  <si>
    <t>175*0,54</t>
  </si>
  <si>
    <t>94,5-,25</t>
  </si>
  <si>
    <t>0,5*6,5</t>
  </si>
  <si>
    <t>564831111RT2</t>
  </si>
  <si>
    <t>Podklad ze štěrkodrti po zhutnění tloušťky 10 cm štěrkodrť frakce 0-32 mm</t>
  </si>
  <si>
    <t>564871111RT4</t>
  </si>
  <si>
    <t>Podklad ze štěrkodrti po zhutnění tloušťky 25 cm štěrkodrť frakce 0-63 mm</t>
  </si>
  <si>
    <t>165</t>
  </si>
  <si>
    <t>0,2*(2,7+1,6+23,75+17,80)</t>
  </si>
  <si>
    <t>565161211R00</t>
  </si>
  <si>
    <t>Podklad z obal kam.ACP 16+,ACP 22+,nad 3 m,tl.8 cm</t>
  </si>
  <si>
    <t>PŘIDÁNO 1% : 165*1,01</t>
  </si>
  <si>
    <t>567132112R00</t>
  </si>
  <si>
    <t>Podklad z kameniva zpev.cementem SC C8/10 tl.17 cm</t>
  </si>
  <si>
    <t>0,1*(2,7+1,6+23,75+17,80)+0,415</t>
  </si>
  <si>
    <t>577132111R00</t>
  </si>
  <si>
    <t>Beton asfalt. ACO 11+ obrusný, š.nad 3 m, tl. 4 cm</t>
  </si>
  <si>
    <t>5-001</t>
  </si>
  <si>
    <t>Napojení na stávající komunikaci</t>
  </si>
  <si>
    <t>nádrž akumulační : 4,5*8,2*1,7</t>
  </si>
  <si>
    <t>vpusť : 0,4*0,4*3,14*0,8*3</t>
  </si>
  <si>
    <t>šachty : 0,75*0,75*3,14*1,5*2</t>
  </si>
  <si>
    <t>revizní šachta : 0,4*0,4*3,14*1,5</t>
  </si>
  <si>
    <t>žumpa : 2*2*3,14*1,5</t>
  </si>
  <si>
    <t>vstup.šachta : 0,75*0,75*3,14*1,5+0,00252</t>
  </si>
  <si>
    <t xml:space="preserve">Hloubení nezapaž. rýh šířky do 60 cm v hornině 1-4 odvoz do  1 km, uložení na skládku AGREGOVANÁ POLOŽKA </t>
  </si>
  <si>
    <t>VODOVOD : 80*0,6*1,2</t>
  </si>
  <si>
    <t xml:space="preserve">Hloubení nezapaž.rýh šířky do 200 cm v hornině 1-4 odvoz do  1 km, uložení na skládku AGREGOVANÁ POLOŽKA </t>
  </si>
  <si>
    <t>KANALIZACE : 0,8*1,5*258</t>
  </si>
  <si>
    <t xml:space="preserve">Zásyp jam, rýh a šachet sypaninou dovoz sypaniny ze vzdálenosti 500 m AGREGOVANÁ POLOŽKA </t>
  </si>
  <si>
    <t>KANALIZACE : 0,8*1,5*258-90,30</t>
  </si>
  <si>
    <t>VODOVOD : 80*0,6*1,2-28</t>
  </si>
  <si>
    <t>nádrž akumulační : 4,5*8,2*1,7-2,5*6,2*1,7</t>
  </si>
  <si>
    <t>vpusť : 0,4*0,4*3,14*0,8*3-0,2*0,2*3,14*0,8*3</t>
  </si>
  <si>
    <t>šachty : 0,75*0,75*3,14*1,5*2-0,5*0,5*3,14*1,5*2</t>
  </si>
  <si>
    <t>revizní šachta : 0,4*0,4*3,14*1,5-0,2*0,2*3,14*1,5</t>
  </si>
  <si>
    <t>žumpa : 2*2*3,14*1,5-1*1*3,14*1,5</t>
  </si>
  <si>
    <t>vstup.šachta : 0,75*0,75*3,14*1,5-0,5*0,5*3,14*1,5+0,00486</t>
  </si>
  <si>
    <t>0</t>
  </si>
  <si>
    <t>Potrubí kanalizačního systému, materiál polyvinylchlorid, teplotní odolnost 60°C, kruhová tuhost SN 8, bez montáže, DN/OD 160</t>
  </si>
  <si>
    <t>Potrubí kanalizačního systému, materiál polyvinylchlorid, teplotní odolnost 60°C, kruhová tuhost SN 8, bez montáže, DN 200</t>
  </si>
  <si>
    <t>Potrubí z PEHD s ochrannou vrstvou a signal. vodičem, D 160</t>
  </si>
  <si>
    <t>721263003RT4</t>
  </si>
  <si>
    <t>Klapka koncová (žabí), nerezová klapka  D 200 mm</t>
  </si>
  <si>
    <t>Montáž šachty včetně desky z podkladního betonu</t>
  </si>
  <si>
    <t>871311121R00</t>
  </si>
  <si>
    <t>Montáž trubek polyetylenových ve výkopu d 160 mm</t>
  </si>
  <si>
    <t>871313121R00</t>
  </si>
  <si>
    <t>Montáž trub z plastu, gumový kroužek, DN 150</t>
  </si>
  <si>
    <t>871353121R00</t>
  </si>
  <si>
    <t>Montáž trub z plastu, gumový kroužek, DN 200</t>
  </si>
  <si>
    <t>894411111RT2</t>
  </si>
  <si>
    <t>Zřízení šachet z betonových dílců DN 1000, dno C 25/30, potrubí DN 200, včetně dílců, výška do 1,5 m , deska z podkladního betonu, bez poklopu</t>
  </si>
  <si>
    <t>894432112R00</t>
  </si>
  <si>
    <t>Osazení plastové šachty revizní</t>
  </si>
  <si>
    <t>895941311RT2</t>
  </si>
  <si>
    <t>Zřízení vpusti uliční z betonových dílců, včetně dodávky dílců pro uliční vpusti, deska z podkladního betonu, bez mříže</t>
  </si>
  <si>
    <t>899711122R00</t>
  </si>
  <si>
    <t>Fólie výstražná z PVC šedá, šířka 30 cm</t>
  </si>
  <si>
    <t>Šachta revizní nebo soutočná plastová PP z dílů, DN 400, deska zpodkladního betonu, šachtové dno, teleskopické prodloužení, vyrovnávací prstenec, poklop D400</t>
  </si>
  <si>
    <t>15</t>
  </si>
  <si>
    <t>Akumulační nádrž srážkové vody prefa betonová 20 m3</t>
  </si>
  <si>
    <t>Žumpa plastová k obetonování 4 m3</t>
  </si>
  <si>
    <t>Šachta vstupní plastová PP z dílů, DN 1000, s kalovým prostorem a filtrem, vyrovnávací prstenec, poklop s odvětráním D400, výška do 1,5m</t>
  </si>
  <si>
    <t>Potrubí z PEHD s ochrannou vrstvou a signal. vodičem, D 63 x 5,8 mm</t>
  </si>
  <si>
    <t>871231121R00</t>
  </si>
  <si>
    <t>Montáž trubek polyetylenových ve výkopu d 75 mm</t>
  </si>
  <si>
    <t>879172199R00</t>
  </si>
  <si>
    <t>Příplatek za montáž vodovodních přípojek DN 32-80</t>
  </si>
  <si>
    <t>899721112R00</t>
  </si>
  <si>
    <t>Fólie výstražná z PVC bílá, šířka 30 cm</t>
  </si>
  <si>
    <t>Lože pod potrubí z kameniva těženého 0 - 4 mm (0,35 m3/m)</t>
  </si>
  <si>
    <t>Lože pod potrubí z prohozeného výkopku (0,35 m3/m)</t>
  </si>
  <si>
    <t>892233111R00</t>
  </si>
  <si>
    <t>Desinfekce vodovodního potrubí DN 70</t>
  </si>
  <si>
    <t>892241111R00</t>
  </si>
  <si>
    <t>Tlaková zkouška vodovodního potrubí DN 80</t>
  </si>
  <si>
    <t>892571111R00</t>
  </si>
  <si>
    <t>Zkouška těsnosti kanalizace DN do 200, vodou</t>
  </si>
  <si>
    <t>892573111R00</t>
  </si>
  <si>
    <t>Zabezpečení konců kanal. potrubí DN do 200, vodou</t>
  </si>
  <si>
    <t>úsek</t>
  </si>
  <si>
    <t>899103111R00</t>
  </si>
  <si>
    <t>Osazení poklopu s rámem do 150 kg</t>
  </si>
  <si>
    <t>Osazení mříží litinových s rámem do 150kg, včetně dodávky vtokové mříže 500 x 500 mm, D400</t>
  </si>
  <si>
    <t>998276201R00</t>
  </si>
  <si>
    <t>Přesun hmot, trub.vedení plast. obsypaná kamenivem</t>
  </si>
  <si>
    <t>Prstenec betonový</t>
  </si>
  <si>
    <t>Poklop s rámem 600 plný litina beton, třída zatížení C250 (110 kg)</t>
  </si>
  <si>
    <t>M21-008</t>
  </si>
  <si>
    <t>M21-009</t>
  </si>
  <si>
    <t>Montáž rozvaděče elektroměrového rozvaděče a kabelové skříně</t>
  </si>
  <si>
    <t xml:space="preserve">VÝCHOZÍ REVIZE ELKTROINSTALACE </t>
  </si>
  <si>
    <t>M21-001</t>
  </si>
  <si>
    <t>M21-002</t>
  </si>
  <si>
    <t>Kabel AYKY-J 3x240+120</t>
  </si>
  <si>
    <t>M21-003</t>
  </si>
  <si>
    <t>M21-004</t>
  </si>
  <si>
    <t>Kabel venkovní SXKD-6-FTP-PE</t>
  </si>
  <si>
    <t>M21-005</t>
  </si>
  <si>
    <t>Spojka smršťovací pro AYKY 240</t>
  </si>
  <si>
    <t>M21-006</t>
  </si>
  <si>
    <t>Spojka smršťovací pro CYKY 5x1,5 SXKD</t>
  </si>
  <si>
    <t>M21-007</t>
  </si>
  <si>
    <t>M21-010</t>
  </si>
  <si>
    <t>Zatmelení či ukončení průchodek v rozvaděči</t>
  </si>
  <si>
    <t>460010012RT2</t>
  </si>
  <si>
    <t>Vytýčení trasy vn vedení v přehledném terénu délka trasy do 500 m</t>
  </si>
  <si>
    <t>km</t>
  </si>
  <si>
    <t>240*0,6*0,35</t>
  </si>
  <si>
    <t>Pojistky nožové</t>
  </si>
  <si>
    <t>Plastový pilíř s elektroměrovým rozvaděčem pro nepřímé měření, dvousazbové měření, proudová trafa, připojení minimálně kabelem 240 mm2</t>
  </si>
  <si>
    <t>Kabelová skříň plastová, SR322, 3x 3 sady pojistek, pojistkové spodky velikost 2, do  400 A, připojení minimálně kabelem 240 mm2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</si>
</sst>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#,##0.00000"/>
  </numFmts>
  <fonts count="19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2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3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49" fontId="8" fillId="0" borderId="18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49" fontId="8" fillId="0" borderId="6" xfId="0" applyNumberFormat="1" applyFont="1" applyBorder="1" applyAlignment="1">
      <alignment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30" xfId="0" applyNumberFormat="1" applyFont="1" applyFill="1" applyBorder="1" applyAlignment="1">
      <alignment vertical="center"/>
    </xf>
    <xf numFmtId="4" fontId="7" fillId="5" borderId="31" xfId="0" applyNumberFormat="1" applyFont="1" applyFill="1" applyBorder="1" applyAlignment="1">
      <alignment vertical="center" wrapText="1"/>
    </xf>
    <xf numFmtId="4" fontId="10" fillId="5" borderId="32" xfId="0" applyNumberFormat="1" applyFont="1" applyFill="1" applyBorder="1" applyAlignment="1">
      <alignment horizontal="center" vertical="center" wrapText="1" shrinkToFit="1"/>
    </xf>
    <xf numFmtId="4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vertical="center"/>
    </xf>
    <xf numFmtId="4" fontId="0" fillId="0" borderId="34" xfId="0" applyNumberFormat="1" applyBorder="1" applyAlignment="1">
      <alignment vertical="center" wrapText="1"/>
    </xf>
    <xf numFmtId="4" fontId="3" fillId="0" borderId="35" xfId="0" applyNumberFormat="1" applyFont="1" applyBorder="1" applyAlignment="1">
      <alignment horizontal="right" vertical="center" wrapText="1" shrinkToFit="1"/>
    </xf>
    <xf numFmtId="4" fontId="3" fillId="0" borderId="35" xfId="0" applyNumberFormat="1" applyFont="1" applyBorder="1" applyAlignment="1">
      <alignment horizontal="right" vertical="center" shrinkToFit="1"/>
    </xf>
    <xf numFmtId="4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4" fontId="8" fillId="0" borderId="33" xfId="0" applyNumberFormat="1" applyFont="1" applyBorder="1" applyAlignment="1">
      <alignment vertical="center"/>
    </xf>
    <xf numFmtId="4" fontId="8" fillId="0" borderId="34" xfId="0" applyNumberFormat="1" applyFont="1" applyBorder="1" applyAlignment="1">
      <alignment vertical="center" wrapText="1"/>
    </xf>
    <xf numFmtId="4" fontId="8" fillId="0" borderId="35" xfId="0" applyNumberFormat="1" applyFont="1" applyBorder="1" applyAlignment="1">
      <alignment vertical="center" wrapText="1" shrinkToFit="1"/>
    </xf>
    <xf numFmtId="4" fontId="8" fillId="0" borderId="35" xfId="0" applyNumberFormat="1" applyFont="1" applyBorder="1" applyAlignment="1">
      <alignment vertical="center" shrinkToFit="1"/>
    </xf>
    <xf numFmtId="3" fontId="8" fillId="0" borderId="35" xfId="0" applyNumberFormat="1" applyFont="1" applyBorder="1" applyAlignment="1">
      <alignment vertical="center"/>
    </xf>
    <xf numFmtId="4" fontId="0" fillId="0" borderId="33" xfId="0" applyNumberFormat="1" applyBorder="1" applyAlignment="1">
      <alignment horizontal="left" vertical="center"/>
    </xf>
    <xf numFmtId="4" fontId="0" fillId="0" borderId="35" xfId="0" applyNumberFormat="1" applyBorder="1" applyAlignment="1">
      <alignment vertical="center" wrapText="1" shrinkToFit="1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/>
    </xf>
    <xf numFmtId="4" fontId="0" fillId="3" borderId="38" xfId="0" applyNumberFormat="1" applyFill="1" applyBorder="1" applyAlignment="1">
      <alignment vertical="center"/>
    </xf>
    <xf numFmtId="4" fontId="0" fillId="3" borderId="39" xfId="0" applyNumberFormat="1" applyFill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15" fillId="0" borderId="0" xfId="0" applyNumberFormat="1" applyFont="1" applyAlignment="1">
      <alignment wrapText="1"/>
    </xf>
    <xf numFmtId="0" fontId="0" fillId="0" borderId="0" xfId="0" applyNumberFormat="1" applyAlignment="1">
      <alignment wrapText="1"/>
    </xf>
    <xf numFmtId="0" fontId="6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30" xfId="0" applyFont="1" applyFill="1" applyBorder="1" applyAlignment="1">
      <alignment horizontal="center" vertical="center" wrapText="1"/>
    </xf>
    <xf numFmtId="0" fontId="16" fillId="5" borderId="31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49" fontId="7" fillId="0" borderId="33" xfId="0" applyNumberFormat="1" applyFont="1" applyBorder="1" applyAlignment="1">
      <alignment vertical="center"/>
    </xf>
    <xf numFmtId="49" fontId="7" fillId="0" borderId="33" xfId="0" applyNumberFormat="1" applyFont="1" applyBorder="1" applyAlignment="1">
      <alignment vertical="center" wrapText="1"/>
    </xf>
    <xf numFmtId="49" fontId="7" fillId="0" borderId="34" xfId="0" applyNumberFormat="1" applyFont="1" applyBorder="1" applyAlignment="1">
      <alignment vertical="center" wrapText="1"/>
    </xf>
    <xf numFmtId="0" fontId="7" fillId="3" borderId="36" xfId="0" applyFont="1" applyFill="1" applyBorder="1" applyAlignment="1">
      <alignment vertical="center"/>
    </xf>
    <xf numFmtId="0" fontId="7" fillId="3" borderId="36" xfId="0" applyFont="1" applyFill="1" applyBorder="1" applyAlignment="1">
      <alignment vertical="center" wrapText="1"/>
    </xf>
    <xf numFmtId="0" fontId="7" fillId="3" borderId="37" xfId="0" applyFont="1" applyFill="1" applyBorder="1" applyAlignment="1">
      <alignment vertical="center" wrapText="1"/>
    </xf>
    <xf numFmtId="164" fontId="7" fillId="0" borderId="35" xfId="0" applyNumberFormat="1" applyFont="1" applyBorder="1" applyAlignment="1">
      <alignment vertical="center"/>
    </xf>
    <xf numFmtId="164" fontId="7" fillId="3" borderId="39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5" xfId="0" applyNumberFormat="1" applyFont="1" applyBorder="1" applyAlignment="1">
      <alignment horizontal="center" vertical="center"/>
    </xf>
    <xf numFmtId="4" fontId="7" fillId="0" borderId="35" xfId="0" applyNumberFormat="1" applyFont="1" applyBorder="1" applyAlignment="1">
      <alignment vertical="center"/>
    </xf>
    <xf numFmtId="4" fontId="7" fillId="3" borderId="39" xfId="0" applyNumberFormat="1" applyFont="1" applyFill="1" applyBorder="1" applyAlignment="1">
      <alignment horizontal="center" vertical="center"/>
    </xf>
    <xf numFmtId="4" fontId="7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6" fillId="0" borderId="0" xfId="0" applyFont="1" applyAlignment="1">
      <alignment horizontal="center"/>
    </xf>
    <xf numFmtId="0" fontId="0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0" fillId="0" borderId="0" xfId="0" applyAlignment="1">
      <alignment vertical="top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0" fontId="17" fillId="0" borderId="0" xfId="0" applyFont="1" applyBorder="1" applyAlignment="1">
      <alignment horizontal="center" vertical="top" shrinkToFit="1"/>
    </xf>
    <xf numFmtId="165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4" fontId="17" fillId="4" borderId="0" xfId="0" applyNumberFormat="1" applyFont="1" applyFill="1" applyBorder="1" applyAlignment="1" applyProtection="1">
      <alignment vertical="top" shrinkToFit="1"/>
      <protection locked="0"/>
    </xf>
    <xf numFmtId="165" fontId="18" fillId="0" borderId="0" xfId="0" applyNumberFormat="1" applyFont="1" applyBorder="1" applyAlignment="1">
      <alignment horizontal="center" vertical="top" wrapText="1" shrinkToFit="1"/>
    </xf>
    <xf numFmtId="165" fontId="18" fillId="0" borderId="0" xfId="0" applyNumberFormat="1" applyFont="1" applyBorder="1" applyAlignment="1">
      <alignment vertical="top" wrapText="1" shrinkToFit="1"/>
    </xf>
    <xf numFmtId="165" fontId="8" fillId="3" borderId="0" xfId="0" applyNumberFormat="1" applyFont="1" applyFill="1" applyBorder="1" applyAlignment="1">
      <alignment vertical="top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9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40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5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3" xfId="0" applyNumberFormat="1" applyFont="1" applyBorder="1" applyAlignment="1">
      <alignment vertical="top" shrinkToFit="1"/>
    </xf>
    <xf numFmtId="0" fontId="17" fillId="0" borderId="44" xfId="0" applyFont="1" applyBorder="1" applyAlignment="1">
      <alignment vertical="top"/>
    </xf>
    <xf numFmtId="49" fontId="17" fillId="0" borderId="45" xfId="0" applyNumberFormat="1" applyFont="1" applyBorder="1" applyAlignment="1">
      <alignment vertical="top"/>
    </xf>
    <xf numFmtId="0" fontId="17" fillId="0" borderId="45" xfId="0" applyFont="1" applyBorder="1" applyAlignment="1">
      <alignment horizontal="center" vertical="top" shrinkToFit="1"/>
    </xf>
    <xf numFmtId="165" fontId="17" fillId="0" borderId="45" xfId="0" applyNumberFormat="1" applyFont="1" applyBorder="1" applyAlignment="1">
      <alignment vertical="top" shrinkToFit="1"/>
    </xf>
    <xf numFmtId="4" fontId="17" fillId="4" borderId="45" xfId="0" applyNumberFormat="1" applyFont="1" applyFill="1" applyBorder="1" applyAlignment="1" applyProtection="1">
      <alignment vertical="top" shrinkToFit="1"/>
      <protection locked="0"/>
    </xf>
    <xf numFmtId="4" fontId="17" fillId="0" borderId="46" xfId="0" applyNumberFormat="1" applyFont="1" applyBorder="1" applyAlignment="1">
      <alignment vertical="top" shrinkToFit="1"/>
    </xf>
    <xf numFmtId="165" fontId="17" fillId="4" borderId="0" xfId="0" applyNumberFormat="1" applyFont="1" applyFill="1" applyBorder="1" applyAlignment="1" applyProtection="1">
      <alignment vertical="top" shrinkToFit="1"/>
      <protection locked="0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165" fontId="18" fillId="0" borderId="0" xfId="0" quotePrefix="1" applyNumberFormat="1" applyFont="1" applyBorder="1" applyAlignment="1">
      <alignment horizontal="left" vertical="top" wrapText="1"/>
    </xf>
    <xf numFmtId="49" fontId="17" fillId="0" borderId="45" xfId="0" applyNumberFormat="1" applyFont="1" applyBorder="1" applyAlignment="1">
      <alignment horizontal="left" vertical="top" wrapText="1"/>
    </xf>
    <xf numFmtId="49" fontId="17" fillId="0" borderId="0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0" xfId="0" applyFill="1" applyBorder="1" applyAlignment="1" applyProtection="1">
      <alignment horizontal="left"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49" fontId="0" fillId="0" borderId="0" xfId="0" applyNumberFormat="1" applyAlignment="1">
      <alignment horizontal="left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rmtec\buildpower\BuildPower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G2"/>
  <sheetViews>
    <sheetView tabSelected="1" workbookViewId="0">
      <selection activeCell="A2" sqref="A2:G2"/>
    </sheetView>
  </sheetViews>
  <sheetFormatPr defaultRowHeight="12.75" x14ac:dyDescent="0.2"/>
  <sheetData>
    <row r="1" spans="1:7" x14ac:dyDescent="0.2">
      <c r="A1" s="21" t="s">
        <v>40</v>
      </c>
    </row>
    <row r="2" spans="1:7" ht="57.75" customHeight="1" x14ac:dyDescent="0.2">
      <c r="A2" s="76" t="s">
        <v>41</v>
      </c>
      <c r="B2" s="76"/>
      <c r="C2" s="76"/>
      <c r="D2" s="76"/>
      <c r="E2" s="76"/>
      <c r="F2" s="76"/>
      <c r="G2" s="76"/>
    </row>
  </sheetData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52</v>
      </c>
      <c r="C3" s="203" t="s">
        <v>53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65</v>
      </c>
      <c r="C4" s="206" t="s">
        <v>66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139</v>
      </c>
      <c r="C8" s="261" t="s">
        <v>140</v>
      </c>
      <c r="D8" s="243"/>
      <c r="E8" s="244"/>
      <c r="F8" s="245"/>
      <c r="G8" s="246">
        <f>SUMIF(AG9:AG29,"&lt;&gt;NOR",G9:G29)</f>
        <v>0</v>
      </c>
      <c r="H8" s="240"/>
      <c r="I8" s="240">
        <f>SUM(I9:I29)</f>
        <v>0</v>
      </c>
      <c r="J8" s="240"/>
      <c r="K8" s="240">
        <f>SUM(K9:K29)</f>
        <v>0</v>
      </c>
      <c r="L8" s="240"/>
      <c r="M8" s="240">
        <f>SUM(M9:M29)</f>
        <v>0</v>
      </c>
      <c r="N8" s="239"/>
      <c r="O8" s="239">
        <f>SUM(O9:O29)</f>
        <v>0</v>
      </c>
      <c r="P8" s="239"/>
      <c r="Q8" s="239">
        <f>SUM(Q9:Q29)</f>
        <v>0</v>
      </c>
      <c r="R8" s="240"/>
      <c r="S8" s="240"/>
      <c r="T8" s="240"/>
      <c r="U8" s="240"/>
      <c r="V8" s="240">
        <f>SUM(V9:V29)</f>
        <v>147.26</v>
      </c>
      <c r="W8" s="240"/>
      <c r="X8" s="240"/>
      <c r="Y8" s="240"/>
      <c r="AG8" t="s">
        <v>273</v>
      </c>
    </row>
    <row r="9" spans="1:60" outlineLevel="1" x14ac:dyDescent="0.2">
      <c r="A9" s="248">
        <v>1</v>
      </c>
      <c r="B9" s="249" t="s">
        <v>1670</v>
      </c>
      <c r="C9" s="262" t="s">
        <v>1671</v>
      </c>
      <c r="D9" s="250" t="s">
        <v>1672</v>
      </c>
      <c r="E9" s="251">
        <v>300</v>
      </c>
      <c r="F9" s="252"/>
      <c r="G9" s="253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277</v>
      </c>
      <c r="T9" s="235" t="s">
        <v>278</v>
      </c>
      <c r="U9" s="235">
        <v>0.2</v>
      </c>
      <c r="V9" s="235">
        <f>ROUND(E9*U9,2)</f>
        <v>60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281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">
      <c r="A10" s="231"/>
      <c r="B10" s="232"/>
      <c r="C10" s="263" t="s">
        <v>1673</v>
      </c>
      <c r="D10" s="237"/>
      <c r="E10" s="238">
        <v>300</v>
      </c>
      <c r="F10" s="235"/>
      <c r="G10" s="235"/>
      <c r="H10" s="235"/>
      <c r="I10" s="235"/>
      <c r="J10" s="235"/>
      <c r="K10" s="235"/>
      <c r="L10" s="235"/>
      <c r="M10" s="235"/>
      <c r="N10" s="234"/>
      <c r="O10" s="234"/>
      <c r="P10" s="234"/>
      <c r="Q10" s="234"/>
      <c r="R10" s="235"/>
      <c r="S10" s="235"/>
      <c r="T10" s="235"/>
      <c r="U10" s="235"/>
      <c r="V10" s="235"/>
      <c r="W10" s="235"/>
      <c r="X10" s="235"/>
      <c r="Y10" s="235"/>
      <c r="Z10" s="214"/>
      <c r="AA10" s="214"/>
      <c r="AB10" s="214"/>
      <c r="AC10" s="214"/>
      <c r="AD10" s="214"/>
      <c r="AE10" s="214"/>
      <c r="AF10" s="214"/>
      <c r="AG10" s="214" t="s">
        <v>283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">
      <c r="A11" s="254">
        <v>2</v>
      </c>
      <c r="B11" s="255" t="s">
        <v>1674</v>
      </c>
      <c r="C11" s="264" t="s">
        <v>1675</v>
      </c>
      <c r="D11" s="256" t="s">
        <v>1676</v>
      </c>
      <c r="E11" s="257">
        <v>30</v>
      </c>
      <c r="F11" s="258"/>
      <c r="G11" s="259">
        <f>ROUND(E11*F11,2)</f>
        <v>0</v>
      </c>
      <c r="H11" s="236"/>
      <c r="I11" s="235">
        <f>ROUND(E11*H11,2)</f>
        <v>0</v>
      </c>
      <c r="J11" s="236"/>
      <c r="K11" s="235">
        <f>ROUND(E11*J11,2)</f>
        <v>0</v>
      </c>
      <c r="L11" s="235">
        <v>21</v>
      </c>
      <c r="M11" s="235">
        <f>G11*(1+L11/100)</f>
        <v>0</v>
      </c>
      <c r="N11" s="234">
        <v>0</v>
      </c>
      <c r="O11" s="234">
        <f>ROUND(E11*N11,2)</f>
        <v>0</v>
      </c>
      <c r="P11" s="234">
        <v>0</v>
      </c>
      <c r="Q11" s="234">
        <f>ROUND(E11*P11,2)</f>
        <v>0</v>
      </c>
      <c r="R11" s="235"/>
      <c r="S11" s="235" t="s">
        <v>277</v>
      </c>
      <c r="T11" s="235" t="s">
        <v>278</v>
      </c>
      <c r="U11" s="235">
        <v>0</v>
      </c>
      <c r="V11" s="235">
        <f>ROUND(E11*U11,2)</f>
        <v>0</v>
      </c>
      <c r="W11" s="235"/>
      <c r="X11" s="235" t="s">
        <v>279</v>
      </c>
      <c r="Y11" s="235" t="s">
        <v>280</v>
      </c>
      <c r="Z11" s="214"/>
      <c r="AA11" s="214"/>
      <c r="AB11" s="214"/>
      <c r="AC11" s="214"/>
      <c r="AD11" s="214"/>
      <c r="AE11" s="214"/>
      <c r="AF11" s="214"/>
      <c r="AG11" s="214" t="s">
        <v>281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1" x14ac:dyDescent="0.2">
      <c r="A12" s="248">
        <v>3</v>
      </c>
      <c r="B12" s="249" t="s">
        <v>1677</v>
      </c>
      <c r="C12" s="262" t="s">
        <v>1678</v>
      </c>
      <c r="D12" s="250" t="s">
        <v>276</v>
      </c>
      <c r="E12" s="251">
        <v>22.26</v>
      </c>
      <c r="F12" s="252"/>
      <c r="G12" s="253">
        <f>ROUND(E12*F12,2)</f>
        <v>0</v>
      </c>
      <c r="H12" s="236"/>
      <c r="I12" s="235">
        <f>ROUND(E12*H12,2)</f>
        <v>0</v>
      </c>
      <c r="J12" s="236"/>
      <c r="K12" s="235">
        <f>ROUND(E12*J12,2)</f>
        <v>0</v>
      </c>
      <c r="L12" s="235">
        <v>21</v>
      </c>
      <c r="M12" s="235">
        <f>G12*(1+L12/100)</f>
        <v>0</v>
      </c>
      <c r="N12" s="234">
        <v>0</v>
      </c>
      <c r="O12" s="234">
        <f>ROUND(E12*N12,2)</f>
        <v>0</v>
      </c>
      <c r="P12" s="234">
        <v>0</v>
      </c>
      <c r="Q12" s="234">
        <f>ROUND(E12*P12,2)</f>
        <v>0</v>
      </c>
      <c r="R12" s="235"/>
      <c r="S12" s="235" t="s">
        <v>277</v>
      </c>
      <c r="T12" s="235" t="s">
        <v>278</v>
      </c>
      <c r="U12" s="235">
        <v>0.03</v>
      </c>
      <c r="V12" s="235">
        <f>ROUND(E12*U12,2)</f>
        <v>0.67</v>
      </c>
      <c r="W12" s="235"/>
      <c r="X12" s="235" t="s">
        <v>279</v>
      </c>
      <c r="Y12" s="235" t="s">
        <v>280</v>
      </c>
      <c r="Z12" s="214"/>
      <c r="AA12" s="214"/>
      <c r="AB12" s="214"/>
      <c r="AC12" s="214"/>
      <c r="AD12" s="214"/>
      <c r="AE12" s="214"/>
      <c r="AF12" s="214"/>
      <c r="AG12" s="214" t="s">
        <v>281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2" x14ac:dyDescent="0.2">
      <c r="A13" s="231"/>
      <c r="B13" s="232"/>
      <c r="C13" s="263" t="s">
        <v>1679</v>
      </c>
      <c r="D13" s="237"/>
      <c r="E13" s="238">
        <v>22.26</v>
      </c>
      <c r="F13" s="235"/>
      <c r="G13" s="235"/>
      <c r="H13" s="235"/>
      <c r="I13" s="235"/>
      <c r="J13" s="235"/>
      <c r="K13" s="235"/>
      <c r="L13" s="235"/>
      <c r="M13" s="235"/>
      <c r="N13" s="234"/>
      <c r="O13" s="234"/>
      <c r="P13" s="234"/>
      <c r="Q13" s="234"/>
      <c r="R13" s="235"/>
      <c r="S13" s="235"/>
      <c r="T13" s="235"/>
      <c r="U13" s="235"/>
      <c r="V13" s="235"/>
      <c r="W13" s="235"/>
      <c r="X13" s="235"/>
      <c r="Y13" s="235"/>
      <c r="Z13" s="214"/>
      <c r="AA13" s="214"/>
      <c r="AB13" s="214"/>
      <c r="AC13" s="214"/>
      <c r="AD13" s="214"/>
      <c r="AE13" s="214"/>
      <c r="AF13" s="214"/>
      <c r="AG13" s="214" t="s">
        <v>283</v>
      </c>
      <c r="AH13" s="214">
        <v>0</v>
      </c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1" x14ac:dyDescent="0.2">
      <c r="A14" s="248">
        <v>4</v>
      </c>
      <c r="B14" s="249" t="s">
        <v>1680</v>
      </c>
      <c r="C14" s="262" t="s">
        <v>1681</v>
      </c>
      <c r="D14" s="250" t="s">
        <v>276</v>
      </c>
      <c r="E14" s="251">
        <v>258.27999999999997</v>
      </c>
      <c r="F14" s="252"/>
      <c r="G14" s="253">
        <f>ROUND(E14*F14,2)</f>
        <v>0</v>
      </c>
      <c r="H14" s="236"/>
      <c r="I14" s="235">
        <f>ROUND(E14*H14,2)</f>
        <v>0</v>
      </c>
      <c r="J14" s="236"/>
      <c r="K14" s="235">
        <f>ROUND(E14*J14,2)</f>
        <v>0</v>
      </c>
      <c r="L14" s="235">
        <v>21</v>
      </c>
      <c r="M14" s="235">
        <f>G14*(1+L14/100)</f>
        <v>0</v>
      </c>
      <c r="N14" s="234">
        <v>0</v>
      </c>
      <c r="O14" s="234">
        <f>ROUND(E14*N14,2)</f>
        <v>0</v>
      </c>
      <c r="P14" s="234">
        <v>0</v>
      </c>
      <c r="Q14" s="234">
        <f>ROUND(E14*P14,2)</f>
        <v>0</v>
      </c>
      <c r="R14" s="235"/>
      <c r="S14" s="235" t="s">
        <v>277</v>
      </c>
      <c r="T14" s="235" t="s">
        <v>278</v>
      </c>
      <c r="U14" s="235">
        <v>0.09</v>
      </c>
      <c r="V14" s="235">
        <f>ROUND(E14*U14,2)</f>
        <v>23.25</v>
      </c>
      <c r="W14" s="235"/>
      <c r="X14" s="235" t="s">
        <v>279</v>
      </c>
      <c r="Y14" s="235" t="s">
        <v>280</v>
      </c>
      <c r="Z14" s="214"/>
      <c r="AA14" s="214"/>
      <c r="AB14" s="214"/>
      <c r="AC14" s="214"/>
      <c r="AD14" s="214"/>
      <c r="AE14" s="214"/>
      <c r="AF14" s="214"/>
      <c r="AG14" s="214" t="s">
        <v>293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2" x14ac:dyDescent="0.2">
      <c r="A15" s="231"/>
      <c r="B15" s="232"/>
      <c r="C15" s="263" t="s">
        <v>1682</v>
      </c>
      <c r="D15" s="237"/>
      <c r="E15" s="238">
        <v>238</v>
      </c>
      <c r="F15" s="235"/>
      <c r="G15" s="235"/>
      <c r="H15" s="235"/>
      <c r="I15" s="235"/>
      <c r="J15" s="235"/>
      <c r="K15" s="235"/>
      <c r="L15" s="235"/>
      <c r="M15" s="235"/>
      <c r="N15" s="234"/>
      <c r="O15" s="234"/>
      <c r="P15" s="234"/>
      <c r="Q15" s="234"/>
      <c r="R15" s="235"/>
      <c r="S15" s="235"/>
      <c r="T15" s="235"/>
      <c r="U15" s="235"/>
      <c r="V15" s="235"/>
      <c r="W15" s="235"/>
      <c r="X15" s="235"/>
      <c r="Y15" s="235"/>
      <c r="Z15" s="214"/>
      <c r="AA15" s="214"/>
      <c r="AB15" s="214"/>
      <c r="AC15" s="214"/>
      <c r="AD15" s="214"/>
      <c r="AE15" s="214"/>
      <c r="AF15" s="214"/>
      <c r="AG15" s="214" t="s">
        <v>283</v>
      </c>
      <c r="AH15" s="214">
        <v>0</v>
      </c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3" x14ac:dyDescent="0.2">
      <c r="A16" s="231"/>
      <c r="B16" s="232"/>
      <c r="C16" s="263" t="s">
        <v>1683</v>
      </c>
      <c r="D16" s="237"/>
      <c r="E16" s="238">
        <v>20.28</v>
      </c>
      <c r="F16" s="235"/>
      <c r="G16" s="235"/>
      <c r="H16" s="235"/>
      <c r="I16" s="235"/>
      <c r="J16" s="235"/>
      <c r="K16" s="235"/>
      <c r="L16" s="235"/>
      <c r="M16" s="235"/>
      <c r="N16" s="234"/>
      <c r="O16" s="234"/>
      <c r="P16" s="234"/>
      <c r="Q16" s="234"/>
      <c r="R16" s="235"/>
      <c r="S16" s="235"/>
      <c r="T16" s="235"/>
      <c r="U16" s="235"/>
      <c r="V16" s="235"/>
      <c r="W16" s="235"/>
      <c r="X16" s="235"/>
      <c r="Y16" s="235"/>
      <c r="Z16" s="214"/>
      <c r="AA16" s="214"/>
      <c r="AB16" s="214"/>
      <c r="AC16" s="214"/>
      <c r="AD16" s="214"/>
      <c r="AE16" s="214"/>
      <c r="AF16" s="214"/>
      <c r="AG16" s="214" t="s">
        <v>283</v>
      </c>
      <c r="AH16" s="214">
        <v>0</v>
      </c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1" x14ac:dyDescent="0.2">
      <c r="A17" s="248">
        <v>5</v>
      </c>
      <c r="B17" s="249" t="s">
        <v>1684</v>
      </c>
      <c r="C17" s="262" t="s">
        <v>1685</v>
      </c>
      <c r="D17" s="250" t="s">
        <v>276</v>
      </c>
      <c r="E17" s="251">
        <v>129.13999999999999</v>
      </c>
      <c r="F17" s="252"/>
      <c r="G17" s="253">
        <f>ROUND(E17*F17,2)</f>
        <v>0</v>
      </c>
      <c r="H17" s="236"/>
      <c r="I17" s="235">
        <f>ROUND(E17*H17,2)</f>
        <v>0</v>
      </c>
      <c r="J17" s="236"/>
      <c r="K17" s="235">
        <f>ROUND(E17*J17,2)</f>
        <v>0</v>
      </c>
      <c r="L17" s="235">
        <v>21</v>
      </c>
      <c r="M17" s="235">
        <f>G17*(1+L17/100)</f>
        <v>0</v>
      </c>
      <c r="N17" s="234">
        <v>0</v>
      </c>
      <c r="O17" s="234">
        <f>ROUND(E17*N17,2)</f>
        <v>0</v>
      </c>
      <c r="P17" s="234">
        <v>0</v>
      </c>
      <c r="Q17" s="234">
        <f>ROUND(E17*P17,2)</f>
        <v>0</v>
      </c>
      <c r="R17" s="235"/>
      <c r="S17" s="235" t="s">
        <v>277</v>
      </c>
      <c r="T17" s="235" t="s">
        <v>278</v>
      </c>
      <c r="U17" s="235">
        <v>0.04</v>
      </c>
      <c r="V17" s="235">
        <f>ROUND(E17*U17,2)</f>
        <v>5.17</v>
      </c>
      <c r="W17" s="235"/>
      <c r="X17" s="235" t="s">
        <v>279</v>
      </c>
      <c r="Y17" s="235" t="s">
        <v>280</v>
      </c>
      <c r="Z17" s="214"/>
      <c r="AA17" s="214"/>
      <c r="AB17" s="214"/>
      <c r="AC17" s="214"/>
      <c r="AD17" s="214"/>
      <c r="AE17" s="214"/>
      <c r="AF17" s="214"/>
      <c r="AG17" s="214" t="s">
        <v>281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2" x14ac:dyDescent="0.2">
      <c r="A18" s="231"/>
      <c r="B18" s="232"/>
      <c r="C18" s="263" t="s">
        <v>1686</v>
      </c>
      <c r="D18" s="237"/>
      <c r="E18" s="238">
        <v>129.13999999999999</v>
      </c>
      <c r="F18" s="235"/>
      <c r="G18" s="235"/>
      <c r="H18" s="235"/>
      <c r="I18" s="235"/>
      <c r="J18" s="235"/>
      <c r="K18" s="235"/>
      <c r="L18" s="235"/>
      <c r="M18" s="235"/>
      <c r="N18" s="234"/>
      <c r="O18" s="234"/>
      <c r="P18" s="234"/>
      <c r="Q18" s="234"/>
      <c r="R18" s="235"/>
      <c r="S18" s="235"/>
      <c r="T18" s="235"/>
      <c r="U18" s="235"/>
      <c r="V18" s="235"/>
      <c r="W18" s="235"/>
      <c r="X18" s="235"/>
      <c r="Y18" s="235"/>
      <c r="Z18" s="214"/>
      <c r="AA18" s="214"/>
      <c r="AB18" s="214"/>
      <c r="AC18" s="214"/>
      <c r="AD18" s="214"/>
      <c r="AE18" s="214"/>
      <c r="AF18" s="214"/>
      <c r="AG18" s="214" t="s">
        <v>283</v>
      </c>
      <c r="AH18" s="214">
        <v>0</v>
      </c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1" x14ac:dyDescent="0.2">
      <c r="A19" s="248">
        <v>6</v>
      </c>
      <c r="B19" s="249" t="s">
        <v>1687</v>
      </c>
      <c r="C19" s="262" t="s">
        <v>1688</v>
      </c>
      <c r="D19" s="250" t="s">
        <v>276</v>
      </c>
      <c r="E19" s="251">
        <v>16.66</v>
      </c>
      <c r="F19" s="252"/>
      <c r="G19" s="253">
        <f>ROUND(E19*F19,2)</f>
        <v>0</v>
      </c>
      <c r="H19" s="236"/>
      <c r="I19" s="235">
        <f>ROUND(E19*H19,2)</f>
        <v>0</v>
      </c>
      <c r="J19" s="236"/>
      <c r="K19" s="235">
        <f>ROUND(E19*J19,2)</f>
        <v>0</v>
      </c>
      <c r="L19" s="235">
        <v>21</v>
      </c>
      <c r="M19" s="235">
        <f>G19*(1+L19/100)</f>
        <v>0</v>
      </c>
      <c r="N19" s="234">
        <v>0</v>
      </c>
      <c r="O19" s="234">
        <f>ROUND(E19*N19,2)</f>
        <v>0</v>
      </c>
      <c r="P19" s="234">
        <v>0</v>
      </c>
      <c r="Q19" s="234">
        <f>ROUND(E19*P19,2)</f>
        <v>0</v>
      </c>
      <c r="R19" s="235"/>
      <c r="S19" s="235" t="s">
        <v>277</v>
      </c>
      <c r="T19" s="235" t="s">
        <v>278</v>
      </c>
      <c r="U19" s="235">
        <v>0.52</v>
      </c>
      <c r="V19" s="235">
        <f>ROUND(E19*U19,2)</f>
        <v>8.66</v>
      </c>
      <c r="W19" s="235"/>
      <c r="X19" s="235" t="s">
        <v>279</v>
      </c>
      <c r="Y19" s="235" t="s">
        <v>280</v>
      </c>
      <c r="Z19" s="214"/>
      <c r="AA19" s="214"/>
      <c r="AB19" s="214"/>
      <c r="AC19" s="214"/>
      <c r="AD19" s="214"/>
      <c r="AE19" s="214"/>
      <c r="AF19" s="214"/>
      <c r="AG19" s="214" t="s">
        <v>281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2" x14ac:dyDescent="0.2">
      <c r="A20" s="231"/>
      <c r="B20" s="232"/>
      <c r="C20" s="263" t="s">
        <v>1689</v>
      </c>
      <c r="D20" s="237"/>
      <c r="E20" s="238">
        <v>16.66</v>
      </c>
      <c r="F20" s="235"/>
      <c r="G20" s="235"/>
      <c r="H20" s="235"/>
      <c r="I20" s="235"/>
      <c r="J20" s="235"/>
      <c r="K20" s="235"/>
      <c r="L20" s="235"/>
      <c r="M20" s="235"/>
      <c r="N20" s="234"/>
      <c r="O20" s="234"/>
      <c r="P20" s="234"/>
      <c r="Q20" s="234"/>
      <c r="R20" s="235"/>
      <c r="S20" s="235"/>
      <c r="T20" s="235"/>
      <c r="U20" s="235"/>
      <c r="V20" s="235"/>
      <c r="W20" s="235"/>
      <c r="X20" s="235"/>
      <c r="Y20" s="235"/>
      <c r="Z20" s="214"/>
      <c r="AA20" s="214"/>
      <c r="AB20" s="214"/>
      <c r="AC20" s="214"/>
      <c r="AD20" s="214"/>
      <c r="AE20" s="214"/>
      <c r="AF20" s="214"/>
      <c r="AG20" s="214" t="s">
        <v>283</v>
      </c>
      <c r="AH20" s="214">
        <v>0</v>
      </c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1" x14ac:dyDescent="0.2">
      <c r="A21" s="248">
        <v>7</v>
      </c>
      <c r="B21" s="249" t="s">
        <v>332</v>
      </c>
      <c r="C21" s="262" t="s">
        <v>333</v>
      </c>
      <c r="D21" s="250" t="s">
        <v>276</v>
      </c>
      <c r="E21" s="251">
        <v>258.27999999999997</v>
      </c>
      <c r="F21" s="252"/>
      <c r="G21" s="253">
        <f>ROUND(E21*F21,2)</f>
        <v>0</v>
      </c>
      <c r="H21" s="236"/>
      <c r="I21" s="235">
        <f>ROUND(E21*H21,2)</f>
        <v>0</v>
      </c>
      <c r="J21" s="236"/>
      <c r="K21" s="235">
        <f>ROUND(E21*J21,2)</f>
        <v>0</v>
      </c>
      <c r="L21" s="235">
        <v>21</v>
      </c>
      <c r="M21" s="235">
        <f>G21*(1+L21/100)</f>
        <v>0</v>
      </c>
      <c r="N21" s="234">
        <v>0</v>
      </c>
      <c r="O21" s="234">
        <f>ROUND(E21*N21,2)</f>
        <v>0</v>
      </c>
      <c r="P21" s="234">
        <v>0</v>
      </c>
      <c r="Q21" s="234">
        <f>ROUND(E21*P21,2)</f>
        <v>0</v>
      </c>
      <c r="R21" s="235"/>
      <c r="S21" s="235" t="s">
        <v>277</v>
      </c>
      <c r="T21" s="235" t="s">
        <v>278</v>
      </c>
      <c r="U21" s="235">
        <v>0.01</v>
      </c>
      <c r="V21" s="235">
        <f>ROUND(E21*U21,2)</f>
        <v>2.58</v>
      </c>
      <c r="W21" s="235"/>
      <c r="X21" s="235" t="s">
        <v>279</v>
      </c>
      <c r="Y21" s="235" t="s">
        <v>280</v>
      </c>
      <c r="Z21" s="214"/>
      <c r="AA21" s="214"/>
      <c r="AB21" s="214"/>
      <c r="AC21" s="214"/>
      <c r="AD21" s="214"/>
      <c r="AE21" s="214"/>
      <c r="AF21" s="214"/>
      <c r="AG21" s="214" t="s">
        <v>293</v>
      </c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2" x14ac:dyDescent="0.2">
      <c r="A22" s="231"/>
      <c r="B22" s="232"/>
      <c r="C22" s="263" t="s">
        <v>1682</v>
      </c>
      <c r="D22" s="237"/>
      <c r="E22" s="238">
        <v>238</v>
      </c>
      <c r="F22" s="235"/>
      <c r="G22" s="235"/>
      <c r="H22" s="235"/>
      <c r="I22" s="235"/>
      <c r="J22" s="235"/>
      <c r="K22" s="235"/>
      <c r="L22" s="235"/>
      <c r="M22" s="235"/>
      <c r="N22" s="234"/>
      <c r="O22" s="234"/>
      <c r="P22" s="234"/>
      <c r="Q22" s="234"/>
      <c r="R22" s="235"/>
      <c r="S22" s="235"/>
      <c r="T22" s="235"/>
      <c r="U22" s="235"/>
      <c r="V22" s="235"/>
      <c r="W22" s="235"/>
      <c r="X22" s="235"/>
      <c r="Y22" s="235"/>
      <c r="Z22" s="214"/>
      <c r="AA22" s="214"/>
      <c r="AB22" s="214"/>
      <c r="AC22" s="214"/>
      <c r="AD22" s="214"/>
      <c r="AE22" s="214"/>
      <c r="AF22" s="214"/>
      <c r="AG22" s="214" t="s">
        <v>283</v>
      </c>
      <c r="AH22" s="214">
        <v>0</v>
      </c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3" x14ac:dyDescent="0.2">
      <c r="A23" s="231"/>
      <c r="B23" s="232"/>
      <c r="C23" s="263" t="s">
        <v>1683</v>
      </c>
      <c r="D23" s="237"/>
      <c r="E23" s="238">
        <v>20.28</v>
      </c>
      <c r="F23" s="235"/>
      <c r="G23" s="235"/>
      <c r="H23" s="235"/>
      <c r="I23" s="235"/>
      <c r="J23" s="235"/>
      <c r="K23" s="235"/>
      <c r="L23" s="235"/>
      <c r="M23" s="235"/>
      <c r="N23" s="234"/>
      <c r="O23" s="234"/>
      <c r="P23" s="234"/>
      <c r="Q23" s="234"/>
      <c r="R23" s="235"/>
      <c r="S23" s="235"/>
      <c r="T23" s="235"/>
      <c r="U23" s="235"/>
      <c r="V23" s="235"/>
      <c r="W23" s="235"/>
      <c r="X23" s="235"/>
      <c r="Y23" s="235"/>
      <c r="Z23" s="214"/>
      <c r="AA23" s="214"/>
      <c r="AB23" s="214"/>
      <c r="AC23" s="214"/>
      <c r="AD23" s="214"/>
      <c r="AE23" s="214"/>
      <c r="AF23" s="214"/>
      <c r="AG23" s="214" t="s">
        <v>283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ht="22.5" outlineLevel="1" x14ac:dyDescent="0.2">
      <c r="A24" s="254">
        <v>8</v>
      </c>
      <c r="B24" s="255" t="s">
        <v>295</v>
      </c>
      <c r="C24" s="264" t="s">
        <v>296</v>
      </c>
      <c r="D24" s="256" t="s">
        <v>276</v>
      </c>
      <c r="E24" s="257">
        <v>187.72</v>
      </c>
      <c r="F24" s="258"/>
      <c r="G24" s="259">
        <f>ROUND(E24*F24,2)</f>
        <v>0</v>
      </c>
      <c r="H24" s="236"/>
      <c r="I24" s="235">
        <f>ROUND(E24*H24,2)</f>
        <v>0</v>
      </c>
      <c r="J24" s="236"/>
      <c r="K24" s="235">
        <f>ROUND(E24*J24,2)</f>
        <v>0</v>
      </c>
      <c r="L24" s="235">
        <v>21</v>
      </c>
      <c r="M24" s="235">
        <f>G24*(1+L24/100)</f>
        <v>0</v>
      </c>
      <c r="N24" s="234">
        <v>0</v>
      </c>
      <c r="O24" s="234">
        <f>ROUND(E24*N24,2)</f>
        <v>0</v>
      </c>
      <c r="P24" s="234">
        <v>0</v>
      </c>
      <c r="Q24" s="234">
        <f>ROUND(E24*P24,2)</f>
        <v>0</v>
      </c>
      <c r="R24" s="235"/>
      <c r="S24" s="235" t="s">
        <v>277</v>
      </c>
      <c r="T24" s="235" t="s">
        <v>278</v>
      </c>
      <c r="U24" s="235">
        <v>0.05</v>
      </c>
      <c r="V24" s="235">
        <f>ROUND(E24*U24,2)</f>
        <v>9.39</v>
      </c>
      <c r="W24" s="235"/>
      <c r="X24" s="235" t="s">
        <v>279</v>
      </c>
      <c r="Y24" s="235" t="s">
        <v>280</v>
      </c>
      <c r="Z24" s="214"/>
      <c r="AA24" s="214"/>
      <c r="AB24" s="214"/>
      <c r="AC24" s="214"/>
      <c r="AD24" s="214"/>
      <c r="AE24" s="214"/>
      <c r="AF24" s="214"/>
      <c r="AG24" s="214" t="s">
        <v>281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1" x14ac:dyDescent="0.2">
      <c r="A25" s="248">
        <v>9</v>
      </c>
      <c r="B25" s="249" t="s">
        <v>304</v>
      </c>
      <c r="C25" s="262" t="s">
        <v>305</v>
      </c>
      <c r="D25" s="250" t="s">
        <v>276</v>
      </c>
      <c r="E25" s="251">
        <v>187.72</v>
      </c>
      <c r="F25" s="252"/>
      <c r="G25" s="253">
        <f>ROUND(E25*F25,2)</f>
        <v>0</v>
      </c>
      <c r="H25" s="236"/>
      <c r="I25" s="235">
        <f>ROUND(E25*H25,2)</f>
        <v>0</v>
      </c>
      <c r="J25" s="236"/>
      <c r="K25" s="235">
        <f>ROUND(E25*J25,2)</f>
        <v>0</v>
      </c>
      <c r="L25" s="235">
        <v>21</v>
      </c>
      <c r="M25" s="235">
        <f>G25*(1+L25/100)</f>
        <v>0</v>
      </c>
      <c r="N25" s="234">
        <v>0</v>
      </c>
      <c r="O25" s="234">
        <f>ROUND(E25*N25,2)</f>
        <v>0</v>
      </c>
      <c r="P25" s="234">
        <v>0</v>
      </c>
      <c r="Q25" s="234">
        <f>ROUND(E25*P25,2)</f>
        <v>0</v>
      </c>
      <c r="R25" s="235"/>
      <c r="S25" s="235" t="s">
        <v>277</v>
      </c>
      <c r="T25" s="235" t="s">
        <v>278</v>
      </c>
      <c r="U25" s="235">
        <v>0.2</v>
      </c>
      <c r="V25" s="235">
        <f>ROUND(E25*U25,2)</f>
        <v>37.54</v>
      </c>
      <c r="W25" s="235"/>
      <c r="X25" s="235" t="s">
        <v>279</v>
      </c>
      <c r="Y25" s="235" t="s">
        <v>280</v>
      </c>
      <c r="Z25" s="214"/>
      <c r="AA25" s="214"/>
      <c r="AB25" s="214"/>
      <c r="AC25" s="214"/>
      <c r="AD25" s="214"/>
      <c r="AE25" s="214"/>
      <c r="AF25" s="214"/>
      <c r="AG25" s="214" t="s">
        <v>293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2" x14ac:dyDescent="0.2">
      <c r="A26" s="231"/>
      <c r="B26" s="232"/>
      <c r="C26" s="263" t="s">
        <v>1690</v>
      </c>
      <c r="D26" s="237"/>
      <c r="E26" s="238">
        <v>174.244</v>
      </c>
      <c r="F26" s="235"/>
      <c r="G26" s="235"/>
      <c r="H26" s="235"/>
      <c r="I26" s="235"/>
      <c r="J26" s="235"/>
      <c r="K26" s="235"/>
      <c r="L26" s="235"/>
      <c r="M26" s="235"/>
      <c r="N26" s="234"/>
      <c r="O26" s="234"/>
      <c r="P26" s="234"/>
      <c r="Q26" s="234"/>
      <c r="R26" s="235"/>
      <c r="S26" s="235"/>
      <c r="T26" s="235"/>
      <c r="U26" s="235"/>
      <c r="V26" s="235"/>
      <c r="W26" s="235"/>
      <c r="X26" s="235"/>
      <c r="Y26" s="235"/>
      <c r="Z26" s="214"/>
      <c r="AA26" s="214"/>
      <c r="AB26" s="214"/>
      <c r="AC26" s="214"/>
      <c r="AD26" s="214"/>
      <c r="AE26" s="214"/>
      <c r="AF26" s="214"/>
      <c r="AG26" s="214" t="s">
        <v>283</v>
      </c>
      <c r="AH26" s="214">
        <v>0</v>
      </c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3" x14ac:dyDescent="0.2">
      <c r="A27" s="231"/>
      <c r="B27" s="232"/>
      <c r="C27" s="263" t="s">
        <v>1691</v>
      </c>
      <c r="D27" s="237"/>
      <c r="E27" s="238">
        <v>13.476000000000001</v>
      </c>
      <c r="F27" s="235"/>
      <c r="G27" s="235"/>
      <c r="H27" s="235"/>
      <c r="I27" s="235"/>
      <c r="J27" s="235"/>
      <c r="K27" s="235"/>
      <c r="L27" s="235"/>
      <c r="M27" s="235"/>
      <c r="N27" s="234"/>
      <c r="O27" s="234"/>
      <c r="P27" s="234"/>
      <c r="Q27" s="234"/>
      <c r="R27" s="235"/>
      <c r="S27" s="235"/>
      <c r="T27" s="235"/>
      <c r="U27" s="235"/>
      <c r="V27" s="235"/>
      <c r="W27" s="235"/>
      <c r="X27" s="235"/>
      <c r="Y27" s="235"/>
      <c r="Z27" s="214"/>
      <c r="AA27" s="214"/>
      <c r="AB27" s="214"/>
      <c r="AC27" s="214"/>
      <c r="AD27" s="214"/>
      <c r="AE27" s="214"/>
      <c r="AF27" s="214"/>
      <c r="AG27" s="214" t="s">
        <v>283</v>
      </c>
      <c r="AH27" s="214">
        <v>0</v>
      </c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1" x14ac:dyDescent="0.2">
      <c r="A28" s="254">
        <v>10</v>
      </c>
      <c r="B28" s="255" t="s">
        <v>308</v>
      </c>
      <c r="C28" s="264" t="s">
        <v>835</v>
      </c>
      <c r="D28" s="256" t="s">
        <v>398</v>
      </c>
      <c r="E28" s="257">
        <v>2</v>
      </c>
      <c r="F28" s="258"/>
      <c r="G28" s="259">
        <f>ROUND(E28*F28,2)</f>
        <v>0</v>
      </c>
      <c r="H28" s="236"/>
      <c r="I28" s="235">
        <f>ROUND(E28*H28,2)</f>
        <v>0</v>
      </c>
      <c r="J28" s="236"/>
      <c r="K28" s="235">
        <f>ROUND(E28*J28,2)</f>
        <v>0</v>
      </c>
      <c r="L28" s="235">
        <v>21</v>
      </c>
      <c r="M28" s="235">
        <f>G28*(1+L28/100)</f>
        <v>0</v>
      </c>
      <c r="N28" s="234">
        <v>0</v>
      </c>
      <c r="O28" s="234">
        <f>ROUND(E28*N28,2)</f>
        <v>0</v>
      </c>
      <c r="P28" s="234">
        <v>0</v>
      </c>
      <c r="Q28" s="234">
        <f>ROUND(E28*P28,2)</f>
        <v>0</v>
      </c>
      <c r="R28" s="235"/>
      <c r="S28" s="235" t="s">
        <v>311</v>
      </c>
      <c r="T28" s="235" t="s">
        <v>312</v>
      </c>
      <c r="U28" s="235">
        <v>0</v>
      </c>
      <c r="V28" s="235">
        <f>ROUND(E28*U28,2)</f>
        <v>0</v>
      </c>
      <c r="W28" s="235"/>
      <c r="X28" s="235" t="s">
        <v>279</v>
      </c>
      <c r="Y28" s="235" t="s">
        <v>280</v>
      </c>
      <c r="Z28" s="214"/>
      <c r="AA28" s="214"/>
      <c r="AB28" s="214"/>
      <c r="AC28" s="214"/>
      <c r="AD28" s="214"/>
      <c r="AE28" s="214"/>
      <c r="AF28" s="214"/>
      <c r="AG28" s="214" t="s">
        <v>293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1" x14ac:dyDescent="0.2">
      <c r="A29" s="254">
        <v>11</v>
      </c>
      <c r="B29" s="255" t="s">
        <v>344</v>
      </c>
      <c r="C29" s="264" t="s">
        <v>797</v>
      </c>
      <c r="D29" s="256" t="s">
        <v>1339</v>
      </c>
      <c r="E29" s="257">
        <v>3</v>
      </c>
      <c r="F29" s="258"/>
      <c r="G29" s="259">
        <f>ROUND(E29*F29,2)</f>
        <v>0</v>
      </c>
      <c r="H29" s="236"/>
      <c r="I29" s="235">
        <f>ROUND(E29*H29,2)</f>
        <v>0</v>
      </c>
      <c r="J29" s="236"/>
      <c r="K29" s="235">
        <f>ROUND(E29*J29,2)</f>
        <v>0</v>
      </c>
      <c r="L29" s="235">
        <v>21</v>
      </c>
      <c r="M29" s="235">
        <f>G29*(1+L29/100)</f>
        <v>0</v>
      </c>
      <c r="N29" s="234">
        <v>0</v>
      </c>
      <c r="O29" s="234">
        <f>ROUND(E29*N29,2)</f>
        <v>0</v>
      </c>
      <c r="P29" s="234">
        <v>0</v>
      </c>
      <c r="Q29" s="234">
        <f>ROUND(E29*P29,2)</f>
        <v>0</v>
      </c>
      <c r="R29" s="235"/>
      <c r="S29" s="235" t="s">
        <v>311</v>
      </c>
      <c r="T29" s="235" t="s">
        <v>312</v>
      </c>
      <c r="U29" s="235">
        <v>0</v>
      </c>
      <c r="V29" s="235">
        <f>ROUND(E29*U29,2)</f>
        <v>0</v>
      </c>
      <c r="W29" s="235"/>
      <c r="X29" s="235" t="s">
        <v>279</v>
      </c>
      <c r="Y29" s="235" t="s">
        <v>280</v>
      </c>
      <c r="Z29" s="214"/>
      <c r="AA29" s="214"/>
      <c r="AB29" s="214"/>
      <c r="AC29" s="214"/>
      <c r="AD29" s="214"/>
      <c r="AE29" s="214"/>
      <c r="AF29" s="214"/>
      <c r="AG29" s="214" t="s">
        <v>281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x14ac:dyDescent="0.2">
      <c r="A30" s="241" t="s">
        <v>272</v>
      </c>
      <c r="B30" s="242" t="s">
        <v>141</v>
      </c>
      <c r="C30" s="261" t="s">
        <v>142</v>
      </c>
      <c r="D30" s="243"/>
      <c r="E30" s="244"/>
      <c r="F30" s="245"/>
      <c r="G30" s="246">
        <f>SUMIF(AG31:AG42,"&lt;&gt;NOR",G31:G42)</f>
        <v>0</v>
      </c>
      <c r="H30" s="240"/>
      <c r="I30" s="240">
        <f>SUM(I31:I42)</f>
        <v>0</v>
      </c>
      <c r="J30" s="240"/>
      <c r="K30" s="240">
        <f>SUM(K31:K42)</f>
        <v>0</v>
      </c>
      <c r="L30" s="240"/>
      <c r="M30" s="240">
        <f>SUM(M31:M42)</f>
        <v>0</v>
      </c>
      <c r="N30" s="239"/>
      <c r="O30" s="239">
        <f>SUM(O31:O42)</f>
        <v>7.32</v>
      </c>
      <c r="P30" s="239"/>
      <c r="Q30" s="239">
        <f>SUM(Q31:Q42)</f>
        <v>0</v>
      </c>
      <c r="R30" s="240"/>
      <c r="S30" s="240"/>
      <c r="T30" s="240"/>
      <c r="U30" s="240"/>
      <c r="V30" s="240">
        <f>SUM(V31:V42)</f>
        <v>14.29</v>
      </c>
      <c r="W30" s="240"/>
      <c r="X30" s="240"/>
      <c r="Y30" s="240"/>
      <c r="AG30" t="s">
        <v>273</v>
      </c>
    </row>
    <row r="31" spans="1:60" ht="22.5" outlineLevel="1" x14ac:dyDescent="0.2">
      <c r="A31" s="248">
        <v>12</v>
      </c>
      <c r="B31" s="249" t="s">
        <v>843</v>
      </c>
      <c r="C31" s="262" t="s">
        <v>844</v>
      </c>
      <c r="D31" s="250" t="s">
        <v>342</v>
      </c>
      <c r="E31" s="251">
        <v>31.68</v>
      </c>
      <c r="F31" s="252"/>
      <c r="G31" s="253">
        <f>ROUND(E31*F31,2)</f>
        <v>0</v>
      </c>
      <c r="H31" s="236"/>
      <c r="I31" s="235">
        <f>ROUND(E31*H31,2)</f>
        <v>0</v>
      </c>
      <c r="J31" s="236"/>
      <c r="K31" s="235">
        <f>ROUND(E31*J31,2)</f>
        <v>0</v>
      </c>
      <c r="L31" s="235">
        <v>21</v>
      </c>
      <c r="M31" s="235">
        <f>G31*(1+L31/100)</f>
        <v>0</v>
      </c>
      <c r="N31" s="234">
        <v>0</v>
      </c>
      <c r="O31" s="234">
        <f>ROUND(E31*N31,2)</f>
        <v>0</v>
      </c>
      <c r="P31" s="234">
        <v>0</v>
      </c>
      <c r="Q31" s="234">
        <f>ROUND(E31*P31,2)</f>
        <v>0</v>
      </c>
      <c r="R31" s="235"/>
      <c r="S31" s="235" t="s">
        <v>277</v>
      </c>
      <c r="T31" s="235" t="s">
        <v>278</v>
      </c>
      <c r="U31" s="235">
        <v>0.15</v>
      </c>
      <c r="V31" s="235">
        <f>ROUND(E31*U31,2)</f>
        <v>4.75</v>
      </c>
      <c r="W31" s="235"/>
      <c r="X31" s="235" t="s">
        <v>279</v>
      </c>
      <c r="Y31" s="235" t="s">
        <v>280</v>
      </c>
      <c r="Z31" s="214"/>
      <c r="AA31" s="214"/>
      <c r="AB31" s="214"/>
      <c r="AC31" s="214"/>
      <c r="AD31" s="214"/>
      <c r="AE31" s="214"/>
      <c r="AF31" s="214"/>
      <c r="AG31" s="214" t="s">
        <v>293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2" x14ac:dyDescent="0.2">
      <c r="A32" s="231"/>
      <c r="B32" s="232"/>
      <c r="C32" s="263" t="s">
        <v>1692</v>
      </c>
      <c r="D32" s="237"/>
      <c r="E32" s="238">
        <v>31.68</v>
      </c>
      <c r="F32" s="235"/>
      <c r="G32" s="235"/>
      <c r="H32" s="235"/>
      <c r="I32" s="235"/>
      <c r="J32" s="235"/>
      <c r="K32" s="235"/>
      <c r="L32" s="235"/>
      <c r="M32" s="235"/>
      <c r="N32" s="234"/>
      <c r="O32" s="234"/>
      <c r="P32" s="234"/>
      <c r="Q32" s="234"/>
      <c r="R32" s="235"/>
      <c r="S32" s="235"/>
      <c r="T32" s="235"/>
      <c r="U32" s="235"/>
      <c r="V32" s="235"/>
      <c r="W32" s="235"/>
      <c r="X32" s="235"/>
      <c r="Y32" s="235"/>
      <c r="Z32" s="214"/>
      <c r="AA32" s="214"/>
      <c r="AB32" s="214"/>
      <c r="AC32" s="214"/>
      <c r="AD32" s="214"/>
      <c r="AE32" s="214"/>
      <c r="AF32" s="214"/>
      <c r="AG32" s="214" t="s">
        <v>283</v>
      </c>
      <c r="AH32" s="214">
        <v>0</v>
      </c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1" x14ac:dyDescent="0.2">
      <c r="A33" s="248">
        <v>13</v>
      </c>
      <c r="B33" s="249" t="s">
        <v>404</v>
      </c>
      <c r="C33" s="262" t="s">
        <v>405</v>
      </c>
      <c r="D33" s="250" t="s">
        <v>276</v>
      </c>
      <c r="E33" s="251">
        <v>2.1</v>
      </c>
      <c r="F33" s="252"/>
      <c r="G33" s="253">
        <f>ROUND(E33*F33,2)</f>
        <v>0</v>
      </c>
      <c r="H33" s="236"/>
      <c r="I33" s="235">
        <f>ROUND(E33*H33,2)</f>
        <v>0</v>
      </c>
      <c r="J33" s="236"/>
      <c r="K33" s="235">
        <f>ROUND(E33*J33,2)</f>
        <v>0</v>
      </c>
      <c r="L33" s="235">
        <v>21</v>
      </c>
      <c r="M33" s="235">
        <f>G33*(1+L33/100)</f>
        <v>0</v>
      </c>
      <c r="N33" s="234">
        <v>2.5249999999999999</v>
      </c>
      <c r="O33" s="234">
        <f>ROUND(E33*N33,2)</f>
        <v>5.3</v>
      </c>
      <c r="P33" s="234">
        <v>0</v>
      </c>
      <c r="Q33" s="234">
        <f>ROUND(E33*P33,2)</f>
        <v>0</v>
      </c>
      <c r="R33" s="235"/>
      <c r="S33" s="235" t="s">
        <v>277</v>
      </c>
      <c r="T33" s="235" t="s">
        <v>278</v>
      </c>
      <c r="U33" s="235">
        <v>0.48</v>
      </c>
      <c r="V33" s="235">
        <f>ROUND(E33*U33,2)</f>
        <v>1.01</v>
      </c>
      <c r="W33" s="235"/>
      <c r="X33" s="235" t="s">
        <v>279</v>
      </c>
      <c r="Y33" s="235" t="s">
        <v>280</v>
      </c>
      <c r="Z33" s="214"/>
      <c r="AA33" s="214"/>
      <c r="AB33" s="214"/>
      <c r="AC33" s="214"/>
      <c r="AD33" s="214"/>
      <c r="AE33" s="214"/>
      <c r="AF33" s="214"/>
      <c r="AG33" s="214" t="s">
        <v>293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2" x14ac:dyDescent="0.2">
      <c r="A34" s="231"/>
      <c r="B34" s="232"/>
      <c r="C34" s="263" t="s">
        <v>1693</v>
      </c>
      <c r="D34" s="237"/>
      <c r="E34" s="238">
        <v>2.1</v>
      </c>
      <c r="F34" s="235"/>
      <c r="G34" s="235"/>
      <c r="H34" s="235"/>
      <c r="I34" s="235"/>
      <c r="J34" s="235"/>
      <c r="K34" s="235"/>
      <c r="L34" s="235"/>
      <c r="M34" s="235"/>
      <c r="N34" s="234"/>
      <c r="O34" s="234"/>
      <c r="P34" s="234"/>
      <c r="Q34" s="234"/>
      <c r="R34" s="235"/>
      <c r="S34" s="235"/>
      <c r="T34" s="235"/>
      <c r="U34" s="235"/>
      <c r="V34" s="235"/>
      <c r="W34" s="235"/>
      <c r="X34" s="235"/>
      <c r="Y34" s="235"/>
      <c r="Z34" s="214"/>
      <c r="AA34" s="214"/>
      <c r="AB34" s="214"/>
      <c r="AC34" s="214"/>
      <c r="AD34" s="214"/>
      <c r="AE34" s="214"/>
      <c r="AF34" s="214"/>
      <c r="AG34" s="214" t="s">
        <v>283</v>
      </c>
      <c r="AH34" s="214">
        <v>0</v>
      </c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1" x14ac:dyDescent="0.2">
      <c r="A35" s="248">
        <v>14</v>
      </c>
      <c r="B35" s="249" t="s">
        <v>852</v>
      </c>
      <c r="C35" s="262" t="s">
        <v>853</v>
      </c>
      <c r="D35" s="250" t="s">
        <v>342</v>
      </c>
      <c r="E35" s="251">
        <v>1.84</v>
      </c>
      <c r="F35" s="252"/>
      <c r="G35" s="253">
        <f>ROUND(E35*F35,2)</f>
        <v>0</v>
      </c>
      <c r="H35" s="236"/>
      <c r="I35" s="235">
        <f>ROUND(E35*H35,2)</f>
        <v>0</v>
      </c>
      <c r="J35" s="236"/>
      <c r="K35" s="235">
        <f>ROUND(E35*J35,2)</f>
        <v>0</v>
      </c>
      <c r="L35" s="235">
        <v>21</v>
      </c>
      <c r="M35" s="235">
        <f>G35*(1+L35/100)</f>
        <v>0</v>
      </c>
      <c r="N35" s="234">
        <v>3.9190000000000003E-2</v>
      </c>
      <c r="O35" s="234">
        <f>ROUND(E35*N35,2)</f>
        <v>7.0000000000000007E-2</v>
      </c>
      <c r="P35" s="234">
        <v>0</v>
      </c>
      <c r="Q35" s="234">
        <f>ROUND(E35*P35,2)</f>
        <v>0</v>
      </c>
      <c r="R35" s="235"/>
      <c r="S35" s="235" t="s">
        <v>277</v>
      </c>
      <c r="T35" s="235" t="s">
        <v>278</v>
      </c>
      <c r="U35" s="235">
        <v>1.6</v>
      </c>
      <c r="V35" s="235">
        <f>ROUND(E35*U35,2)</f>
        <v>2.94</v>
      </c>
      <c r="W35" s="235"/>
      <c r="X35" s="235" t="s">
        <v>279</v>
      </c>
      <c r="Y35" s="235" t="s">
        <v>280</v>
      </c>
      <c r="Z35" s="214"/>
      <c r="AA35" s="214"/>
      <c r="AB35" s="214"/>
      <c r="AC35" s="214"/>
      <c r="AD35" s="214"/>
      <c r="AE35" s="214"/>
      <c r="AF35" s="214"/>
      <c r="AG35" s="214" t="s">
        <v>281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2" x14ac:dyDescent="0.2">
      <c r="A36" s="231"/>
      <c r="B36" s="232"/>
      <c r="C36" s="263" t="s">
        <v>1694</v>
      </c>
      <c r="D36" s="237"/>
      <c r="E36" s="238">
        <v>1.84</v>
      </c>
      <c r="F36" s="235"/>
      <c r="G36" s="235"/>
      <c r="H36" s="235"/>
      <c r="I36" s="235"/>
      <c r="J36" s="235"/>
      <c r="K36" s="235"/>
      <c r="L36" s="235"/>
      <c r="M36" s="235"/>
      <c r="N36" s="234"/>
      <c r="O36" s="234"/>
      <c r="P36" s="234"/>
      <c r="Q36" s="234"/>
      <c r="R36" s="235"/>
      <c r="S36" s="235"/>
      <c r="T36" s="235"/>
      <c r="U36" s="235"/>
      <c r="V36" s="235"/>
      <c r="W36" s="235"/>
      <c r="X36" s="235"/>
      <c r="Y36" s="235"/>
      <c r="Z36" s="214"/>
      <c r="AA36" s="214"/>
      <c r="AB36" s="214"/>
      <c r="AC36" s="214"/>
      <c r="AD36" s="214"/>
      <c r="AE36" s="214"/>
      <c r="AF36" s="214"/>
      <c r="AG36" s="214" t="s">
        <v>283</v>
      </c>
      <c r="AH36" s="214">
        <v>0</v>
      </c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1" x14ac:dyDescent="0.2">
      <c r="A37" s="254">
        <v>15</v>
      </c>
      <c r="B37" s="255" t="s">
        <v>414</v>
      </c>
      <c r="C37" s="264" t="s">
        <v>415</v>
      </c>
      <c r="D37" s="256" t="s">
        <v>342</v>
      </c>
      <c r="E37" s="257">
        <v>1.84</v>
      </c>
      <c r="F37" s="258"/>
      <c r="G37" s="259">
        <f>ROUND(E37*F37,2)</f>
        <v>0</v>
      </c>
      <c r="H37" s="236"/>
      <c r="I37" s="235">
        <f>ROUND(E37*H37,2)</f>
        <v>0</v>
      </c>
      <c r="J37" s="236"/>
      <c r="K37" s="235">
        <f>ROUND(E37*J37,2)</f>
        <v>0</v>
      </c>
      <c r="L37" s="235">
        <v>21</v>
      </c>
      <c r="M37" s="235">
        <f>G37*(1+L37/100)</f>
        <v>0</v>
      </c>
      <c r="N37" s="234">
        <v>0</v>
      </c>
      <c r="O37" s="234">
        <f>ROUND(E37*N37,2)</f>
        <v>0</v>
      </c>
      <c r="P37" s="234">
        <v>0</v>
      </c>
      <c r="Q37" s="234">
        <f>ROUND(E37*P37,2)</f>
        <v>0</v>
      </c>
      <c r="R37" s="235"/>
      <c r="S37" s="235" t="s">
        <v>277</v>
      </c>
      <c r="T37" s="235" t="s">
        <v>278</v>
      </c>
      <c r="U37" s="235">
        <v>0.32</v>
      </c>
      <c r="V37" s="235">
        <f>ROUND(E37*U37,2)</f>
        <v>0.59</v>
      </c>
      <c r="W37" s="235"/>
      <c r="X37" s="235" t="s">
        <v>279</v>
      </c>
      <c r="Y37" s="235" t="s">
        <v>280</v>
      </c>
      <c r="Z37" s="214"/>
      <c r="AA37" s="214"/>
      <c r="AB37" s="214"/>
      <c r="AC37" s="214"/>
      <c r="AD37" s="214"/>
      <c r="AE37" s="214"/>
      <c r="AF37" s="214"/>
      <c r="AG37" s="214" t="s">
        <v>281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1" x14ac:dyDescent="0.2">
      <c r="A38" s="248">
        <v>16</v>
      </c>
      <c r="B38" s="249" t="s">
        <v>836</v>
      </c>
      <c r="C38" s="262" t="s">
        <v>837</v>
      </c>
      <c r="D38" s="250" t="s">
        <v>276</v>
      </c>
      <c r="E38" s="251">
        <v>0.72</v>
      </c>
      <c r="F38" s="252"/>
      <c r="G38" s="253">
        <f>ROUND(E38*F38,2)</f>
        <v>0</v>
      </c>
      <c r="H38" s="236"/>
      <c r="I38" s="235">
        <f>ROUND(E38*H38,2)</f>
        <v>0</v>
      </c>
      <c r="J38" s="236"/>
      <c r="K38" s="235">
        <f>ROUND(E38*J38,2)</f>
        <v>0</v>
      </c>
      <c r="L38" s="235">
        <v>21</v>
      </c>
      <c r="M38" s="235">
        <f>G38*(1+L38/100)</f>
        <v>0</v>
      </c>
      <c r="N38" s="234">
        <v>2.5249999999999999</v>
      </c>
      <c r="O38" s="234">
        <f>ROUND(E38*N38,2)</f>
        <v>1.82</v>
      </c>
      <c r="P38" s="234">
        <v>0</v>
      </c>
      <c r="Q38" s="234">
        <f>ROUND(E38*P38,2)</f>
        <v>0</v>
      </c>
      <c r="R38" s="235"/>
      <c r="S38" s="235" t="s">
        <v>277</v>
      </c>
      <c r="T38" s="235" t="s">
        <v>278</v>
      </c>
      <c r="U38" s="235">
        <v>0.47699999999999998</v>
      </c>
      <c r="V38" s="235">
        <f>ROUND(E38*U38,2)</f>
        <v>0.34</v>
      </c>
      <c r="W38" s="235"/>
      <c r="X38" s="235" t="s">
        <v>279</v>
      </c>
      <c r="Y38" s="235" t="s">
        <v>280</v>
      </c>
      <c r="Z38" s="214"/>
      <c r="AA38" s="214"/>
      <c r="AB38" s="214"/>
      <c r="AC38" s="214"/>
      <c r="AD38" s="214"/>
      <c r="AE38" s="214"/>
      <c r="AF38" s="214"/>
      <c r="AG38" s="214" t="s">
        <v>281</v>
      </c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2" x14ac:dyDescent="0.2">
      <c r="A39" s="231"/>
      <c r="B39" s="232"/>
      <c r="C39" s="263" t="s">
        <v>1695</v>
      </c>
      <c r="D39" s="237"/>
      <c r="E39" s="238">
        <v>0.72</v>
      </c>
      <c r="F39" s="235"/>
      <c r="G39" s="235"/>
      <c r="H39" s="235"/>
      <c r="I39" s="235"/>
      <c r="J39" s="235"/>
      <c r="K39" s="235"/>
      <c r="L39" s="235"/>
      <c r="M39" s="235"/>
      <c r="N39" s="234"/>
      <c r="O39" s="234"/>
      <c r="P39" s="234"/>
      <c r="Q39" s="234"/>
      <c r="R39" s="235"/>
      <c r="S39" s="235"/>
      <c r="T39" s="235"/>
      <c r="U39" s="235"/>
      <c r="V39" s="235"/>
      <c r="W39" s="235"/>
      <c r="X39" s="235"/>
      <c r="Y39" s="235"/>
      <c r="Z39" s="214"/>
      <c r="AA39" s="214"/>
      <c r="AB39" s="214"/>
      <c r="AC39" s="214"/>
      <c r="AD39" s="214"/>
      <c r="AE39" s="214"/>
      <c r="AF39" s="214"/>
      <c r="AG39" s="214" t="s">
        <v>283</v>
      </c>
      <c r="AH39" s="214">
        <v>0</v>
      </c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1" x14ac:dyDescent="0.2">
      <c r="A40" s="248">
        <v>17</v>
      </c>
      <c r="B40" s="249" t="s">
        <v>363</v>
      </c>
      <c r="C40" s="262" t="s">
        <v>364</v>
      </c>
      <c r="D40" s="250" t="s">
        <v>342</v>
      </c>
      <c r="E40" s="251">
        <v>3.4</v>
      </c>
      <c r="F40" s="252"/>
      <c r="G40" s="253">
        <f>ROUND(E40*F40,2)</f>
        <v>0</v>
      </c>
      <c r="H40" s="236"/>
      <c r="I40" s="235">
        <f>ROUND(E40*H40,2)</f>
        <v>0</v>
      </c>
      <c r="J40" s="236"/>
      <c r="K40" s="235">
        <f>ROUND(E40*J40,2)</f>
        <v>0</v>
      </c>
      <c r="L40" s="235">
        <v>21</v>
      </c>
      <c r="M40" s="235">
        <f>G40*(1+L40/100)</f>
        <v>0</v>
      </c>
      <c r="N40" s="234">
        <v>3.9149999999999997E-2</v>
      </c>
      <c r="O40" s="234">
        <f>ROUND(E40*N40,2)</f>
        <v>0.13</v>
      </c>
      <c r="P40" s="234">
        <v>0</v>
      </c>
      <c r="Q40" s="234">
        <f>ROUND(E40*P40,2)</f>
        <v>0</v>
      </c>
      <c r="R40" s="235"/>
      <c r="S40" s="235" t="s">
        <v>277</v>
      </c>
      <c r="T40" s="235" t="s">
        <v>278</v>
      </c>
      <c r="U40" s="235">
        <v>1.05</v>
      </c>
      <c r="V40" s="235">
        <f>ROUND(E40*U40,2)</f>
        <v>3.57</v>
      </c>
      <c r="W40" s="235"/>
      <c r="X40" s="235" t="s">
        <v>279</v>
      </c>
      <c r="Y40" s="235" t="s">
        <v>280</v>
      </c>
      <c r="Z40" s="214"/>
      <c r="AA40" s="214"/>
      <c r="AB40" s="214"/>
      <c r="AC40" s="214"/>
      <c r="AD40" s="214"/>
      <c r="AE40" s="214"/>
      <c r="AF40" s="214"/>
      <c r="AG40" s="214" t="s">
        <v>281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2" x14ac:dyDescent="0.2">
      <c r="A41" s="231"/>
      <c r="B41" s="232"/>
      <c r="C41" s="263" t="s">
        <v>1696</v>
      </c>
      <c r="D41" s="237"/>
      <c r="E41" s="238">
        <v>3.4</v>
      </c>
      <c r="F41" s="235"/>
      <c r="G41" s="235"/>
      <c r="H41" s="235"/>
      <c r="I41" s="235"/>
      <c r="J41" s="235"/>
      <c r="K41" s="235"/>
      <c r="L41" s="235"/>
      <c r="M41" s="235"/>
      <c r="N41" s="234"/>
      <c r="O41" s="234"/>
      <c r="P41" s="234"/>
      <c r="Q41" s="234"/>
      <c r="R41" s="235"/>
      <c r="S41" s="235"/>
      <c r="T41" s="235"/>
      <c r="U41" s="235"/>
      <c r="V41" s="235"/>
      <c r="W41" s="235"/>
      <c r="X41" s="235"/>
      <c r="Y41" s="235"/>
      <c r="Z41" s="214"/>
      <c r="AA41" s="214"/>
      <c r="AB41" s="214"/>
      <c r="AC41" s="214"/>
      <c r="AD41" s="214"/>
      <c r="AE41" s="214"/>
      <c r="AF41" s="214"/>
      <c r="AG41" s="214" t="s">
        <v>283</v>
      </c>
      <c r="AH41" s="214">
        <v>0</v>
      </c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1" x14ac:dyDescent="0.2">
      <c r="A42" s="254">
        <v>18</v>
      </c>
      <c r="B42" s="255" t="s">
        <v>370</v>
      </c>
      <c r="C42" s="264" t="s">
        <v>371</v>
      </c>
      <c r="D42" s="256" t="s">
        <v>342</v>
      </c>
      <c r="E42" s="257">
        <v>3.4</v>
      </c>
      <c r="F42" s="258"/>
      <c r="G42" s="259">
        <f>ROUND(E42*F42,2)</f>
        <v>0</v>
      </c>
      <c r="H42" s="236"/>
      <c r="I42" s="235">
        <f>ROUND(E42*H42,2)</f>
        <v>0</v>
      </c>
      <c r="J42" s="236"/>
      <c r="K42" s="235">
        <f>ROUND(E42*J42,2)</f>
        <v>0</v>
      </c>
      <c r="L42" s="235">
        <v>21</v>
      </c>
      <c r="M42" s="235">
        <f>G42*(1+L42/100)</f>
        <v>0</v>
      </c>
      <c r="N42" s="234">
        <v>0</v>
      </c>
      <c r="O42" s="234">
        <f>ROUND(E42*N42,2)</f>
        <v>0</v>
      </c>
      <c r="P42" s="234">
        <v>0</v>
      </c>
      <c r="Q42" s="234">
        <f>ROUND(E42*P42,2)</f>
        <v>0</v>
      </c>
      <c r="R42" s="235"/>
      <c r="S42" s="235" t="s">
        <v>277</v>
      </c>
      <c r="T42" s="235" t="s">
        <v>278</v>
      </c>
      <c r="U42" s="235">
        <v>0.32</v>
      </c>
      <c r="V42" s="235">
        <f>ROUND(E42*U42,2)</f>
        <v>1.0900000000000001</v>
      </c>
      <c r="W42" s="235"/>
      <c r="X42" s="235" t="s">
        <v>279</v>
      </c>
      <c r="Y42" s="235" t="s">
        <v>280</v>
      </c>
      <c r="Z42" s="214"/>
      <c r="AA42" s="214"/>
      <c r="AB42" s="214"/>
      <c r="AC42" s="214"/>
      <c r="AD42" s="214"/>
      <c r="AE42" s="214"/>
      <c r="AF42" s="214"/>
      <c r="AG42" s="214" t="s">
        <v>281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x14ac:dyDescent="0.2">
      <c r="A43" s="241" t="s">
        <v>272</v>
      </c>
      <c r="B43" s="242" t="s">
        <v>143</v>
      </c>
      <c r="C43" s="261" t="s">
        <v>144</v>
      </c>
      <c r="D43" s="243"/>
      <c r="E43" s="244"/>
      <c r="F43" s="245"/>
      <c r="G43" s="246">
        <f>SUMIF(AG44:AG45,"&lt;&gt;NOR",G44:G45)</f>
        <v>0</v>
      </c>
      <c r="H43" s="240"/>
      <c r="I43" s="240">
        <f>SUM(I44:I45)</f>
        <v>0</v>
      </c>
      <c r="J43" s="240"/>
      <c r="K43" s="240">
        <f>SUM(K44:K45)</f>
        <v>0</v>
      </c>
      <c r="L43" s="240"/>
      <c r="M43" s="240">
        <f>SUM(M44:M45)</f>
        <v>0</v>
      </c>
      <c r="N43" s="239"/>
      <c r="O43" s="239">
        <f>SUM(O44:O45)</f>
        <v>0.05</v>
      </c>
      <c r="P43" s="239"/>
      <c r="Q43" s="239">
        <f>SUM(Q44:Q45)</f>
        <v>0</v>
      </c>
      <c r="R43" s="240"/>
      <c r="S43" s="240"/>
      <c r="T43" s="240"/>
      <c r="U43" s="240"/>
      <c r="V43" s="240">
        <f>SUM(V44:V45)</f>
        <v>28.53</v>
      </c>
      <c r="W43" s="240"/>
      <c r="X43" s="240"/>
      <c r="Y43" s="240"/>
      <c r="AG43" t="s">
        <v>273</v>
      </c>
    </row>
    <row r="44" spans="1:60" ht="22.5" outlineLevel="1" x14ac:dyDescent="0.2">
      <c r="A44" s="248">
        <v>19</v>
      </c>
      <c r="B44" s="249" t="s">
        <v>1697</v>
      </c>
      <c r="C44" s="262" t="s">
        <v>1698</v>
      </c>
      <c r="D44" s="250" t="s">
        <v>351</v>
      </c>
      <c r="E44" s="251">
        <v>15.2</v>
      </c>
      <c r="F44" s="252"/>
      <c r="G44" s="253">
        <f>ROUND(E44*F44,2)</f>
        <v>0</v>
      </c>
      <c r="H44" s="236"/>
      <c r="I44" s="235">
        <f>ROUND(E44*H44,2)</f>
        <v>0</v>
      </c>
      <c r="J44" s="236"/>
      <c r="K44" s="235">
        <f>ROUND(E44*J44,2)</f>
        <v>0</v>
      </c>
      <c r="L44" s="235">
        <v>21</v>
      </c>
      <c r="M44" s="235">
        <f>G44*(1+L44/100)</f>
        <v>0</v>
      </c>
      <c r="N44" s="234">
        <v>3.29E-3</v>
      </c>
      <c r="O44" s="234">
        <f>ROUND(E44*N44,2)</f>
        <v>0.05</v>
      </c>
      <c r="P44" s="234">
        <v>0</v>
      </c>
      <c r="Q44" s="234">
        <f>ROUND(E44*P44,2)</f>
        <v>0</v>
      </c>
      <c r="R44" s="235"/>
      <c r="S44" s="235" t="s">
        <v>277</v>
      </c>
      <c r="T44" s="235" t="s">
        <v>278</v>
      </c>
      <c r="U44" s="235">
        <v>1.877</v>
      </c>
      <c r="V44" s="235">
        <f>ROUND(E44*U44,2)</f>
        <v>28.53</v>
      </c>
      <c r="W44" s="235"/>
      <c r="X44" s="235" t="s">
        <v>279</v>
      </c>
      <c r="Y44" s="235" t="s">
        <v>280</v>
      </c>
      <c r="Z44" s="214"/>
      <c r="AA44" s="214"/>
      <c r="AB44" s="214"/>
      <c r="AC44" s="214"/>
      <c r="AD44" s="214"/>
      <c r="AE44" s="214"/>
      <c r="AF44" s="214"/>
      <c r="AG44" s="214" t="s">
        <v>281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2" x14ac:dyDescent="0.2">
      <c r="A45" s="231"/>
      <c r="B45" s="232"/>
      <c r="C45" s="263" t="s">
        <v>1699</v>
      </c>
      <c r="D45" s="237"/>
      <c r="E45" s="238">
        <v>15.2</v>
      </c>
      <c r="F45" s="235"/>
      <c r="G45" s="235"/>
      <c r="H45" s="235"/>
      <c r="I45" s="235"/>
      <c r="J45" s="235"/>
      <c r="K45" s="235"/>
      <c r="L45" s="235"/>
      <c r="M45" s="235"/>
      <c r="N45" s="234"/>
      <c r="O45" s="234"/>
      <c r="P45" s="234"/>
      <c r="Q45" s="234"/>
      <c r="R45" s="235"/>
      <c r="S45" s="235"/>
      <c r="T45" s="235"/>
      <c r="U45" s="235"/>
      <c r="V45" s="235"/>
      <c r="W45" s="235"/>
      <c r="X45" s="235"/>
      <c r="Y45" s="235"/>
      <c r="Z45" s="214"/>
      <c r="AA45" s="214"/>
      <c r="AB45" s="214"/>
      <c r="AC45" s="214"/>
      <c r="AD45" s="214"/>
      <c r="AE45" s="214"/>
      <c r="AF45" s="214"/>
      <c r="AG45" s="214" t="s">
        <v>283</v>
      </c>
      <c r="AH45" s="214">
        <v>0</v>
      </c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x14ac:dyDescent="0.2">
      <c r="A46" s="241" t="s">
        <v>272</v>
      </c>
      <c r="B46" s="242" t="s">
        <v>145</v>
      </c>
      <c r="C46" s="261" t="s">
        <v>146</v>
      </c>
      <c r="D46" s="243"/>
      <c r="E46" s="244"/>
      <c r="F46" s="245"/>
      <c r="G46" s="246">
        <f>SUMIF(AG47:AG48,"&lt;&gt;NOR",G47:G48)</f>
        <v>0</v>
      </c>
      <c r="H46" s="240"/>
      <c r="I46" s="240">
        <f>SUM(I47:I48)</f>
        <v>0</v>
      </c>
      <c r="J46" s="240"/>
      <c r="K46" s="240">
        <f>SUM(K47:K48)</f>
        <v>0</v>
      </c>
      <c r="L46" s="240"/>
      <c r="M46" s="240">
        <f>SUM(M47:M48)</f>
        <v>0</v>
      </c>
      <c r="N46" s="239"/>
      <c r="O46" s="239">
        <f>SUM(O47:O48)</f>
        <v>8.74</v>
      </c>
      <c r="P46" s="239"/>
      <c r="Q46" s="239">
        <f>SUM(Q47:Q48)</f>
        <v>0</v>
      </c>
      <c r="R46" s="240"/>
      <c r="S46" s="240"/>
      <c r="T46" s="240"/>
      <c r="U46" s="240"/>
      <c r="V46" s="240">
        <f>SUM(V47:V48)</f>
        <v>0</v>
      </c>
      <c r="W46" s="240"/>
      <c r="X46" s="240"/>
      <c r="Y46" s="240"/>
      <c r="AG46" t="s">
        <v>273</v>
      </c>
    </row>
    <row r="47" spans="1:60" outlineLevel="1" x14ac:dyDescent="0.2">
      <c r="A47" s="254">
        <v>20</v>
      </c>
      <c r="B47" s="255" t="s">
        <v>1700</v>
      </c>
      <c r="C47" s="264" t="s">
        <v>1701</v>
      </c>
      <c r="D47" s="256" t="s">
        <v>398</v>
      </c>
      <c r="E47" s="257">
        <v>1</v>
      </c>
      <c r="F47" s="258"/>
      <c r="G47" s="259">
        <f>ROUND(E47*F47,2)</f>
        <v>0</v>
      </c>
      <c r="H47" s="236"/>
      <c r="I47" s="235">
        <f>ROUND(E47*H47,2)</f>
        <v>0</v>
      </c>
      <c r="J47" s="236"/>
      <c r="K47" s="235">
        <f>ROUND(E47*J47,2)</f>
        <v>0</v>
      </c>
      <c r="L47" s="235">
        <v>21</v>
      </c>
      <c r="M47" s="235">
        <f>G47*(1+L47/100)</f>
        <v>0</v>
      </c>
      <c r="N47" s="234">
        <v>0</v>
      </c>
      <c r="O47" s="234">
        <f>ROUND(E47*N47,2)</f>
        <v>0</v>
      </c>
      <c r="P47" s="234">
        <v>0</v>
      </c>
      <c r="Q47" s="234">
        <f>ROUND(E47*P47,2)</f>
        <v>0</v>
      </c>
      <c r="R47" s="235"/>
      <c r="S47" s="235" t="s">
        <v>311</v>
      </c>
      <c r="T47" s="235" t="s">
        <v>312</v>
      </c>
      <c r="U47" s="235">
        <v>0</v>
      </c>
      <c r="V47" s="235">
        <f>ROUND(E47*U47,2)</f>
        <v>0</v>
      </c>
      <c r="W47" s="235"/>
      <c r="X47" s="235" t="s">
        <v>279</v>
      </c>
      <c r="Y47" s="235" t="s">
        <v>280</v>
      </c>
      <c r="Z47" s="214"/>
      <c r="AA47" s="214"/>
      <c r="AB47" s="214"/>
      <c r="AC47" s="214"/>
      <c r="AD47" s="214"/>
      <c r="AE47" s="214"/>
      <c r="AF47" s="214"/>
      <c r="AG47" s="214" t="s">
        <v>281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outlineLevel="1" x14ac:dyDescent="0.2">
      <c r="A48" s="254">
        <v>21</v>
      </c>
      <c r="B48" s="255" t="s">
        <v>1702</v>
      </c>
      <c r="C48" s="264" t="s">
        <v>1703</v>
      </c>
      <c r="D48" s="256" t="s">
        <v>374</v>
      </c>
      <c r="E48" s="257">
        <v>1</v>
      </c>
      <c r="F48" s="258"/>
      <c r="G48" s="259">
        <f>ROUND(E48*F48,2)</f>
        <v>0</v>
      </c>
      <c r="H48" s="236"/>
      <c r="I48" s="235">
        <f>ROUND(E48*H48,2)</f>
        <v>0</v>
      </c>
      <c r="J48" s="236"/>
      <c r="K48" s="235">
        <f>ROUND(E48*J48,2)</f>
        <v>0</v>
      </c>
      <c r="L48" s="235">
        <v>21</v>
      </c>
      <c r="M48" s="235">
        <f>G48*(1+L48/100)</f>
        <v>0</v>
      </c>
      <c r="N48" s="234">
        <v>8.7432099999999995</v>
      </c>
      <c r="O48" s="234">
        <f>ROUND(E48*N48,2)</f>
        <v>8.74</v>
      </c>
      <c r="P48" s="234">
        <v>0</v>
      </c>
      <c r="Q48" s="234">
        <f>ROUND(E48*P48,2)</f>
        <v>0</v>
      </c>
      <c r="R48" s="235"/>
      <c r="S48" s="235" t="s">
        <v>311</v>
      </c>
      <c r="T48" s="235" t="s">
        <v>312</v>
      </c>
      <c r="U48" s="235">
        <v>0</v>
      </c>
      <c r="V48" s="235">
        <f>ROUND(E48*U48,2)</f>
        <v>0</v>
      </c>
      <c r="W48" s="235"/>
      <c r="X48" s="235" t="s">
        <v>279</v>
      </c>
      <c r="Y48" s="235" t="s">
        <v>280</v>
      </c>
      <c r="Z48" s="214"/>
      <c r="AA48" s="214"/>
      <c r="AB48" s="214"/>
      <c r="AC48" s="214"/>
      <c r="AD48" s="214"/>
      <c r="AE48" s="214"/>
      <c r="AF48" s="214"/>
      <c r="AG48" s="214" t="s">
        <v>281</v>
      </c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x14ac:dyDescent="0.2">
      <c r="A49" s="241" t="s">
        <v>272</v>
      </c>
      <c r="B49" s="242" t="s">
        <v>149</v>
      </c>
      <c r="C49" s="261" t="s">
        <v>150</v>
      </c>
      <c r="D49" s="243"/>
      <c r="E49" s="244"/>
      <c r="F49" s="245"/>
      <c r="G49" s="246">
        <f>SUMIF(AG50:AG51,"&lt;&gt;NOR",G50:G51)</f>
        <v>0</v>
      </c>
      <c r="H49" s="240"/>
      <c r="I49" s="240">
        <f>SUM(I50:I51)</f>
        <v>0</v>
      </c>
      <c r="J49" s="240"/>
      <c r="K49" s="240">
        <f>SUM(K50:K51)</f>
        <v>0</v>
      </c>
      <c r="L49" s="240"/>
      <c r="M49" s="240">
        <f>SUM(M50:M51)</f>
        <v>0</v>
      </c>
      <c r="N49" s="239"/>
      <c r="O49" s="239">
        <f>SUM(O50:O51)</f>
        <v>1.64</v>
      </c>
      <c r="P49" s="239"/>
      <c r="Q49" s="239">
        <f>SUM(Q50:Q51)</f>
        <v>0</v>
      </c>
      <c r="R49" s="240"/>
      <c r="S49" s="240"/>
      <c r="T49" s="240"/>
      <c r="U49" s="240"/>
      <c r="V49" s="240">
        <f>SUM(V50:V51)</f>
        <v>0.14000000000000001</v>
      </c>
      <c r="W49" s="240"/>
      <c r="X49" s="240"/>
      <c r="Y49" s="240"/>
      <c r="AG49" t="s">
        <v>273</v>
      </c>
    </row>
    <row r="50" spans="1:60" ht="22.5" outlineLevel="1" x14ac:dyDescent="0.2">
      <c r="A50" s="248">
        <v>22</v>
      </c>
      <c r="B50" s="249" t="s">
        <v>1704</v>
      </c>
      <c r="C50" s="262" t="s">
        <v>1705</v>
      </c>
      <c r="D50" s="250" t="s">
        <v>342</v>
      </c>
      <c r="E50" s="251">
        <v>4.76</v>
      </c>
      <c r="F50" s="252"/>
      <c r="G50" s="253">
        <f>ROUND(E50*F50,2)</f>
        <v>0</v>
      </c>
      <c r="H50" s="236"/>
      <c r="I50" s="235">
        <f>ROUND(E50*H50,2)</f>
        <v>0</v>
      </c>
      <c r="J50" s="236"/>
      <c r="K50" s="235">
        <f>ROUND(E50*J50,2)</f>
        <v>0</v>
      </c>
      <c r="L50" s="235">
        <v>21</v>
      </c>
      <c r="M50" s="235">
        <f>G50*(1+L50/100)</f>
        <v>0</v>
      </c>
      <c r="N50" s="234">
        <v>0.34499999999999997</v>
      </c>
      <c r="O50" s="234">
        <f>ROUND(E50*N50,2)</f>
        <v>1.64</v>
      </c>
      <c r="P50" s="234">
        <v>0</v>
      </c>
      <c r="Q50" s="234">
        <f>ROUND(E50*P50,2)</f>
        <v>0</v>
      </c>
      <c r="R50" s="235"/>
      <c r="S50" s="235" t="s">
        <v>311</v>
      </c>
      <c r="T50" s="235" t="s">
        <v>312</v>
      </c>
      <c r="U50" s="235">
        <v>0.03</v>
      </c>
      <c r="V50" s="235">
        <f>ROUND(E50*U50,2)</f>
        <v>0.14000000000000001</v>
      </c>
      <c r="W50" s="235"/>
      <c r="X50" s="235" t="s">
        <v>279</v>
      </c>
      <c r="Y50" s="235" t="s">
        <v>280</v>
      </c>
      <c r="Z50" s="214"/>
      <c r="AA50" s="214"/>
      <c r="AB50" s="214"/>
      <c r="AC50" s="214"/>
      <c r="AD50" s="214"/>
      <c r="AE50" s="214"/>
      <c r="AF50" s="214"/>
      <c r="AG50" s="214" t="s">
        <v>281</v>
      </c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outlineLevel="2" x14ac:dyDescent="0.2">
      <c r="A51" s="231"/>
      <c r="B51" s="232"/>
      <c r="C51" s="263" t="s">
        <v>1706</v>
      </c>
      <c r="D51" s="237"/>
      <c r="E51" s="238">
        <v>4.76</v>
      </c>
      <c r="F51" s="235"/>
      <c r="G51" s="235"/>
      <c r="H51" s="235"/>
      <c r="I51" s="235"/>
      <c r="J51" s="235"/>
      <c r="K51" s="235"/>
      <c r="L51" s="235"/>
      <c r="M51" s="235"/>
      <c r="N51" s="234"/>
      <c r="O51" s="234"/>
      <c r="P51" s="234"/>
      <c r="Q51" s="234"/>
      <c r="R51" s="235"/>
      <c r="S51" s="235"/>
      <c r="T51" s="235"/>
      <c r="U51" s="235"/>
      <c r="V51" s="235"/>
      <c r="W51" s="235"/>
      <c r="X51" s="235"/>
      <c r="Y51" s="235"/>
      <c r="Z51" s="214"/>
      <c r="AA51" s="214"/>
      <c r="AB51" s="214"/>
      <c r="AC51" s="214"/>
      <c r="AD51" s="214"/>
      <c r="AE51" s="214"/>
      <c r="AF51" s="214"/>
      <c r="AG51" s="214" t="s">
        <v>283</v>
      </c>
      <c r="AH51" s="214">
        <v>0</v>
      </c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x14ac:dyDescent="0.2">
      <c r="A52" s="241" t="s">
        <v>272</v>
      </c>
      <c r="B52" s="242" t="s">
        <v>179</v>
      </c>
      <c r="C52" s="261" t="s">
        <v>180</v>
      </c>
      <c r="D52" s="243"/>
      <c r="E52" s="244"/>
      <c r="F52" s="245"/>
      <c r="G52" s="246">
        <f>SUMIF(AG53:AG53,"&lt;&gt;NOR",G53:G53)</f>
        <v>0</v>
      </c>
      <c r="H52" s="240"/>
      <c r="I52" s="240">
        <f>SUM(I53:I53)</f>
        <v>0</v>
      </c>
      <c r="J52" s="240"/>
      <c r="K52" s="240">
        <f>SUM(K53:K53)</f>
        <v>0</v>
      </c>
      <c r="L52" s="240"/>
      <c r="M52" s="240">
        <f>SUM(M53:M53)</f>
        <v>0</v>
      </c>
      <c r="N52" s="239"/>
      <c r="O52" s="239">
        <f>SUM(O53:O53)</f>
        <v>0</v>
      </c>
      <c r="P52" s="239"/>
      <c r="Q52" s="239">
        <f>SUM(Q53:Q53)</f>
        <v>0</v>
      </c>
      <c r="R52" s="240"/>
      <c r="S52" s="240"/>
      <c r="T52" s="240"/>
      <c r="U52" s="240"/>
      <c r="V52" s="240">
        <f>SUM(V53:V53)</f>
        <v>3.73</v>
      </c>
      <c r="W52" s="240"/>
      <c r="X52" s="240"/>
      <c r="Y52" s="240"/>
      <c r="AG52" t="s">
        <v>273</v>
      </c>
    </row>
    <row r="53" spans="1:60" outlineLevel="1" x14ac:dyDescent="0.2">
      <c r="A53" s="254">
        <v>23</v>
      </c>
      <c r="B53" s="255" t="s">
        <v>1707</v>
      </c>
      <c r="C53" s="264" t="s">
        <v>1708</v>
      </c>
      <c r="D53" s="256" t="s">
        <v>379</v>
      </c>
      <c r="E53" s="257">
        <v>17.761140000000001</v>
      </c>
      <c r="F53" s="258"/>
      <c r="G53" s="259">
        <f>ROUND(E53*F53,2)</f>
        <v>0</v>
      </c>
      <c r="H53" s="236"/>
      <c r="I53" s="235">
        <f>ROUND(E53*H53,2)</f>
        <v>0</v>
      </c>
      <c r="J53" s="236"/>
      <c r="K53" s="235">
        <f>ROUND(E53*J53,2)</f>
        <v>0</v>
      </c>
      <c r="L53" s="235">
        <v>21</v>
      </c>
      <c r="M53" s="235">
        <f>G53*(1+L53/100)</f>
        <v>0</v>
      </c>
      <c r="N53" s="234">
        <v>0</v>
      </c>
      <c r="O53" s="234">
        <f>ROUND(E53*N53,2)</f>
        <v>0</v>
      </c>
      <c r="P53" s="234">
        <v>0</v>
      </c>
      <c r="Q53" s="234">
        <f>ROUND(E53*P53,2)</f>
        <v>0</v>
      </c>
      <c r="R53" s="235"/>
      <c r="S53" s="235" t="s">
        <v>277</v>
      </c>
      <c r="T53" s="235" t="s">
        <v>278</v>
      </c>
      <c r="U53" s="235">
        <v>0.21</v>
      </c>
      <c r="V53" s="235">
        <f>ROUND(E53*U53,2)</f>
        <v>3.73</v>
      </c>
      <c r="W53" s="235"/>
      <c r="X53" s="235" t="s">
        <v>705</v>
      </c>
      <c r="Y53" s="235" t="s">
        <v>280</v>
      </c>
      <c r="Z53" s="214"/>
      <c r="AA53" s="214"/>
      <c r="AB53" s="214"/>
      <c r="AC53" s="214"/>
      <c r="AD53" s="214"/>
      <c r="AE53" s="214"/>
      <c r="AF53" s="214"/>
      <c r="AG53" s="214" t="s">
        <v>706</v>
      </c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x14ac:dyDescent="0.2">
      <c r="A54" s="241" t="s">
        <v>272</v>
      </c>
      <c r="B54" s="242" t="s">
        <v>244</v>
      </c>
      <c r="C54" s="261" t="s">
        <v>29</v>
      </c>
      <c r="D54" s="243"/>
      <c r="E54" s="244"/>
      <c r="F54" s="245"/>
      <c r="G54" s="246">
        <f>SUMIF(AG55:AG56,"&lt;&gt;NOR",G55:G56)</f>
        <v>0</v>
      </c>
      <c r="H54" s="240"/>
      <c r="I54" s="240">
        <f>SUM(I55:I56)</f>
        <v>0</v>
      </c>
      <c r="J54" s="240"/>
      <c r="K54" s="240">
        <f>SUM(K55:K56)</f>
        <v>0</v>
      </c>
      <c r="L54" s="240"/>
      <c r="M54" s="240">
        <f>SUM(M55:M56)</f>
        <v>0</v>
      </c>
      <c r="N54" s="239"/>
      <c r="O54" s="239">
        <f>SUM(O55:O56)</f>
        <v>0</v>
      </c>
      <c r="P54" s="239"/>
      <c r="Q54" s="239">
        <f>SUM(Q55:Q56)</f>
        <v>0</v>
      </c>
      <c r="R54" s="240"/>
      <c r="S54" s="240"/>
      <c r="T54" s="240"/>
      <c r="U54" s="240"/>
      <c r="V54" s="240">
        <f>SUM(V55:V56)</f>
        <v>0</v>
      </c>
      <c r="W54" s="240"/>
      <c r="X54" s="240"/>
      <c r="Y54" s="240"/>
      <c r="AG54" t="s">
        <v>273</v>
      </c>
    </row>
    <row r="55" spans="1:60" outlineLevel="1" x14ac:dyDescent="0.2">
      <c r="A55" s="254">
        <v>24</v>
      </c>
      <c r="B55" s="255" t="s">
        <v>802</v>
      </c>
      <c r="C55" s="264" t="s">
        <v>803</v>
      </c>
      <c r="D55" s="256" t="s">
        <v>804</v>
      </c>
      <c r="E55" s="257">
        <v>1</v>
      </c>
      <c r="F55" s="258"/>
      <c r="G55" s="259">
        <f>ROUND(E55*F55,2)</f>
        <v>0</v>
      </c>
      <c r="H55" s="236"/>
      <c r="I55" s="235">
        <f>ROUND(E55*H55,2)</f>
        <v>0</v>
      </c>
      <c r="J55" s="236"/>
      <c r="K55" s="235">
        <f>ROUND(E55*J55,2)</f>
        <v>0</v>
      </c>
      <c r="L55" s="235">
        <v>21</v>
      </c>
      <c r="M55" s="235">
        <f>G55*(1+L55/100)</f>
        <v>0</v>
      </c>
      <c r="N55" s="234">
        <v>0</v>
      </c>
      <c r="O55" s="234">
        <f>ROUND(E55*N55,2)</f>
        <v>0</v>
      </c>
      <c r="P55" s="234">
        <v>0</v>
      </c>
      <c r="Q55" s="234">
        <f>ROUND(E55*P55,2)</f>
        <v>0</v>
      </c>
      <c r="R55" s="235"/>
      <c r="S55" s="235" t="s">
        <v>277</v>
      </c>
      <c r="T55" s="235" t="s">
        <v>312</v>
      </c>
      <c r="U55" s="235">
        <v>0</v>
      </c>
      <c r="V55" s="235">
        <f>ROUND(E55*U55,2)</f>
        <v>0</v>
      </c>
      <c r="W55" s="235"/>
      <c r="X55" s="235" t="s">
        <v>805</v>
      </c>
      <c r="Y55" s="235" t="s">
        <v>280</v>
      </c>
      <c r="Z55" s="214"/>
      <c r="AA55" s="214"/>
      <c r="AB55" s="214"/>
      <c r="AC55" s="214"/>
      <c r="AD55" s="214"/>
      <c r="AE55" s="214"/>
      <c r="AF55" s="214"/>
      <c r="AG55" s="214" t="s">
        <v>809</v>
      </c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1" x14ac:dyDescent="0.2">
      <c r="A56" s="248">
        <v>25</v>
      </c>
      <c r="B56" s="249" t="s">
        <v>1435</v>
      </c>
      <c r="C56" s="262" t="s">
        <v>1141</v>
      </c>
      <c r="D56" s="250" t="s">
        <v>804</v>
      </c>
      <c r="E56" s="251">
        <v>1</v>
      </c>
      <c r="F56" s="252"/>
      <c r="G56" s="253">
        <f>ROUND(E56*F56,2)</f>
        <v>0</v>
      </c>
      <c r="H56" s="236"/>
      <c r="I56" s="235">
        <f>ROUND(E56*H56,2)</f>
        <v>0</v>
      </c>
      <c r="J56" s="236"/>
      <c r="K56" s="235">
        <f>ROUND(E56*J56,2)</f>
        <v>0</v>
      </c>
      <c r="L56" s="235">
        <v>21</v>
      </c>
      <c r="M56" s="235">
        <f>G56*(1+L56/100)</f>
        <v>0</v>
      </c>
      <c r="N56" s="234">
        <v>0</v>
      </c>
      <c r="O56" s="234">
        <f>ROUND(E56*N56,2)</f>
        <v>0</v>
      </c>
      <c r="P56" s="234">
        <v>0</v>
      </c>
      <c r="Q56" s="234">
        <f>ROUND(E56*P56,2)</f>
        <v>0</v>
      </c>
      <c r="R56" s="235"/>
      <c r="S56" s="235" t="s">
        <v>277</v>
      </c>
      <c r="T56" s="235" t="s">
        <v>312</v>
      </c>
      <c r="U56" s="235">
        <v>0</v>
      </c>
      <c r="V56" s="235">
        <f>ROUND(E56*U56,2)</f>
        <v>0</v>
      </c>
      <c r="W56" s="235"/>
      <c r="X56" s="235" t="s">
        <v>805</v>
      </c>
      <c r="Y56" s="235" t="s">
        <v>280</v>
      </c>
      <c r="Z56" s="214"/>
      <c r="AA56" s="214"/>
      <c r="AB56" s="214"/>
      <c r="AC56" s="214"/>
      <c r="AD56" s="214"/>
      <c r="AE56" s="214"/>
      <c r="AF56" s="214"/>
      <c r="AG56" s="214" t="s">
        <v>809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x14ac:dyDescent="0.2">
      <c r="A57" s="3"/>
      <c r="B57" s="4"/>
      <c r="C57" s="266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AE57">
        <v>12</v>
      </c>
      <c r="AF57">
        <v>21</v>
      </c>
      <c r="AG57" t="s">
        <v>258</v>
      </c>
    </row>
    <row r="58" spans="1:60" x14ac:dyDescent="0.2">
      <c r="A58" s="217"/>
      <c r="B58" s="218" t="s">
        <v>31</v>
      </c>
      <c r="C58" s="267"/>
      <c r="D58" s="219"/>
      <c r="E58" s="220"/>
      <c r="F58" s="220"/>
      <c r="G58" s="247">
        <f>G8+G30+G43+G46+G49+G52+G54</f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AE58">
        <f>SUMIF(L7:L56,AE57,G7:G56)</f>
        <v>0</v>
      </c>
      <c r="AF58">
        <f>SUMIF(L7:L56,AF57,G7:G56)</f>
        <v>0</v>
      </c>
      <c r="AG58" t="s">
        <v>810</v>
      </c>
    </row>
    <row r="59" spans="1:60" x14ac:dyDescent="0.2">
      <c r="A59" s="3"/>
      <c r="B59" s="4"/>
      <c r="C59" s="266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">
      <c r="A60" s="3"/>
      <c r="B60" s="4"/>
      <c r="C60" s="266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60" x14ac:dyDescent="0.2">
      <c r="A61" s="221" t="s">
        <v>811</v>
      </c>
      <c r="B61" s="221"/>
      <c r="C61" s="268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60" x14ac:dyDescent="0.2">
      <c r="A62" s="222"/>
      <c r="B62" s="223"/>
      <c r="C62" s="269"/>
      <c r="D62" s="223"/>
      <c r="E62" s="223"/>
      <c r="F62" s="223"/>
      <c r="G62" s="22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G62" t="s">
        <v>812</v>
      </c>
    </row>
    <row r="63" spans="1:60" x14ac:dyDescent="0.2">
      <c r="A63" s="225"/>
      <c r="B63" s="226"/>
      <c r="C63" s="270"/>
      <c r="D63" s="226"/>
      <c r="E63" s="226"/>
      <c r="F63" s="226"/>
      <c r="G63" s="227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">
      <c r="A64" s="225"/>
      <c r="B64" s="226"/>
      <c r="C64" s="270"/>
      <c r="D64" s="226"/>
      <c r="E64" s="226"/>
      <c r="F64" s="226"/>
      <c r="G64" s="227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">
      <c r="A65" s="225"/>
      <c r="B65" s="226"/>
      <c r="C65" s="270"/>
      <c r="D65" s="226"/>
      <c r="E65" s="226"/>
      <c r="F65" s="226"/>
      <c r="G65" s="227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">
      <c r="A66" s="228"/>
      <c r="B66" s="229"/>
      <c r="C66" s="271"/>
      <c r="D66" s="229"/>
      <c r="E66" s="229"/>
      <c r="F66" s="229"/>
      <c r="G66" s="23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33" x14ac:dyDescent="0.2">
      <c r="A67" s="3"/>
      <c r="B67" s="4"/>
      <c r="C67" s="266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33" x14ac:dyDescent="0.2">
      <c r="C68" s="272"/>
      <c r="D68" s="10"/>
      <c r="AG68" t="s">
        <v>813</v>
      </c>
    </row>
    <row r="69" spans="1:33" x14ac:dyDescent="0.2">
      <c r="D69" s="10"/>
    </row>
    <row r="70" spans="1:33" x14ac:dyDescent="0.2">
      <c r="D70" s="10"/>
    </row>
    <row r="71" spans="1:33" x14ac:dyDescent="0.2">
      <c r="D71" s="10"/>
    </row>
    <row r="72" spans="1:33" x14ac:dyDescent="0.2">
      <c r="D72" s="10"/>
    </row>
    <row r="73" spans="1:33" x14ac:dyDescent="0.2">
      <c r="D73" s="10"/>
    </row>
    <row r="74" spans="1:33" x14ac:dyDescent="0.2">
      <c r="D74" s="10"/>
    </row>
    <row r="75" spans="1:33" x14ac:dyDescent="0.2">
      <c r="D75" s="10"/>
    </row>
    <row r="76" spans="1:33" x14ac:dyDescent="0.2">
      <c r="D76" s="10"/>
    </row>
    <row r="77" spans="1:33" x14ac:dyDescent="0.2">
      <c r="D77" s="10"/>
    </row>
    <row r="78" spans="1:33" x14ac:dyDescent="0.2">
      <c r="D78" s="10"/>
    </row>
    <row r="79" spans="1:33" x14ac:dyDescent="0.2">
      <c r="D79" s="10"/>
    </row>
    <row r="80" spans="1:33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61:C61"/>
    <mergeCell ref="A62:G66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52</v>
      </c>
      <c r="C3" s="203" t="s">
        <v>53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67</v>
      </c>
      <c r="C4" s="206" t="s">
        <v>68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139</v>
      </c>
      <c r="C8" s="261" t="s">
        <v>140</v>
      </c>
      <c r="D8" s="243"/>
      <c r="E8" s="244"/>
      <c r="F8" s="245"/>
      <c r="G8" s="246">
        <f>SUMIF(AG9:AG16,"&lt;&gt;NOR",G9:G16)</f>
        <v>0</v>
      </c>
      <c r="H8" s="240"/>
      <c r="I8" s="240">
        <f>SUM(I9:I16)</f>
        <v>0</v>
      </c>
      <c r="J8" s="240"/>
      <c r="K8" s="240">
        <f>SUM(K9:K16)</f>
        <v>0</v>
      </c>
      <c r="L8" s="240"/>
      <c r="M8" s="240">
        <f>SUM(M9:M16)</f>
        <v>0</v>
      </c>
      <c r="N8" s="239"/>
      <c r="O8" s="239">
        <f>SUM(O9:O16)</f>
        <v>0</v>
      </c>
      <c r="P8" s="239"/>
      <c r="Q8" s="239">
        <f>SUM(Q9:Q16)</f>
        <v>0</v>
      </c>
      <c r="R8" s="240"/>
      <c r="S8" s="240"/>
      <c r="T8" s="240"/>
      <c r="U8" s="240"/>
      <c r="V8" s="240">
        <f>SUM(V9:V16)</f>
        <v>11.530000000000001</v>
      </c>
      <c r="W8" s="240"/>
      <c r="X8" s="240"/>
      <c r="Y8" s="240"/>
      <c r="AG8" t="s">
        <v>273</v>
      </c>
    </row>
    <row r="9" spans="1:60" outlineLevel="1" x14ac:dyDescent="0.2">
      <c r="A9" s="248">
        <v>1</v>
      </c>
      <c r="B9" s="249" t="s">
        <v>1709</v>
      </c>
      <c r="C9" s="262" t="s">
        <v>1710</v>
      </c>
      <c r="D9" s="250" t="s">
        <v>276</v>
      </c>
      <c r="E9" s="251">
        <v>16.8</v>
      </c>
      <c r="F9" s="252"/>
      <c r="G9" s="253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277</v>
      </c>
      <c r="T9" s="235" t="s">
        <v>278</v>
      </c>
      <c r="U9" s="235">
        <v>0.36799999999999999</v>
      </c>
      <c r="V9" s="235">
        <f>ROUND(E9*U9,2)</f>
        <v>6.18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293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">
      <c r="A10" s="231"/>
      <c r="B10" s="232"/>
      <c r="C10" s="263" t="s">
        <v>1711</v>
      </c>
      <c r="D10" s="237"/>
      <c r="E10" s="238">
        <v>16.8</v>
      </c>
      <c r="F10" s="235"/>
      <c r="G10" s="235"/>
      <c r="H10" s="235"/>
      <c r="I10" s="235"/>
      <c r="J10" s="235"/>
      <c r="K10" s="235"/>
      <c r="L10" s="235"/>
      <c r="M10" s="235"/>
      <c r="N10" s="234"/>
      <c r="O10" s="234"/>
      <c r="P10" s="234"/>
      <c r="Q10" s="234"/>
      <c r="R10" s="235"/>
      <c r="S10" s="235"/>
      <c r="T10" s="235"/>
      <c r="U10" s="235"/>
      <c r="V10" s="235"/>
      <c r="W10" s="235"/>
      <c r="X10" s="235"/>
      <c r="Y10" s="235"/>
      <c r="Z10" s="214"/>
      <c r="AA10" s="214"/>
      <c r="AB10" s="214"/>
      <c r="AC10" s="214"/>
      <c r="AD10" s="214"/>
      <c r="AE10" s="214"/>
      <c r="AF10" s="214"/>
      <c r="AG10" s="214" t="s">
        <v>283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">
      <c r="A11" s="254">
        <v>2</v>
      </c>
      <c r="B11" s="255" t="s">
        <v>332</v>
      </c>
      <c r="C11" s="264" t="s">
        <v>333</v>
      </c>
      <c r="D11" s="256" t="s">
        <v>276</v>
      </c>
      <c r="E11" s="257">
        <v>16.8</v>
      </c>
      <c r="F11" s="258"/>
      <c r="G11" s="259">
        <f>ROUND(E11*F11,2)</f>
        <v>0</v>
      </c>
      <c r="H11" s="236"/>
      <c r="I11" s="235">
        <f>ROUND(E11*H11,2)</f>
        <v>0</v>
      </c>
      <c r="J11" s="236"/>
      <c r="K11" s="235">
        <f>ROUND(E11*J11,2)</f>
        <v>0</v>
      </c>
      <c r="L11" s="235">
        <v>21</v>
      </c>
      <c r="M11" s="235">
        <f>G11*(1+L11/100)</f>
        <v>0</v>
      </c>
      <c r="N11" s="234">
        <v>0</v>
      </c>
      <c r="O11" s="234">
        <f>ROUND(E11*N11,2)</f>
        <v>0</v>
      </c>
      <c r="P11" s="234">
        <v>0</v>
      </c>
      <c r="Q11" s="234">
        <f>ROUND(E11*P11,2)</f>
        <v>0</v>
      </c>
      <c r="R11" s="235"/>
      <c r="S11" s="235" t="s">
        <v>277</v>
      </c>
      <c r="T11" s="235" t="s">
        <v>278</v>
      </c>
      <c r="U11" s="235">
        <v>1.0999999999999999E-2</v>
      </c>
      <c r="V11" s="235">
        <f>ROUND(E11*U11,2)</f>
        <v>0.18</v>
      </c>
      <c r="W11" s="235"/>
      <c r="X11" s="235" t="s">
        <v>279</v>
      </c>
      <c r="Y11" s="235" t="s">
        <v>280</v>
      </c>
      <c r="Z11" s="214"/>
      <c r="AA11" s="214"/>
      <c r="AB11" s="214"/>
      <c r="AC11" s="214"/>
      <c r="AD11" s="214"/>
      <c r="AE11" s="214"/>
      <c r="AF11" s="214"/>
      <c r="AG11" s="214" t="s">
        <v>293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1" x14ac:dyDescent="0.2">
      <c r="A12" s="254">
        <v>3</v>
      </c>
      <c r="B12" s="255" t="s">
        <v>1712</v>
      </c>
      <c r="C12" s="264" t="s">
        <v>1713</v>
      </c>
      <c r="D12" s="256" t="s">
        <v>276</v>
      </c>
      <c r="E12" s="257">
        <v>6</v>
      </c>
      <c r="F12" s="258"/>
      <c r="G12" s="259">
        <f>ROUND(E12*F12,2)</f>
        <v>0</v>
      </c>
      <c r="H12" s="236"/>
      <c r="I12" s="235">
        <f>ROUND(E12*H12,2)</f>
        <v>0</v>
      </c>
      <c r="J12" s="236"/>
      <c r="K12" s="235">
        <f>ROUND(E12*J12,2)</f>
        <v>0</v>
      </c>
      <c r="L12" s="235">
        <v>21</v>
      </c>
      <c r="M12" s="235">
        <f>G12*(1+L12/100)</f>
        <v>0</v>
      </c>
      <c r="N12" s="234">
        <v>0</v>
      </c>
      <c r="O12" s="234">
        <f>ROUND(E12*N12,2)</f>
        <v>0</v>
      </c>
      <c r="P12" s="234">
        <v>0</v>
      </c>
      <c r="Q12" s="234">
        <f>ROUND(E12*P12,2)</f>
        <v>0</v>
      </c>
      <c r="R12" s="235"/>
      <c r="S12" s="235" t="s">
        <v>277</v>
      </c>
      <c r="T12" s="235" t="s">
        <v>278</v>
      </c>
      <c r="U12" s="235">
        <v>0.65200000000000002</v>
      </c>
      <c r="V12" s="235">
        <f>ROUND(E12*U12,2)</f>
        <v>3.91</v>
      </c>
      <c r="W12" s="235"/>
      <c r="X12" s="235" t="s">
        <v>279</v>
      </c>
      <c r="Y12" s="235" t="s">
        <v>280</v>
      </c>
      <c r="Z12" s="214"/>
      <c r="AA12" s="214"/>
      <c r="AB12" s="214"/>
      <c r="AC12" s="214"/>
      <c r="AD12" s="214"/>
      <c r="AE12" s="214"/>
      <c r="AF12" s="214"/>
      <c r="AG12" s="214" t="s">
        <v>293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1" x14ac:dyDescent="0.2">
      <c r="A13" s="254">
        <v>4</v>
      </c>
      <c r="B13" s="255" t="s">
        <v>337</v>
      </c>
      <c r="C13" s="264" t="s">
        <v>338</v>
      </c>
      <c r="D13" s="256" t="s">
        <v>276</v>
      </c>
      <c r="E13" s="257">
        <v>6</v>
      </c>
      <c r="F13" s="258"/>
      <c r="G13" s="259">
        <f>ROUND(E13*F13,2)</f>
        <v>0</v>
      </c>
      <c r="H13" s="236"/>
      <c r="I13" s="235">
        <f>ROUND(E13*H13,2)</f>
        <v>0</v>
      </c>
      <c r="J13" s="236"/>
      <c r="K13" s="235">
        <f>ROUND(E13*J13,2)</f>
        <v>0</v>
      </c>
      <c r="L13" s="235">
        <v>21</v>
      </c>
      <c r="M13" s="235">
        <f>G13*(1+L13/100)</f>
        <v>0</v>
      </c>
      <c r="N13" s="234">
        <v>0</v>
      </c>
      <c r="O13" s="234">
        <f>ROUND(E13*N13,2)</f>
        <v>0</v>
      </c>
      <c r="P13" s="234">
        <v>0</v>
      </c>
      <c r="Q13" s="234">
        <f>ROUND(E13*P13,2)</f>
        <v>0</v>
      </c>
      <c r="R13" s="235"/>
      <c r="S13" s="235" t="s">
        <v>277</v>
      </c>
      <c r="T13" s="235" t="s">
        <v>278</v>
      </c>
      <c r="U13" s="235">
        <v>8.9999999999999993E-3</v>
      </c>
      <c r="V13" s="235">
        <f>ROUND(E13*U13,2)</f>
        <v>0.05</v>
      </c>
      <c r="W13" s="235"/>
      <c r="X13" s="235" t="s">
        <v>279</v>
      </c>
      <c r="Y13" s="235" t="s">
        <v>280</v>
      </c>
      <c r="Z13" s="214"/>
      <c r="AA13" s="214"/>
      <c r="AB13" s="214"/>
      <c r="AC13" s="214"/>
      <c r="AD13" s="214"/>
      <c r="AE13" s="214"/>
      <c r="AF13" s="214"/>
      <c r="AG13" s="214" t="s">
        <v>293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1" x14ac:dyDescent="0.2">
      <c r="A14" s="248">
        <v>5</v>
      </c>
      <c r="B14" s="249" t="s">
        <v>304</v>
      </c>
      <c r="C14" s="262" t="s">
        <v>305</v>
      </c>
      <c r="D14" s="250" t="s">
        <v>276</v>
      </c>
      <c r="E14" s="251">
        <v>6</v>
      </c>
      <c r="F14" s="252"/>
      <c r="G14" s="253">
        <f>ROUND(E14*F14,2)</f>
        <v>0</v>
      </c>
      <c r="H14" s="236"/>
      <c r="I14" s="235">
        <f>ROUND(E14*H14,2)</f>
        <v>0</v>
      </c>
      <c r="J14" s="236"/>
      <c r="K14" s="235">
        <f>ROUND(E14*J14,2)</f>
        <v>0</v>
      </c>
      <c r="L14" s="235">
        <v>21</v>
      </c>
      <c r="M14" s="235">
        <f>G14*(1+L14/100)</f>
        <v>0</v>
      </c>
      <c r="N14" s="234">
        <v>0</v>
      </c>
      <c r="O14" s="234">
        <f>ROUND(E14*N14,2)</f>
        <v>0</v>
      </c>
      <c r="P14" s="234">
        <v>0</v>
      </c>
      <c r="Q14" s="234">
        <f>ROUND(E14*P14,2)</f>
        <v>0</v>
      </c>
      <c r="R14" s="235"/>
      <c r="S14" s="235" t="s">
        <v>277</v>
      </c>
      <c r="T14" s="235" t="s">
        <v>278</v>
      </c>
      <c r="U14" s="235">
        <v>0.20200000000000001</v>
      </c>
      <c r="V14" s="235">
        <f>ROUND(E14*U14,2)</f>
        <v>1.21</v>
      </c>
      <c r="W14" s="235"/>
      <c r="X14" s="235" t="s">
        <v>279</v>
      </c>
      <c r="Y14" s="235" t="s">
        <v>280</v>
      </c>
      <c r="Z14" s="214"/>
      <c r="AA14" s="214"/>
      <c r="AB14" s="214"/>
      <c r="AC14" s="214"/>
      <c r="AD14" s="214"/>
      <c r="AE14" s="214"/>
      <c r="AF14" s="214"/>
      <c r="AG14" s="214" t="s">
        <v>293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2" x14ac:dyDescent="0.2">
      <c r="A15" s="231"/>
      <c r="B15" s="232"/>
      <c r="C15" s="263" t="s">
        <v>1714</v>
      </c>
      <c r="D15" s="237"/>
      <c r="E15" s="238">
        <v>16.8</v>
      </c>
      <c r="F15" s="235"/>
      <c r="G15" s="235"/>
      <c r="H15" s="235"/>
      <c r="I15" s="235"/>
      <c r="J15" s="235"/>
      <c r="K15" s="235"/>
      <c r="L15" s="235"/>
      <c r="M15" s="235"/>
      <c r="N15" s="234"/>
      <c r="O15" s="234"/>
      <c r="P15" s="234"/>
      <c r="Q15" s="234"/>
      <c r="R15" s="235"/>
      <c r="S15" s="235"/>
      <c r="T15" s="235"/>
      <c r="U15" s="235"/>
      <c r="V15" s="235"/>
      <c r="W15" s="235"/>
      <c r="X15" s="235"/>
      <c r="Y15" s="235"/>
      <c r="Z15" s="214"/>
      <c r="AA15" s="214"/>
      <c r="AB15" s="214"/>
      <c r="AC15" s="214"/>
      <c r="AD15" s="214"/>
      <c r="AE15" s="214"/>
      <c r="AF15" s="214"/>
      <c r="AG15" s="214" t="s">
        <v>283</v>
      </c>
      <c r="AH15" s="214">
        <v>0</v>
      </c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3" x14ac:dyDescent="0.2">
      <c r="A16" s="231"/>
      <c r="B16" s="232"/>
      <c r="C16" s="263" t="s">
        <v>1715</v>
      </c>
      <c r="D16" s="237"/>
      <c r="E16" s="238">
        <v>-10.8</v>
      </c>
      <c r="F16" s="235"/>
      <c r="G16" s="235"/>
      <c r="H16" s="235"/>
      <c r="I16" s="235"/>
      <c r="J16" s="235"/>
      <c r="K16" s="235"/>
      <c r="L16" s="235"/>
      <c r="M16" s="235"/>
      <c r="N16" s="234"/>
      <c r="O16" s="234"/>
      <c r="P16" s="234"/>
      <c r="Q16" s="234"/>
      <c r="R16" s="235"/>
      <c r="S16" s="235"/>
      <c r="T16" s="235"/>
      <c r="U16" s="235"/>
      <c r="V16" s="235"/>
      <c r="W16" s="235"/>
      <c r="X16" s="235"/>
      <c r="Y16" s="235"/>
      <c r="Z16" s="214"/>
      <c r="AA16" s="214"/>
      <c r="AB16" s="214"/>
      <c r="AC16" s="214"/>
      <c r="AD16" s="214"/>
      <c r="AE16" s="214"/>
      <c r="AF16" s="214"/>
      <c r="AG16" s="214" t="s">
        <v>283</v>
      </c>
      <c r="AH16" s="214">
        <v>0</v>
      </c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x14ac:dyDescent="0.2">
      <c r="A17" s="241" t="s">
        <v>272</v>
      </c>
      <c r="B17" s="242" t="s">
        <v>141</v>
      </c>
      <c r="C17" s="261" t="s">
        <v>142</v>
      </c>
      <c r="D17" s="243"/>
      <c r="E17" s="244"/>
      <c r="F17" s="245"/>
      <c r="G17" s="246">
        <f>SUMIF(AG18:AG31,"&lt;&gt;NOR",G18:G31)</f>
        <v>0</v>
      </c>
      <c r="H17" s="240"/>
      <c r="I17" s="240">
        <f>SUM(I18:I31)</f>
        <v>0</v>
      </c>
      <c r="J17" s="240"/>
      <c r="K17" s="240">
        <f>SUM(K18:K31)</f>
        <v>0</v>
      </c>
      <c r="L17" s="240"/>
      <c r="M17" s="240">
        <f>SUM(M18:M31)</f>
        <v>0</v>
      </c>
      <c r="N17" s="239"/>
      <c r="O17" s="239">
        <f>SUM(O18:O31)</f>
        <v>34.06</v>
      </c>
      <c r="P17" s="239"/>
      <c r="Q17" s="239">
        <f>SUM(Q18:Q31)</f>
        <v>0</v>
      </c>
      <c r="R17" s="240"/>
      <c r="S17" s="240"/>
      <c r="T17" s="240"/>
      <c r="U17" s="240"/>
      <c r="V17" s="240">
        <f>SUM(V18:V31)</f>
        <v>32.35</v>
      </c>
      <c r="W17" s="240"/>
      <c r="X17" s="240"/>
      <c r="Y17" s="240"/>
      <c r="AG17" t="s">
        <v>273</v>
      </c>
    </row>
    <row r="18" spans="1:60" ht="22.5" outlineLevel="1" x14ac:dyDescent="0.2">
      <c r="A18" s="248">
        <v>6</v>
      </c>
      <c r="B18" s="249" t="s">
        <v>843</v>
      </c>
      <c r="C18" s="262" t="s">
        <v>844</v>
      </c>
      <c r="D18" s="250" t="s">
        <v>342</v>
      </c>
      <c r="E18" s="251">
        <v>18</v>
      </c>
      <c r="F18" s="252"/>
      <c r="G18" s="253">
        <f>ROUND(E18*F18,2)</f>
        <v>0</v>
      </c>
      <c r="H18" s="236"/>
      <c r="I18" s="235">
        <f>ROUND(E18*H18,2)</f>
        <v>0</v>
      </c>
      <c r="J18" s="236"/>
      <c r="K18" s="235">
        <f>ROUND(E18*J18,2)</f>
        <v>0</v>
      </c>
      <c r="L18" s="235">
        <v>21</v>
      </c>
      <c r="M18" s="235">
        <f>G18*(1+L18/100)</f>
        <v>0</v>
      </c>
      <c r="N18" s="234">
        <v>0</v>
      </c>
      <c r="O18" s="234">
        <f>ROUND(E18*N18,2)</f>
        <v>0</v>
      </c>
      <c r="P18" s="234">
        <v>0</v>
      </c>
      <c r="Q18" s="234">
        <f>ROUND(E18*P18,2)</f>
        <v>0</v>
      </c>
      <c r="R18" s="235"/>
      <c r="S18" s="235" t="s">
        <v>277</v>
      </c>
      <c r="T18" s="235" t="s">
        <v>278</v>
      </c>
      <c r="U18" s="235">
        <v>0.15</v>
      </c>
      <c r="V18" s="235">
        <f>ROUND(E18*U18,2)</f>
        <v>2.7</v>
      </c>
      <c r="W18" s="235"/>
      <c r="X18" s="235" t="s">
        <v>279</v>
      </c>
      <c r="Y18" s="235" t="s">
        <v>280</v>
      </c>
      <c r="Z18" s="214"/>
      <c r="AA18" s="214"/>
      <c r="AB18" s="214"/>
      <c r="AC18" s="214"/>
      <c r="AD18" s="214"/>
      <c r="AE18" s="214"/>
      <c r="AF18" s="214"/>
      <c r="AG18" s="214" t="s">
        <v>293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2" x14ac:dyDescent="0.2">
      <c r="A19" s="231"/>
      <c r="B19" s="232"/>
      <c r="C19" s="263" t="s">
        <v>1716</v>
      </c>
      <c r="D19" s="237"/>
      <c r="E19" s="238">
        <v>18</v>
      </c>
      <c r="F19" s="235"/>
      <c r="G19" s="235"/>
      <c r="H19" s="235"/>
      <c r="I19" s="235"/>
      <c r="J19" s="235"/>
      <c r="K19" s="235"/>
      <c r="L19" s="235"/>
      <c r="M19" s="235"/>
      <c r="N19" s="234"/>
      <c r="O19" s="234"/>
      <c r="P19" s="234"/>
      <c r="Q19" s="234"/>
      <c r="R19" s="235"/>
      <c r="S19" s="235"/>
      <c r="T19" s="235"/>
      <c r="U19" s="235"/>
      <c r="V19" s="235"/>
      <c r="W19" s="235"/>
      <c r="X19" s="235"/>
      <c r="Y19" s="235"/>
      <c r="Z19" s="214"/>
      <c r="AA19" s="214"/>
      <c r="AB19" s="214"/>
      <c r="AC19" s="214"/>
      <c r="AD19" s="214"/>
      <c r="AE19" s="214"/>
      <c r="AF19" s="214"/>
      <c r="AG19" s="214" t="s">
        <v>283</v>
      </c>
      <c r="AH19" s="214">
        <v>0</v>
      </c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1" x14ac:dyDescent="0.2">
      <c r="A20" s="248">
        <v>7</v>
      </c>
      <c r="B20" s="249" t="s">
        <v>1717</v>
      </c>
      <c r="C20" s="262" t="s">
        <v>1718</v>
      </c>
      <c r="D20" s="250" t="s">
        <v>276</v>
      </c>
      <c r="E20" s="251">
        <v>8.4</v>
      </c>
      <c r="F20" s="252"/>
      <c r="G20" s="253">
        <f>ROUND(E20*F20,2)</f>
        <v>0</v>
      </c>
      <c r="H20" s="236"/>
      <c r="I20" s="235">
        <f>ROUND(E20*H20,2)</f>
        <v>0</v>
      </c>
      <c r="J20" s="236"/>
      <c r="K20" s="235">
        <f>ROUND(E20*J20,2)</f>
        <v>0</v>
      </c>
      <c r="L20" s="235">
        <v>21</v>
      </c>
      <c r="M20" s="235">
        <f>G20*(1+L20/100)</f>
        <v>0</v>
      </c>
      <c r="N20" s="234">
        <v>1.93971</v>
      </c>
      <c r="O20" s="234">
        <f>ROUND(E20*N20,2)</f>
        <v>16.29</v>
      </c>
      <c r="P20" s="234">
        <v>0</v>
      </c>
      <c r="Q20" s="234">
        <f>ROUND(E20*P20,2)</f>
        <v>0</v>
      </c>
      <c r="R20" s="235"/>
      <c r="S20" s="235" t="s">
        <v>277</v>
      </c>
      <c r="T20" s="235" t="s">
        <v>278</v>
      </c>
      <c r="U20" s="235">
        <v>0.97</v>
      </c>
      <c r="V20" s="235">
        <f>ROUND(E20*U20,2)</f>
        <v>8.15</v>
      </c>
      <c r="W20" s="235"/>
      <c r="X20" s="235" t="s">
        <v>279</v>
      </c>
      <c r="Y20" s="235" t="s">
        <v>280</v>
      </c>
      <c r="Z20" s="214"/>
      <c r="AA20" s="214"/>
      <c r="AB20" s="214"/>
      <c r="AC20" s="214"/>
      <c r="AD20" s="214"/>
      <c r="AE20" s="214"/>
      <c r="AF20" s="214"/>
      <c r="AG20" s="214" t="s">
        <v>293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2" x14ac:dyDescent="0.2">
      <c r="A21" s="231"/>
      <c r="B21" s="232"/>
      <c r="C21" s="263" t="s">
        <v>1719</v>
      </c>
      <c r="D21" s="237"/>
      <c r="E21" s="238">
        <v>8.4</v>
      </c>
      <c r="F21" s="235"/>
      <c r="G21" s="235"/>
      <c r="H21" s="235"/>
      <c r="I21" s="235"/>
      <c r="J21" s="235"/>
      <c r="K21" s="235"/>
      <c r="L21" s="235"/>
      <c r="M21" s="235"/>
      <c r="N21" s="234"/>
      <c r="O21" s="234"/>
      <c r="P21" s="234"/>
      <c r="Q21" s="234"/>
      <c r="R21" s="235"/>
      <c r="S21" s="235"/>
      <c r="T21" s="235"/>
      <c r="U21" s="235"/>
      <c r="V21" s="235"/>
      <c r="W21" s="235"/>
      <c r="X21" s="235"/>
      <c r="Y21" s="235"/>
      <c r="Z21" s="214"/>
      <c r="AA21" s="214"/>
      <c r="AB21" s="214"/>
      <c r="AC21" s="214"/>
      <c r="AD21" s="214"/>
      <c r="AE21" s="214"/>
      <c r="AF21" s="214"/>
      <c r="AG21" s="214" t="s">
        <v>283</v>
      </c>
      <c r="AH21" s="214">
        <v>0</v>
      </c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1" x14ac:dyDescent="0.2">
      <c r="A22" s="248">
        <v>8</v>
      </c>
      <c r="B22" s="249" t="s">
        <v>404</v>
      </c>
      <c r="C22" s="262" t="s">
        <v>405</v>
      </c>
      <c r="D22" s="250" t="s">
        <v>276</v>
      </c>
      <c r="E22" s="251">
        <v>1.4</v>
      </c>
      <c r="F22" s="252"/>
      <c r="G22" s="253">
        <f>ROUND(E22*F22,2)</f>
        <v>0</v>
      </c>
      <c r="H22" s="236"/>
      <c r="I22" s="235">
        <f>ROUND(E22*H22,2)</f>
        <v>0</v>
      </c>
      <c r="J22" s="236"/>
      <c r="K22" s="235">
        <f>ROUND(E22*J22,2)</f>
        <v>0</v>
      </c>
      <c r="L22" s="235">
        <v>21</v>
      </c>
      <c r="M22" s="235">
        <f>G22*(1+L22/100)</f>
        <v>0</v>
      </c>
      <c r="N22" s="234">
        <v>2.5249999999999999</v>
      </c>
      <c r="O22" s="234">
        <f>ROUND(E22*N22,2)</f>
        <v>3.54</v>
      </c>
      <c r="P22" s="234">
        <v>0</v>
      </c>
      <c r="Q22" s="234">
        <f>ROUND(E22*P22,2)</f>
        <v>0</v>
      </c>
      <c r="R22" s="235"/>
      <c r="S22" s="235" t="s">
        <v>277</v>
      </c>
      <c r="T22" s="235" t="s">
        <v>278</v>
      </c>
      <c r="U22" s="235">
        <v>0.47699999999999998</v>
      </c>
      <c r="V22" s="235">
        <f>ROUND(E22*U22,2)</f>
        <v>0.67</v>
      </c>
      <c r="W22" s="235"/>
      <c r="X22" s="235" t="s">
        <v>279</v>
      </c>
      <c r="Y22" s="235" t="s">
        <v>280</v>
      </c>
      <c r="Z22" s="214"/>
      <c r="AA22" s="214"/>
      <c r="AB22" s="214"/>
      <c r="AC22" s="214"/>
      <c r="AD22" s="214"/>
      <c r="AE22" s="214"/>
      <c r="AF22" s="214"/>
      <c r="AG22" s="214" t="s">
        <v>281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2" x14ac:dyDescent="0.2">
      <c r="A23" s="231"/>
      <c r="B23" s="232"/>
      <c r="C23" s="263" t="s">
        <v>1720</v>
      </c>
      <c r="D23" s="237"/>
      <c r="E23" s="238">
        <v>1.4</v>
      </c>
      <c r="F23" s="235"/>
      <c r="G23" s="235"/>
      <c r="H23" s="235"/>
      <c r="I23" s="235"/>
      <c r="J23" s="235"/>
      <c r="K23" s="235"/>
      <c r="L23" s="235"/>
      <c r="M23" s="235"/>
      <c r="N23" s="234"/>
      <c r="O23" s="234"/>
      <c r="P23" s="234"/>
      <c r="Q23" s="234"/>
      <c r="R23" s="235"/>
      <c r="S23" s="235"/>
      <c r="T23" s="235"/>
      <c r="U23" s="235"/>
      <c r="V23" s="235"/>
      <c r="W23" s="235"/>
      <c r="X23" s="235"/>
      <c r="Y23" s="235"/>
      <c r="Z23" s="214"/>
      <c r="AA23" s="214"/>
      <c r="AB23" s="214"/>
      <c r="AC23" s="214"/>
      <c r="AD23" s="214"/>
      <c r="AE23" s="214"/>
      <c r="AF23" s="214"/>
      <c r="AG23" s="214" t="s">
        <v>283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1" x14ac:dyDescent="0.2">
      <c r="A24" s="248">
        <v>9</v>
      </c>
      <c r="B24" s="249" t="s">
        <v>1721</v>
      </c>
      <c r="C24" s="262" t="s">
        <v>1722</v>
      </c>
      <c r="D24" s="250" t="s">
        <v>276</v>
      </c>
      <c r="E24" s="251">
        <v>5.4</v>
      </c>
      <c r="F24" s="252"/>
      <c r="G24" s="253">
        <f>ROUND(E24*F24,2)</f>
        <v>0</v>
      </c>
      <c r="H24" s="236"/>
      <c r="I24" s="235">
        <f>ROUND(E24*H24,2)</f>
        <v>0</v>
      </c>
      <c r="J24" s="236"/>
      <c r="K24" s="235">
        <f>ROUND(E24*J24,2)</f>
        <v>0</v>
      </c>
      <c r="L24" s="235">
        <v>21</v>
      </c>
      <c r="M24" s="235">
        <f>G24*(1+L24/100)</f>
        <v>0</v>
      </c>
      <c r="N24" s="234">
        <v>2.5249999999999999</v>
      </c>
      <c r="O24" s="234">
        <f>ROUND(E24*N24,2)</f>
        <v>13.64</v>
      </c>
      <c r="P24" s="234">
        <v>0</v>
      </c>
      <c r="Q24" s="234">
        <f>ROUND(E24*P24,2)</f>
        <v>0</v>
      </c>
      <c r="R24" s="235"/>
      <c r="S24" s="235" t="s">
        <v>277</v>
      </c>
      <c r="T24" s="235" t="s">
        <v>278</v>
      </c>
      <c r="U24" s="235">
        <v>0.48</v>
      </c>
      <c r="V24" s="235">
        <f>ROUND(E24*U24,2)</f>
        <v>2.59</v>
      </c>
      <c r="W24" s="235"/>
      <c r="X24" s="235" t="s">
        <v>279</v>
      </c>
      <c r="Y24" s="235" t="s">
        <v>280</v>
      </c>
      <c r="Z24" s="214"/>
      <c r="AA24" s="214"/>
      <c r="AB24" s="214"/>
      <c r="AC24" s="214"/>
      <c r="AD24" s="214"/>
      <c r="AE24" s="214"/>
      <c r="AF24" s="214"/>
      <c r="AG24" s="214" t="s">
        <v>293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2" x14ac:dyDescent="0.2">
      <c r="A25" s="231"/>
      <c r="B25" s="232"/>
      <c r="C25" s="263" t="s">
        <v>1723</v>
      </c>
      <c r="D25" s="237"/>
      <c r="E25" s="238">
        <v>5.4</v>
      </c>
      <c r="F25" s="235"/>
      <c r="G25" s="235"/>
      <c r="H25" s="235"/>
      <c r="I25" s="235"/>
      <c r="J25" s="235"/>
      <c r="K25" s="235"/>
      <c r="L25" s="235"/>
      <c r="M25" s="235"/>
      <c r="N25" s="234"/>
      <c r="O25" s="234"/>
      <c r="P25" s="234"/>
      <c r="Q25" s="234"/>
      <c r="R25" s="235"/>
      <c r="S25" s="235"/>
      <c r="T25" s="235"/>
      <c r="U25" s="235"/>
      <c r="V25" s="235"/>
      <c r="W25" s="235"/>
      <c r="X25" s="235"/>
      <c r="Y25" s="235"/>
      <c r="Z25" s="214"/>
      <c r="AA25" s="214"/>
      <c r="AB25" s="214"/>
      <c r="AC25" s="214"/>
      <c r="AD25" s="214"/>
      <c r="AE25" s="214"/>
      <c r="AF25" s="214"/>
      <c r="AG25" s="214" t="s">
        <v>283</v>
      </c>
      <c r="AH25" s="214">
        <v>0</v>
      </c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1" x14ac:dyDescent="0.2">
      <c r="A26" s="248">
        <v>10</v>
      </c>
      <c r="B26" s="249" t="s">
        <v>852</v>
      </c>
      <c r="C26" s="262" t="s">
        <v>853</v>
      </c>
      <c r="D26" s="250" t="s">
        <v>342</v>
      </c>
      <c r="E26" s="251">
        <v>7.2</v>
      </c>
      <c r="F26" s="252"/>
      <c r="G26" s="253">
        <f>ROUND(E26*F26,2)</f>
        <v>0</v>
      </c>
      <c r="H26" s="236"/>
      <c r="I26" s="235">
        <f>ROUND(E26*H26,2)</f>
        <v>0</v>
      </c>
      <c r="J26" s="236"/>
      <c r="K26" s="235">
        <f>ROUND(E26*J26,2)</f>
        <v>0</v>
      </c>
      <c r="L26" s="235">
        <v>21</v>
      </c>
      <c r="M26" s="235">
        <f>G26*(1+L26/100)</f>
        <v>0</v>
      </c>
      <c r="N26" s="234">
        <v>3.9199999999999999E-2</v>
      </c>
      <c r="O26" s="234">
        <f>ROUND(E26*N26,2)</f>
        <v>0.28000000000000003</v>
      </c>
      <c r="P26" s="234">
        <v>0</v>
      </c>
      <c r="Q26" s="234">
        <f>ROUND(E26*P26,2)</f>
        <v>0</v>
      </c>
      <c r="R26" s="235"/>
      <c r="S26" s="235" t="s">
        <v>277</v>
      </c>
      <c r="T26" s="235" t="s">
        <v>278</v>
      </c>
      <c r="U26" s="235">
        <v>1.6</v>
      </c>
      <c r="V26" s="235">
        <f>ROUND(E26*U26,2)</f>
        <v>11.52</v>
      </c>
      <c r="W26" s="235"/>
      <c r="X26" s="235" t="s">
        <v>279</v>
      </c>
      <c r="Y26" s="235" t="s">
        <v>280</v>
      </c>
      <c r="Z26" s="214"/>
      <c r="AA26" s="214"/>
      <c r="AB26" s="214"/>
      <c r="AC26" s="214"/>
      <c r="AD26" s="214"/>
      <c r="AE26" s="214"/>
      <c r="AF26" s="214"/>
      <c r="AG26" s="214" t="s">
        <v>293</v>
      </c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2" x14ac:dyDescent="0.2">
      <c r="A27" s="231"/>
      <c r="B27" s="232"/>
      <c r="C27" s="263" t="s">
        <v>1724</v>
      </c>
      <c r="D27" s="237"/>
      <c r="E27" s="238">
        <v>7.2</v>
      </c>
      <c r="F27" s="235"/>
      <c r="G27" s="235"/>
      <c r="H27" s="235"/>
      <c r="I27" s="235"/>
      <c r="J27" s="235"/>
      <c r="K27" s="235"/>
      <c r="L27" s="235"/>
      <c r="M27" s="235"/>
      <c r="N27" s="234"/>
      <c r="O27" s="234"/>
      <c r="P27" s="234"/>
      <c r="Q27" s="234"/>
      <c r="R27" s="235"/>
      <c r="S27" s="235"/>
      <c r="T27" s="235"/>
      <c r="U27" s="235"/>
      <c r="V27" s="235"/>
      <c r="W27" s="235"/>
      <c r="X27" s="235"/>
      <c r="Y27" s="235"/>
      <c r="Z27" s="214"/>
      <c r="AA27" s="214"/>
      <c r="AB27" s="214"/>
      <c r="AC27" s="214"/>
      <c r="AD27" s="214"/>
      <c r="AE27" s="214"/>
      <c r="AF27" s="214"/>
      <c r="AG27" s="214" t="s">
        <v>283</v>
      </c>
      <c r="AH27" s="214">
        <v>0</v>
      </c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1" x14ac:dyDescent="0.2">
      <c r="A28" s="254">
        <v>11</v>
      </c>
      <c r="B28" s="255" t="s">
        <v>414</v>
      </c>
      <c r="C28" s="264" t="s">
        <v>415</v>
      </c>
      <c r="D28" s="256" t="s">
        <v>342</v>
      </c>
      <c r="E28" s="257">
        <v>7.2</v>
      </c>
      <c r="F28" s="258"/>
      <c r="G28" s="259">
        <f>ROUND(E28*F28,2)</f>
        <v>0</v>
      </c>
      <c r="H28" s="236"/>
      <c r="I28" s="235">
        <f>ROUND(E28*H28,2)</f>
        <v>0</v>
      </c>
      <c r="J28" s="236"/>
      <c r="K28" s="235">
        <f>ROUND(E28*J28,2)</f>
        <v>0</v>
      </c>
      <c r="L28" s="235">
        <v>21</v>
      </c>
      <c r="M28" s="235">
        <f>G28*(1+L28/100)</f>
        <v>0</v>
      </c>
      <c r="N28" s="234">
        <v>0</v>
      </c>
      <c r="O28" s="234">
        <f>ROUND(E28*N28,2)</f>
        <v>0</v>
      </c>
      <c r="P28" s="234">
        <v>0</v>
      </c>
      <c r="Q28" s="234">
        <f>ROUND(E28*P28,2)</f>
        <v>0</v>
      </c>
      <c r="R28" s="235"/>
      <c r="S28" s="235" t="s">
        <v>277</v>
      </c>
      <c r="T28" s="235" t="s">
        <v>278</v>
      </c>
      <c r="U28" s="235">
        <v>0.32</v>
      </c>
      <c r="V28" s="235">
        <f>ROUND(E28*U28,2)</f>
        <v>2.2999999999999998</v>
      </c>
      <c r="W28" s="235"/>
      <c r="X28" s="235" t="s">
        <v>279</v>
      </c>
      <c r="Y28" s="235" t="s">
        <v>280</v>
      </c>
      <c r="Z28" s="214"/>
      <c r="AA28" s="214"/>
      <c r="AB28" s="214"/>
      <c r="AC28" s="214"/>
      <c r="AD28" s="214"/>
      <c r="AE28" s="214"/>
      <c r="AF28" s="214"/>
      <c r="AG28" s="214" t="s">
        <v>293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1" x14ac:dyDescent="0.2">
      <c r="A29" s="248">
        <v>12</v>
      </c>
      <c r="B29" s="249" t="s">
        <v>1725</v>
      </c>
      <c r="C29" s="262" t="s">
        <v>1726</v>
      </c>
      <c r="D29" s="250" t="s">
        <v>379</v>
      </c>
      <c r="E29" s="251">
        <v>0.28999999999999998</v>
      </c>
      <c r="F29" s="252"/>
      <c r="G29" s="253">
        <f>ROUND(E29*F29,2)</f>
        <v>0</v>
      </c>
      <c r="H29" s="236"/>
      <c r="I29" s="235">
        <f>ROUND(E29*H29,2)</f>
        <v>0</v>
      </c>
      <c r="J29" s="236"/>
      <c r="K29" s="235">
        <f>ROUND(E29*J29,2)</f>
        <v>0</v>
      </c>
      <c r="L29" s="235">
        <v>21</v>
      </c>
      <c r="M29" s="235">
        <f>G29*(1+L29/100)</f>
        <v>0</v>
      </c>
      <c r="N29" s="234">
        <v>1.0554399999999999</v>
      </c>
      <c r="O29" s="234">
        <f>ROUND(E29*N29,2)</f>
        <v>0.31</v>
      </c>
      <c r="P29" s="234">
        <v>0</v>
      </c>
      <c r="Q29" s="234">
        <f>ROUND(E29*P29,2)</f>
        <v>0</v>
      </c>
      <c r="R29" s="235"/>
      <c r="S29" s="235" t="s">
        <v>277</v>
      </c>
      <c r="T29" s="235" t="s">
        <v>278</v>
      </c>
      <c r="U29" s="235">
        <v>15.23</v>
      </c>
      <c r="V29" s="235">
        <f>ROUND(E29*U29,2)</f>
        <v>4.42</v>
      </c>
      <c r="W29" s="235"/>
      <c r="X29" s="235" t="s">
        <v>279</v>
      </c>
      <c r="Y29" s="235" t="s">
        <v>280</v>
      </c>
      <c r="Z29" s="214"/>
      <c r="AA29" s="214"/>
      <c r="AB29" s="214"/>
      <c r="AC29" s="214"/>
      <c r="AD29" s="214"/>
      <c r="AE29" s="214"/>
      <c r="AF29" s="214"/>
      <c r="AG29" s="214" t="s">
        <v>293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ht="33.75" outlineLevel="2" x14ac:dyDescent="0.2">
      <c r="A30" s="231"/>
      <c r="B30" s="232"/>
      <c r="C30" s="263" t="s">
        <v>1727</v>
      </c>
      <c r="D30" s="237"/>
      <c r="E30" s="238">
        <v>0.27</v>
      </c>
      <c r="F30" s="235"/>
      <c r="G30" s="235"/>
      <c r="H30" s="235"/>
      <c r="I30" s="235"/>
      <c r="J30" s="235"/>
      <c r="K30" s="235"/>
      <c r="L30" s="235"/>
      <c r="M30" s="235"/>
      <c r="N30" s="234"/>
      <c r="O30" s="234"/>
      <c r="P30" s="234"/>
      <c r="Q30" s="234"/>
      <c r="R30" s="235"/>
      <c r="S30" s="235"/>
      <c r="T30" s="235"/>
      <c r="U30" s="235"/>
      <c r="V30" s="235"/>
      <c r="W30" s="235"/>
      <c r="X30" s="235"/>
      <c r="Y30" s="235"/>
      <c r="Z30" s="214"/>
      <c r="AA30" s="214"/>
      <c r="AB30" s="214"/>
      <c r="AC30" s="214"/>
      <c r="AD30" s="214"/>
      <c r="AE30" s="214"/>
      <c r="AF30" s="214"/>
      <c r="AG30" s="214" t="s">
        <v>283</v>
      </c>
      <c r="AH30" s="214">
        <v>0</v>
      </c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3" x14ac:dyDescent="0.2">
      <c r="A31" s="231"/>
      <c r="B31" s="232"/>
      <c r="C31" s="263" t="s">
        <v>1728</v>
      </c>
      <c r="D31" s="237"/>
      <c r="E31" s="238">
        <v>0.02</v>
      </c>
      <c r="F31" s="235"/>
      <c r="G31" s="235"/>
      <c r="H31" s="235"/>
      <c r="I31" s="235"/>
      <c r="J31" s="235"/>
      <c r="K31" s="235"/>
      <c r="L31" s="235"/>
      <c r="M31" s="235"/>
      <c r="N31" s="234"/>
      <c r="O31" s="234"/>
      <c r="P31" s="234"/>
      <c r="Q31" s="234"/>
      <c r="R31" s="235"/>
      <c r="S31" s="235"/>
      <c r="T31" s="235"/>
      <c r="U31" s="235"/>
      <c r="V31" s="235"/>
      <c r="W31" s="235"/>
      <c r="X31" s="235"/>
      <c r="Y31" s="235"/>
      <c r="Z31" s="214"/>
      <c r="AA31" s="214"/>
      <c r="AB31" s="214"/>
      <c r="AC31" s="214"/>
      <c r="AD31" s="214"/>
      <c r="AE31" s="214"/>
      <c r="AF31" s="214"/>
      <c r="AG31" s="214" t="s">
        <v>283</v>
      </c>
      <c r="AH31" s="214">
        <v>0</v>
      </c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x14ac:dyDescent="0.2">
      <c r="A32" s="241" t="s">
        <v>272</v>
      </c>
      <c r="B32" s="242" t="s">
        <v>179</v>
      </c>
      <c r="C32" s="261" t="s">
        <v>180</v>
      </c>
      <c r="D32" s="243"/>
      <c r="E32" s="244"/>
      <c r="F32" s="245"/>
      <c r="G32" s="246">
        <f>SUMIF(AG33:AG33,"&lt;&gt;NOR",G33:G33)</f>
        <v>0</v>
      </c>
      <c r="H32" s="240"/>
      <c r="I32" s="240">
        <f>SUM(I33:I33)</f>
        <v>0</v>
      </c>
      <c r="J32" s="240"/>
      <c r="K32" s="240">
        <f>SUM(K33:K33)</f>
        <v>0</v>
      </c>
      <c r="L32" s="240"/>
      <c r="M32" s="240">
        <f>SUM(M33:M33)</f>
        <v>0</v>
      </c>
      <c r="N32" s="239"/>
      <c r="O32" s="239">
        <f>SUM(O33:O33)</f>
        <v>0</v>
      </c>
      <c r="P32" s="239"/>
      <c r="Q32" s="239">
        <f>SUM(Q33:Q33)</f>
        <v>0</v>
      </c>
      <c r="R32" s="240"/>
      <c r="S32" s="240"/>
      <c r="T32" s="240"/>
      <c r="U32" s="240"/>
      <c r="V32" s="240">
        <f>SUM(V33:V33)</f>
        <v>0.37</v>
      </c>
      <c r="W32" s="240"/>
      <c r="X32" s="240"/>
      <c r="Y32" s="240"/>
      <c r="AG32" t="s">
        <v>273</v>
      </c>
    </row>
    <row r="33" spans="1:60" outlineLevel="1" x14ac:dyDescent="0.2">
      <c r="A33" s="254">
        <v>13</v>
      </c>
      <c r="B33" s="255" t="s">
        <v>1729</v>
      </c>
      <c r="C33" s="264" t="s">
        <v>1730</v>
      </c>
      <c r="D33" s="256" t="s">
        <v>379</v>
      </c>
      <c r="E33" s="257">
        <v>34.051879999999997</v>
      </c>
      <c r="F33" s="258"/>
      <c r="G33" s="259">
        <f>ROUND(E33*F33,2)</f>
        <v>0</v>
      </c>
      <c r="H33" s="236"/>
      <c r="I33" s="235">
        <f>ROUND(E33*H33,2)</f>
        <v>0</v>
      </c>
      <c r="J33" s="236"/>
      <c r="K33" s="235">
        <f>ROUND(E33*J33,2)</f>
        <v>0</v>
      </c>
      <c r="L33" s="235">
        <v>21</v>
      </c>
      <c r="M33" s="235">
        <f>G33*(1+L33/100)</f>
        <v>0</v>
      </c>
      <c r="N33" s="234">
        <v>0</v>
      </c>
      <c r="O33" s="234">
        <f>ROUND(E33*N33,2)</f>
        <v>0</v>
      </c>
      <c r="P33" s="234">
        <v>0</v>
      </c>
      <c r="Q33" s="234">
        <f>ROUND(E33*P33,2)</f>
        <v>0</v>
      </c>
      <c r="R33" s="235"/>
      <c r="S33" s="235" t="s">
        <v>277</v>
      </c>
      <c r="T33" s="235" t="s">
        <v>278</v>
      </c>
      <c r="U33" s="235">
        <v>1.0999999999999999E-2</v>
      </c>
      <c r="V33" s="235">
        <f>ROUND(E33*U33,2)</f>
        <v>0.37</v>
      </c>
      <c r="W33" s="235"/>
      <c r="X33" s="235" t="s">
        <v>705</v>
      </c>
      <c r="Y33" s="235" t="s">
        <v>280</v>
      </c>
      <c r="Z33" s="214"/>
      <c r="AA33" s="214"/>
      <c r="AB33" s="214"/>
      <c r="AC33" s="214"/>
      <c r="AD33" s="214"/>
      <c r="AE33" s="214"/>
      <c r="AF33" s="214"/>
      <c r="AG33" s="214" t="s">
        <v>741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x14ac:dyDescent="0.2">
      <c r="A34" s="241" t="s">
        <v>272</v>
      </c>
      <c r="B34" s="242" t="s">
        <v>244</v>
      </c>
      <c r="C34" s="261" t="s">
        <v>29</v>
      </c>
      <c r="D34" s="243"/>
      <c r="E34" s="244"/>
      <c r="F34" s="245"/>
      <c r="G34" s="246">
        <f>SUMIF(AG35:AG35,"&lt;&gt;NOR",G35:G35)</f>
        <v>0</v>
      </c>
      <c r="H34" s="240"/>
      <c r="I34" s="240">
        <f>SUM(I35:I35)</f>
        <v>0</v>
      </c>
      <c r="J34" s="240"/>
      <c r="K34" s="240">
        <f>SUM(K35:K35)</f>
        <v>0</v>
      </c>
      <c r="L34" s="240"/>
      <c r="M34" s="240">
        <f>SUM(M35:M35)</f>
        <v>0</v>
      </c>
      <c r="N34" s="239"/>
      <c r="O34" s="239">
        <f>SUM(O35:O35)</f>
        <v>0</v>
      </c>
      <c r="P34" s="239"/>
      <c r="Q34" s="239">
        <f>SUM(Q35:Q35)</f>
        <v>0</v>
      </c>
      <c r="R34" s="240"/>
      <c r="S34" s="240"/>
      <c r="T34" s="240"/>
      <c r="U34" s="240"/>
      <c r="V34" s="240">
        <f>SUM(V35:V35)</f>
        <v>0</v>
      </c>
      <c r="W34" s="240"/>
      <c r="X34" s="240"/>
      <c r="Y34" s="240"/>
      <c r="AG34" t="s">
        <v>273</v>
      </c>
    </row>
    <row r="35" spans="1:60" outlineLevel="1" x14ac:dyDescent="0.2">
      <c r="A35" s="248">
        <v>14</v>
      </c>
      <c r="B35" s="249" t="s">
        <v>1731</v>
      </c>
      <c r="C35" s="262" t="s">
        <v>1141</v>
      </c>
      <c r="D35" s="250" t="s">
        <v>804</v>
      </c>
      <c r="E35" s="251">
        <v>1</v>
      </c>
      <c r="F35" s="252"/>
      <c r="G35" s="253">
        <f>ROUND(E35*F35,2)</f>
        <v>0</v>
      </c>
      <c r="H35" s="236"/>
      <c r="I35" s="235">
        <f>ROUND(E35*H35,2)</f>
        <v>0</v>
      </c>
      <c r="J35" s="236"/>
      <c r="K35" s="235">
        <f>ROUND(E35*J35,2)</f>
        <v>0</v>
      </c>
      <c r="L35" s="235">
        <v>21</v>
      </c>
      <c r="M35" s="235">
        <f>G35*(1+L35/100)</f>
        <v>0</v>
      </c>
      <c r="N35" s="234">
        <v>0</v>
      </c>
      <c r="O35" s="234">
        <f>ROUND(E35*N35,2)</f>
        <v>0</v>
      </c>
      <c r="P35" s="234">
        <v>0</v>
      </c>
      <c r="Q35" s="234">
        <f>ROUND(E35*P35,2)</f>
        <v>0</v>
      </c>
      <c r="R35" s="235"/>
      <c r="S35" s="235" t="s">
        <v>277</v>
      </c>
      <c r="T35" s="235" t="s">
        <v>312</v>
      </c>
      <c r="U35" s="235">
        <v>0</v>
      </c>
      <c r="V35" s="235">
        <f>ROUND(E35*U35,2)</f>
        <v>0</v>
      </c>
      <c r="W35" s="235"/>
      <c r="X35" s="235" t="s">
        <v>805</v>
      </c>
      <c r="Y35" s="235" t="s">
        <v>280</v>
      </c>
      <c r="Z35" s="214"/>
      <c r="AA35" s="214"/>
      <c r="AB35" s="214"/>
      <c r="AC35" s="214"/>
      <c r="AD35" s="214"/>
      <c r="AE35" s="214"/>
      <c r="AF35" s="214"/>
      <c r="AG35" s="214" t="s">
        <v>809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x14ac:dyDescent="0.2">
      <c r="A36" s="3"/>
      <c r="B36" s="4"/>
      <c r="C36" s="266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AE36">
        <v>12</v>
      </c>
      <c r="AF36">
        <v>21</v>
      </c>
      <c r="AG36" t="s">
        <v>258</v>
      </c>
    </row>
    <row r="37" spans="1:60" x14ac:dyDescent="0.2">
      <c r="A37" s="217"/>
      <c r="B37" s="218" t="s">
        <v>31</v>
      </c>
      <c r="C37" s="267"/>
      <c r="D37" s="219"/>
      <c r="E37" s="220"/>
      <c r="F37" s="220"/>
      <c r="G37" s="247">
        <f>G8+G17+G32+G34</f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AE37">
        <f>SUMIF(L7:L35,AE36,G7:G35)</f>
        <v>0</v>
      </c>
      <c r="AF37">
        <f>SUMIF(L7:L35,AF36,G7:G35)</f>
        <v>0</v>
      </c>
      <c r="AG37" t="s">
        <v>810</v>
      </c>
    </row>
    <row r="38" spans="1:60" x14ac:dyDescent="0.2">
      <c r="A38" s="3"/>
      <c r="B38" s="4"/>
      <c r="C38" s="266"/>
      <c r="D38" s="6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60" x14ac:dyDescent="0.2">
      <c r="A39" s="3"/>
      <c r="B39" s="4"/>
      <c r="C39" s="266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60" x14ac:dyDescent="0.2">
      <c r="A40" s="221" t="s">
        <v>811</v>
      </c>
      <c r="B40" s="221"/>
      <c r="C40" s="268"/>
      <c r="D40" s="6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60" x14ac:dyDescent="0.2">
      <c r="A41" s="222"/>
      <c r="B41" s="223"/>
      <c r="C41" s="269"/>
      <c r="D41" s="223"/>
      <c r="E41" s="223"/>
      <c r="F41" s="223"/>
      <c r="G41" s="224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G41" t="s">
        <v>812</v>
      </c>
    </row>
    <row r="42" spans="1:60" x14ac:dyDescent="0.2">
      <c r="A42" s="225"/>
      <c r="B42" s="226"/>
      <c r="C42" s="270"/>
      <c r="D42" s="226"/>
      <c r="E42" s="226"/>
      <c r="F42" s="226"/>
      <c r="G42" s="227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60" x14ac:dyDescent="0.2">
      <c r="A43" s="225"/>
      <c r="B43" s="226"/>
      <c r="C43" s="270"/>
      <c r="D43" s="226"/>
      <c r="E43" s="226"/>
      <c r="F43" s="226"/>
      <c r="G43" s="227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">
      <c r="A44" s="225"/>
      <c r="B44" s="226"/>
      <c r="C44" s="270"/>
      <c r="D44" s="226"/>
      <c r="E44" s="226"/>
      <c r="F44" s="226"/>
      <c r="G44" s="227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60" x14ac:dyDescent="0.2">
      <c r="A45" s="228"/>
      <c r="B45" s="229"/>
      <c r="C45" s="271"/>
      <c r="D45" s="229"/>
      <c r="E45" s="229"/>
      <c r="F45" s="229"/>
      <c r="G45" s="230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60" x14ac:dyDescent="0.2">
      <c r="A46" s="3"/>
      <c r="B46" s="4"/>
      <c r="C46" s="266"/>
      <c r="D46" s="6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60" x14ac:dyDescent="0.2">
      <c r="C47" s="272"/>
      <c r="D47" s="10"/>
      <c r="AG47" t="s">
        <v>813</v>
      </c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40:C40"/>
    <mergeCell ref="A41:G45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52</v>
      </c>
      <c r="C3" s="203" t="s">
        <v>53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69</v>
      </c>
      <c r="C4" s="206" t="s">
        <v>70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139</v>
      </c>
      <c r="C8" s="261" t="s">
        <v>140</v>
      </c>
      <c r="D8" s="243"/>
      <c r="E8" s="244"/>
      <c r="F8" s="245"/>
      <c r="G8" s="246">
        <f>SUMIF(AG9:AG15,"&lt;&gt;NOR",G9:G15)</f>
        <v>0</v>
      </c>
      <c r="H8" s="240"/>
      <c r="I8" s="240">
        <f>SUM(I9:I15)</f>
        <v>0</v>
      </c>
      <c r="J8" s="240"/>
      <c r="K8" s="240">
        <f>SUM(K9:K15)</f>
        <v>0</v>
      </c>
      <c r="L8" s="240"/>
      <c r="M8" s="240">
        <f>SUM(M9:M15)</f>
        <v>0</v>
      </c>
      <c r="N8" s="239"/>
      <c r="O8" s="239">
        <f>SUM(O9:O15)</f>
        <v>0</v>
      </c>
      <c r="P8" s="239"/>
      <c r="Q8" s="239">
        <f>SUM(Q9:Q15)</f>
        <v>0</v>
      </c>
      <c r="R8" s="240"/>
      <c r="S8" s="240"/>
      <c r="T8" s="240"/>
      <c r="U8" s="240"/>
      <c r="V8" s="240">
        <f>SUM(V9:V15)</f>
        <v>29.299999999999997</v>
      </c>
      <c r="W8" s="240"/>
      <c r="X8" s="240"/>
      <c r="Y8" s="240"/>
      <c r="AG8" t="s">
        <v>273</v>
      </c>
    </row>
    <row r="9" spans="1:60" outlineLevel="1" x14ac:dyDescent="0.2">
      <c r="A9" s="248">
        <v>1</v>
      </c>
      <c r="B9" s="249" t="s">
        <v>274</v>
      </c>
      <c r="C9" s="262" t="s">
        <v>275</v>
      </c>
      <c r="D9" s="250" t="s">
        <v>276</v>
      </c>
      <c r="E9" s="251">
        <v>19.75</v>
      </c>
      <c r="F9" s="252"/>
      <c r="G9" s="253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277</v>
      </c>
      <c r="T9" s="235" t="s">
        <v>278</v>
      </c>
      <c r="U9" s="235">
        <v>0.01</v>
      </c>
      <c r="V9" s="235">
        <f>ROUND(E9*U9,2)</f>
        <v>0.2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281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">
      <c r="A10" s="231"/>
      <c r="B10" s="232"/>
      <c r="C10" s="263" t="s">
        <v>282</v>
      </c>
      <c r="D10" s="237"/>
      <c r="E10" s="238"/>
      <c r="F10" s="235"/>
      <c r="G10" s="235"/>
      <c r="H10" s="235"/>
      <c r="I10" s="235"/>
      <c r="J10" s="235"/>
      <c r="K10" s="235"/>
      <c r="L10" s="235"/>
      <c r="M10" s="235"/>
      <c r="N10" s="234"/>
      <c r="O10" s="234"/>
      <c r="P10" s="234"/>
      <c r="Q10" s="234"/>
      <c r="R10" s="235"/>
      <c r="S10" s="235"/>
      <c r="T10" s="235"/>
      <c r="U10" s="235"/>
      <c r="V10" s="235"/>
      <c r="W10" s="235"/>
      <c r="X10" s="235"/>
      <c r="Y10" s="235"/>
      <c r="Z10" s="214"/>
      <c r="AA10" s="214"/>
      <c r="AB10" s="214"/>
      <c r="AC10" s="214"/>
      <c r="AD10" s="214"/>
      <c r="AE10" s="214"/>
      <c r="AF10" s="214"/>
      <c r="AG10" s="214" t="s">
        <v>283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3" x14ac:dyDescent="0.2">
      <c r="A11" s="231"/>
      <c r="B11" s="232"/>
      <c r="C11" s="263" t="s">
        <v>1732</v>
      </c>
      <c r="D11" s="237"/>
      <c r="E11" s="238">
        <v>19.75</v>
      </c>
      <c r="F11" s="235"/>
      <c r="G11" s="235"/>
      <c r="H11" s="235"/>
      <c r="I11" s="235"/>
      <c r="J11" s="235"/>
      <c r="K11" s="235"/>
      <c r="L11" s="235"/>
      <c r="M11" s="235"/>
      <c r="N11" s="234"/>
      <c r="O11" s="234"/>
      <c r="P11" s="234"/>
      <c r="Q11" s="234"/>
      <c r="R11" s="235"/>
      <c r="S11" s="235"/>
      <c r="T11" s="235"/>
      <c r="U11" s="235"/>
      <c r="V11" s="235"/>
      <c r="W11" s="235"/>
      <c r="X11" s="235"/>
      <c r="Y11" s="235"/>
      <c r="Z11" s="214"/>
      <c r="AA11" s="214"/>
      <c r="AB11" s="214"/>
      <c r="AC11" s="214"/>
      <c r="AD11" s="214"/>
      <c r="AE11" s="214"/>
      <c r="AF11" s="214"/>
      <c r="AG11" s="214" t="s">
        <v>283</v>
      </c>
      <c r="AH11" s="214">
        <v>0</v>
      </c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1" x14ac:dyDescent="0.2">
      <c r="A12" s="248">
        <v>2</v>
      </c>
      <c r="B12" s="249" t="s">
        <v>1733</v>
      </c>
      <c r="C12" s="262" t="s">
        <v>1734</v>
      </c>
      <c r="D12" s="250" t="s">
        <v>276</v>
      </c>
      <c r="E12" s="251">
        <v>43.45</v>
      </c>
      <c r="F12" s="252"/>
      <c r="G12" s="253">
        <f>ROUND(E12*F12,2)</f>
        <v>0</v>
      </c>
      <c r="H12" s="236"/>
      <c r="I12" s="235">
        <f>ROUND(E12*H12,2)</f>
        <v>0</v>
      </c>
      <c r="J12" s="236"/>
      <c r="K12" s="235">
        <f>ROUND(E12*J12,2)</f>
        <v>0</v>
      </c>
      <c r="L12" s="235">
        <v>21</v>
      </c>
      <c r="M12" s="235">
        <f>G12*(1+L12/100)</f>
        <v>0</v>
      </c>
      <c r="N12" s="234">
        <v>0</v>
      </c>
      <c r="O12" s="234">
        <f>ROUND(E12*N12,2)</f>
        <v>0</v>
      </c>
      <c r="P12" s="234">
        <v>0</v>
      </c>
      <c r="Q12" s="234">
        <f>ROUND(E12*P12,2)</f>
        <v>0</v>
      </c>
      <c r="R12" s="235"/>
      <c r="S12" s="235" t="s">
        <v>277</v>
      </c>
      <c r="T12" s="235" t="s">
        <v>278</v>
      </c>
      <c r="U12" s="235">
        <v>0.626</v>
      </c>
      <c r="V12" s="235">
        <f>ROUND(E12*U12,2)</f>
        <v>27.2</v>
      </c>
      <c r="W12" s="235"/>
      <c r="X12" s="235" t="s">
        <v>279</v>
      </c>
      <c r="Y12" s="235" t="s">
        <v>280</v>
      </c>
      <c r="Z12" s="214"/>
      <c r="AA12" s="214"/>
      <c r="AB12" s="214"/>
      <c r="AC12" s="214"/>
      <c r="AD12" s="214"/>
      <c r="AE12" s="214"/>
      <c r="AF12" s="214"/>
      <c r="AG12" s="214" t="s">
        <v>281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2" x14ac:dyDescent="0.2">
      <c r="A13" s="231"/>
      <c r="B13" s="232"/>
      <c r="C13" s="263" t="s">
        <v>1735</v>
      </c>
      <c r="D13" s="237"/>
      <c r="E13" s="238">
        <v>43.45</v>
      </c>
      <c r="F13" s="235"/>
      <c r="G13" s="235"/>
      <c r="H13" s="235"/>
      <c r="I13" s="235"/>
      <c r="J13" s="235"/>
      <c r="K13" s="235"/>
      <c r="L13" s="235"/>
      <c r="M13" s="235"/>
      <c r="N13" s="234"/>
      <c r="O13" s="234"/>
      <c r="P13" s="234"/>
      <c r="Q13" s="234"/>
      <c r="R13" s="235"/>
      <c r="S13" s="235"/>
      <c r="T13" s="235"/>
      <c r="U13" s="235"/>
      <c r="V13" s="235"/>
      <c r="W13" s="235"/>
      <c r="X13" s="235"/>
      <c r="Y13" s="235"/>
      <c r="Z13" s="214"/>
      <c r="AA13" s="214"/>
      <c r="AB13" s="214"/>
      <c r="AC13" s="214"/>
      <c r="AD13" s="214"/>
      <c r="AE13" s="214"/>
      <c r="AF13" s="214"/>
      <c r="AG13" s="214" t="s">
        <v>283</v>
      </c>
      <c r="AH13" s="214">
        <v>0</v>
      </c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1" x14ac:dyDescent="0.2">
      <c r="A14" s="254">
        <v>3</v>
      </c>
      <c r="B14" s="255" t="s">
        <v>332</v>
      </c>
      <c r="C14" s="264" t="s">
        <v>333</v>
      </c>
      <c r="D14" s="256" t="s">
        <v>276</v>
      </c>
      <c r="E14" s="257">
        <v>43.45</v>
      </c>
      <c r="F14" s="258"/>
      <c r="G14" s="259">
        <f>ROUND(E14*F14,2)</f>
        <v>0</v>
      </c>
      <c r="H14" s="236"/>
      <c r="I14" s="235">
        <f>ROUND(E14*H14,2)</f>
        <v>0</v>
      </c>
      <c r="J14" s="236"/>
      <c r="K14" s="235">
        <f>ROUND(E14*J14,2)</f>
        <v>0</v>
      </c>
      <c r="L14" s="235">
        <v>21</v>
      </c>
      <c r="M14" s="235">
        <f>G14*(1+L14/100)</f>
        <v>0</v>
      </c>
      <c r="N14" s="234">
        <v>0</v>
      </c>
      <c r="O14" s="234">
        <f>ROUND(E14*N14,2)</f>
        <v>0</v>
      </c>
      <c r="P14" s="234">
        <v>0</v>
      </c>
      <c r="Q14" s="234">
        <f>ROUND(E14*P14,2)</f>
        <v>0</v>
      </c>
      <c r="R14" s="235"/>
      <c r="S14" s="235" t="s">
        <v>277</v>
      </c>
      <c r="T14" s="235" t="s">
        <v>278</v>
      </c>
      <c r="U14" s="235">
        <v>1.0999999999999999E-2</v>
      </c>
      <c r="V14" s="235">
        <f>ROUND(E14*U14,2)</f>
        <v>0.48</v>
      </c>
      <c r="W14" s="235"/>
      <c r="X14" s="235" t="s">
        <v>279</v>
      </c>
      <c r="Y14" s="235" t="s">
        <v>280</v>
      </c>
      <c r="Z14" s="214"/>
      <c r="AA14" s="214"/>
      <c r="AB14" s="214"/>
      <c r="AC14" s="214"/>
      <c r="AD14" s="214"/>
      <c r="AE14" s="214"/>
      <c r="AF14" s="214"/>
      <c r="AG14" s="214" t="s">
        <v>293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1" x14ac:dyDescent="0.2">
      <c r="A15" s="254">
        <v>4</v>
      </c>
      <c r="B15" s="255" t="s">
        <v>340</v>
      </c>
      <c r="C15" s="264" t="s">
        <v>341</v>
      </c>
      <c r="D15" s="256" t="s">
        <v>342</v>
      </c>
      <c r="E15" s="257">
        <v>79</v>
      </c>
      <c r="F15" s="258"/>
      <c r="G15" s="259">
        <f>ROUND(E15*F15,2)</f>
        <v>0</v>
      </c>
      <c r="H15" s="236"/>
      <c r="I15" s="235">
        <f>ROUND(E15*H15,2)</f>
        <v>0</v>
      </c>
      <c r="J15" s="236"/>
      <c r="K15" s="235">
        <f>ROUND(E15*J15,2)</f>
        <v>0</v>
      </c>
      <c r="L15" s="235">
        <v>21</v>
      </c>
      <c r="M15" s="235">
        <f>G15*(1+L15/100)</f>
        <v>0</v>
      </c>
      <c r="N15" s="234">
        <v>0</v>
      </c>
      <c r="O15" s="234">
        <f>ROUND(E15*N15,2)</f>
        <v>0</v>
      </c>
      <c r="P15" s="234">
        <v>0</v>
      </c>
      <c r="Q15" s="234">
        <f>ROUND(E15*P15,2)</f>
        <v>0</v>
      </c>
      <c r="R15" s="235"/>
      <c r="S15" s="235" t="s">
        <v>277</v>
      </c>
      <c r="T15" s="235" t="s">
        <v>278</v>
      </c>
      <c r="U15" s="235">
        <v>1.7999999999999999E-2</v>
      </c>
      <c r="V15" s="235">
        <f>ROUND(E15*U15,2)</f>
        <v>1.42</v>
      </c>
      <c r="W15" s="235"/>
      <c r="X15" s="235" t="s">
        <v>279</v>
      </c>
      <c r="Y15" s="235" t="s">
        <v>280</v>
      </c>
      <c r="Z15" s="214"/>
      <c r="AA15" s="214"/>
      <c r="AB15" s="214"/>
      <c r="AC15" s="214"/>
      <c r="AD15" s="214"/>
      <c r="AE15" s="214"/>
      <c r="AF15" s="214"/>
      <c r="AG15" s="214" t="s">
        <v>293</v>
      </c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x14ac:dyDescent="0.2">
      <c r="A16" s="241" t="s">
        <v>272</v>
      </c>
      <c r="B16" s="242" t="s">
        <v>141</v>
      </c>
      <c r="C16" s="261" t="s">
        <v>142</v>
      </c>
      <c r="D16" s="243"/>
      <c r="E16" s="244"/>
      <c r="F16" s="245"/>
      <c r="G16" s="246">
        <f>SUMIF(AG17:AG33,"&lt;&gt;NOR",G17:G33)</f>
        <v>0</v>
      </c>
      <c r="H16" s="240"/>
      <c r="I16" s="240">
        <f>SUM(I17:I33)</f>
        <v>0</v>
      </c>
      <c r="J16" s="240"/>
      <c r="K16" s="240">
        <f>SUM(K17:K33)</f>
        <v>0</v>
      </c>
      <c r="L16" s="240"/>
      <c r="M16" s="240">
        <f>SUM(M17:M33)</f>
        <v>0</v>
      </c>
      <c r="N16" s="239"/>
      <c r="O16" s="239">
        <f>SUM(O17:O33)</f>
        <v>53.37</v>
      </c>
      <c r="P16" s="239"/>
      <c r="Q16" s="239">
        <f>SUM(Q17:Q33)</f>
        <v>0</v>
      </c>
      <c r="R16" s="240"/>
      <c r="S16" s="240"/>
      <c r="T16" s="240"/>
      <c r="U16" s="240"/>
      <c r="V16" s="240">
        <f>SUM(V17:V33)</f>
        <v>99.22</v>
      </c>
      <c r="W16" s="240"/>
      <c r="X16" s="240"/>
      <c r="Y16" s="240"/>
      <c r="AG16" t="s">
        <v>273</v>
      </c>
    </row>
    <row r="17" spans="1:60" ht="22.5" outlineLevel="1" x14ac:dyDescent="0.2">
      <c r="A17" s="254">
        <v>5</v>
      </c>
      <c r="B17" s="255" t="s">
        <v>843</v>
      </c>
      <c r="C17" s="264" t="s">
        <v>844</v>
      </c>
      <c r="D17" s="256" t="s">
        <v>342</v>
      </c>
      <c r="E17" s="257">
        <v>79</v>
      </c>
      <c r="F17" s="258"/>
      <c r="G17" s="259">
        <f>ROUND(E17*F17,2)</f>
        <v>0</v>
      </c>
      <c r="H17" s="236"/>
      <c r="I17" s="235">
        <f>ROUND(E17*H17,2)</f>
        <v>0</v>
      </c>
      <c r="J17" s="236"/>
      <c r="K17" s="235">
        <f>ROUND(E17*J17,2)</f>
        <v>0</v>
      </c>
      <c r="L17" s="235">
        <v>21</v>
      </c>
      <c r="M17" s="235">
        <f>G17*(1+L17/100)</f>
        <v>0</v>
      </c>
      <c r="N17" s="234">
        <v>0</v>
      </c>
      <c r="O17" s="234">
        <f>ROUND(E17*N17,2)</f>
        <v>0</v>
      </c>
      <c r="P17" s="234">
        <v>0</v>
      </c>
      <c r="Q17" s="234">
        <f>ROUND(E17*P17,2)</f>
        <v>0</v>
      </c>
      <c r="R17" s="235"/>
      <c r="S17" s="235" t="s">
        <v>277</v>
      </c>
      <c r="T17" s="235" t="s">
        <v>278</v>
      </c>
      <c r="U17" s="235">
        <v>0.15</v>
      </c>
      <c r="V17" s="235">
        <f>ROUND(E17*U17,2)</f>
        <v>11.85</v>
      </c>
      <c r="W17" s="235"/>
      <c r="X17" s="235" t="s">
        <v>279</v>
      </c>
      <c r="Y17" s="235" t="s">
        <v>280</v>
      </c>
      <c r="Z17" s="214"/>
      <c r="AA17" s="214"/>
      <c r="AB17" s="214"/>
      <c r="AC17" s="214"/>
      <c r="AD17" s="214"/>
      <c r="AE17" s="214"/>
      <c r="AF17" s="214"/>
      <c r="AG17" s="214" t="s">
        <v>293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ht="33.75" outlineLevel="1" x14ac:dyDescent="0.2">
      <c r="A18" s="248">
        <v>6</v>
      </c>
      <c r="B18" s="249" t="s">
        <v>1736</v>
      </c>
      <c r="C18" s="262" t="s">
        <v>1737</v>
      </c>
      <c r="D18" s="250" t="s">
        <v>276</v>
      </c>
      <c r="E18" s="251">
        <v>19.75</v>
      </c>
      <c r="F18" s="252"/>
      <c r="G18" s="253">
        <f>ROUND(E18*F18,2)</f>
        <v>0</v>
      </c>
      <c r="H18" s="236"/>
      <c r="I18" s="235">
        <f>ROUND(E18*H18,2)</f>
        <v>0</v>
      </c>
      <c r="J18" s="236"/>
      <c r="K18" s="235">
        <f>ROUND(E18*J18,2)</f>
        <v>0</v>
      </c>
      <c r="L18" s="235">
        <v>21</v>
      </c>
      <c r="M18" s="235">
        <f>G18*(1+L18/100)</f>
        <v>0</v>
      </c>
      <c r="N18" s="234">
        <v>2.6262799999999999</v>
      </c>
      <c r="O18" s="234">
        <f>ROUND(E18*N18,2)</f>
        <v>51.87</v>
      </c>
      <c r="P18" s="234">
        <v>0</v>
      </c>
      <c r="Q18" s="234">
        <f>ROUND(E18*P18,2)</f>
        <v>0</v>
      </c>
      <c r="R18" s="235"/>
      <c r="S18" s="235" t="s">
        <v>277</v>
      </c>
      <c r="T18" s="235" t="s">
        <v>278</v>
      </c>
      <c r="U18" s="235">
        <v>1.05</v>
      </c>
      <c r="V18" s="235">
        <f>ROUND(E18*U18,2)</f>
        <v>20.74</v>
      </c>
      <c r="W18" s="235"/>
      <c r="X18" s="235" t="s">
        <v>279</v>
      </c>
      <c r="Y18" s="235" t="s">
        <v>280</v>
      </c>
      <c r="Z18" s="214"/>
      <c r="AA18" s="214"/>
      <c r="AB18" s="214"/>
      <c r="AC18" s="214"/>
      <c r="AD18" s="214"/>
      <c r="AE18" s="214"/>
      <c r="AF18" s="214"/>
      <c r="AG18" s="214" t="s">
        <v>293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ht="22.5" outlineLevel="2" x14ac:dyDescent="0.2">
      <c r="A19" s="231"/>
      <c r="B19" s="232"/>
      <c r="C19" s="263" t="s">
        <v>1738</v>
      </c>
      <c r="D19" s="237"/>
      <c r="E19" s="238">
        <v>19.75</v>
      </c>
      <c r="F19" s="235"/>
      <c r="G19" s="235"/>
      <c r="H19" s="235"/>
      <c r="I19" s="235"/>
      <c r="J19" s="235"/>
      <c r="K19" s="235"/>
      <c r="L19" s="235"/>
      <c r="M19" s="235"/>
      <c r="N19" s="234"/>
      <c r="O19" s="234"/>
      <c r="P19" s="234"/>
      <c r="Q19" s="234"/>
      <c r="R19" s="235"/>
      <c r="S19" s="235"/>
      <c r="T19" s="235"/>
      <c r="U19" s="235"/>
      <c r="V19" s="235"/>
      <c r="W19" s="235"/>
      <c r="X19" s="235"/>
      <c r="Y19" s="235"/>
      <c r="Z19" s="214"/>
      <c r="AA19" s="214"/>
      <c r="AB19" s="214"/>
      <c r="AC19" s="214"/>
      <c r="AD19" s="214"/>
      <c r="AE19" s="214"/>
      <c r="AF19" s="214"/>
      <c r="AG19" s="214" t="s">
        <v>283</v>
      </c>
      <c r="AH19" s="214">
        <v>0</v>
      </c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1" x14ac:dyDescent="0.2">
      <c r="A20" s="248">
        <v>7</v>
      </c>
      <c r="B20" s="249" t="s">
        <v>852</v>
      </c>
      <c r="C20" s="262" t="s">
        <v>853</v>
      </c>
      <c r="D20" s="250" t="s">
        <v>342</v>
      </c>
      <c r="E20" s="251">
        <v>4.95</v>
      </c>
      <c r="F20" s="252"/>
      <c r="G20" s="253">
        <f>ROUND(E20*F20,2)</f>
        <v>0</v>
      </c>
      <c r="H20" s="236"/>
      <c r="I20" s="235">
        <f>ROUND(E20*H20,2)</f>
        <v>0</v>
      </c>
      <c r="J20" s="236"/>
      <c r="K20" s="235">
        <f>ROUND(E20*J20,2)</f>
        <v>0</v>
      </c>
      <c r="L20" s="235">
        <v>21</v>
      </c>
      <c r="M20" s="235">
        <f>G20*(1+L20/100)</f>
        <v>0</v>
      </c>
      <c r="N20" s="234">
        <v>3.9199999999999999E-2</v>
      </c>
      <c r="O20" s="234">
        <f>ROUND(E20*N20,2)</f>
        <v>0.19</v>
      </c>
      <c r="P20" s="234">
        <v>0</v>
      </c>
      <c r="Q20" s="234">
        <f>ROUND(E20*P20,2)</f>
        <v>0</v>
      </c>
      <c r="R20" s="235"/>
      <c r="S20" s="235" t="s">
        <v>277</v>
      </c>
      <c r="T20" s="235" t="s">
        <v>278</v>
      </c>
      <c r="U20" s="235">
        <v>1.6</v>
      </c>
      <c r="V20" s="235">
        <f>ROUND(E20*U20,2)</f>
        <v>7.92</v>
      </c>
      <c r="W20" s="235"/>
      <c r="X20" s="235" t="s">
        <v>279</v>
      </c>
      <c r="Y20" s="235" t="s">
        <v>280</v>
      </c>
      <c r="Z20" s="214"/>
      <c r="AA20" s="214"/>
      <c r="AB20" s="214"/>
      <c r="AC20" s="214"/>
      <c r="AD20" s="214"/>
      <c r="AE20" s="214"/>
      <c r="AF20" s="214"/>
      <c r="AG20" s="214" t="s">
        <v>293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2" x14ac:dyDescent="0.2">
      <c r="A21" s="231"/>
      <c r="B21" s="232"/>
      <c r="C21" s="263" t="s">
        <v>1739</v>
      </c>
      <c r="D21" s="237"/>
      <c r="E21" s="238">
        <v>4.95</v>
      </c>
      <c r="F21" s="235"/>
      <c r="G21" s="235"/>
      <c r="H21" s="235"/>
      <c r="I21" s="235"/>
      <c r="J21" s="235"/>
      <c r="K21" s="235"/>
      <c r="L21" s="235"/>
      <c r="M21" s="235"/>
      <c r="N21" s="234"/>
      <c r="O21" s="234"/>
      <c r="P21" s="234"/>
      <c r="Q21" s="234"/>
      <c r="R21" s="235"/>
      <c r="S21" s="235"/>
      <c r="T21" s="235"/>
      <c r="U21" s="235"/>
      <c r="V21" s="235"/>
      <c r="W21" s="235"/>
      <c r="X21" s="235"/>
      <c r="Y21" s="235"/>
      <c r="Z21" s="214"/>
      <c r="AA21" s="214"/>
      <c r="AB21" s="214"/>
      <c r="AC21" s="214"/>
      <c r="AD21" s="214"/>
      <c r="AE21" s="214"/>
      <c r="AF21" s="214"/>
      <c r="AG21" s="214" t="s">
        <v>283</v>
      </c>
      <c r="AH21" s="214">
        <v>0</v>
      </c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1" x14ac:dyDescent="0.2">
      <c r="A22" s="254">
        <v>8</v>
      </c>
      <c r="B22" s="255" t="s">
        <v>414</v>
      </c>
      <c r="C22" s="264" t="s">
        <v>415</v>
      </c>
      <c r="D22" s="256" t="s">
        <v>342</v>
      </c>
      <c r="E22" s="257">
        <v>4.95</v>
      </c>
      <c r="F22" s="258"/>
      <c r="G22" s="259">
        <f>ROUND(E22*F22,2)</f>
        <v>0</v>
      </c>
      <c r="H22" s="236"/>
      <c r="I22" s="235">
        <f>ROUND(E22*H22,2)</f>
        <v>0</v>
      </c>
      <c r="J22" s="236"/>
      <c r="K22" s="235">
        <f>ROUND(E22*J22,2)</f>
        <v>0</v>
      </c>
      <c r="L22" s="235">
        <v>21</v>
      </c>
      <c r="M22" s="235">
        <f>G22*(1+L22/100)</f>
        <v>0</v>
      </c>
      <c r="N22" s="234">
        <v>0</v>
      </c>
      <c r="O22" s="234">
        <f>ROUND(E22*N22,2)</f>
        <v>0</v>
      </c>
      <c r="P22" s="234">
        <v>0</v>
      </c>
      <c r="Q22" s="234">
        <f>ROUND(E22*P22,2)</f>
        <v>0</v>
      </c>
      <c r="R22" s="235"/>
      <c r="S22" s="235" t="s">
        <v>277</v>
      </c>
      <c r="T22" s="235" t="s">
        <v>278</v>
      </c>
      <c r="U22" s="235">
        <v>0.32</v>
      </c>
      <c r="V22" s="235">
        <f>ROUND(E22*U22,2)</f>
        <v>1.58</v>
      </c>
      <c r="W22" s="235"/>
      <c r="X22" s="235" t="s">
        <v>279</v>
      </c>
      <c r="Y22" s="235" t="s">
        <v>280</v>
      </c>
      <c r="Z22" s="214"/>
      <c r="AA22" s="214"/>
      <c r="AB22" s="214"/>
      <c r="AC22" s="214"/>
      <c r="AD22" s="214"/>
      <c r="AE22" s="214"/>
      <c r="AF22" s="214"/>
      <c r="AG22" s="214" t="s">
        <v>293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ht="22.5" outlineLevel="1" x14ac:dyDescent="0.2">
      <c r="A23" s="248">
        <v>9</v>
      </c>
      <c r="B23" s="249" t="s">
        <v>1740</v>
      </c>
      <c r="C23" s="262" t="s">
        <v>1741</v>
      </c>
      <c r="D23" s="250" t="s">
        <v>379</v>
      </c>
      <c r="E23" s="251">
        <v>0.88</v>
      </c>
      <c r="F23" s="252"/>
      <c r="G23" s="253">
        <f>ROUND(E23*F23,2)</f>
        <v>0</v>
      </c>
      <c r="H23" s="236"/>
      <c r="I23" s="235">
        <f>ROUND(E23*H23,2)</f>
        <v>0</v>
      </c>
      <c r="J23" s="236"/>
      <c r="K23" s="235">
        <f>ROUND(E23*J23,2)</f>
        <v>0</v>
      </c>
      <c r="L23" s="235">
        <v>21</v>
      </c>
      <c r="M23" s="235">
        <f>G23*(1+L23/100)</f>
        <v>0</v>
      </c>
      <c r="N23" s="234">
        <v>1.04548</v>
      </c>
      <c r="O23" s="234">
        <f>ROUND(E23*N23,2)</f>
        <v>0.92</v>
      </c>
      <c r="P23" s="234">
        <v>0</v>
      </c>
      <c r="Q23" s="234">
        <f>ROUND(E23*P23,2)</f>
        <v>0</v>
      </c>
      <c r="R23" s="235"/>
      <c r="S23" s="235" t="s">
        <v>277</v>
      </c>
      <c r="T23" s="235" t="s">
        <v>278</v>
      </c>
      <c r="U23" s="235">
        <v>15.23</v>
      </c>
      <c r="V23" s="235">
        <f>ROUND(E23*U23,2)</f>
        <v>13.4</v>
      </c>
      <c r="W23" s="235"/>
      <c r="X23" s="235" t="s">
        <v>279</v>
      </c>
      <c r="Y23" s="235" t="s">
        <v>280</v>
      </c>
      <c r="Z23" s="214"/>
      <c r="AA23" s="214"/>
      <c r="AB23" s="214"/>
      <c r="AC23" s="214"/>
      <c r="AD23" s="214"/>
      <c r="AE23" s="214"/>
      <c r="AF23" s="214"/>
      <c r="AG23" s="214" t="s">
        <v>293</v>
      </c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2" x14ac:dyDescent="0.2">
      <c r="A24" s="231"/>
      <c r="B24" s="232"/>
      <c r="C24" s="263" t="s">
        <v>1742</v>
      </c>
      <c r="D24" s="237"/>
      <c r="E24" s="238">
        <v>0.88</v>
      </c>
      <c r="F24" s="235"/>
      <c r="G24" s="235"/>
      <c r="H24" s="235"/>
      <c r="I24" s="235"/>
      <c r="J24" s="235"/>
      <c r="K24" s="235"/>
      <c r="L24" s="235"/>
      <c r="M24" s="235"/>
      <c r="N24" s="234"/>
      <c r="O24" s="234"/>
      <c r="P24" s="234"/>
      <c r="Q24" s="234"/>
      <c r="R24" s="235"/>
      <c r="S24" s="235"/>
      <c r="T24" s="235"/>
      <c r="U24" s="235"/>
      <c r="V24" s="235"/>
      <c r="W24" s="235"/>
      <c r="X24" s="235"/>
      <c r="Y24" s="235"/>
      <c r="Z24" s="214"/>
      <c r="AA24" s="214"/>
      <c r="AB24" s="214"/>
      <c r="AC24" s="214"/>
      <c r="AD24" s="214"/>
      <c r="AE24" s="214"/>
      <c r="AF24" s="214"/>
      <c r="AG24" s="214" t="s">
        <v>283</v>
      </c>
      <c r="AH24" s="214">
        <v>0</v>
      </c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1" x14ac:dyDescent="0.2">
      <c r="A25" s="248">
        <v>10</v>
      </c>
      <c r="B25" s="249" t="s">
        <v>598</v>
      </c>
      <c r="C25" s="262" t="s">
        <v>599</v>
      </c>
      <c r="D25" s="250" t="s">
        <v>276</v>
      </c>
      <c r="E25" s="251">
        <v>39.5</v>
      </c>
      <c r="F25" s="252"/>
      <c r="G25" s="253">
        <f>ROUND(E25*F25,2)</f>
        <v>0</v>
      </c>
      <c r="H25" s="236"/>
      <c r="I25" s="235">
        <f>ROUND(E25*H25,2)</f>
        <v>0</v>
      </c>
      <c r="J25" s="236"/>
      <c r="K25" s="235">
        <f>ROUND(E25*J25,2)</f>
        <v>0</v>
      </c>
      <c r="L25" s="235">
        <v>21</v>
      </c>
      <c r="M25" s="235">
        <f>G25*(1+L25/100)</f>
        <v>0</v>
      </c>
      <c r="N25" s="234">
        <v>0</v>
      </c>
      <c r="O25" s="234">
        <f>ROUND(E25*N25,2)</f>
        <v>0</v>
      </c>
      <c r="P25" s="234">
        <v>0</v>
      </c>
      <c r="Q25" s="234">
        <f>ROUND(E25*P25,2)</f>
        <v>0</v>
      </c>
      <c r="R25" s="235"/>
      <c r="S25" s="235" t="s">
        <v>277</v>
      </c>
      <c r="T25" s="235" t="s">
        <v>278</v>
      </c>
      <c r="U25" s="235">
        <v>0.21</v>
      </c>
      <c r="V25" s="235">
        <f>ROUND(E25*U25,2)</f>
        <v>8.3000000000000007</v>
      </c>
      <c r="W25" s="235"/>
      <c r="X25" s="235" t="s">
        <v>279</v>
      </c>
      <c r="Y25" s="235" t="s">
        <v>280</v>
      </c>
      <c r="Z25" s="214"/>
      <c r="AA25" s="214"/>
      <c r="AB25" s="214"/>
      <c r="AC25" s="214"/>
      <c r="AD25" s="214"/>
      <c r="AE25" s="214"/>
      <c r="AF25" s="214"/>
      <c r="AG25" s="214" t="s">
        <v>293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2" x14ac:dyDescent="0.2">
      <c r="A26" s="231"/>
      <c r="B26" s="232"/>
      <c r="C26" s="263" t="s">
        <v>1743</v>
      </c>
      <c r="D26" s="237"/>
      <c r="E26" s="238">
        <v>39.5</v>
      </c>
      <c r="F26" s="235"/>
      <c r="G26" s="235"/>
      <c r="H26" s="235"/>
      <c r="I26" s="235"/>
      <c r="J26" s="235"/>
      <c r="K26" s="235"/>
      <c r="L26" s="235"/>
      <c r="M26" s="235"/>
      <c r="N26" s="234"/>
      <c r="O26" s="234"/>
      <c r="P26" s="234"/>
      <c r="Q26" s="234"/>
      <c r="R26" s="235"/>
      <c r="S26" s="235"/>
      <c r="T26" s="235"/>
      <c r="U26" s="235"/>
      <c r="V26" s="235"/>
      <c r="W26" s="235"/>
      <c r="X26" s="235"/>
      <c r="Y26" s="235"/>
      <c r="Z26" s="214"/>
      <c r="AA26" s="214"/>
      <c r="AB26" s="214"/>
      <c r="AC26" s="214"/>
      <c r="AD26" s="214"/>
      <c r="AE26" s="214"/>
      <c r="AF26" s="214"/>
      <c r="AG26" s="214" t="s">
        <v>283</v>
      </c>
      <c r="AH26" s="214">
        <v>0</v>
      </c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1" x14ac:dyDescent="0.2">
      <c r="A27" s="248">
        <v>11</v>
      </c>
      <c r="B27" s="249" t="s">
        <v>755</v>
      </c>
      <c r="C27" s="262" t="s">
        <v>756</v>
      </c>
      <c r="D27" s="250" t="s">
        <v>757</v>
      </c>
      <c r="E27" s="251">
        <v>354.34</v>
      </c>
      <c r="F27" s="252"/>
      <c r="G27" s="253">
        <f>ROUND(E27*F27,2)</f>
        <v>0</v>
      </c>
      <c r="H27" s="236"/>
      <c r="I27" s="235">
        <f>ROUND(E27*H27,2)</f>
        <v>0</v>
      </c>
      <c r="J27" s="236"/>
      <c r="K27" s="235">
        <f>ROUND(E27*J27,2)</f>
        <v>0</v>
      </c>
      <c r="L27" s="235">
        <v>21</v>
      </c>
      <c r="M27" s="235">
        <f>G27*(1+L27/100)</f>
        <v>0</v>
      </c>
      <c r="N27" s="234">
        <v>5.0000000000000002E-5</v>
      </c>
      <c r="O27" s="234">
        <f>ROUND(E27*N27,2)</f>
        <v>0.02</v>
      </c>
      <c r="P27" s="234">
        <v>0</v>
      </c>
      <c r="Q27" s="234">
        <f>ROUND(E27*P27,2)</f>
        <v>0</v>
      </c>
      <c r="R27" s="235"/>
      <c r="S27" s="235" t="s">
        <v>277</v>
      </c>
      <c r="T27" s="235" t="s">
        <v>278</v>
      </c>
      <c r="U27" s="235">
        <v>0.1</v>
      </c>
      <c r="V27" s="235">
        <f>ROUND(E27*U27,2)</f>
        <v>35.43</v>
      </c>
      <c r="W27" s="235"/>
      <c r="X27" s="235" t="s">
        <v>279</v>
      </c>
      <c r="Y27" s="235" t="s">
        <v>280</v>
      </c>
      <c r="Z27" s="214"/>
      <c r="AA27" s="214"/>
      <c r="AB27" s="214"/>
      <c r="AC27" s="214"/>
      <c r="AD27" s="214"/>
      <c r="AE27" s="214"/>
      <c r="AF27" s="214"/>
      <c r="AG27" s="214" t="s">
        <v>281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2" x14ac:dyDescent="0.2">
      <c r="A28" s="231"/>
      <c r="B28" s="232"/>
      <c r="C28" s="263" t="s">
        <v>1744</v>
      </c>
      <c r="D28" s="237"/>
      <c r="E28" s="238">
        <v>7.84</v>
      </c>
      <c r="F28" s="235"/>
      <c r="G28" s="235"/>
      <c r="H28" s="235"/>
      <c r="I28" s="235"/>
      <c r="J28" s="235"/>
      <c r="K28" s="235"/>
      <c r="L28" s="235"/>
      <c r="M28" s="235"/>
      <c r="N28" s="234"/>
      <c r="O28" s="234"/>
      <c r="P28" s="234"/>
      <c r="Q28" s="234"/>
      <c r="R28" s="235"/>
      <c r="S28" s="235"/>
      <c r="T28" s="235"/>
      <c r="U28" s="235"/>
      <c r="V28" s="235"/>
      <c r="W28" s="235"/>
      <c r="X28" s="235"/>
      <c r="Y28" s="235"/>
      <c r="Z28" s="214"/>
      <c r="AA28" s="214"/>
      <c r="AB28" s="214"/>
      <c r="AC28" s="214"/>
      <c r="AD28" s="214"/>
      <c r="AE28" s="214"/>
      <c r="AF28" s="214"/>
      <c r="AG28" s="214" t="s">
        <v>283</v>
      </c>
      <c r="AH28" s="214">
        <v>0</v>
      </c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3" x14ac:dyDescent="0.2">
      <c r="A29" s="231"/>
      <c r="B29" s="232"/>
      <c r="C29" s="263" t="s">
        <v>1745</v>
      </c>
      <c r="D29" s="237"/>
      <c r="E29" s="238">
        <v>346.5</v>
      </c>
      <c r="F29" s="235"/>
      <c r="G29" s="235"/>
      <c r="H29" s="235"/>
      <c r="I29" s="235"/>
      <c r="J29" s="235"/>
      <c r="K29" s="235"/>
      <c r="L29" s="235"/>
      <c r="M29" s="235"/>
      <c r="N29" s="234"/>
      <c r="O29" s="234"/>
      <c r="P29" s="234"/>
      <c r="Q29" s="234"/>
      <c r="R29" s="235"/>
      <c r="S29" s="235"/>
      <c r="T29" s="235"/>
      <c r="U29" s="235"/>
      <c r="V29" s="235"/>
      <c r="W29" s="235"/>
      <c r="X29" s="235"/>
      <c r="Y29" s="235"/>
      <c r="Z29" s="214"/>
      <c r="AA29" s="214"/>
      <c r="AB29" s="214"/>
      <c r="AC29" s="214"/>
      <c r="AD29" s="214"/>
      <c r="AE29" s="214"/>
      <c r="AF29" s="214"/>
      <c r="AG29" s="214" t="s">
        <v>283</v>
      </c>
      <c r="AH29" s="214">
        <v>0</v>
      </c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1" x14ac:dyDescent="0.2">
      <c r="A30" s="248">
        <v>12</v>
      </c>
      <c r="B30" s="249" t="s">
        <v>767</v>
      </c>
      <c r="C30" s="262" t="s">
        <v>1746</v>
      </c>
      <c r="D30" s="250" t="s">
        <v>379</v>
      </c>
      <c r="E30" s="251">
        <v>0.01</v>
      </c>
      <c r="F30" s="252"/>
      <c r="G30" s="253">
        <f>ROUND(E30*F30,2)</f>
        <v>0</v>
      </c>
      <c r="H30" s="236"/>
      <c r="I30" s="235">
        <f>ROUND(E30*H30,2)</f>
        <v>0</v>
      </c>
      <c r="J30" s="236"/>
      <c r="K30" s="235">
        <f>ROUND(E30*J30,2)</f>
        <v>0</v>
      </c>
      <c r="L30" s="235">
        <v>21</v>
      </c>
      <c r="M30" s="235">
        <f>G30*(1+L30/100)</f>
        <v>0</v>
      </c>
      <c r="N30" s="234">
        <v>1</v>
      </c>
      <c r="O30" s="234">
        <f>ROUND(E30*N30,2)</f>
        <v>0.01</v>
      </c>
      <c r="P30" s="234">
        <v>0</v>
      </c>
      <c r="Q30" s="234">
        <f>ROUND(E30*P30,2)</f>
        <v>0</v>
      </c>
      <c r="R30" s="235" t="s">
        <v>716</v>
      </c>
      <c r="S30" s="235" t="s">
        <v>277</v>
      </c>
      <c r="T30" s="235" t="s">
        <v>278</v>
      </c>
      <c r="U30" s="235">
        <v>0</v>
      </c>
      <c r="V30" s="235">
        <f>ROUND(E30*U30,2)</f>
        <v>0</v>
      </c>
      <c r="W30" s="235"/>
      <c r="X30" s="235" t="s">
        <v>346</v>
      </c>
      <c r="Y30" s="235" t="s">
        <v>280</v>
      </c>
      <c r="Z30" s="214"/>
      <c r="AA30" s="214"/>
      <c r="AB30" s="214"/>
      <c r="AC30" s="214"/>
      <c r="AD30" s="214"/>
      <c r="AE30" s="214"/>
      <c r="AF30" s="214"/>
      <c r="AG30" s="214" t="s">
        <v>688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2" x14ac:dyDescent="0.2">
      <c r="A31" s="231"/>
      <c r="B31" s="232"/>
      <c r="C31" s="263" t="s">
        <v>1747</v>
      </c>
      <c r="D31" s="237"/>
      <c r="E31" s="238">
        <v>0.01</v>
      </c>
      <c r="F31" s="235"/>
      <c r="G31" s="235"/>
      <c r="H31" s="235"/>
      <c r="I31" s="235"/>
      <c r="J31" s="235"/>
      <c r="K31" s="235"/>
      <c r="L31" s="235"/>
      <c r="M31" s="235"/>
      <c r="N31" s="234"/>
      <c r="O31" s="234"/>
      <c r="P31" s="234"/>
      <c r="Q31" s="234"/>
      <c r="R31" s="235"/>
      <c r="S31" s="235"/>
      <c r="T31" s="235"/>
      <c r="U31" s="235"/>
      <c r="V31" s="235"/>
      <c r="W31" s="235"/>
      <c r="X31" s="235"/>
      <c r="Y31" s="235"/>
      <c r="Z31" s="214"/>
      <c r="AA31" s="214"/>
      <c r="AB31" s="214"/>
      <c r="AC31" s="214"/>
      <c r="AD31" s="214"/>
      <c r="AE31" s="214"/>
      <c r="AF31" s="214"/>
      <c r="AG31" s="214" t="s">
        <v>283</v>
      </c>
      <c r="AH31" s="214">
        <v>0</v>
      </c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1" x14ac:dyDescent="0.2">
      <c r="A32" s="248">
        <v>13</v>
      </c>
      <c r="B32" s="249" t="s">
        <v>1748</v>
      </c>
      <c r="C32" s="262" t="s">
        <v>1749</v>
      </c>
      <c r="D32" s="250" t="s">
        <v>351</v>
      </c>
      <c r="E32" s="251">
        <v>10.4</v>
      </c>
      <c r="F32" s="252"/>
      <c r="G32" s="253">
        <f>ROUND(E32*F32,2)</f>
        <v>0</v>
      </c>
      <c r="H32" s="236"/>
      <c r="I32" s="235">
        <f>ROUND(E32*H32,2)</f>
        <v>0</v>
      </c>
      <c r="J32" s="236"/>
      <c r="K32" s="235">
        <f>ROUND(E32*J32,2)</f>
        <v>0</v>
      </c>
      <c r="L32" s="235">
        <v>21</v>
      </c>
      <c r="M32" s="235">
        <f>G32*(1+L32/100)</f>
        <v>0</v>
      </c>
      <c r="N32" s="234">
        <v>3.5000000000000003E-2</v>
      </c>
      <c r="O32" s="234">
        <f>ROUND(E32*N32,2)</f>
        <v>0.36</v>
      </c>
      <c r="P32" s="234">
        <v>0</v>
      </c>
      <c r="Q32" s="234">
        <f>ROUND(E32*P32,2)</f>
        <v>0</v>
      </c>
      <c r="R32" s="235" t="s">
        <v>716</v>
      </c>
      <c r="S32" s="235" t="s">
        <v>277</v>
      </c>
      <c r="T32" s="235" t="s">
        <v>278</v>
      </c>
      <c r="U32" s="235">
        <v>0</v>
      </c>
      <c r="V32" s="235">
        <f>ROUND(E32*U32,2)</f>
        <v>0</v>
      </c>
      <c r="W32" s="235"/>
      <c r="X32" s="235" t="s">
        <v>346</v>
      </c>
      <c r="Y32" s="235" t="s">
        <v>280</v>
      </c>
      <c r="Z32" s="214"/>
      <c r="AA32" s="214"/>
      <c r="AB32" s="214"/>
      <c r="AC32" s="214"/>
      <c r="AD32" s="214"/>
      <c r="AE32" s="214"/>
      <c r="AF32" s="214"/>
      <c r="AG32" s="214" t="s">
        <v>688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2" x14ac:dyDescent="0.2">
      <c r="A33" s="231"/>
      <c r="B33" s="232"/>
      <c r="C33" s="263" t="s">
        <v>1750</v>
      </c>
      <c r="D33" s="237"/>
      <c r="E33" s="238">
        <v>10.4</v>
      </c>
      <c r="F33" s="235"/>
      <c r="G33" s="235"/>
      <c r="H33" s="235"/>
      <c r="I33" s="235"/>
      <c r="J33" s="235"/>
      <c r="K33" s="235"/>
      <c r="L33" s="235"/>
      <c r="M33" s="235"/>
      <c r="N33" s="234"/>
      <c r="O33" s="234"/>
      <c r="P33" s="234"/>
      <c r="Q33" s="234"/>
      <c r="R33" s="235"/>
      <c r="S33" s="235"/>
      <c r="T33" s="235"/>
      <c r="U33" s="235"/>
      <c r="V33" s="235"/>
      <c r="W33" s="235"/>
      <c r="X33" s="235"/>
      <c r="Y33" s="235"/>
      <c r="Z33" s="214"/>
      <c r="AA33" s="214"/>
      <c r="AB33" s="214"/>
      <c r="AC33" s="214"/>
      <c r="AD33" s="214"/>
      <c r="AE33" s="214"/>
      <c r="AF33" s="214"/>
      <c r="AG33" s="214" t="s">
        <v>283</v>
      </c>
      <c r="AH33" s="214">
        <v>0</v>
      </c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x14ac:dyDescent="0.2">
      <c r="A34" s="241" t="s">
        <v>272</v>
      </c>
      <c r="B34" s="242" t="s">
        <v>149</v>
      </c>
      <c r="C34" s="261" t="s">
        <v>150</v>
      </c>
      <c r="D34" s="243"/>
      <c r="E34" s="244"/>
      <c r="F34" s="245"/>
      <c r="G34" s="246">
        <f>SUMIF(AG35:AG37,"&lt;&gt;NOR",G35:G37)</f>
        <v>0</v>
      </c>
      <c r="H34" s="240"/>
      <c r="I34" s="240">
        <f>SUM(I35:I37)</f>
        <v>0</v>
      </c>
      <c r="J34" s="240"/>
      <c r="K34" s="240">
        <f>SUM(K35:K37)</f>
        <v>0</v>
      </c>
      <c r="L34" s="240"/>
      <c r="M34" s="240">
        <f>SUM(M35:M37)</f>
        <v>0</v>
      </c>
      <c r="N34" s="239"/>
      <c r="O34" s="239">
        <f>SUM(O35:O37)</f>
        <v>55.47</v>
      </c>
      <c r="P34" s="239"/>
      <c r="Q34" s="239">
        <f>SUM(Q35:Q37)</f>
        <v>0</v>
      </c>
      <c r="R34" s="240"/>
      <c r="S34" s="240"/>
      <c r="T34" s="240"/>
      <c r="U34" s="240"/>
      <c r="V34" s="240">
        <f>SUM(V35:V37)</f>
        <v>6.24</v>
      </c>
      <c r="W34" s="240"/>
      <c r="X34" s="240"/>
      <c r="Y34" s="240"/>
      <c r="AG34" t="s">
        <v>273</v>
      </c>
    </row>
    <row r="35" spans="1:60" outlineLevel="1" x14ac:dyDescent="0.2">
      <c r="A35" s="248">
        <v>14</v>
      </c>
      <c r="B35" s="249" t="s">
        <v>1751</v>
      </c>
      <c r="C35" s="262" t="s">
        <v>1752</v>
      </c>
      <c r="D35" s="250" t="s">
        <v>342</v>
      </c>
      <c r="E35" s="251">
        <v>79</v>
      </c>
      <c r="F35" s="252"/>
      <c r="G35" s="253">
        <f>ROUND(E35*F35,2)</f>
        <v>0</v>
      </c>
      <c r="H35" s="236"/>
      <c r="I35" s="235">
        <f>ROUND(E35*H35,2)</f>
        <v>0</v>
      </c>
      <c r="J35" s="236"/>
      <c r="K35" s="235">
        <f>ROUND(E35*J35,2)</f>
        <v>0</v>
      </c>
      <c r="L35" s="235">
        <v>21</v>
      </c>
      <c r="M35" s="235">
        <f>G35*(1+L35/100)</f>
        <v>0</v>
      </c>
      <c r="N35" s="234">
        <v>0.1012</v>
      </c>
      <c r="O35" s="234">
        <f>ROUND(E35*N35,2)</f>
        <v>7.99</v>
      </c>
      <c r="P35" s="234">
        <v>0</v>
      </c>
      <c r="Q35" s="234">
        <f>ROUND(E35*P35,2)</f>
        <v>0</v>
      </c>
      <c r="R35" s="235"/>
      <c r="S35" s="235" t="s">
        <v>277</v>
      </c>
      <c r="T35" s="235" t="s">
        <v>278</v>
      </c>
      <c r="U35" s="235">
        <v>0.02</v>
      </c>
      <c r="V35" s="235">
        <f>ROUND(E35*U35,2)</f>
        <v>1.58</v>
      </c>
      <c r="W35" s="235"/>
      <c r="X35" s="235" t="s">
        <v>279</v>
      </c>
      <c r="Y35" s="235" t="s">
        <v>280</v>
      </c>
      <c r="Z35" s="214"/>
      <c r="AA35" s="214"/>
      <c r="AB35" s="214"/>
      <c r="AC35" s="214"/>
      <c r="AD35" s="214"/>
      <c r="AE35" s="214"/>
      <c r="AF35" s="214"/>
      <c r="AG35" s="214" t="s">
        <v>281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2" x14ac:dyDescent="0.2">
      <c r="A36" s="231"/>
      <c r="B36" s="232"/>
      <c r="C36" s="263" t="s">
        <v>1753</v>
      </c>
      <c r="D36" s="237"/>
      <c r="E36" s="238">
        <v>79</v>
      </c>
      <c r="F36" s="235"/>
      <c r="G36" s="235"/>
      <c r="H36" s="235"/>
      <c r="I36" s="235"/>
      <c r="J36" s="235"/>
      <c r="K36" s="235"/>
      <c r="L36" s="235"/>
      <c r="M36" s="235"/>
      <c r="N36" s="234"/>
      <c r="O36" s="234"/>
      <c r="P36" s="234"/>
      <c r="Q36" s="234"/>
      <c r="R36" s="235"/>
      <c r="S36" s="235"/>
      <c r="T36" s="235"/>
      <c r="U36" s="235"/>
      <c r="V36" s="235"/>
      <c r="W36" s="235"/>
      <c r="X36" s="235"/>
      <c r="Y36" s="235"/>
      <c r="Z36" s="214"/>
      <c r="AA36" s="214"/>
      <c r="AB36" s="214"/>
      <c r="AC36" s="214"/>
      <c r="AD36" s="214"/>
      <c r="AE36" s="214"/>
      <c r="AF36" s="214"/>
      <c r="AG36" s="214" t="s">
        <v>283</v>
      </c>
      <c r="AH36" s="214">
        <v>0</v>
      </c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ht="22.5" outlineLevel="1" x14ac:dyDescent="0.2">
      <c r="A37" s="254">
        <v>15</v>
      </c>
      <c r="B37" s="255" t="s">
        <v>1754</v>
      </c>
      <c r="C37" s="264" t="s">
        <v>1755</v>
      </c>
      <c r="D37" s="256" t="s">
        <v>342</v>
      </c>
      <c r="E37" s="257">
        <v>79</v>
      </c>
      <c r="F37" s="258"/>
      <c r="G37" s="259">
        <f>ROUND(E37*F37,2)</f>
        <v>0</v>
      </c>
      <c r="H37" s="236"/>
      <c r="I37" s="235">
        <f>ROUND(E37*H37,2)</f>
        <v>0</v>
      </c>
      <c r="J37" s="236"/>
      <c r="K37" s="235">
        <f>ROUND(E37*J37,2)</f>
        <v>0</v>
      </c>
      <c r="L37" s="235">
        <v>21</v>
      </c>
      <c r="M37" s="235">
        <f>G37*(1+L37/100)</f>
        <v>0</v>
      </c>
      <c r="N37" s="234">
        <v>0.60104000000000002</v>
      </c>
      <c r="O37" s="234">
        <f>ROUND(E37*N37,2)</f>
        <v>47.48</v>
      </c>
      <c r="P37" s="234">
        <v>0</v>
      </c>
      <c r="Q37" s="234">
        <f>ROUND(E37*P37,2)</f>
        <v>0</v>
      </c>
      <c r="R37" s="235"/>
      <c r="S37" s="235" t="s">
        <v>277</v>
      </c>
      <c r="T37" s="235" t="s">
        <v>278</v>
      </c>
      <c r="U37" s="235">
        <v>5.8999999999999997E-2</v>
      </c>
      <c r="V37" s="235">
        <f>ROUND(E37*U37,2)</f>
        <v>4.66</v>
      </c>
      <c r="W37" s="235"/>
      <c r="X37" s="235" t="s">
        <v>279</v>
      </c>
      <c r="Y37" s="235" t="s">
        <v>280</v>
      </c>
      <c r="Z37" s="214"/>
      <c r="AA37" s="214"/>
      <c r="AB37" s="214"/>
      <c r="AC37" s="214"/>
      <c r="AD37" s="214"/>
      <c r="AE37" s="214"/>
      <c r="AF37" s="214"/>
      <c r="AG37" s="214" t="s">
        <v>281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x14ac:dyDescent="0.2">
      <c r="A38" s="241" t="s">
        <v>272</v>
      </c>
      <c r="B38" s="242" t="s">
        <v>156</v>
      </c>
      <c r="C38" s="261" t="s">
        <v>157</v>
      </c>
      <c r="D38" s="243"/>
      <c r="E38" s="244"/>
      <c r="F38" s="245"/>
      <c r="G38" s="246">
        <f>SUMIF(AG39:AG41,"&lt;&gt;NOR",G39:G41)</f>
        <v>0</v>
      </c>
      <c r="H38" s="240"/>
      <c r="I38" s="240">
        <f>SUM(I39:I41)</f>
        <v>0</v>
      </c>
      <c r="J38" s="240"/>
      <c r="K38" s="240">
        <f>SUM(K39:K41)</f>
        <v>0</v>
      </c>
      <c r="L38" s="240"/>
      <c r="M38" s="240">
        <f>SUM(M39:M41)</f>
        <v>0</v>
      </c>
      <c r="N38" s="239"/>
      <c r="O38" s="239">
        <f>SUM(O39:O41)</f>
        <v>0.24</v>
      </c>
      <c r="P38" s="239"/>
      <c r="Q38" s="239">
        <f>SUM(Q39:Q41)</f>
        <v>0</v>
      </c>
      <c r="R38" s="240"/>
      <c r="S38" s="240"/>
      <c r="T38" s="240"/>
      <c r="U38" s="240"/>
      <c r="V38" s="240">
        <f>SUM(V39:V41)</f>
        <v>0</v>
      </c>
      <c r="W38" s="240"/>
      <c r="X38" s="240"/>
      <c r="Y38" s="240"/>
      <c r="AG38" t="s">
        <v>273</v>
      </c>
    </row>
    <row r="39" spans="1:60" ht="33.75" outlineLevel="1" x14ac:dyDescent="0.2">
      <c r="A39" s="248">
        <v>16</v>
      </c>
      <c r="B39" s="249" t="s">
        <v>590</v>
      </c>
      <c r="C39" s="262" t="s">
        <v>1756</v>
      </c>
      <c r="D39" s="250" t="s">
        <v>351</v>
      </c>
      <c r="E39" s="251">
        <v>47.5</v>
      </c>
      <c r="F39" s="252"/>
      <c r="G39" s="253">
        <f>ROUND(E39*F39,2)</f>
        <v>0</v>
      </c>
      <c r="H39" s="236"/>
      <c r="I39" s="235">
        <f>ROUND(E39*H39,2)</f>
        <v>0</v>
      </c>
      <c r="J39" s="236"/>
      <c r="K39" s="235">
        <f>ROUND(E39*J39,2)</f>
        <v>0</v>
      </c>
      <c r="L39" s="235">
        <v>21</v>
      </c>
      <c r="M39" s="235">
        <f>G39*(1+L39/100)</f>
        <v>0</v>
      </c>
      <c r="N39" s="234">
        <v>5.0000000000000001E-3</v>
      </c>
      <c r="O39" s="234">
        <f>ROUND(E39*N39,2)</f>
        <v>0.24</v>
      </c>
      <c r="P39" s="234">
        <v>0</v>
      </c>
      <c r="Q39" s="234">
        <f>ROUND(E39*P39,2)</f>
        <v>0</v>
      </c>
      <c r="R39" s="235"/>
      <c r="S39" s="235" t="s">
        <v>311</v>
      </c>
      <c r="T39" s="235" t="s">
        <v>312</v>
      </c>
      <c r="U39" s="235">
        <v>0</v>
      </c>
      <c r="V39" s="235">
        <f>ROUND(E39*U39,2)</f>
        <v>0</v>
      </c>
      <c r="W39" s="235"/>
      <c r="X39" s="235" t="s">
        <v>279</v>
      </c>
      <c r="Y39" s="235" t="s">
        <v>280</v>
      </c>
      <c r="Z39" s="214"/>
      <c r="AA39" s="214"/>
      <c r="AB39" s="214"/>
      <c r="AC39" s="214"/>
      <c r="AD39" s="214"/>
      <c r="AE39" s="214"/>
      <c r="AF39" s="214"/>
      <c r="AG39" s="214" t="s">
        <v>281</v>
      </c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2" x14ac:dyDescent="0.2">
      <c r="A40" s="231"/>
      <c r="B40" s="232"/>
      <c r="C40" s="263" t="s">
        <v>1757</v>
      </c>
      <c r="D40" s="237"/>
      <c r="E40" s="238">
        <v>47.5</v>
      </c>
      <c r="F40" s="235"/>
      <c r="G40" s="235"/>
      <c r="H40" s="235"/>
      <c r="I40" s="235"/>
      <c r="J40" s="235"/>
      <c r="K40" s="235"/>
      <c r="L40" s="235"/>
      <c r="M40" s="235"/>
      <c r="N40" s="234"/>
      <c r="O40" s="234"/>
      <c r="P40" s="234"/>
      <c r="Q40" s="234"/>
      <c r="R40" s="235"/>
      <c r="S40" s="235"/>
      <c r="T40" s="235"/>
      <c r="U40" s="235"/>
      <c r="V40" s="235"/>
      <c r="W40" s="235"/>
      <c r="X40" s="235"/>
      <c r="Y40" s="235"/>
      <c r="Z40" s="214"/>
      <c r="AA40" s="214"/>
      <c r="AB40" s="214"/>
      <c r="AC40" s="214"/>
      <c r="AD40" s="214"/>
      <c r="AE40" s="214"/>
      <c r="AF40" s="214"/>
      <c r="AG40" s="214" t="s">
        <v>283</v>
      </c>
      <c r="AH40" s="214">
        <v>0</v>
      </c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ht="22.5" outlineLevel="3" x14ac:dyDescent="0.2">
      <c r="A41" s="231"/>
      <c r="B41" s="232"/>
      <c r="C41" s="263" t="s">
        <v>1758</v>
      </c>
      <c r="D41" s="237"/>
      <c r="E41" s="238"/>
      <c r="F41" s="235"/>
      <c r="G41" s="235"/>
      <c r="H41" s="235"/>
      <c r="I41" s="235"/>
      <c r="J41" s="235"/>
      <c r="K41" s="235"/>
      <c r="L41" s="235"/>
      <c r="M41" s="235"/>
      <c r="N41" s="234"/>
      <c r="O41" s="234"/>
      <c r="P41" s="234"/>
      <c r="Q41" s="234"/>
      <c r="R41" s="235"/>
      <c r="S41" s="235"/>
      <c r="T41" s="235"/>
      <c r="U41" s="235"/>
      <c r="V41" s="235"/>
      <c r="W41" s="235"/>
      <c r="X41" s="235"/>
      <c r="Y41" s="235"/>
      <c r="Z41" s="214"/>
      <c r="AA41" s="214"/>
      <c r="AB41" s="214"/>
      <c r="AC41" s="214"/>
      <c r="AD41" s="214"/>
      <c r="AE41" s="214"/>
      <c r="AF41" s="214"/>
      <c r="AG41" s="214" t="s">
        <v>283</v>
      </c>
      <c r="AH41" s="214">
        <v>0</v>
      </c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x14ac:dyDescent="0.2">
      <c r="A42" s="241" t="s">
        <v>272</v>
      </c>
      <c r="B42" s="242" t="s">
        <v>179</v>
      </c>
      <c r="C42" s="261" t="s">
        <v>180</v>
      </c>
      <c r="D42" s="243"/>
      <c r="E42" s="244"/>
      <c r="F42" s="245"/>
      <c r="G42" s="246">
        <f>SUMIF(AG43:AG43,"&lt;&gt;NOR",G43:G43)</f>
        <v>0</v>
      </c>
      <c r="H42" s="240"/>
      <c r="I42" s="240">
        <f>SUM(I43:I43)</f>
        <v>0</v>
      </c>
      <c r="J42" s="240"/>
      <c r="K42" s="240">
        <f>SUM(K43:K43)</f>
        <v>0</v>
      </c>
      <c r="L42" s="240"/>
      <c r="M42" s="240">
        <f>SUM(M43:M43)</f>
        <v>0</v>
      </c>
      <c r="N42" s="239"/>
      <c r="O42" s="239">
        <f>SUM(O43:O43)</f>
        <v>0</v>
      </c>
      <c r="P42" s="239"/>
      <c r="Q42" s="239">
        <f>SUM(Q43:Q43)</f>
        <v>0</v>
      </c>
      <c r="R42" s="240"/>
      <c r="S42" s="240"/>
      <c r="T42" s="240"/>
      <c r="U42" s="240"/>
      <c r="V42" s="240">
        <f>SUM(V43:V43)</f>
        <v>1.2</v>
      </c>
      <c r="W42" s="240"/>
      <c r="X42" s="240"/>
      <c r="Y42" s="240"/>
      <c r="AG42" t="s">
        <v>273</v>
      </c>
    </row>
    <row r="43" spans="1:60" outlineLevel="1" x14ac:dyDescent="0.2">
      <c r="A43" s="254">
        <v>17</v>
      </c>
      <c r="B43" s="255" t="s">
        <v>1729</v>
      </c>
      <c r="C43" s="264" t="s">
        <v>1730</v>
      </c>
      <c r="D43" s="256" t="s">
        <v>379</v>
      </c>
      <c r="E43" s="257">
        <v>109.08927</v>
      </c>
      <c r="F43" s="258"/>
      <c r="G43" s="259">
        <f>ROUND(E43*F43,2)</f>
        <v>0</v>
      </c>
      <c r="H43" s="236"/>
      <c r="I43" s="235">
        <f>ROUND(E43*H43,2)</f>
        <v>0</v>
      </c>
      <c r="J43" s="236"/>
      <c r="K43" s="235">
        <f>ROUND(E43*J43,2)</f>
        <v>0</v>
      </c>
      <c r="L43" s="235">
        <v>21</v>
      </c>
      <c r="M43" s="235">
        <f>G43*(1+L43/100)</f>
        <v>0</v>
      </c>
      <c r="N43" s="234">
        <v>0</v>
      </c>
      <c r="O43" s="234">
        <f>ROUND(E43*N43,2)</f>
        <v>0</v>
      </c>
      <c r="P43" s="234">
        <v>0</v>
      </c>
      <c r="Q43" s="234">
        <f>ROUND(E43*P43,2)</f>
        <v>0</v>
      </c>
      <c r="R43" s="235"/>
      <c r="S43" s="235" t="s">
        <v>277</v>
      </c>
      <c r="T43" s="235" t="s">
        <v>278</v>
      </c>
      <c r="U43" s="235">
        <v>1.0999999999999999E-2</v>
      </c>
      <c r="V43" s="235">
        <f>ROUND(E43*U43,2)</f>
        <v>1.2</v>
      </c>
      <c r="W43" s="235"/>
      <c r="X43" s="235" t="s">
        <v>705</v>
      </c>
      <c r="Y43" s="235" t="s">
        <v>280</v>
      </c>
      <c r="Z43" s="214"/>
      <c r="AA43" s="214"/>
      <c r="AB43" s="214"/>
      <c r="AC43" s="214"/>
      <c r="AD43" s="214"/>
      <c r="AE43" s="214"/>
      <c r="AF43" s="214"/>
      <c r="AG43" s="214" t="s">
        <v>741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x14ac:dyDescent="0.2">
      <c r="A44" s="241" t="s">
        <v>272</v>
      </c>
      <c r="B44" s="242" t="s">
        <v>244</v>
      </c>
      <c r="C44" s="261" t="s">
        <v>29</v>
      </c>
      <c r="D44" s="243"/>
      <c r="E44" s="244"/>
      <c r="F44" s="245"/>
      <c r="G44" s="246">
        <f>SUMIF(AG45:AG45,"&lt;&gt;NOR",G45:G45)</f>
        <v>0</v>
      </c>
      <c r="H44" s="240"/>
      <c r="I44" s="240">
        <f>SUM(I45:I45)</f>
        <v>0</v>
      </c>
      <c r="J44" s="240"/>
      <c r="K44" s="240">
        <f>SUM(K45:K45)</f>
        <v>0</v>
      </c>
      <c r="L44" s="240"/>
      <c r="M44" s="240">
        <f>SUM(M45:M45)</f>
        <v>0</v>
      </c>
      <c r="N44" s="239"/>
      <c r="O44" s="239">
        <f>SUM(O45:O45)</f>
        <v>0</v>
      </c>
      <c r="P44" s="239"/>
      <c r="Q44" s="239">
        <f>SUM(Q45:Q45)</f>
        <v>0</v>
      </c>
      <c r="R44" s="240"/>
      <c r="S44" s="240"/>
      <c r="T44" s="240"/>
      <c r="U44" s="240"/>
      <c r="V44" s="240">
        <f>SUM(V45:V45)</f>
        <v>0</v>
      </c>
      <c r="W44" s="240"/>
      <c r="X44" s="240"/>
      <c r="Y44" s="240"/>
      <c r="AG44" t="s">
        <v>273</v>
      </c>
    </row>
    <row r="45" spans="1:60" outlineLevel="1" x14ac:dyDescent="0.2">
      <c r="A45" s="248">
        <v>18</v>
      </c>
      <c r="B45" s="249" t="s">
        <v>1435</v>
      </c>
      <c r="C45" s="262" t="s">
        <v>1141</v>
      </c>
      <c r="D45" s="250" t="s">
        <v>804</v>
      </c>
      <c r="E45" s="251">
        <v>1</v>
      </c>
      <c r="F45" s="252"/>
      <c r="G45" s="253">
        <f>ROUND(E45*F45,2)</f>
        <v>0</v>
      </c>
      <c r="H45" s="236"/>
      <c r="I45" s="235">
        <f>ROUND(E45*H45,2)</f>
        <v>0</v>
      </c>
      <c r="J45" s="236"/>
      <c r="K45" s="235">
        <f>ROUND(E45*J45,2)</f>
        <v>0</v>
      </c>
      <c r="L45" s="235">
        <v>21</v>
      </c>
      <c r="M45" s="235">
        <f>G45*(1+L45/100)</f>
        <v>0</v>
      </c>
      <c r="N45" s="234">
        <v>0</v>
      </c>
      <c r="O45" s="234">
        <f>ROUND(E45*N45,2)</f>
        <v>0</v>
      </c>
      <c r="P45" s="234">
        <v>0</v>
      </c>
      <c r="Q45" s="234">
        <f>ROUND(E45*P45,2)</f>
        <v>0</v>
      </c>
      <c r="R45" s="235"/>
      <c r="S45" s="235" t="s">
        <v>277</v>
      </c>
      <c r="T45" s="235" t="s">
        <v>312</v>
      </c>
      <c r="U45" s="235">
        <v>0</v>
      </c>
      <c r="V45" s="235">
        <f>ROUND(E45*U45,2)</f>
        <v>0</v>
      </c>
      <c r="W45" s="235"/>
      <c r="X45" s="235" t="s">
        <v>805</v>
      </c>
      <c r="Y45" s="235" t="s">
        <v>280</v>
      </c>
      <c r="Z45" s="214"/>
      <c r="AA45" s="214"/>
      <c r="AB45" s="214"/>
      <c r="AC45" s="214"/>
      <c r="AD45" s="214"/>
      <c r="AE45" s="214"/>
      <c r="AF45" s="214"/>
      <c r="AG45" s="214" t="s">
        <v>809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x14ac:dyDescent="0.2">
      <c r="A46" s="3"/>
      <c r="B46" s="4"/>
      <c r="C46" s="266"/>
      <c r="D46" s="6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AE46">
        <v>12</v>
      </c>
      <c r="AF46">
        <v>21</v>
      </c>
      <c r="AG46" t="s">
        <v>258</v>
      </c>
    </row>
    <row r="47" spans="1:60" x14ac:dyDescent="0.2">
      <c r="A47" s="217"/>
      <c r="B47" s="218" t="s">
        <v>31</v>
      </c>
      <c r="C47" s="267"/>
      <c r="D47" s="219"/>
      <c r="E47" s="220"/>
      <c r="F47" s="220"/>
      <c r="G47" s="247">
        <f>G8+G16+G34+G38+G42+G44</f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AE47">
        <f>SUMIF(L7:L45,AE46,G7:G45)</f>
        <v>0</v>
      </c>
      <c r="AF47">
        <f>SUMIF(L7:L45,AF46,G7:G45)</f>
        <v>0</v>
      </c>
      <c r="AG47" t="s">
        <v>810</v>
      </c>
    </row>
    <row r="48" spans="1:60" x14ac:dyDescent="0.2">
      <c r="A48" s="3"/>
      <c r="B48" s="4"/>
      <c r="C48" s="266"/>
      <c r="D48" s="6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33" x14ac:dyDescent="0.2">
      <c r="A49" s="3"/>
      <c r="B49" s="4"/>
      <c r="C49" s="266"/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">
      <c r="A50" s="221" t="s">
        <v>811</v>
      </c>
      <c r="B50" s="221"/>
      <c r="C50" s="268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33" x14ac:dyDescent="0.2">
      <c r="A51" s="222"/>
      <c r="B51" s="223"/>
      <c r="C51" s="269"/>
      <c r="D51" s="223"/>
      <c r="E51" s="223"/>
      <c r="F51" s="223"/>
      <c r="G51" s="224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AG51" t="s">
        <v>812</v>
      </c>
    </row>
    <row r="52" spans="1:33" x14ac:dyDescent="0.2">
      <c r="A52" s="225"/>
      <c r="B52" s="226"/>
      <c r="C52" s="270"/>
      <c r="D52" s="226"/>
      <c r="E52" s="226"/>
      <c r="F52" s="226"/>
      <c r="G52" s="227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33" x14ac:dyDescent="0.2">
      <c r="A53" s="225"/>
      <c r="B53" s="226"/>
      <c r="C53" s="270"/>
      <c r="D53" s="226"/>
      <c r="E53" s="226"/>
      <c r="F53" s="226"/>
      <c r="G53" s="227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33" x14ac:dyDescent="0.2">
      <c r="A54" s="225"/>
      <c r="B54" s="226"/>
      <c r="C54" s="270"/>
      <c r="D54" s="226"/>
      <c r="E54" s="226"/>
      <c r="F54" s="226"/>
      <c r="G54" s="227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33" x14ac:dyDescent="0.2">
      <c r="A55" s="228"/>
      <c r="B55" s="229"/>
      <c r="C55" s="271"/>
      <c r="D55" s="229"/>
      <c r="E55" s="229"/>
      <c r="F55" s="229"/>
      <c r="G55" s="23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33" x14ac:dyDescent="0.2">
      <c r="A56" s="3"/>
      <c r="B56" s="4"/>
      <c r="C56" s="266"/>
      <c r="D56" s="6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33" x14ac:dyDescent="0.2">
      <c r="C57" s="272"/>
      <c r="D57" s="10"/>
      <c r="AG57" t="s">
        <v>813</v>
      </c>
    </row>
    <row r="58" spans="1:33" x14ac:dyDescent="0.2">
      <c r="D58" s="10"/>
    </row>
    <row r="59" spans="1:33" x14ac:dyDescent="0.2">
      <c r="D59" s="10"/>
    </row>
    <row r="60" spans="1:33" x14ac:dyDescent="0.2">
      <c r="D60" s="10"/>
    </row>
    <row r="61" spans="1:33" x14ac:dyDescent="0.2">
      <c r="D61" s="10"/>
    </row>
    <row r="62" spans="1:33" x14ac:dyDescent="0.2">
      <c r="D62" s="10"/>
    </row>
    <row r="63" spans="1:33" x14ac:dyDescent="0.2">
      <c r="D63" s="10"/>
    </row>
    <row r="64" spans="1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50:C50"/>
    <mergeCell ref="A51:G55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52</v>
      </c>
      <c r="C3" s="203" t="s">
        <v>53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71</v>
      </c>
      <c r="C4" s="206" t="s">
        <v>72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139</v>
      </c>
      <c r="C8" s="261" t="s">
        <v>140</v>
      </c>
      <c r="D8" s="243"/>
      <c r="E8" s="244"/>
      <c r="F8" s="245"/>
      <c r="G8" s="246">
        <f>SUMIF(AG9:AG16,"&lt;&gt;NOR",G9:G16)</f>
        <v>0</v>
      </c>
      <c r="H8" s="240"/>
      <c r="I8" s="240">
        <f>SUM(I9:I16)</f>
        <v>0</v>
      </c>
      <c r="J8" s="240"/>
      <c r="K8" s="240">
        <f>SUM(K9:K16)</f>
        <v>0</v>
      </c>
      <c r="L8" s="240"/>
      <c r="M8" s="240">
        <f>SUM(M9:M16)</f>
        <v>0</v>
      </c>
      <c r="N8" s="239"/>
      <c r="O8" s="239">
        <f>SUM(O9:O16)</f>
        <v>0</v>
      </c>
      <c r="P8" s="239"/>
      <c r="Q8" s="239">
        <f>SUM(Q9:Q16)</f>
        <v>0</v>
      </c>
      <c r="R8" s="240"/>
      <c r="S8" s="240"/>
      <c r="T8" s="240"/>
      <c r="U8" s="240"/>
      <c r="V8" s="240">
        <f>SUM(V9:V16)</f>
        <v>9.7799999999999994</v>
      </c>
      <c r="W8" s="240"/>
      <c r="X8" s="240"/>
      <c r="Y8" s="240"/>
      <c r="AG8" t="s">
        <v>273</v>
      </c>
    </row>
    <row r="9" spans="1:60" outlineLevel="1" x14ac:dyDescent="0.2">
      <c r="A9" s="248">
        <v>1</v>
      </c>
      <c r="B9" s="249" t="s">
        <v>1733</v>
      </c>
      <c r="C9" s="262" t="s">
        <v>1734</v>
      </c>
      <c r="D9" s="250" t="s">
        <v>276</v>
      </c>
      <c r="E9" s="251">
        <v>13.75</v>
      </c>
      <c r="F9" s="252"/>
      <c r="G9" s="253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277</v>
      </c>
      <c r="T9" s="235" t="s">
        <v>278</v>
      </c>
      <c r="U9" s="235">
        <v>0.626</v>
      </c>
      <c r="V9" s="235">
        <f>ROUND(E9*U9,2)</f>
        <v>8.61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281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">
      <c r="A10" s="231"/>
      <c r="B10" s="232"/>
      <c r="C10" s="263" t="s">
        <v>1759</v>
      </c>
      <c r="D10" s="237"/>
      <c r="E10" s="238">
        <v>13.75</v>
      </c>
      <c r="F10" s="235"/>
      <c r="G10" s="235"/>
      <c r="H10" s="235"/>
      <c r="I10" s="235"/>
      <c r="J10" s="235"/>
      <c r="K10" s="235"/>
      <c r="L10" s="235"/>
      <c r="M10" s="235"/>
      <c r="N10" s="234"/>
      <c r="O10" s="234"/>
      <c r="P10" s="234"/>
      <c r="Q10" s="234"/>
      <c r="R10" s="235"/>
      <c r="S10" s="235"/>
      <c r="T10" s="235"/>
      <c r="U10" s="235"/>
      <c r="V10" s="235"/>
      <c r="W10" s="235"/>
      <c r="X10" s="235"/>
      <c r="Y10" s="235"/>
      <c r="Z10" s="214"/>
      <c r="AA10" s="214"/>
      <c r="AB10" s="214"/>
      <c r="AC10" s="214"/>
      <c r="AD10" s="214"/>
      <c r="AE10" s="214"/>
      <c r="AF10" s="214"/>
      <c r="AG10" s="214" t="s">
        <v>283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">
      <c r="A11" s="254">
        <v>2</v>
      </c>
      <c r="B11" s="255" t="s">
        <v>332</v>
      </c>
      <c r="C11" s="264" t="s">
        <v>333</v>
      </c>
      <c r="D11" s="256" t="s">
        <v>276</v>
      </c>
      <c r="E11" s="257">
        <v>13.75</v>
      </c>
      <c r="F11" s="258"/>
      <c r="G11" s="259">
        <f>ROUND(E11*F11,2)</f>
        <v>0</v>
      </c>
      <c r="H11" s="236"/>
      <c r="I11" s="235">
        <f>ROUND(E11*H11,2)</f>
        <v>0</v>
      </c>
      <c r="J11" s="236"/>
      <c r="K11" s="235">
        <f>ROUND(E11*J11,2)</f>
        <v>0</v>
      </c>
      <c r="L11" s="235">
        <v>21</v>
      </c>
      <c r="M11" s="235">
        <f>G11*(1+L11/100)</f>
        <v>0</v>
      </c>
      <c r="N11" s="234">
        <v>0</v>
      </c>
      <c r="O11" s="234">
        <f>ROUND(E11*N11,2)</f>
        <v>0</v>
      </c>
      <c r="P11" s="234">
        <v>0</v>
      </c>
      <c r="Q11" s="234">
        <f>ROUND(E11*P11,2)</f>
        <v>0</v>
      </c>
      <c r="R11" s="235"/>
      <c r="S11" s="235" t="s">
        <v>277</v>
      </c>
      <c r="T11" s="235" t="s">
        <v>278</v>
      </c>
      <c r="U11" s="235">
        <v>1.0999999999999999E-2</v>
      </c>
      <c r="V11" s="235">
        <f>ROUND(E11*U11,2)</f>
        <v>0.15</v>
      </c>
      <c r="W11" s="235"/>
      <c r="X11" s="235" t="s">
        <v>279</v>
      </c>
      <c r="Y11" s="235" t="s">
        <v>280</v>
      </c>
      <c r="Z11" s="214"/>
      <c r="AA11" s="214"/>
      <c r="AB11" s="214"/>
      <c r="AC11" s="214"/>
      <c r="AD11" s="214"/>
      <c r="AE11" s="214"/>
      <c r="AF11" s="214"/>
      <c r="AG11" s="214" t="s">
        <v>293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ht="22.5" outlineLevel="1" x14ac:dyDescent="0.2">
      <c r="A12" s="254">
        <v>3</v>
      </c>
      <c r="B12" s="255" t="s">
        <v>1712</v>
      </c>
      <c r="C12" s="264" t="s">
        <v>1760</v>
      </c>
      <c r="D12" s="256" t="s">
        <v>276</v>
      </c>
      <c r="E12" s="257">
        <v>0.48</v>
      </c>
      <c r="F12" s="258"/>
      <c r="G12" s="259">
        <f>ROUND(E12*F12,2)</f>
        <v>0</v>
      </c>
      <c r="H12" s="236"/>
      <c r="I12" s="235">
        <f>ROUND(E12*H12,2)</f>
        <v>0</v>
      </c>
      <c r="J12" s="236"/>
      <c r="K12" s="235">
        <f>ROUND(E12*J12,2)</f>
        <v>0</v>
      </c>
      <c r="L12" s="235">
        <v>21</v>
      </c>
      <c r="M12" s="235">
        <f>G12*(1+L12/100)</f>
        <v>0</v>
      </c>
      <c r="N12" s="234">
        <v>0</v>
      </c>
      <c r="O12" s="234">
        <f>ROUND(E12*N12,2)</f>
        <v>0</v>
      </c>
      <c r="P12" s="234">
        <v>0</v>
      </c>
      <c r="Q12" s="234">
        <f>ROUND(E12*P12,2)</f>
        <v>0</v>
      </c>
      <c r="R12" s="235"/>
      <c r="S12" s="235" t="s">
        <v>277</v>
      </c>
      <c r="T12" s="235" t="s">
        <v>278</v>
      </c>
      <c r="U12" s="235">
        <v>0.65200000000000002</v>
      </c>
      <c r="V12" s="235">
        <f>ROUND(E12*U12,2)</f>
        <v>0.31</v>
      </c>
      <c r="W12" s="235"/>
      <c r="X12" s="235" t="s">
        <v>279</v>
      </c>
      <c r="Y12" s="235" t="s">
        <v>280</v>
      </c>
      <c r="Z12" s="214"/>
      <c r="AA12" s="214"/>
      <c r="AB12" s="214"/>
      <c r="AC12" s="214"/>
      <c r="AD12" s="214"/>
      <c r="AE12" s="214"/>
      <c r="AF12" s="214"/>
      <c r="AG12" s="214" t="s">
        <v>281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1" x14ac:dyDescent="0.2">
      <c r="A13" s="248">
        <v>4</v>
      </c>
      <c r="B13" s="249" t="s">
        <v>304</v>
      </c>
      <c r="C13" s="262" t="s">
        <v>305</v>
      </c>
      <c r="D13" s="250" t="s">
        <v>276</v>
      </c>
      <c r="E13" s="251">
        <v>0.48</v>
      </c>
      <c r="F13" s="252"/>
      <c r="G13" s="253">
        <f>ROUND(E13*F13,2)</f>
        <v>0</v>
      </c>
      <c r="H13" s="236"/>
      <c r="I13" s="235">
        <f>ROUND(E13*H13,2)</f>
        <v>0</v>
      </c>
      <c r="J13" s="236"/>
      <c r="K13" s="235">
        <f>ROUND(E13*J13,2)</f>
        <v>0</v>
      </c>
      <c r="L13" s="235">
        <v>21</v>
      </c>
      <c r="M13" s="235">
        <f>G13*(1+L13/100)</f>
        <v>0</v>
      </c>
      <c r="N13" s="234">
        <v>0</v>
      </c>
      <c r="O13" s="234">
        <f>ROUND(E13*N13,2)</f>
        <v>0</v>
      </c>
      <c r="P13" s="234">
        <v>0</v>
      </c>
      <c r="Q13" s="234">
        <f>ROUND(E13*P13,2)</f>
        <v>0</v>
      </c>
      <c r="R13" s="235"/>
      <c r="S13" s="235" t="s">
        <v>277</v>
      </c>
      <c r="T13" s="235" t="s">
        <v>278</v>
      </c>
      <c r="U13" s="235">
        <v>0.2</v>
      </c>
      <c r="V13" s="235">
        <f>ROUND(E13*U13,2)</f>
        <v>0.1</v>
      </c>
      <c r="W13" s="235"/>
      <c r="X13" s="235" t="s">
        <v>279</v>
      </c>
      <c r="Y13" s="235" t="s">
        <v>280</v>
      </c>
      <c r="Z13" s="214"/>
      <c r="AA13" s="214"/>
      <c r="AB13" s="214"/>
      <c r="AC13" s="214"/>
      <c r="AD13" s="214"/>
      <c r="AE13" s="214"/>
      <c r="AF13" s="214"/>
      <c r="AG13" s="214" t="s">
        <v>281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2" x14ac:dyDescent="0.2">
      <c r="A14" s="231"/>
      <c r="B14" s="232"/>
      <c r="C14" s="263" t="s">
        <v>1761</v>
      </c>
      <c r="D14" s="237"/>
      <c r="E14" s="238">
        <v>13.747999999999999</v>
      </c>
      <c r="F14" s="235"/>
      <c r="G14" s="235"/>
      <c r="H14" s="235"/>
      <c r="I14" s="235"/>
      <c r="J14" s="235"/>
      <c r="K14" s="235"/>
      <c r="L14" s="235"/>
      <c r="M14" s="235"/>
      <c r="N14" s="234"/>
      <c r="O14" s="234"/>
      <c r="P14" s="234"/>
      <c r="Q14" s="234"/>
      <c r="R14" s="235"/>
      <c r="S14" s="235"/>
      <c r="T14" s="235"/>
      <c r="U14" s="235"/>
      <c r="V14" s="235"/>
      <c r="W14" s="235"/>
      <c r="X14" s="235"/>
      <c r="Y14" s="235"/>
      <c r="Z14" s="214"/>
      <c r="AA14" s="214"/>
      <c r="AB14" s="214"/>
      <c r="AC14" s="214"/>
      <c r="AD14" s="214"/>
      <c r="AE14" s="214"/>
      <c r="AF14" s="214"/>
      <c r="AG14" s="214" t="s">
        <v>283</v>
      </c>
      <c r="AH14" s="214">
        <v>0</v>
      </c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3" x14ac:dyDescent="0.2">
      <c r="A15" s="231"/>
      <c r="B15" s="232"/>
      <c r="C15" s="263" t="s">
        <v>1762</v>
      </c>
      <c r="D15" s="237"/>
      <c r="E15" s="238">
        <v>-13.268000000000001</v>
      </c>
      <c r="F15" s="235"/>
      <c r="G15" s="235"/>
      <c r="H15" s="235"/>
      <c r="I15" s="235"/>
      <c r="J15" s="235"/>
      <c r="K15" s="235"/>
      <c r="L15" s="235"/>
      <c r="M15" s="235"/>
      <c r="N15" s="234"/>
      <c r="O15" s="234"/>
      <c r="P15" s="234"/>
      <c r="Q15" s="234"/>
      <c r="R15" s="235"/>
      <c r="S15" s="235"/>
      <c r="T15" s="235"/>
      <c r="U15" s="235"/>
      <c r="V15" s="235"/>
      <c r="W15" s="235"/>
      <c r="X15" s="235"/>
      <c r="Y15" s="235"/>
      <c r="Z15" s="214"/>
      <c r="AA15" s="214"/>
      <c r="AB15" s="214"/>
      <c r="AC15" s="214"/>
      <c r="AD15" s="214"/>
      <c r="AE15" s="214"/>
      <c r="AF15" s="214"/>
      <c r="AG15" s="214" t="s">
        <v>283</v>
      </c>
      <c r="AH15" s="214">
        <v>0</v>
      </c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">
      <c r="A16" s="254">
        <v>5</v>
      </c>
      <c r="B16" s="255" t="s">
        <v>340</v>
      </c>
      <c r="C16" s="264" t="s">
        <v>341</v>
      </c>
      <c r="D16" s="256" t="s">
        <v>342</v>
      </c>
      <c r="E16" s="257">
        <v>33.97</v>
      </c>
      <c r="F16" s="258"/>
      <c r="G16" s="259">
        <f>ROUND(E16*F16,2)</f>
        <v>0</v>
      </c>
      <c r="H16" s="236"/>
      <c r="I16" s="235">
        <f>ROUND(E16*H16,2)</f>
        <v>0</v>
      </c>
      <c r="J16" s="236"/>
      <c r="K16" s="235">
        <f>ROUND(E16*J16,2)</f>
        <v>0</v>
      </c>
      <c r="L16" s="235">
        <v>21</v>
      </c>
      <c r="M16" s="235">
        <f>G16*(1+L16/100)</f>
        <v>0</v>
      </c>
      <c r="N16" s="234">
        <v>0</v>
      </c>
      <c r="O16" s="234">
        <f>ROUND(E16*N16,2)</f>
        <v>0</v>
      </c>
      <c r="P16" s="234">
        <v>0</v>
      </c>
      <c r="Q16" s="234">
        <f>ROUND(E16*P16,2)</f>
        <v>0</v>
      </c>
      <c r="R16" s="235"/>
      <c r="S16" s="235" t="s">
        <v>277</v>
      </c>
      <c r="T16" s="235" t="s">
        <v>278</v>
      </c>
      <c r="U16" s="235">
        <v>1.7999999999999999E-2</v>
      </c>
      <c r="V16" s="235">
        <f>ROUND(E16*U16,2)</f>
        <v>0.61</v>
      </c>
      <c r="W16" s="235"/>
      <c r="X16" s="235" t="s">
        <v>279</v>
      </c>
      <c r="Y16" s="235" t="s">
        <v>280</v>
      </c>
      <c r="Z16" s="214"/>
      <c r="AA16" s="214"/>
      <c r="AB16" s="214"/>
      <c r="AC16" s="214"/>
      <c r="AD16" s="214"/>
      <c r="AE16" s="214"/>
      <c r="AF16" s="214"/>
      <c r="AG16" s="214" t="s">
        <v>293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x14ac:dyDescent="0.2">
      <c r="A17" s="241" t="s">
        <v>272</v>
      </c>
      <c r="B17" s="242" t="s">
        <v>141</v>
      </c>
      <c r="C17" s="261" t="s">
        <v>142</v>
      </c>
      <c r="D17" s="243"/>
      <c r="E17" s="244"/>
      <c r="F17" s="245"/>
      <c r="G17" s="246">
        <f>SUMIF(AG18:AG40,"&lt;&gt;NOR",G18:G40)</f>
        <v>0</v>
      </c>
      <c r="H17" s="240"/>
      <c r="I17" s="240">
        <f>SUM(I18:I40)</f>
        <v>0</v>
      </c>
      <c r="J17" s="240"/>
      <c r="K17" s="240">
        <f>SUM(K18:K40)</f>
        <v>0</v>
      </c>
      <c r="L17" s="240"/>
      <c r="M17" s="240">
        <f>SUM(M18:M40)</f>
        <v>0</v>
      </c>
      <c r="N17" s="239"/>
      <c r="O17" s="239">
        <f>SUM(O18:O40)</f>
        <v>18.399999999999999</v>
      </c>
      <c r="P17" s="239"/>
      <c r="Q17" s="239">
        <f>SUM(Q18:Q40)</f>
        <v>0</v>
      </c>
      <c r="R17" s="240"/>
      <c r="S17" s="240"/>
      <c r="T17" s="240"/>
      <c r="U17" s="240"/>
      <c r="V17" s="240">
        <f>SUM(V18:V40)</f>
        <v>65.459999999999994</v>
      </c>
      <c r="W17" s="240"/>
      <c r="X17" s="240"/>
      <c r="Y17" s="240"/>
      <c r="AG17" t="s">
        <v>273</v>
      </c>
    </row>
    <row r="18" spans="1:60" ht="22.5" outlineLevel="1" x14ac:dyDescent="0.2">
      <c r="A18" s="254">
        <v>6</v>
      </c>
      <c r="B18" s="255" t="s">
        <v>843</v>
      </c>
      <c r="C18" s="264" t="s">
        <v>844</v>
      </c>
      <c r="D18" s="256" t="s">
        <v>342</v>
      </c>
      <c r="E18" s="257">
        <v>33.97</v>
      </c>
      <c r="F18" s="258"/>
      <c r="G18" s="259">
        <f>ROUND(E18*F18,2)</f>
        <v>0</v>
      </c>
      <c r="H18" s="236"/>
      <c r="I18" s="235">
        <f>ROUND(E18*H18,2)</f>
        <v>0</v>
      </c>
      <c r="J18" s="236"/>
      <c r="K18" s="235">
        <f>ROUND(E18*J18,2)</f>
        <v>0</v>
      </c>
      <c r="L18" s="235">
        <v>21</v>
      </c>
      <c r="M18" s="235">
        <f>G18*(1+L18/100)</f>
        <v>0</v>
      </c>
      <c r="N18" s="234">
        <v>0</v>
      </c>
      <c r="O18" s="234">
        <f>ROUND(E18*N18,2)</f>
        <v>0</v>
      </c>
      <c r="P18" s="234">
        <v>0</v>
      </c>
      <c r="Q18" s="234">
        <f>ROUND(E18*P18,2)</f>
        <v>0</v>
      </c>
      <c r="R18" s="235"/>
      <c r="S18" s="235" t="s">
        <v>277</v>
      </c>
      <c r="T18" s="235" t="s">
        <v>278</v>
      </c>
      <c r="U18" s="235">
        <v>0.15</v>
      </c>
      <c r="V18" s="235">
        <f>ROUND(E18*U18,2)</f>
        <v>5.0999999999999996</v>
      </c>
      <c r="W18" s="235"/>
      <c r="X18" s="235" t="s">
        <v>279</v>
      </c>
      <c r="Y18" s="235" t="s">
        <v>280</v>
      </c>
      <c r="Z18" s="214"/>
      <c r="AA18" s="214"/>
      <c r="AB18" s="214"/>
      <c r="AC18" s="214"/>
      <c r="AD18" s="214"/>
      <c r="AE18" s="214"/>
      <c r="AF18" s="214"/>
      <c r="AG18" s="214" t="s">
        <v>293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1" x14ac:dyDescent="0.2">
      <c r="A19" s="248">
        <v>7</v>
      </c>
      <c r="B19" s="249" t="s">
        <v>1763</v>
      </c>
      <c r="C19" s="262" t="s">
        <v>1764</v>
      </c>
      <c r="D19" s="250" t="s">
        <v>276</v>
      </c>
      <c r="E19" s="251">
        <v>0.13</v>
      </c>
      <c r="F19" s="252"/>
      <c r="G19" s="253">
        <f>ROUND(E19*F19,2)</f>
        <v>0</v>
      </c>
      <c r="H19" s="236"/>
      <c r="I19" s="235">
        <f>ROUND(E19*H19,2)</f>
        <v>0</v>
      </c>
      <c r="J19" s="236"/>
      <c r="K19" s="235">
        <f>ROUND(E19*J19,2)</f>
        <v>0</v>
      </c>
      <c r="L19" s="235">
        <v>21</v>
      </c>
      <c r="M19" s="235">
        <f>G19*(1+L19/100)</f>
        <v>0</v>
      </c>
      <c r="N19" s="234">
        <v>2.5249999999999999</v>
      </c>
      <c r="O19" s="234">
        <f>ROUND(E19*N19,2)</f>
        <v>0.33</v>
      </c>
      <c r="P19" s="234">
        <v>0</v>
      </c>
      <c r="Q19" s="234">
        <f>ROUND(E19*P19,2)</f>
        <v>0</v>
      </c>
      <c r="R19" s="235"/>
      <c r="S19" s="235" t="s">
        <v>277</v>
      </c>
      <c r="T19" s="235" t="s">
        <v>278</v>
      </c>
      <c r="U19" s="235">
        <v>0.47699999999999998</v>
      </c>
      <c r="V19" s="235">
        <f>ROUND(E19*U19,2)</f>
        <v>0.06</v>
      </c>
      <c r="W19" s="235"/>
      <c r="X19" s="235" t="s">
        <v>279</v>
      </c>
      <c r="Y19" s="235" t="s">
        <v>280</v>
      </c>
      <c r="Z19" s="214"/>
      <c r="AA19" s="214"/>
      <c r="AB19" s="214"/>
      <c r="AC19" s="214"/>
      <c r="AD19" s="214"/>
      <c r="AE19" s="214"/>
      <c r="AF19" s="214"/>
      <c r="AG19" s="214" t="s">
        <v>281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2" x14ac:dyDescent="0.2">
      <c r="A20" s="231"/>
      <c r="B20" s="232"/>
      <c r="C20" s="263" t="s">
        <v>1765</v>
      </c>
      <c r="D20" s="237"/>
      <c r="E20" s="238">
        <v>0.13</v>
      </c>
      <c r="F20" s="235"/>
      <c r="G20" s="235"/>
      <c r="H20" s="235"/>
      <c r="I20" s="235"/>
      <c r="J20" s="235"/>
      <c r="K20" s="235"/>
      <c r="L20" s="235"/>
      <c r="M20" s="235"/>
      <c r="N20" s="234"/>
      <c r="O20" s="234"/>
      <c r="P20" s="234"/>
      <c r="Q20" s="234"/>
      <c r="R20" s="235"/>
      <c r="S20" s="235"/>
      <c r="T20" s="235"/>
      <c r="U20" s="235"/>
      <c r="V20" s="235"/>
      <c r="W20" s="235"/>
      <c r="X20" s="235"/>
      <c r="Y20" s="235"/>
      <c r="Z20" s="214"/>
      <c r="AA20" s="214"/>
      <c r="AB20" s="214"/>
      <c r="AC20" s="214"/>
      <c r="AD20" s="214"/>
      <c r="AE20" s="214"/>
      <c r="AF20" s="214"/>
      <c r="AG20" s="214" t="s">
        <v>283</v>
      </c>
      <c r="AH20" s="214">
        <v>0</v>
      </c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ht="33.75" outlineLevel="1" x14ac:dyDescent="0.2">
      <c r="A21" s="248">
        <v>8</v>
      </c>
      <c r="B21" s="249" t="s">
        <v>1766</v>
      </c>
      <c r="C21" s="262" t="s">
        <v>1767</v>
      </c>
      <c r="D21" s="250" t="s">
        <v>276</v>
      </c>
      <c r="E21" s="251">
        <v>6.48</v>
      </c>
      <c r="F21" s="252"/>
      <c r="G21" s="253">
        <f>ROUND(E21*F21,2)</f>
        <v>0</v>
      </c>
      <c r="H21" s="236"/>
      <c r="I21" s="235">
        <f>ROUND(E21*H21,2)</f>
        <v>0</v>
      </c>
      <c r="J21" s="236"/>
      <c r="K21" s="235">
        <f>ROUND(E21*J21,2)</f>
        <v>0</v>
      </c>
      <c r="L21" s="235">
        <v>21</v>
      </c>
      <c r="M21" s="235">
        <f>G21*(1+L21/100)</f>
        <v>0</v>
      </c>
      <c r="N21" s="234">
        <v>2.6262799999999999</v>
      </c>
      <c r="O21" s="234">
        <f>ROUND(E21*N21,2)</f>
        <v>17.02</v>
      </c>
      <c r="P21" s="234">
        <v>0</v>
      </c>
      <c r="Q21" s="234">
        <f>ROUND(E21*P21,2)</f>
        <v>0</v>
      </c>
      <c r="R21" s="235"/>
      <c r="S21" s="235" t="s">
        <v>277</v>
      </c>
      <c r="T21" s="235" t="s">
        <v>278</v>
      </c>
      <c r="U21" s="235">
        <v>1.05</v>
      </c>
      <c r="V21" s="235">
        <f>ROUND(E21*U21,2)</f>
        <v>6.8</v>
      </c>
      <c r="W21" s="235"/>
      <c r="X21" s="235" t="s">
        <v>279</v>
      </c>
      <c r="Y21" s="235" t="s">
        <v>280</v>
      </c>
      <c r="Z21" s="214"/>
      <c r="AA21" s="214"/>
      <c r="AB21" s="214"/>
      <c r="AC21" s="214"/>
      <c r="AD21" s="214"/>
      <c r="AE21" s="214"/>
      <c r="AF21" s="214"/>
      <c r="AG21" s="214" t="s">
        <v>293</v>
      </c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2" x14ac:dyDescent="0.2">
      <c r="A22" s="231"/>
      <c r="B22" s="232"/>
      <c r="C22" s="263" t="s">
        <v>1768</v>
      </c>
      <c r="D22" s="237"/>
      <c r="E22" s="238">
        <v>6.3</v>
      </c>
      <c r="F22" s="235"/>
      <c r="G22" s="235"/>
      <c r="H22" s="235"/>
      <c r="I22" s="235"/>
      <c r="J22" s="235"/>
      <c r="K22" s="235"/>
      <c r="L22" s="235"/>
      <c r="M22" s="235"/>
      <c r="N22" s="234"/>
      <c r="O22" s="234"/>
      <c r="P22" s="234"/>
      <c r="Q22" s="234"/>
      <c r="R22" s="235"/>
      <c r="S22" s="235"/>
      <c r="T22" s="235"/>
      <c r="U22" s="235"/>
      <c r="V22" s="235"/>
      <c r="W22" s="235"/>
      <c r="X22" s="235"/>
      <c r="Y22" s="235"/>
      <c r="Z22" s="214"/>
      <c r="AA22" s="214"/>
      <c r="AB22" s="214"/>
      <c r="AC22" s="214"/>
      <c r="AD22" s="214"/>
      <c r="AE22" s="214"/>
      <c r="AF22" s="214"/>
      <c r="AG22" s="214" t="s">
        <v>283</v>
      </c>
      <c r="AH22" s="214">
        <v>0</v>
      </c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3" x14ac:dyDescent="0.2">
      <c r="A23" s="231"/>
      <c r="B23" s="232"/>
      <c r="C23" s="263" t="s">
        <v>1769</v>
      </c>
      <c r="D23" s="237"/>
      <c r="E23" s="238">
        <v>0.18</v>
      </c>
      <c r="F23" s="235"/>
      <c r="G23" s="235"/>
      <c r="H23" s="235"/>
      <c r="I23" s="235"/>
      <c r="J23" s="235"/>
      <c r="K23" s="235"/>
      <c r="L23" s="235"/>
      <c r="M23" s="235"/>
      <c r="N23" s="234"/>
      <c r="O23" s="234"/>
      <c r="P23" s="234"/>
      <c r="Q23" s="234"/>
      <c r="R23" s="235"/>
      <c r="S23" s="235"/>
      <c r="T23" s="235"/>
      <c r="U23" s="235"/>
      <c r="V23" s="235"/>
      <c r="W23" s="235"/>
      <c r="X23" s="235"/>
      <c r="Y23" s="235"/>
      <c r="Z23" s="214"/>
      <c r="AA23" s="214"/>
      <c r="AB23" s="214"/>
      <c r="AC23" s="214"/>
      <c r="AD23" s="214"/>
      <c r="AE23" s="214"/>
      <c r="AF23" s="214"/>
      <c r="AG23" s="214" t="s">
        <v>283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1" x14ac:dyDescent="0.2">
      <c r="A24" s="248">
        <v>9</v>
      </c>
      <c r="B24" s="249" t="s">
        <v>852</v>
      </c>
      <c r="C24" s="262" t="s">
        <v>853</v>
      </c>
      <c r="D24" s="250" t="s">
        <v>342</v>
      </c>
      <c r="E24" s="251">
        <v>8.76</v>
      </c>
      <c r="F24" s="252"/>
      <c r="G24" s="253">
        <f>ROUND(E24*F24,2)</f>
        <v>0</v>
      </c>
      <c r="H24" s="236"/>
      <c r="I24" s="235">
        <f>ROUND(E24*H24,2)</f>
        <v>0</v>
      </c>
      <c r="J24" s="236"/>
      <c r="K24" s="235">
        <f>ROUND(E24*J24,2)</f>
        <v>0</v>
      </c>
      <c r="L24" s="235">
        <v>21</v>
      </c>
      <c r="M24" s="235">
        <f>G24*(1+L24/100)</f>
        <v>0</v>
      </c>
      <c r="N24" s="234">
        <v>3.9199999999999999E-2</v>
      </c>
      <c r="O24" s="234">
        <f>ROUND(E24*N24,2)</f>
        <v>0.34</v>
      </c>
      <c r="P24" s="234">
        <v>0</v>
      </c>
      <c r="Q24" s="234">
        <f>ROUND(E24*P24,2)</f>
        <v>0</v>
      </c>
      <c r="R24" s="235"/>
      <c r="S24" s="235" t="s">
        <v>277</v>
      </c>
      <c r="T24" s="235" t="s">
        <v>278</v>
      </c>
      <c r="U24" s="235">
        <v>1.6</v>
      </c>
      <c r="V24" s="235">
        <f>ROUND(E24*U24,2)</f>
        <v>14.02</v>
      </c>
      <c r="W24" s="235"/>
      <c r="X24" s="235" t="s">
        <v>279</v>
      </c>
      <c r="Y24" s="235" t="s">
        <v>280</v>
      </c>
      <c r="Z24" s="214"/>
      <c r="AA24" s="214"/>
      <c r="AB24" s="214"/>
      <c r="AC24" s="214"/>
      <c r="AD24" s="214"/>
      <c r="AE24" s="214"/>
      <c r="AF24" s="214"/>
      <c r="AG24" s="214" t="s">
        <v>293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2" x14ac:dyDescent="0.2">
      <c r="A25" s="231"/>
      <c r="B25" s="232"/>
      <c r="C25" s="263" t="s">
        <v>1770</v>
      </c>
      <c r="D25" s="237"/>
      <c r="E25" s="238">
        <v>4.4000000000000004</v>
      </c>
      <c r="F25" s="235"/>
      <c r="G25" s="235"/>
      <c r="H25" s="235"/>
      <c r="I25" s="235"/>
      <c r="J25" s="235"/>
      <c r="K25" s="235"/>
      <c r="L25" s="235"/>
      <c r="M25" s="235"/>
      <c r="N25" s="234"/>
      <c r="O25" s="234"/>
      <c r="P25" s="234"/>
      <c r="Q25" s="234"/>
      <c r="R25" s="235"/>
      <c r="S25" s="235"/>
      <c r="T25" s="235"/>
      <c r="U25" s="235"/>
      <c r="V25" s="235"/>
      <c r="W25" s="235"/>
      <c r="X25" s="235"/>
      <c r="Y25" s="235"/>
      <c r="Z25" s="214"/>
      <c r="AA25" s="214"/>
      <c r="AB25" s="214"/>
      <c r="AC25" s="214"/>
      <c r="AD25" s="214"/>
      <c r="AE25" s="214"/>
      <c r="AF25" s="214"/>
      <c r="AG25" s="214" t="s">
        <v>283</v>
      </c>
      <c r="AH25" s="214">
        <v>0</v>
      </c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3" x14ac:dyDescent="0.2">
      <c r="A26" s="231"/>
      <c r="B26" s="232"/>
      <c r="C26" s="263" t="s">
        <v>1771</v>
      </c>
      <c r="D26" s="237"/>
      <c r="E26" s="238">
        <v>0.36</v>
      </c>
      <c r="F26" s="235"/>
      <c r="G26" s="235"/>
      <c r="H26" s="235"/>
      <c r="I26" s="235"/>
      <c r="J26" s="235"/>
      <c r="K26" s="235"/>
      <c r="L26" s="235"/>
      <c r="M26" s="235"/>
      <c r="N26" s="234"/>
      <c r="O26" s="234"/>
      <c r="P26" s="234"/>
      <c r="Q26" s="234"/>
      <c r="R26" s="235"/>
      <c r="S26" s="235"/>
      <c r="T26" s="235"/>
      <c r="U26" s="235"/>
      <c r="V26" s="235"/>
      <c r="W26" s="235"/>
      <c r="X26" s="235"/>
      <c r="Y26" s="235"/>
      <c r="Z26" s="214"/>
      <c r="AA26" s="214"/>
      <c r="AB26" s="214"/>
      <c r="AC26" s="214"/>
      <c r="AD26" s="214"/>
      <c r="AE26" s="214"/>
      <c r="AF26" s="214"/>
      <c r="AG26" s="214" t="s">
        <v>283</v>
      </c>
      <c r="AH26" s="214">
        <v>0</v>
      </c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3" x14ac:dyDescent="0.2">
      <c r="A27" s="231"/>
      <c r="B27" s="232"/>
      <c r="C27" s="263" t="s">
        <v>1772</v>
      </c>
      <c r="D27" s="237"/>
      <c r="E27" s="238">
        <v>2.2000000000000002</v>
      </c>
      <c r="F27" s="235"/>
      <c r="G27" s="235"/>
      <c r="H27" s="235"/>
      <c r="I27" s="235"/>
      <c r="J27" s="235"/>
      <c r="K27" s="235"/>
      <c r="L27" s="235"/>
      <c r="M27" s="235"/>
      <c r="N27" s="234"/>
      <c r="O27" s="234"/>
      <c r="P27" s="234"/>
      <c r="Q27" s="234"/>
      <c r="R27" s="235"/>
      <c r="S27" s="235"/>
      <c r="T27" s="235"/>
      <c r="U27" s="235"/>
      <c r="V27" s="235"/>
      <c r="W27" s="235"/>
      <c r="X27" s="235"/>
      <c r="Y27" s="235"/>
      <c r="Z27" s="214"/>
      <c r="AA27" s="214"/>
      <c r="AB27" s="214"/>
      <c r="AC27" s="214"/>
      <c r="AD27" s="214"/>
      <c r="AE27" s="214"/>
      <c r="AF27" s="214"/>
      <c r="AG27" s="214" t="s">
        <v>283</v>
      </c>
      <c r="AH27" s="214">
        <v>0</v>
      </c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3" x14ac:dyDescent="0.2">
      <c r="A28" s="231"/>
      <c r="B28" s="232"/>
      <c r="C28" s="263" t="s">
        <v>1773</v>
      </c>
      <c r="D28" s="237"/>
      <c r="E28" s="238">
        <v>1.8</v>
      </c>
      <c r="F28" s="235"/>
      <c r="G28" s="235"/>
      <c r="H28" s="235"/>
      <c r="I28" s="235"/>
      <c r="J28" s="235"/>
      <c r="K28" s="235"/>
      <c r="L28" s="235"/>
      <c r="M28" s="235"/>
      <c r="N28" s="234"/>
      <c r="O28" s="234"/>
      <c r="P28" s="234"/>
      <c r="Q28" s="234"/>
      <c r="R28" s="235"/>
      <c r="S28" s="235"/>
      <c r="T28" s="235"/>
      <c r="U28" s="235"/>
      <c r="V28" s="235"/>
      <c r="W28" s="235"/>
      <c r="X28" s="235"/>
      <c r="Y28" s="235"/>
      <c r="Z28" s="214"/>
      <c r="AA28" s="214"/>
      <c r="AB28" s="214"/>
      <c r="AC28" s="214"/>
      <c r="AD28" s="214"/>
      <c r="AE28" s="214"/>
      <c r="AF28" s="214"/>
      <c r="AG28" s="214" t="s">
        <v>283</v>
      </c>
      <c r="AH28" s="214">
        <v>0</v>
      </c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1" x14ac:dyDescent="0.2">
      <c r="A29" s="254">
        <v>10</v>
      </c>
      <c r="B29" s="255" t="s">
        <v>414</v>
      </c>
      <c r="C29" s="264" t="s">
        <v>415</v>
      </c>
      <c r="D29" s="256" t="s">
        <v>342</v>
      </c>
      <c r="E29" s="257">
        <v>8.76</v>
      </c>
      <c r="F29" s="258"/>
      <c r="G29" s="259">
        <f>ROUND(E29*F29,2)</f>
        <v>0</v>
      </c>
      <c r="H29" s="236"/>
      <c r="I29" s="235">
        <f>ROUND(E29*H29,2)</f>
        <v>0</v>
      </c>
      <c r="J29" s="236"/>
      <c r="K29" s="235">
        <f>ROUND(E29*J29,2)</f>
        <v>0</v>
      </c>
      <c r="L29" s="235">
        <v>21</v>
      </c>
      <c r="M29" s="235">
        <f>G29*(1+L29/100)</f>
        <v>0</v>
      </c>
      <c r="N29" s="234">
        <v>0</v>
      </c>
      <c r="O29" s="234">
        <f>ROUND(E29*N29,2)</f>
        <v>0</v>
      </c>
      <c r="P29" s="234">
        <v>0</v>
      </c>
      <c r="Q29" s="234">
        <f>ROUND(E29*P29,2)</f>
        <v>0</v>
      </c>
      <c r="R29" s="235"/>
      <c r="S29" s="235" t="s">
        <v>277</v>
      </c>
      <c r="T29" s="235" t="s">
        <v>278</v>
      </c>
      <c r="U29" s="235">
        <v>0.32</v>
      </c>
      <c r="V29" s="235">
        <f>ROUND(E29*U29,2)</f>
        <v>2.8</v>
      </c>
      <c r="W29" s="235"/>
      <c r="X29" s="235" t="s">
        <v>279</v>
      </c>
      <c r="Y29" s="235" t="s">
        <v>280</v>
      </c>
      <c r="Z29" s="214"/>
      <c r="AA29" s="214"/>
      <c r="AB29" s="214"/>
      <c r="AC29" s="214"/>
      <c r="AD29" s="214"/>
      <c r="AE29" s="214"/>
      <c r="AF29" s="214"/>
      <c r="AG29" s="214" t="s">
        <v>293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ht="22.5" outlineLevel="1" x14ac:dyDescent="0.2">
      <c r="A30" s="248">
        <v>11</v>
      </c>
      <c r="B30" s="249" t="s">
        <v>1740</v>
      </c>
      <c r="C30" s="262" t="s">
        <v>1741</v>
      </c>
      <c r="D30" s="250" t="s">
        <v>379</v>
      </c>
      <c r="E30" s="251">
        <v>0.37</v>
      </c>
      <c r="F30" s="252"/>
      <c r="G30" s="253">
        <f>ROUND(E30*F30,2)</f>
        <v>0</v>
      </c>
      <c r="H30" s="236"/>
      <c r="I30" s="235">
        <f>ROUND(E30*H30,2)</f>
        <v>0</v>
      </c>
      <c r="J30" s="236"/>
      <c r="K30" s="235">
        <f>ROUND(E30*J30,2)</f>
        <v>0</v>
      </c>
      <c r="L30" s="235">
        <v>21</v>
      </c>
      <c r="M30" s="235">
        <f>G30*(1+L30/100)</f>
        <v>0</v>
      </c>
      <c r="N30" s="234">
        <v>1.04548</v>
      </c>
      <c r="O30" s="234">
        <f>ROUND(E30*N30,2)</f>
        <v>0.39</v>
      </c>
      <c r="P30" s="234">
        <v>0</v>
      </c>
      <c r="Q30" s="234">
        <f>ROUND(E30*P30,2)</f>
        <v>0</v>
      </c>
      <c r="R30" s="235"/>
      <c r="S30" s="235" t="s">
        <v>277</v>
      </c>
      <c r="T30" s="235" t="s">
        <v>278</v>
      </c>
      <c r="U30" s="235">
        <v>15.23</v>
      </c>
      <c r="V30" s="235">
        <f>ROUND(E30*U30,2)</f>
        <v>5.64</v>
      </c>
      <c r="W30" s="235"/>
      <c r="X30" s="235" t="s">
        <v>279</v>
      </c>
      <c r="Y30" s="235" t="s">
        <v>280</v>
      </c>
      <c r="Z30" s="214"/>
      <c r="AA30" s="214"/>
      <c r="AB30" s="214"/>
      <c r="AC30" s="214"/>
      <c r="AD30" s="214"/>
      <c r="AE30" s="214"/>
      <c r="AF30" s="214"/>
      <c r="AG30" s="214" t="s">
        <v>293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ht="22.5" outlineLevel="2" x14ac:dyDescent="0.2">
      <c r="A31" s="231"/>
      <c r="B31" s="232"/>
      <c r="C31" s="263" t="s">
        <v>1774</v>
      </c>
      <c r="D31" s="237"/>
      <c r="E31" s="238">
        <v>0.37</v>
      </c>
      <c r="F31" s="235"/>
      <c r="G31" s="235"/>
      <c r="H31" s="235"/>
      <c r="I31" s="235"/>
      <c r="J31" s="235"/>
      <c r="K31" s="235"/>
      <c r="L31" s="235"/>
      <c r="M31" s="235"/>
      <c r="N31" s="234"/>
      <c r="O31" s="234"/>
      <c r="P31" s="234"/>
      <c r="Q31" s="234"/>
      <c r="R31" s="235"/>
      <c r="S31" s="235"/>
      <c r="T31" s="235"/>
      <c r="U31" s="235"/>
      <c r="V31" s="235"/>
      <c r="W31" s="235"/>
      <c r="X31" s="235"/>
      <c r="Y31" s="235"/>
      <c r="Z31" s="214"/>
      <c r="AA31" s="214"/>
      <c r="AB31" s="214"/>
      <c r="AC31" s="214"/>
      <c r="AD31" s="214"/>
      <c r="AE31" s="214"/>
      <c r="AF31" s="214"/>
      <c r="AG31" s="214" t="s">
        <v>283</v>
      </c>
      <c r="AH31" s="214">
        <v>0</v>
      </c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1" x14ac:dyDescent="0.2">
      <c r="A32" s="248">
        <v>12</v>
      </c>
      <c r="B32" s="249" t="s">
        <v>598</v>
      </c>
      <c r="C32" s="262" t="s">
        <v>599</v>
      </c>
      <c r="D32" s="250" t="s">
        <v>276</v>
      </c>
      <c r="E32" s="251">
        <v>13.12</v>
      </c>
      <c r="F32" s="252"/>
      <c r="G32" s="253">
        <f>ROUND(E32*F32,2)</f>
        <v>0</v>
      </c>
      <c r="H32" s="236"/>
      <c r="I32" s="235">
        <f>ROUND(E32*H32,2)</f>
        <v>0</v>
      </c>
      <c r="J32" s="236"/>
      <c r="K32" s="235">
        <f>ROUND(E32*J32,2)</f>
        <v>0</v>
      </c>
      <c r="L32" s="235">
        <v>21</v>
      </c>
      <c r="M32" s="235">
        <f>G32*(1+L32/100)</f>
        <v>0</v>
      </c>
      <c r="N32" s="234">
        <v>0</v>
      </c>
      <c r="O32" s="234">
        <f>ROUND(E32*N32,2)</f>
        <v>0</v>
      </c>
      <c r="P32" s="234">
        <v>0</v>
      </c>
      <c r="Q32" s="234">
        <f>ROUND(E32*P32,2)</f>
        <v>0</v>
      </c>
      <c r="R32" s="235"/>
      <c r="S32" s="235" t="s">
        <v>277</v>
      </c>
      <c r="T32" s="235" t="s">
        <v>278</v>
      </c>
      <c r="U32" s="235">
        <v>0.21</v>
      </c>
      <c r="V32" s="235">
        <f>ROUND(E32*U32,2)</f>
        <v>2.76</v>
      </c>
      <c r="W32" s="235"/>
      <c r="X32" s="235" t="s">
        <v>279</v>
      </c>
      <c r="Y32" s="235" t="s">
        <v>280</v>
      </c>
      <c r="Z32" s="214"/>
      <c r="AA32" s="214"/>
      <c r="AB32" s="214"/>
      <c r="AC32" s="214"/>
      <c r="AD32" s="214"/>
      <c r="AE32" s="214"/>
      <c r="AF32" s="214"/>
      <c r="AG32" s="214" t="s">
        <v>293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2" x14ac:dyDescent="0.2">
      <c r="A33" s="231"/>
      <c r="B33" s="232"/>
      <c r="C33" s="263" t="s">
        <v>1775</v>
      </c>
      <c r="D33" s="237"/>
      <c r="E33" s="238">
        <v>13.12</v>
      </c>
      <c r="F33" s="235"/>
      <c r="G33" s="235"/>
      <c r="H33" s="235"/>
      <c r="I33" s="235"/>
      <c r="J33" s="235"/>
      <c r="K33" s="235"/>
      <c r="L33" s="235"/>
      <c r="M33" s="235"/>
      <c r="N33" s="234"/>
      <c r="O33" s="234"/>
      <c r="P33" s="234"/>
      <c r="Q33" s="234"/>
      <c r="R33" s="235"/>
      <c r="S33" s="235"/>
      <c r="T33" s="235"/>
      <c r="U33" s="235"/>
      <c r="V33" s="235"/>
      <c r="W33" s="235"/>
      <c r="X33" s="235"/>
      <c r="Y33" s="235"/>
      <c r="Z33" s="214"/>
      <c r="AA33" s="214"/>
      <c r="AB33" s="214"/>
      <c r="AC33" s="214"/>
      <c r="AD33" s="214"/>
      <c r="AE33" s="214"/>
      <c r="AF33" s="214"/>
      <c r="AG33" s="214" t="s">
        <v>283</v>
      </c>
      <c r="AH33" s="214">
        <v>0</v>
      </c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1" x14ac:dyDescent="0.2">
      <c r="A34" s="248">
        <v>13</v>
      </c>
      <c r="B34" s="249" t="s">
        <v>755</v>
      </c>
      <c r="C34" s="262" t="s">
        <v>756</v>
      </c>
      <c r="D34" s="250" t="s">
        <v>757</v>
      </c>
      <c r="E34" s="251">
        <v>282.77999999999997</v>
      </c>
      <c r="F34" s="252"/>
      <c r="G34" s="253">
        <f>ROUND(E34*F34,2)</f>
        <v>0</v>
      </c>
      <c r="H34" s="236"/>
      <c r="I34" s="235">
        <f>ROUND(E34*H34,2)</f>
        <v>0</v>
      </c>
      <c r="J34" s="236"/>
      <c r="K34" s="235">
        <f>ROUND(E34*J34,2)</f>
        <v>0</v>
      </c>
      <c r="L34" s="235">
        <v>21</v>
      </c>
      <c r="M34" s="235">
        <f>G34*(1+L34/100)</f>
        <v>0</v>
      </c>
      <c r="N34" s="234">
        <v>5.0000000000000002E-5</v>
      </c>
      <c r="O34" s="234">
        <f>ROUND(E34*N34,2)</f>
        <v>0.01</v>
      </c>
      <c r="P34" s="234">
        <v>0</v>
      </c>
      <c r="Q34" s="234">
        <f>ROUND(E34*P34,2)</f>
        <v>0</v>
      </c>
      <c r="R34" s="235"/>
      <c r="S34" s="235" t="s">
        <v>277</v>
      </c>
      <c r="T34" s="235" t="s">
        <v>278</v>
      </c>
      <c r="U34" s="235">
        <v>0.1</v>
      </c>
      <c r="V34" s="235">
        <f>ROUND(E34*U34,2)</f>
        <v>28.28</v>
      </c>
      <c r="W34" s="235"/>
      <c r="X34" s="235" t="s">
        <v>279</v>
      </c>
      <c r="Y34" s="235" t="s">
        <v>280</v>
      </c>
      <c r="Z34" s="214"/>
      <c r="AA34" s="214"/>
      <c r="AB34" s="214"/>
      <c r="AC34" s="214"/>
      <c r="AD34" s="214"/>
      <c r="AE34" s="214"/>
      <c r="AF34" s="214"/>
      <c r="AG34" s="214" t="s">
        <v>281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2" x14ac:dyDescent="0.2">
      <c r="A35" s="231"/>
      <c r="B35" s="232"/>
      <c r="C35" s="263" t="s">
        <v>1776</v>
      </c>
      <c r="D35" s="237"/>
      <c r="E35" s="238">
        <v>6.2720000000000002</v>
      </c>
      <c r="F35" s="235"/>
      <c r="G35" s="235"/>
      <c r="H35" s="235"/>
      <c r="I35" s="235"/>
      <c r="J35" s="235"/>
      <c r="K35" s="235"/>
      <c r="L35" s="235"/>
      <c r="M35" s="235"/>
      <c r="N35" s="234"/>
      <c r="O35" s="234"/>
      <c r="P35" s="234"/>
      <c r="Q35" s="234"/>
      <c r="R35" s="235"/>
      <c r="S35" s="235"/>
      <c r="T35" s="235"/>
      <c r="U35" s="235"/>
      <c r="V35" s="235"/>
      <c r="W35" s="235"/>
      <c r="X35" s="235"/>
      <c r="Y35" s="235"/>
      <c r="Z35" s="214"/>
      <c r="AA35" s="214"/>
      <c r="AB35" s="214"/>
      <c r="AC35" s="214"/>
      <c r="AD35" s="214"/>
      <c r="AE35" s="214"/>
      <c r="AF35" s="214"/>
      <c r="AG35" s="214" t="s">
        <v>283</v>
      </c>
      <c r="AH35" s="214">
        <v>0</v>
      </c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3" x14ac:dyDescent="0.2">
      <c r="A36" s="231"/>
      <c r="B36" s="232"/>
      <c r="C36" s="263" t="s">
        <v>1777</v>
      </c>
      <c r="D36" s="237"/>
      <c r="E36" s="238">
        <v>276.50799999999998</v>
      </c>
      <c r="F36" s="235"/>
      <c r="G36" s="235"/>
      <c r="H36" s="235"/>
      <c r="I36" s="235"/>
      <c r="J36" s="235"/>
      <c r="K36" s="235"/>
      <c r="L36" s="235"/>
      <c r="M36" s="235"/>
      <c r="N36" s="234"/>
      <c r="O36" s="234"/>
      <c r="P36" s="234"/>
      <c r="Q36" s="234"/>
      <c r="R36" s="235"/>
      <c r="S36" s="235"/>
      <c r="T36" s="235"/>
      <c r="U36" s="235"/>
      <c r="V36" s="235"/>
      <c r="W36" s="235"/>
      <c r="X36" s="235"/>
      <c r="Y36" s="235"/>
      <c r="Z36" s="214"/>
      <c r="AA36" s="214"/>
      <c r="AB36" s="214"/>
      <c r="AC36" s="214"/>
      <c r="AD36" s="214"/>
      <c r="AE36" s="214"/>
      <c r="AF36" s="214"/>
      <c r="AG36" s="214" t="s">
        <v>283</v>
      </c>
      <c r="AH36" s="214">
        <v>0</v>
      </c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1" x14ac:dyDescent="0.2">
      <c r="A37" s="248">
        <v>14</v>
      </c>
      <c r="B37" s="249" t="s">
        <v>767</v>
      </c>
      <c r="C37" s="262" t="s">
        <v>1746</v>
      </c>
      <c r="D37" s="250" t="s">
        <v>379</v>
      </c>
      <c r="E37" s="251">
        <v>0.02</v>
      </c>
      <c r="F37" s="252"/>
      <c r="G37" s="253">
        <f>ROUND(E37*F37,2)</f>
        <v>0</v>
      </c>
      <c r="H37" s="236"/>
      <c r="I37" s="235">
        <f>ROUND(E37*H37,2)</f>
        <v>0</v>
      </c>
      <c r="J37" s="236"/>
      <c r="K37" s="235">
        <f>ROUND(E37*J37,2)</f>
        <v>0</v>
      </c>
      <c r="L37" s="235">
        <v>21</v>
      </c>
      <c r="M37" s="235">
        <f>G37*(1+L37/100)</f>
        <v>0</v>
      </c>
      <c r="N37" s="234">
        <v>1</v>
      </c>
      <c r="O37" s="234">
        <f>ROUND(E37*N37,2)</f>
        <v>0.02</v>
      </c>
      <c r="P37" s="234">
        <v>0</v>
      </c>
      <c r="Q37" s="234">
        <f>ROUND(E37*P37,2)</f>
        <v>0</v>
      </c>
      <c r="R37" s="235" t="s">
        <v>716</v>
      </c>
      <c r="S37" s="235" t="s">
        <v>277</v>
      </c>
      <c r="T37" s="235" t="s">
        <v>278</v>
      </c>
      <c r="U37" s="235">
        <v>0</v>
      </c>
      <c r="V37" s="235">
        <f>ROUND(E37*U37,2)</f>
        <v>0</v>
      </c>
      <c r="W37" s="235"/>
      <c r="X37" s="235" t="s">
        <v>346</v>
      </c>
      <c r="Y37" s="235" t="s">
        <v>280</v>
      </c>
      <c r="Z37" s="214"/>
      <c r="AA37" s="214"/>
      <c r="AB37" s="214"/>
      <c r="AC37" s="214"/>
      <c r="AD37" s="214"/>
      <c r="AE37" s="214"/>
      <c r="AF37" s="214"/>
      <c r="AG37" s="214" t="s">
        <v>688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2" x14ac:dyDescent="0.2">
      <c r="A38" s="231"/>
      <c r="B38" s="232"/>
      <c r="C38" s="263" t="s">
        <v>1778</v>
      </c>
      <c r="D38" s="237"/>
      <c r="E38" s="238">
        <v>0.02</v>
      </c>
      <c r="F38" s="235"/>
      <c r="G38" s="235"/>
      <c r="H38" s="235"/>
      <c r="I38" s="235"/>
      <c r="J38" s="235"/>
      <c r="K38" s="235"/>
      <c r="L38" s="235"/>
      <c r="M38" s="235"/>
      <c r="N38" s="234"/>
      <c r="O38" s="234"/>
      <c r="P38" s="234"/>
      <c r="Q38" s="234"/>
      <c r="R38" s="235"/>
      <c r="S38" s="235"/>
      <c r="T38" s="235"/>
      <c r="U38" s="235"/>
      <c r="V38" s="235"/>
      <c r="W38" s="235"/>
      <c r="X38" s="235"/>
      <c r="Y38" s="235"/>
      <c r="Z38" s="214"/>
      <c r="AA38" s="214"/>
      <c r="AB38" s="214"/>
      <c r="AC38" s="214"/>
      <c r="AD38" s="214"/>
      <c r="AE38" s="214"/>
      <c r="AF38" s="214"/>
      <c r="AG38" s="214" t="s">
        <v>283</v>
      </c>
      <c r="AH38" s="214">
        <v>0</v>
      </c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1" x14ac:dyDescent="0.2">
      <c r="A39" s="248">
        <v>15</v>
      </c>
      <c r="B39" s="249" t="s">
        <v>1748</v>
      </c>
      <c r="C39" s="262" t="s">
        <v>1749</v>
      </c>
      <c r="D39" s="250" t="s">
        <v>351</v>
      </c>
      <c r="E39" s="251">
        <v>8.3000000000000007</v>
      </c>
      <c r="F39" s="252"/>
      <c r="G39" s="253">
        <f>ROUND(E39*F39,2)</f>
        <v>0</v>
      </c>
      <c r="H39" s="236"/>
      <c r="I39" s="235">
        <f>ROUND(E39*H39,2)</f>
        <v>0</v>
      </c>
      <c r="J39" s="236"/>
      <c r="K39" s="235">
        <f>ROUND(E39*J39,2)</f>
        <v>0</v>
      </c>
      <c r="L39" s="235">
        <v>21</v>
      </c>
      <c r="M39" s="235">
        <f>G39*(1+L39/100)</f>
        <v>0</v>
      </c>
      <c r="N39" s="234">
        <v>3.5000000000000003E-2</v>
      </c>
      <c r="O39" s="234">
        <f>ROUND(E39*N39,2)</f>
        <v>0.28999999999999998</v>
      </c>
      <c r="P39" s="234">
        <v>0</v>
      </c>
      <c r="Q39" s="234">
        <f>ROUND(E39*P39,2)</f>
        <v>0</v>
      </c>
      <c r="R39" s="235" t="s">
        <v>716</v>
      </c>
      <c r="S39" s="235" t="s">
        <v>277</v>
      </c>
      <c r="T39" s="235" t="s">
        <v>278</v>
      </c>
      <c r="U39" s="235">
        <v>0</v>
      </c>
      <c r="V39" s="235">
        <f>ROUND(E39*U39,2)</f>
        <v>0</v>
      </c>
      <c r="W39" s="235"/>
      <c r="X39" s="235" t="s">
        <v>346</v>
      </c>
      <c r="Y39" s="235" t="s">
        <v>280</v>
      </c>
      <c r="Z39" s="214"/>
      <c r="AA39" s="214"/>
      <c r="AB39" s="214"/>
      <c r="AC39" s="214"/>
      <c r="AD39" s="214"/>
      <c r="AE39" s="214"/>
      <c r="AF39" s="214"/>
      <c r="AG39" s="214" t="s">
        <v>688</v>
      </c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2" x14ac:dyDescent="0.2">
      <c r="A40" s="231"/>
      <c r="B40" s="232"/>
      <c r="C40" s="263" t="s">
        <v>1779</v>
      </c>
      <c r="D40" s="237"/>
      <c r="E40" s="238">
        <v>8.3000000000000007</v>
      </c>
      <c r="F40" s="235"/>
      <c r="G40" s="235"/>
      <c r="H40" s="235"/>
      <c r="I40" s="235"/>
      <c r="J40" s="235"/>
      <c r="K40" s="235"/>
      <c r="L40" s="235"/>
      <c r="M40" s="235"/>
      <c r="N40" s="234"/>
      <c r="O40" s="234"/>
      <c r="P40" s="234"/>
      <c r="Q40" s="234"/>
      <c r="R40" s="235"/>
      <c r="S40" s="235"/>
      <c r="T40" s="235"/>
      <c r="U40" s="235"/>
      <c r="V40" s="235"/>
      <c r="W40" s="235"/>
      <c r="X40" s="235"/>
      <c r="Y40" s="235"/>
      <c r="Z40" s="214"/>
      <c r="AA40" s="214"/>
      <c r="AB40" s="214"/>
      <c r="AC40" s="214"/>
      <c r="AD40" s="214"/>
      <c r="AE40" s="214"/>
      <c r="AF40" s="214"/>
      <c r="AG40" s="214" t="s">
        <v>283</v>
      </c>
      <c r="AH40" s="214">
        <v>0</v>
      </c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x14ac:dyDescent="0.2">
      <c r="A41" s="241" t="s">
        <v>272</v>
      </c>
      <c r="B41" s="242" t="s">
        <v>143</v>
      </c>
      <c r="C41" s="261" t="s">
        <v>144</v>
      </c>
      <c r="D41" s="243"/>
      <c r="E41" s="244"/>
      <c r="F41" s="245"/>
      <c r="G41" s="246">
        <f>SUMIF(AG42:AG52,"&lt;&gt;NOR",G42:G52)</f>
        <v>0</v>
      </c>
      <c r="H41" s="240"/>
      <c r="I41" s="240">
        <f>SUM(I42:I52)</f>
        <v>0</v>
      </c>
      <c r="J41" s="240"/>
      <c r="K41" s="240">
        <f>SUM(K42:K52)</f>
        <v>0</v>
      </c>
      <c r="L41" s="240"/>
      <c r="M41" s="240">
        <f>SUM(M42:M52)</f>
        <v>0</v>
      </c>
      <c r="N41" s="239"/>
      <c r="O41" s="239">
        <f>SUM(O42:O52)</f>
        <v>0.83000000000000007</v>
      </c>
      <c r="P41" s="239"/>
      <c r="Q41" s="239">
        <f>SUM(Q42:Q52)</f>
        <v>0</v>
      </c>
      <c r="R41" s="240"/>
      <c r="S41" s="240"/>
      <c r="T41" s="240"/>
      <c r="U41" s="240"/>
      <c r="V41" s="240">
        <f>SUM(V42:V52)</f>
        <v>8.1</v>
      </c>
      <c r="W41" s="240"/>
      <c r="X41" s="240"/>
      <c r="Y41" s="240"/>
      <c r="AG41" t="s">
        <v>273</v>
      </c>
    </row>
    <row r="42" spans="1:60" outlineLevel="1" x14ac:dyDescent="0.2">
      <c r="A42" s="248">
        <v>16</v>
      </c>
      <c r="B42" s="249" t="s">
        <v>1780</v>
      </c>
      <c r="C42" s="262" t="s">
        <v>1781</v>
      </c>
      <c r="D42" s="250" t="s">
        <v>276</v>
      </c>
      <c r="E42" s="251">
        <v>0.26</v>
      </c>
      <c r="F42" s="252"/>
      <c r="G42" s="253">
        <f>ROUND(E42*F42,2)</f>
        <v>0</v>
      </c>
      <c r="H42" s="236"/>
      <c r="I42" s="235">
        <f>ROUND(E42*H42,2)</f>
        <v>0</v>
      </c>
      <c r="J42" s="236"/>
      <c r="K42" s="235">
        <f>ROUND(E42*J42,2)</f>
        <v>0</v>
      </c>
      <c r="L42" s="235">
        <v>21</v>
      </c>
      <c r="M42" s="235">
        <f>G42*(1+L42/100)</f>
        <v>0</v>
      </c>
      <c r="N42" s="234">
        <v>2.5276700000000001</v>
      </c>
      <c r="O42" s="234">
        <f>ROUND(E42*N42,2)</f>
        <v>0.66</v>
      </c>
      <c r="P42" s="234">
        <v>0</v>
      </c>
      <c r="Q42" s="234">
        <f>ROUND(E42*P42,2)</f>
        <v>0</v>
      </c>
      <c r="R42" s="235"/>
      <c r="S42" s="235" t="s">
        <v>277</v>
      </c>
      <c r="T42" s="235" t="s">
        <v>278</v>
      </c>
      <c r="U42" s="235">
        <v>1.0900000000000001</v>
      </c>
      <c r="V42" s="235">
        <f>ROUND(E42*U42,2)</f>
        <v>0.28000000000000003</v>
      </c>
      <c r="W42" s="235"/>
      <c r="X42" s="235" t="s">
        <v>279</v>
      </c>
      <c r="Y42" s="235" t="s">
        <v>280</v>
      </c>
      <c r="Z42" s="214"/>
      <c r="AA42" s="214"/>
      <c r="AB42" s="214"/>
      <c r="AC42" s="214"/>
      <c r="AD42" s="214"/>
      <c r="AE42" s="214"/>
      <c r="AF42" s="214"/>
      <c r="AG42" s="214" t="s">
        <v>293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2" x14ac:dyDescent="0.2">
      <c r="A43" s="231"/>
      <c r="B43" s="232"/>
      <c r="C43" s="263" t="s">
        <v>1782</v>
      </c>
      <c r="D43" s="237"/>
      <c r="E43" s="238">
        <v>0.26</v>
      </c>
      <c r="F43" s="235"/>
      <c r="G43" s="235"/>
      <c r="H43" s="235"/>
      <c r="I43" s="235"/>
      <c r="J43" s="235"/>
      <c r="K43" s="235"/>
      <c r="L43" s="235"/>
      <c r="M43" s="235"/>
      <c r="N43" s="234"/>
      <c r="O43" s="234"/>
      <c r="P43" s="234"/>
      <c r="Q43" s="234"/>
      <c r="R43" s="235"/>
      <c r="S43" s="235"/>
      <c r="T43" s="235"/>
      <c r="U43" s="235"/>
      <c r="V43" s="235"/>
      <c r="W43" s="235"/>
      <c r="X43" s="235"/>
      <c r="Y43" s="235"/>
      <c r="Z43" s="214"/>
      <c r="AA43" s="214"/>
      <c r="AB43" s="214"/>
      <c r="AC43" s="214"/>
      <c r="AD43" s="214"/>
      <c r="AE43" s="214"/>
      <c r="AF43" s="214"/>
      <c r="AG43" s="214" t="s">
        <v>283</v>
      </c>
      <c r="AH43" s="214">
        <v>0</v>
      </c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outlineLevel="1" x14ac:dyDescent="0.2">
      <c r="A44" s="248">
        <v>17</v>
      </c>
      <c r="B44" s="249" t="s">
        <v>1783</v>
      </c>
      <c r="C44" s="262" t="s">
        <v>1784</v>
      </c>
      <c r="D44" s="250" t="s">
        <v>342</v>
      </c>
      <c r="E44" s="251">
        <v>3.38</v>
      </c>
      <c r="F44" s="252"/>
      <c r="G44" s="253">
        <f>ROUND(E44*F44,2)</f>
        <v>0</v>
      </c>
      <c r="H44" s="236"/>
      <c r="I44" s="235">
        <f>ROUND(E44*H44,2)</f>
        <v>0</v>
      </c>
      <c r="J44" s="236"/>
      <c r="K44" s="235">
        <f>ROUND(E44*J44,2)</f>
        <v>0</v>
      </c>
      <c r="L44" s="235">
        <v>21</v>
      </c>
      <c r="M44" s="235">
        <f>G44*(1+L44/100)</f>
        <v>0</v>
      </c>
      <c r="N44" s="234">
        <v>3.9309999999999998E-2</v>
      </c>
      <c r="O44" s="234">
        <f>ROUND(E44*N44,2)</f>
        <v>0.13</v>
      </c>
      <c r="P44" s="234">
        <v>0</v>
      </c>
      <c r="Q44" s="234">
        <f>ROUND(E44*P44,2)</f>
        <v>0</v>
      </c>
      <c r="R44" s="235"/>
      <c r="S44" s="235" t="s">
        <v>277</v>
      </c>
      <c r="T44" s="235" t="s">
        <v>278</v>
      </c>
      <c r="U44" s="235">
        <v>0.65</v>
      </c>
      <c r="V44" s="235">
        <f>ROUND(E44*U44,2)</f>
        <v>2.2000000000000002</v>
      </c>
      <c r="W44" s="235"/>
      <c r="X44" s="235" t="s">
        <v>279</v>
      </c>
      <c r="Y44" s="235" t="s">
        <v>280</v>
      </c>
      <c r="Z44" s="214"/>
      <c r="AA44" s="214"/>
      <c r="AB44" s="214"/>
      <c r="AC44" s="214"/>
      <c r="AD44" s="214"/>
      <c r="AE44" s="214"/>
      <c r="AF44" s="214"/>
      <c r="AG44" s="214" t="s">
        <v>293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2" x14ac:dyDescent="0.2">
      <c r="A45" s="231"/>
      <c r="B45" s="232"/>
      <c r="C45" s="263" t="s">
        <v>1785</v>
      </c>
      <c r="D45" s="237"/>
      <c r="E45" s="238">
        <v>3.38</v>
      </c>
      <c r="F45" s="235"/>
      <c r="G45" s="235"/>
      <c r="H45" s="235"/>
      <c r="I45" s="235"/>
      <c r="J45" s="235"/>
      <c r="K45" s="235"/>
      <c r="L45" s="235"/>
      <c r="M45" s="235"/>
      <c r="N45" s="234"/>
      <c r="O45" s="234"/>
      <c r="P45" s="234"/>
      <c r="Q45" s="234"/>
      <c r="R45" s="235"/>
      <c r="S45" s="235"/>
      <c r="T45" s="235"/>
      <c r="U45" s="235"/>
      <c r="V45" s="235"/>
      <c r="W45" s="235"/>
      <c r="X45" s="235"/>
      <c r="Y45" s="235"/>
      <c r="Z45" s="214"/>
      <c r="AA45" s="214"/>
      <c r="AB45" s="214"/>
      <c r="AC45" s="214"/>
      <c r="AD45" s="214"/>
      <c r="AE45" s="214"/>
      <c r="AF45" s="214"/>
      <c r="AG45" s="214" t="s">
        <v>283</v>
      </c>
      <c r="AH45" s="214">
        <v>0</v>
      </c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ht="22.5" outlineLevel="1" x14ac:dyDescent="0.2">
      <c r="A46" s="254">
        <v>18</v>
      </c>
      <c r="B46" s="255" t="s">
        <v>1786</v>
      </c>
      <c r="C46" s="264" t="s">
        <v>1787</v>
      </c>
      <c r="D46" s="256" t="s">
        <v>342</v>
      </c>
      <c r="E46" s="257">
        <v>3.38</v>
      </c>
      <c r="F46" s="258"/>
      <c r="G46" s="259">
        <f>ROUND(E46*F46,2)</f>
        <v>0</v>
      </c>
      <c r="H46" s="236"/>
      <c r="I46" s="235">
        <f>ROUND(E46*H46,2)</f>
        <v>0</v>
      </c>
      <c r="J46" s="236"/>
      <c r="K46" s="235">
        <f>ROUND(E46*J46,2)</f>
        <v>0</v>
      </c>
      <c r="L46" s="235">
        <v>21</v>
      </c>
      <c r="M46" s="235">
        <f>G46*(1+L46/100)</f>
        <v>0</v>
      </c>
      <c r="N46" s="234">
        <v>0</v>
      </c>
      <c r="O46" s="234">
        <f>ROUND(E46*N46,2)</f>
        <v>0</v>
      </c>
      <c r="P46" s="234">
        <v>0</v>
      </c>
      <c r="Q46" s="234">
        <f>ROUND(E46*P46,2)</f>
        <v>0</v>
      </c>
      <c r="R46" s="235"/>
      <c r="S46" s="235" t="s">
        <v>277</v>
      </c>
      <c r="T46" s="235" t="s">
        <v>278</v>
      </c>
      <c r="U46" s="235">
        <v>0.35</v>
      </c>
      <c r="V46" s="235">
        <f>ROUND(E46*U46,2)</f>
        <v>1.18</v>
      </c>
      <c r="W46" s="235"/>
      <c r="X46" s="235" t="s">
        <v>279</v>
      </c>
      <c r="Y46" s="235" t="s">
        <v>280</v>
      </c>
      <c r="Z46" s="214"/>
      <c r="AA46" s="214"/>
      <c r="AB46" s="214"/>
      <c r="AC46" s="214"/>
      <c r="AD46" s="214"/>
      <c r="AE46" s="214"/>
      <c r="AF46" s="214"/>
      <c r="AG46" s="214" t="s">
        <v>293</v>
      </c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ht="22.5" outlineLevel="1" x14ac:dyDescent="0.2">
      <c r="A47" s="248">
        <v>19</v>
      </c>
      <c r="B47" s="249" t="s">
        <v>888</v>
      </c>
      <c r="C47" s="262" t="s">
        <v>889</v>
      </c>
      <c r="D47" s="250" t="s">
        <v>379</v>
      </c>
      <c r="E47" s="251">
        <v>0.03</v>
      </c>
      <c r="F47" s="252"/>
      <c r="G47" s="253">
        <f>ROUND(E47*F47,2)</f>
        <v>0</v>
      </c>
      <c r="H47" s="236"/>
      <c r="I47" s="235">
        <f>ROUND(E47*H47,2)</f>
        <v>0</v>
      </c>
      <c r="J47" s="236"/>
      <c r="K47" s="235">
        <f>ROUND(E47*J47,2)</f>
        <v>0</v>
      </c>
      <c r="L47" s="235">
        <v>21</v>
      </c>
      <c r="M47" s="235">
        <f>G47*(1+L47/100)</f>
        <v>0</v>
      </c>
      <c r="N47" s="234">
        <v>1.05488</v>
      </c>
      <c r="O47" s="234">
        <f>ROUND(E47*N47,2)</f>
        <v>0.03</v>
      </c>
      <c r="P47" s="234">
        <v>0</v>
      </c>
      <c r="Q47" s="234">
        <f>ROUND(E47*P47,2)</f>
        <v>0</v>
      </c>
      <c r="R47" s="235"/>
      <c r="S47" s="235" t="s">
        <v>277</v>
      </c>
      <c r="T47" s="235" t="s">
        <v>278</v>
      </c>
      <c r="U47" s="235">
        <v>15.23</v>
      </c>
      <c r="V47" s="235">
        <f>ROUND(E47*U47,2)</f>
        <v>0.46</v>
      </c>
      <c r="W47" s="235"/>
      <c r="X47" s="235" t="s">
        <v>279</v>
      </c>
      <c r="Y47" s="235" t="s">
        <v>280</v>
      </c>
      <c r="Z47" s="214"/>
      <c r="AA47" s="214"/>
      <c r="AB47" s="214"/>
      <c r="AC47" s="214"/>
      <c r="AD47" s="214"/>
      <c r="AE47" s="214"/>
      <c r="AF47" s="214"/>
      <c r="AG47" s="214" t="s">
        <v>293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outlineLevel="2" x14ac:dyDescent="0.2">
      <c r="A48" s="231"/>
      <c r="B48" s="232"/>
      <c r="C48" s="263" t="s">
        <v>1788</v>
      </c>
      <c r="D48" s="237"/>
      <c r="E48" s="238">
        <v>0.03</v>
      </c>
      <c r="F48" s="235"/>
      <c r="G48" s="235"/>
      <c r="H48" s="235"/>
      <c r="I48" s="235"/>
      <c r="J48" s="235"/>
      <c r="K48" s="235"/>
      <c r="L48" s="235"/>
      <c r="M48" s="235"/>
      <c r="N48" s="234"/>
      <c r="O48" s="234"/>
      <c r="P48" s="234"/>
      <c r="Q48" s="234"/>
      <c r="R48" s="235"/>
      <c r="S48" s="235"/>
      <c r="T48" s="235"/>
      <c r="U48" s="235"/>
      <c r="V48" s="235"/>
      <c r="W48" s="235"/>
      <c r="X48" s="235"/>
      <c r="Y48" s="235"/>
      <c r="Z48" s="214"/>
      <c r="AA48" s="214"/>
      <c r="AB48" s="214"/>
      <c r="AC48" s="214"/>
      <c r="AD48" s="214"/>
      <c r="AE48" s="214"/>
      <c r="AF48" s="214"/>
      <c r="AG48" s="214" t="s">
        <v>283</v>
      </c>
      <c r="AH48" s="214">
        <v>0</v>
      </c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outlineLevel="1" x14ac:dyDescent="0.2">
      <c r="A49" s="248">
        <v>20</v>
      </c>
      <c r="B49" s="249" t="s">
        <v>1789</v>
      </c>
      <c r="C49" s="262" t="s">
        <v>1790</v>
      </c>
      <c r="D49" s="250" t="s">
        <v>757</v>
      </c>
      <c r="E49" s="251">
        <v>9.35</v>
      </c>
      <c r="F49" s="252"/>
      <c r="G49" s="253">
        <f>ROUND(E49*F49,2)</f>
        <v>0</v>
      </c>
      <c r="H49" s="236"/>
      <c r="I49" s="235">
        <f>ROUND(E49*H49,2)</f>
        <v>0</v>
      </c>
      <c r="J49" s="236"/>
      <c r="K49" s="235">
        <f>ROUND(E49*J49,2)</f>
        <v>0</v>
      </c>
      <c r="L49" s="235">
        <v>21</v>
      </c>
      <c r="M49" s="235">
        <f>G49*(1+L49/100)</f>
        <v>0</v>
      </c>
      <c r="N49" s="234">
        <v>6.0000000000000002E-5</v>
      </c>
      <c r="O49" s="234">
        <f>ROUND(E49*N49,2)</f>
        <v>0</v>
      </c>
      <c r="P49" s="234">
        <v>0</v>
      </c>
      <c r="Q49" s="234">
        <f>ROUND(E49*P49,2)</f>
        <v>0</v>
      </c>
      <c r="R49" s="235"/>
      <c r="S49" s="235" t="s">
        <v>277</v>
      </c>
      <c r="T49" s="235" t="s">
        <v>278</v>
      </c>
      <c r="U49" s="235">
        <v>0.42599999999999999</v>
      </c>
      <c r="V49" s="235">
        <f>ROUND(E49*U49,2)</f>
        <v>3.98</v>
      </c>
      <c r="W49" s="235"/>
      <c r="X49" s="235" t="s">
        <v>279</v>
      </c>
      <c r="Y49" s="235" t="s">
        <v>280</v>
      </c>
      <c r="Z49" s="214"/>
      <c r="AA49" s="214"/>
      <c r="AB49" s="214"/>
      <c r="AC49" s="214"/>
      <c r="AD49" s="214"/>
      <c r="AE49" s="214"/>
      <c r="AF49" s="214"/>
      <c r="AG49" s="214" t="s">
        <v>281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ht="22.5" outlineLevel="2" x14ac:dyDescent="0.2">
      <c r="A50" s="231"/>
      <c r="B50" s="232"/>
      <c r="C50" s="263" t="s">
        <v>1791</v>
      </c>
      <c r="D50" s="237"/>
      <c r="E50" s="238">
        <v>9.35</v>
      </c>
      <c r="F50" s="235"/>
      <c r="G50" s="235"/>
      <c r="H50" s="235"/>
      <c r="I50" s="235"/>
      <c r="J50" s="235"/>
      <c r="K50" s="235"/>
      <c r="L50" s="235"/>
      <c r="M50" s="235"/>
      <c r="N50" s="234"/>
      <c r="O50" s="234"/>
      <c r="P50" s="234"/>
      <c r="Q50" s="234"/>
      <c r="R50" s="235"/>
      <c r="S50" s="235"/>
      <c r="T50" s="235"/>
      <c r="U50" s="235"/>
      <c r="V50" s="235"/>
      <c r="W50" s="235"/>
      <c r="X50" s="235"/>
      <c r="Y50" s="235"/>
      <c r="Z50" s="214"/>
      <c r="AA50" s="214"/>
      <c r="AB50" s="214"/>
      <c r="AC50" s="214"/>
      <c r="AD50" s="214"/>
      <c r="AE50" s="214"/>
      <c r="AF50" s="214"/>
      <c r="AG50" s="214" t="s">
        <v>283</v>
      </c>
      <c r="AH50" s="214">
        <v>0</v>
      </c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ht="22.5" outlineLevel="1" x14ac:dyDescent="0.2">
      <c r="A51" s="248">
        <v>21</v>
      </c>
      <c r="B51" s="249" t="s">
        <v>1792</v>
      </c>
      <c r="C51" s="262" t="s">
        <v>1793</v>
      </c>
      <c r="D51" s="250" t="s">
        <v>757</v>
      </c>
      <c r="E51" s="251">
        <v>10.1</v>
      </c>
      <c r="F51" s="252"/>
      <c r="G51" s="253">
        <f>ROUND(E51*F51,2)</f>
        <v>0</v>
      </c>
      <c r="H51" s="236"/>
      <c r="I51" s="235">
        <f>ROUND(E51*H51,2)</f>
        <v>0</v>
      </c>
      <c r="J51" s="236"/>
      <c r="K51" s="235">
        <f>ROUND(E51*J51,2)</f>
        <v>0</v>
      </c>
      <c r="L51" s="235">
        <v>21</v>
      </c>
      <c r="M51" s="235">
        <f>G51*(1+L51/100)</f>
        <v>0</v>
      </c>
      <c r="N51" s="234">
        <v>1E-3</v>
      </c>
      <c r="O51" s="234">
        <f>ROUND(E51*N51,2)</f>
        <v>0.01</v>
      </c>
      <c r="P51" s="234">
        <v>0</v>
      </c>
      <c r="Q51" s="234">
        <f>ROUND(E51*P51,2)</f>
        <v>0</v>
      </c>
      <c r="R51" s="235" t="s">
        <v>716</v>
      </c>
      <c r="S51" s="235" t="s">
        <v>1302</v>
      </c>
      <c r="T51" s="235" t="s">
        <v>1302</v>
      </c>
      <c r="U51" s="235">
        <v>0</v>
      </c>
      <c r="V51" s="235">
        <f>ROUND(E51*U51,2)</f>
        <v>0</v>
      </c>
      <c r="W51" s="235"/>
      <c r="X51" s="235" t="s">
        <v>346</v>
      </c>
      <c r="Y51" s="235" t="s">
        <v>280</v>
      </c>
      <c r="Z51" s="214"/>
      <c r="AA51" s="214"/>
      <c r="AB51" s="214"/>
      <c r="AC51" s="214"/>
      <c r="AD51" s="214"/>
      <c r="AE51" s="214"/>
      <c r="AF51" s="214"/>
      <c r="AG51" s="214" t="s">
        <v>688</v>
      </c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ht="22.5" outlineLevel="2" x14ac:dyDescent="0.2">
      <c r="A52" s="231"/>
      <c r="B52" s="232"/>
      <c r="C52" s="263" t="s">
        <v>1794</v>
      </c>
      <c r="D52" s="237"/>
      <c r="E52" s="238">
        <v>10.1</v>
      </c>
      <c r="F52" s="235"/>
      <c r="G52" s="235"/>
      <c r="H52" s="235"/>
      <c r="I52" s="235"/>
      <c r="J52" s="235"/>
      <c r="K52" s="235"/>
      <c r="L52" s="235"/>
      <c r="M52" s="235"/>
      <c r="N52" s="234"/>
      <c r="O52" s="234"/>
      <c r="P52" s="234"/>
      <c r="Q52" s="234"/>
      <c r="R52" s="235"/>
      <c r="S52" s="235"/>
      <c r="T52" s="235"/>
      <c r="U52" s="235"/>
      <c r="V52" s="235"/>
      <c r="W52" s="235"/>
      <c r="X52" s="235"/>
      <c r="Y52" s="235"/>
      <c r="Z52" s="214"/>
      <c r="AA52" s="214"/>
      <c r="AB52" s="214"/>
      <c r="AC52" s="214"/>
      <c r="AD52" s="214"/>
      <c r="AE52" s="214"/>
      <c r="AF52" s="214"/>
      <c r="AG52" s="214" t="s">
        <v>283</v>
      </c>
      <c r="AH52" s="214">
        <v>0</v>
      </c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x14ac:dyDescent="0.2">
      <c r="A53" s="241" t="s">
        <v>272</v>
      </c>
      <c r="B53" s="242" t="s">
        <v>149</v>
      </c>
      <c r="C53" s="261" t="s">
        <v>150</v>
      </c>
      <c r="D53" s="243"/>
      <c r="E53" s="244"/>
      <c r="F53" s="245"/>
      <c r="G53" s="246">
        <f>SUMIF(AG54:AG56,"&lt;&gt;NOR",G54:G56)</f>
        <v>0</v>
      </c>
      <c r="H53" s="240"/>
      <c r="I53" s="240">
        <f>SUM(I54:I56)</f>
        <v>0</v>
      </c>
      <c r="J53" s="240"/>
      <c r="K53" s="240">
        <f>SUM(K54:K56)</f>
        <v>0</v>
      </c>
      <c r="L53" s="240"/>
      <c r="M53" s="240">
        <f>SUM(M54:M56)</f>
        <v>0</v>
      </c>
      <c r="N53" s="239"/>
      <c r="O53" s="239">
        <f>SUM(O54:O56)</f>
        <v>15.95</v>
      </c>
      <c r="P53" s="239"/>
      <c r="Q53" s="239">
        <f>SUM(Q54:Q56)</f>
        <v>0</v>
      </c>
      <c r="R53" s="240"/>
      <c r="S53" s="240"/>
      <c r="T53" s="240"/>
      <c r="U53" s="240"/>
      <c r="V53" s="240">
        <f>SUM(V54:V56)</f>
        <v>2.5500000000000003</v>
      </c>
      <c r="W53" s="240"/>
      <c r="X53" s="240"/>
      <c r="Y53" s="240"/>
      <c r="AG53" t="s">
        <v>273</v>
      </c>
    </row>
    <row r="54" spans="1:60" outlineLevel="1" x14ac:dyDescent="0.2">
      <c r="A54" s="248">
        <v>22</v>
      </c>
      <c r="B54" s="249" t="s">
        <v>1751</v>
      </c>
      <c r="C54" s="262" t="s">
        <v>1752</v>
      </c>
      <c r="D54" s="250" t="s">
        <v>342</v>
      </c>
      <c r="E54" s="251">
        <v>33.97</v>
      </c>
      <c r="F54" s="252"/>
      <c r="G54" s="253">
        <f>ROUND(E54*F54,2)</f>
        <v>0</v>
      </c>
      <c r="H54" s="236"/>
      <c r="I54" s="235">
        <f>ROUND(E54*H54,2)</f>
        <v>0</v>
      </c>
      <c r="J54" s="236"/>
      <c r="K54" s="235">
        <f>ROUND(E54*J54,2)</f>
        <v>0</v>
      </c>
      <c r="L54" s="235">
        <v>21</v>
      </c>
      <c r="M54" s="235">
        <f>G54*(1+L54/100)</f>
        <v>0</v>
      </c>
      <c r="N54" s="234">
        <v>0.1012</v>
      </c>
      <c r="O54" s="234">
        <f>ROUND(E54*N54,2)</f>
        <v>3.44</v>
      </c>
      <c r="P54" s="234">
        <v>0</v>
      </c>
      <c r="Q54" s="234">
        <f>ROUND(E54*P54,2)</f>
        <v>0</v>
      </c>
      <c r="R54" s="235"/>
      <c r="S54" s="235" t="s">
        <v>277</v>
      </c>
      <c r="T54" s="235" t="s">
        <v>278</v>
      </c>
      <c r="U54" s="235">
        <v>0.02</v>
      </c>
      <c r="V54" s="235">
        <f>ROUND(E54*U54,2)</f>
        <v>0.68</v>
      </c>
      <c r="W54" s="235"/>
      <c r="X54" s="235" t="s">
        <v>279</v>
      </c>
      <c r="Y54" s="235" t="s">
        <v>280</v>
      </c>
      <c r="Z54" s="214"/>
      <c r="AA54" s="214"/>
      <c r="AB54" s="214"/>
      <c r="AC54" s="214"/>
      <c r="AD54" s="214"/>
      <c r="AE54" s="214"/>
      <c r="AF54" s="214"/>
      <c r="AG54" s="214" t="s">
        <v>281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2" x14ac:dyDescent="0.2">
      <c r="A55" s="231"/>
      <c r="B55" s="232"/>
      <c r="C55" s="263" t="s">
        <v>1795</v>
      </c>
      <c r="D55" s="237"/>
      <c r="E55" s="238">
        <v>33.97</v>
      </c>
      <c r="F55" s="235"/>
      <c r="G55" s="235"/>
      <c r="H55" s="235"/>
      <c r="I55" s="235"/>
      <c r="J55" s="235"/>
      <c r="K55" s="235"/>
      <c r="L55" s="235"/>
      <c r="M55" s="235"/>
      <c r="N55" s="234"/>
      <c r="O55" s="234"/>
      <c r="P55" s="234"/>
      <c r="Q55" s="234"/>
      <c r="R55" s="235"/>
      <c r="S55" s="235"/>
      <c r="T55" s="235"/>
      <c r="U55" s="235"/>
      <c r="V55" s="235"/>
      <c r="W55" s="235"/>
      <c r="X55" s="235"/>
      <c r="Y55" s="235"/>
      <c r="Z55" s="214"/>
      <c r="AA55" s="214"/>
      <c r="AB55" s="214"/>
      <c r="AC55" s="214"/>
      <c r="AD55" s="214"/>
      <c r="AE55" s="214"/>
      <c r="AF55" s="214"/>
      <c r="AG55" s="214" t="s">
        <v>283</v>
      </c>
      <c r="AH55" s="214">
        <v>0</v>
      </c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ht="22.5" outlineLevel="1" x14ac:dyDescent="0.2">
      <c r="A56" s="254">
        <v>23</v>
      </c>
      <c r="B56" s="255" t="s">
        <v>1796</v>
      </c>
      <c r="C56" s="264" t="s">
        <v>1797</v>
      </c>
      <c r="D56" s="256" t="s">
        <v>342</v>
      </c>
      <c r="E56" s="257">
        <v>33.97</v>
      </c>
      <c r="F56" s="258"/>
      <c r="G56" s="259">
        <f>ROUND(E56*F56,2)</f>
        <v>0</v>
      </c>
      <c r="H56" s="236"/>
      <c r="I56" s="235">
        <f>ROUND(E56*H56,2)</f>
        <v>0</v>
      </c>
      <c r="J56" s="236"/>
      <c r="K56" s="235">
        <f>ROUND(E56*J56,2)</f>
        <v>0</v>
      </c>
      <c r="L56" s="235">
        <v>21</v>
      </c>
      <c r="M56" s="235">
        <f>G56*(1+L56/100)</f>
        <v>0</v>
      </c>
      <c r="N56" s="234">
        <v>0.36834</v>
      </c>
      <c r="O56" s="234">
        <f>ROUND(E56*N56,2)</f>
        <v>12.51</v>
      </c>
      <c r="P56" s="234">
        <v>0</v>
      </c>
      <c r="Q56" s="234">
        <f>ROUND(E56*P56,2)</f>
        <v>0</v>
      </c>
      <c r="R56" s="235"/>
      <c r="S56" s="235" t="s">
        <v>277</v>
      </c>
      <c r="T56" s="235" t="s">
        <v>278</v>
      </c>
      <c r="U56" s="235">
        <v>5.5E-2</v>
      </c>
      <c r="V56" s="235">
        <f>ROUND(E56*U56,2)</f>
        <v>1.87</v>
      </c>
      <c r="W56" s="235"/>
      <c r="X56" s="235" t="s">
        <v>279</v>
      </c>
      <c r="Y56" s="235" t="s">
        <v>280</v>
      </c>
      <c r="Z56" s="214"/>
      <c r="AA56" s="214"/>
      <c r="AB56" s="214"/>
      <c r="AC56" s="214"/>
      <c r="AD56" s="214"/>
      <c r="AE56" s="214"/>
      <c r="AF56" s="214"/>
      <c r="AG56" s="214" t="s">
        <v>281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x14ac:dyDescent="0.2">
      <c r="A57" s="241" t="s">
        <v>272</v>
      </c>
      <c r="B57" s="242" t="s">
        <v>160</v>
      </c>
      <c r="C57" s="261" t="s">
        <v>161</v>
      </c>
      <c r="D57" s="243"/>
      <c r="E57" s="244"/>
      <c r="F57" s="245"/>
      <c r="G57" s="246">
        <f>SUMIF(AG58:AG58,"&lt;&gt;NOR",G58:G58)</f>
        <v>0</v>
      </c>
      <c r="H57" s="240"/>
      <c r="I57" s="240">
        <f>SUM(I58:I58)</f>
        <v>0</v>
      </c>
      <c r="J57" s="240"/>
      <c r="K57" s="240">
        <f>SUM(K58:K58)</f>
        <v>0</v>
      </c>
      <c r="L57" s="240"/>
      <c r="M57" s="240">
        <f>SUM(M58:M58)</f>
        <v>0</v>
      </c>
      <c r="N57" s="239"/>
      <c r="O57" s="239">
        <f>SUM(O58:O58)</f>
        <v>0.09</v>
      </c>
      <c r="P57" s="239"/>
      <c r="Q57" s="239">
        <f>SUM(Q58:Q58)</f>
        <v>0</v>
      </c>
      <c r="R57" s="240"/>
      <c r="S57" s="240"/>
      <c r="T57" s="240"/>
      <c r="U57" s="240"/>
      <c r="V57" s="240">
        <f>SUM(V58:V58)</f>
        <v>1.69</v>
      </c>
      <c r="W57" s="240"/>
      <c r="X57" s="240"/>
      <c r="Y57" s="240"/>
      <c r="AG57" t="s">
        <v>273</v>
      </c>
    </row>
    <row r="58" spans="1:60" ht="22.5" outlineLevel="1" x14ac:dyDescent="0.2">
      <c r="A58" s="254">
        <v>24</v>
      </c>
      <c r="B58" s="255" t="s">
        <v>1798</v>
      </c>
      <c r="C58" s="264" t="s">
        <v>1799</v>
      </c>
      <c r="D58" s="256" t="s">
        <v>374</v>
      </c>
      <c r="E58" s="257">
        <v>1</v>
      </c>
      <c r="F58" s="258"/>
      <c r="G58" s="259">
        <f>ROUND(E58*F58,2)</f>
        <v>0</v>
      </c>
      <c r="H58" s="236"/>
      <c r="I58" s="235">
        <f>ROUND(E58*H58,2)</f>
        <v>0</v>
      </c>
      <c r="J58" s="236"/>
      <c r="K58" s="235">
        <f>ROUND(E58*J58,2)</f>
        <v>0</v>
      </c>
      <c r="L58" s="235">
        <v>21</v>
      </c>
      <c r="M58" s="235">
        <f>G58*(1+L58/100)</f>
        <v>0</v>
      </c>
      <c r="N58" s="234">
        <v>9.4359999999999999E-2</v>
      </c>
      <c r="O58" s="234">
        <f>ROUND(E58*N58,2)</f>
        <v>0.09</v>
      </c>
      <c r="P58" s="234">
        <v>0</v>
      </c>
      <c r="Q58" s="234">
        <f>ROUND(E58*P58,2)</f>
        <v>0</v>
      </c>
      <c r="R58" s="235"/>
      <c r="S58" s="235" t="s">
        <v>277</v>
      </c>
      <c r="T58" s="235" t="s">
        <v>278</v>
      </c>
      <c r="U58" s="235">
        <v>1.6890000000000001</v>
      </c>
      <c r="V58" s="235">
        <f>ROUND(E58*U58,2)</f>
        <v>1.69</v>
      </c>
      <c r="W58" s="235"/>
      <c r="X58" s="235" t="s">
        <v>279</v>
      </c>
      <c r="Y58" s="235" t="s">
        <v>280</v>
      </c>
      <c r="Z58" s="214"/>
      <c r="AA58" s="214"/>
      <c r="AB58" s="214"/>
      <c r="AC58" s="214"/>
      <c r="AD58" s="214"/>
      <c r="AE58" s="214"/>
      <c r="AF58" s="214"/>
      <c r="AG58" s="214" t="s">
        <v>281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x14ac:dyDescent="0.2">
      <c r="A59" s="241" t="s">
        <v>272</v>
      </c>
      <c r="B59" s="242" t="s">
        <v>169</v>
      </c>
      <c r="C59" s="261" t="s">
        <v>170</v>
      </c>
      <c r="D59" s="243"/>
      <c r="E59" s="244"/>
      <c r="F59" s="245"/>
      <c r="G59" s="246">
        <f>SUMIF(AG60:AG62,"&lt;&gt;NOR",G60:G62)</f>
        <v>0</v>
      </c>
      <c r="H59" s="240"/>
      <c r="I59" s="240">
        <f>SUM(I60:I62)</f>
        <v>0</v>
      </c>
      <c r="J59" s="240"/>
      <c r="K59" s="240">
        <f>SUM(K60:K62)</f>
        <v>0</v>
      </c>
      <c r="L59" s="240"/>
      <c r="M59" s="240">
        <f>SUM(M60:M62)</f>
        <v>0</v>
      </c>
      <c r="N59" s="239"/>
      <c r="O59" s="239">
        <f>SUM(O60:O62)</f>
        <v>3.41</v>
      </c>
      <c r="P59" s="239"/>
      <c r="Q59" s="239">
        <f>SUM(Q60:Q62)</f>
        <v>0</v>
      </c>
      <c r="R59" s="240"/>
      <c r="S59" s="240"/>
      <c r="T59" s="240"/>
      <c r="U59" s="240"/>
      <c r="V59" s="240">
        <f>SUM(V60:V62)</f>
        <v>2.63</v>
      </c>
      <c r="W59" s="240"/>
      <c r="X59" s="240"/>
      <c r="Y59" s="240"/>
      <c r="AG59" t="s">
        <v>273</v>
      </c>
    </row>
    <row r="60" spans="1:60" outlineLevel="1" x14ac:dyDescent="0.2">
      <c r="A60" s="254">
        <v>25</v>
      </c>
      <c r="B60" s="255" t="s">
        <v>1800</v>
      </c>
      <c r="C60" s="264" t="s">
        <v>1801</v>
      </c>
      <c r="D60" s="256" t="s">
        <v>351</v>
      </c>
      <c r="E60" s="257">
        <v>4.1500000000000004</v>
      </c>
      <c r="F60" s="258"/>
      <c r="G60" s="259">
        <f>ROUND(E60*F60,2)</f>
        <v>0</v>
      </c>
      <c r="H60" s="236"/>
      <c r="I60" s="235">
        <f>ROUND(E60*H60,2)</f>
        <v>0</v>
      </c>
      <c r="J60" s="236"/>
      <c r="K60" s="235">
        <f>ROUND(E60*J60,2)</f>
        <v>0</v>
      </c>
      <c r="L60" s="235">
        <v>21</v>
      </c>
      <c r="M60" s="235">
        <f>G60*(1+L60/100)</f>
        <v>0</v>
      </c>
      <c r="N60" s="234">
        <v>0.188</v>
      </c>
      <c r="O60" s="234">
        <f>ROUND(E60*N60,2)</f>
        <v>0.78</v>
      </c>
      <c r="P60" s="234">
        <v>0</v>
      </c>
      <c r="Q60" s="234">
        <f>ROUND(E60*P60,2)</f>
        <v>0</v>
      </c>
      <c r="R60" s="235"/>
      <c r="S60" s="235" t="s">
        <v>277</v>
      </c>
      <c r="T60" s="235" t="s">
        <v>278</v>
      </c>
      <c r="U60" s="235">
        <v>0.27200000000000002</v>
      </c>
      <c r="V60" s="235">
        <f>ROUND(E60*U60,2)</f>
        <v>1.1299999999999999</v>
      </c>
      <c r="W60" s="235"/>
      <c r="X60" s="235" t="s">
        <v>279</v>
      </c>
      <c r="Y60" s="235" t="s">
        <v>280</v>
      </c>
      <c r="Z60" s="214"/>
      <c r="AA60" s="214"/>
      <c r="AB60" s="214"/>
      <c r="AC60" s="214"/>
      <c r="AD60" s="214"/>
      <c r="AE60" s="214"/>
      <c r="AF60" s="214"/>
      <c r="AG60" s="214" t="s">
        <v>293</v>
      </c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outlineLevel="1" x14ac:dyDescent="0.2">
      <c r="A61" s="248">
        <v>26</v>
      </c>
      <c r="B61" s="249" t="s">
        <v>1802</v>
      </c>
      <c r="C61" s="262" t="s">
        <v>1803</v>
      </c>
      <c r="D61" s="250" t="s">
        <v>276</v>
      </c>
      <c r="E61" s="251">
        <v>1.04</v>
      </c>
      <c r="F61" s="252"/>
      <c r="G61" s="253">
        <f>ROUND(E61*F61,2)</f>
        <v>0</v>
      </c>
      <c r="H61" s="236"/>
      <c r="I61" s="235">
        <f>ROUND(E61*H61,2)</f>
        <v>0</v>
      </c>
      <c r="J61" s="236"/>
      <c r="K61" s="235">
        <f>ROUND(E61*J61,2)</f>
        <v>0</v>
      </c>
      <c r="L61" s="235">
        <v>21</v>
      </c>
      <c r="M61" s="235">
        <f>G61*(1+L61/100)</f>
        <v>0</v>
      </c>
      <c r="N61" s="234">
        <v>2.5249999999999999</v>
      </c>
      <c r="O61" s="234">
        <f>ROUND(E61*N61,2)</f>
        <v>2.63</v>
      </c>
      <c r="P61" s="234">
        <v>0</v>
      </c>
      <c r="Q61" s="234">
        <f>ROUND(E61*P61,2)</f>
        <v>0</v>
      </c>
      <c r="R61" s="235"/>
      <c r="S61" s="235" t="s">
        <v>277</v>
      </c>
      <c r="T61" s="235" t="s">
        <v>278</v>
      </c>
      <c r="U61" s="235">
        <v>1.44</v>
      </c>
      <c r="V61" s="235">
        <f>ROUND(E61*U61,2)</f>
        <v>1.5</v>
      </c>
      <c r="W61" s="235"/>
      <c r="X61" s="235" t="s">
        <v>279</v>
      </c>
      <c r="Y61" s="235" t="s">
        <v>280</v>
      </c>
      <c r="Z61" s="214"/>
      <c r="AA61" s="214"/>
      <c r="AB61" s="214"/>
      <c r="AC61" s="214"/>
      <c r="AD61" s="214"/>
      <c r="AE61" s="214"/>
      <c r="AF61" s="214"/>
      <c r="AG61" s="214" t="s">
        <v>293</v>
      </c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ht="22.5" outlineLevel="2" x14ac:dyDescent="0.2">
      <c r="A62" s="231"/>
      <c r="B62" s="232"/>
      <c r="C62" s="263" t="s">
        <v>1804</v>
      </c>
      <c r="D62" s="237"/>
      <c r="E62" s="238">
        <v>1.04</v>
      </c>
      <c r="F62" s="235"/>
      <c r="G62" s="235"/>
      <c r="H62" s="235"/>
      <c r="I62" s="235"/>
      <c r="J62" s="235"/>
      <c r="K62" s="235"/>
      <c r="L62" s="235"/>
      <c r="M62" s="235"/>
      <c r="N62" s="234"/>
      <c r="O62" s="234"/>
      <c r="P62" s="234"/>
      <c r="Q62" s="234"/>
      <c r="R62" s="235"/>
      <c r="S62" s="235"/>
      <c r="T62" s="235"/>
      <c r="U62" s="235"/>
      <c r="V62" s="235"/>
      <c r="W62" s="235"/>
      <c r="X62" s="235"/>
      <c r="Y62" s="235"/>
      <c r="Z62" s="214"/>
      <c r="AA62" s="214"/>
      <c r="AB62" s="214"/>
      <c r="AC62" s="214"/>
      <c r="AD62" s="214"/>
      <c r="AE62" s="214"/>
      <c r="AF62" s="214"/>
      <c r="AG62" s="214" t="s">
        <v>283</v>
      </c>
      <c r="AH62" s="214">
        <v>0</v>
      </c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x14ac:dyDescent="0.2">
      <c r="A63" s="241" t="s">
        <v>272</v>
      </c>
      <c r="B63" s="242" t="s">
        <v>179</v>
      </c>
      <c r="C63" s="261" t="s">
        <v>180</v>
      </c>
      <c r="D63" s="243"/>
      <c r="E63" s="244"/>
      <c r="F63" s="245"/>
      <c r="G63" s="246">
        <f>SUMIF(AG64:AG64,"&lt;&gt;NOR",G64:G64)</f>
        <v>0</v>
      </c>
      <c r="H63" s="240"/>
      <c r="I63" s="240">
        <f>SUM(I64:I64)</f>
        <v>0</v>
      </c>
      <c r="J63" s="240"/>
      <c r="K63" s="240">
        <f>SUM(K64:K64)</f>
        <v>0</v>
      </c>
      <c r="L63" s="240"/>
      <c r="M63" s="240">
        <f>SUM(M64:M64)</f>
        <v>0</v>
      </c>
      <c r="N63" s="239"/>
      <c r="O63" s="239">
        <f>SUM(O64:O64)</f>
        <v>0</v>
      </c>
      <c r="P63" s="239"/>
      <c r="Q63" s="239">
        <f>SUM(Q64:Q64)</f>
        <v>0</v>
      </c>
      <c r="R63" s="240"/>
      <c r="S63" s="240"/>
      <c r="T63" s="240"/>
      <c r="U63" s="240"/>
      <c r="V63" s="240">
        <f>SUM(V64:V64)</f>
        <v>0.43</v>
      </c>
      <c r="W63" s="240"/>
      <c r="X63" s="240"/>
      <c r="Y63" s="240"/>
      <c r="AG63" t="s">
        <v>273</v>
      </c>
    </row>
    <row r="64" spans="1:60" outlineLevel="1" x14ac:dyDescent="0.2">
      <c r="A64" s="254">
        <v>27</v>
      </c>
      <c r="B64" s="255" t="s">
        <v>1729</v>
      </c>
      <c r="C64" s="264" t="s">
        <v>1730</v>
      </c>
      <c r="D64" s="256" t="s">
        <v>379</v>
      </c>
      <c r="E64" s="257">
        <v>38.684609999999999</v>
      </c>
      <c r="F64" s="258"/>
      <c r="G64" s="259">
        <f>ROUND(E64*F64,2)</f>
        <v>0</v>
      </c>
      <c r="H64" s="236"/>
      <c r="I64" s="235">
        <f>ROUND(E64*H64,2)</f>
        <v>0</v>
      </c>
      <c r="J64" s="236"/>
      <c r="K64" s="235">
        <f>ROUND(E64*J64,2)</f>
        <v>0</v>
      </c>
      <c r="L64" s="235">
        <v>21</v>
      </c>
      <c r="M64" s="235">
        <f>G64*(1+L64/100)</f>
        <v>0</v>
      </c>
      <c r="N64" s="234">
        <v>0</v>
      </c>
      <c r="O64" s="234">
        <f>ROUND(E64*N64,2)</f>
        <v>0</v>
      </c>
      <c r="P64" s="234">
        <v>0</v>
      </c>
      <c r="Q64" s="234">
        <f>ROUND(E64*P64,2)</f>
        <v>0</v>
      </c>
      <c r="R64" s="235"/>
      <c r="S64" s="235" t="s">
        <v>277</v>
      </c>
      <c r="T64" s="235" t="s">
        <v>278</v>
      </c>
      <c r="U64" s="235">
        <v>1.0999999999999999E-2</v>
      </c>
      <c r="V64" s="235">
        <f>ROUND(E64*U64,2)</f>
        <v>0.43</v>
      </c>
      <c r="W64" s="235"/>
      <c r="X64" s="235" t="s">
        <v>705</v>
      </c>
      <c r="Y64" s="235" t="s">
        <v>280</v>
      </c>
      <c r="Z64" s="214"/>
      <c r="AA64" s="214"/>
      <c r="AB64" s="214"/>
      <c r="AC64" s="214"/>
      <c r="AD64" s="214"/>
      <c r="AE64" s="214"/>
      <c r="AF64" s="214"/>
      <c r="AG64" s="214" t="s">
        <v>741</v>
      </c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</row>
    <row r="65" spans="1:60" x14ac:dyDescent="0.2">
      <c r="A65" s="241" t="s">
        <v>272</v>
      </c>
      <c r="B65" s="242" t="s">
        <v>244</v>
      </c>
      <c r="C65" s="261" t="s">
        <v>29</v>
      </c>
      <c r="D65" s="243"/>
      <c r="E65" s="244"/>
      <c r="F65" s="245"/>
      <c r="G65" s="246">
        <f>SUMIF(AG66:AG66,"&lt;&gt;NOR",G66:G66)</f>
        <v>0</v>
      </c>
      <c r="H65" s="240"/>
      <c r="I65" s="240">
        <f>SUM(I66:I66)</f>
        <v>0</v>
      </c>
      <c r="J65" s="240"/>
      <c r="K65" s="240">
        <f>SUM(K66:K66)</f>
        <v>0</v>
      </c>
      <c r="L65" s="240"/>
      <c r="M65" s="240">
        <f>SUM(M66:M66)</f>
        <v>0</v>
      </c>
      <c r="N65" s="239"/>
      <c r="O65" s="239">
        <f>SUM(O66:O66)</f>
        <v>0</v>
      </c>
      <c r="P65" s="239"/>
      <c r="Q65" s="239">
        <f>SUM(Q66:Q66)</f>
        <v>0</v>
      </c>
      <c r="R65" s="240"/>
      <c r="S65" s="240"/>
      <c r="T65" s="240"/>
      <c r="U65" s="240"/>
      <c r="V65" s="240">
        <f>SUM(V66:V66)</f>
        <v>0</v>
      </c>
      <c r="W65" s="240"/>
      <c r="X65" s="240"/>
      <c r="Y65" s="240"/>
      <c r="AG65" t="s">
        <v>273</v>
      </c>
    </row>
    <row r="66" spans="1:60" outlineLevel="1" x14ac:dyDescent="0.2">
      <c r="A66" s="248">
        <v>28</v>
      </c>
      <c r="B66" s="249" t="s">
        <v>1435</v>
      </c>
      <c r="C66" s="262" t="s">
        <v>1141</v>
      </c>
      <c r="D66" s="250" t="s">
        <v>804</v>
      </c>
      <c r="E66" s="251">
        <v>1</v>
      </c>
      <c r="F66" s="252"/>
      <c r="G66" s="253">
        <f>ROUND(E66*F66,2)</f>
        <v>0</v>
      </c>
      <c r="H66" s="236"/>
      <c r="I66" s="235">
        <f>ROUND(E66*H66,2)</f>
        <v>0</v>
      </c>
      <c r="J66" s="236"/>
      <c r="K66" s="235">
        <f>ROUND(E66*J66,2)</f>
        <v>0</v>
      </c>
      <c r="L66" s="235">
        <v>21</v>
      </c>
      <c r="M66" s="235">
        <f>G66*(1+L66/100)</f>
        <v>0</v>
      </c>
      <c r="N66" s="234">
        <v>0</v>
      </c>
      <c r="O66" s="234">
        <f>ROUND(E66*N66,2)</f>
        <v>0</v>
      </c>
      <c r="P66" s="234">
        <v>0</v>
      </c>
      <c r="Q66" s="234">
        <f>ROUND(E66*P66,2)</f>
        <v>0</v>
      </c>
      <c r="R66" s="235"/>
      <c r="S66" s="235" t="s">
        <v>277</v>
      </c>
      <c r="T66" s="235" t="s">
        <v>312</v>
      </c>
      <c r="U66" s="235">
        <v>0</v>
      </c>
      <c r="V66" s="235">
        <f>ROUND(E66*U66,2)</f>
        <v>0</v>
      </c>
      <c r="W66" s="235"/>
      <c r="X66" s="235" t="s">
        <v>805</v>
      </c>
      <c r="Y66" s="235" t="s">
        <v>280</v>
      </c>
      <c r="Z66" s="214"/>
      <c r="AA66" s="214"/>
      <c r="AB66" s="214"/>
      <c r="AC66" s="214"/>
      <c r="AD66" s="214"/>
      <c r="AE66" s="214"/>
      <c r="AF66" s="214"/>
      <c r="AG66" s="214" t="s">
        <v>809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x14ac:dyDescent="0.2">
      <c r="A67" s="3"/>
      <c r="B67" s="4"/>
      <c r="C67" s="266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AE67">
        <v>12</v>
      </c>
      <c r="AF67">
        <v>21</v>
      </c>
      <c r="AG67" t="s">
        <v>258</v>
      </c>
    </row>
    <row r="68" spans="1:60" x14ac:dyDescent="0.2">
      <c r="A68" s="217"/>
      <c r="B68" s="218" t="s">
        <v>31</v>
      </c>
      <c r="C68" s="267"/>
      <c r="D68" s="219"/>
      <c r="E68" s="220"/>
      <c r="F68" s="220"/>
      <c r="G68" s="247">
        <f>G8+G17+G41+G53+G57+G59+G63+G65</f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AE68">
        <f>SUMIF(L7:L66,AE67,G7:G66)</f>
        <v>0</v>
      </c>
      <c r="AF68">
        <f>SUMIF(L7:L66,AF67,G7:G66)</f>
        <v>0</v>
      </c>
      <c r="AG68" t="s">
        <v>810</v>
      </c>
    </row>
    <row r="69" spans="1:60" x14ac:dyDescent="0.2">
      <c r="A69" s="3"/>
      <c r="B69" s="4"/>
      <c r="C69" s="266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60" x14ac:dyDescent="0.2">
      <c r="A70" s="3"/>
      <c r="B70" s="4"/>
      <c r="C70" s="266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60" x14ac:dyDescent="0.2">
      <c r="A71" s="221" t="s">
        <v>811</v>
      </c>
      <c r="B71" s="221"/>
      <c r="C71" s="268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60" x14ac:dyDescent="0.2">
      <c r="A72" s="222"/>
      <c r="B72" s="223"/>
      <c r="C72" s="269"/>
      <c r="D72" s="223"/>
      <c r="E72" s="223"/>
      <c r="F72" s="223"/>
      <c r="G72" s="22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AG72" t="s">
        <v>812</v>
      </c>
    </row>
    <row r="73" spans="1:60" x14ac:dyDescent="0.2">
      <c r="A73" s="225"/>
      <c r="B73" s="226"/>
      <c r="C73" s="270"/>
      <c r="D73" s="226"/>
      <c r="E73" s="226"/>
      <c r="F73" s="226"/>
      <c r="G73" s="227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60" x14ac:dyDescent="0.2">
      <c r="A74" s="225"/>
      <c r="B74" s="226"/>
      <c r="C74" s="270"/>
      <c r="D74" s="226"/>
      <c r="E74" s="226"/>
      <c r="F74" s="226"/>
      <c r="G74" s="227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60" x14ac:dyDescent="0.2">
      <c r="A75" s="225"/>
      <c r="B75" s="226"/>
      <c r="C75" s="270"/>
      <c r="D75" s="226"/>
      <c r="E75" s="226"/>
      <c r="F75" s="226"/>
      <c r="G75" s="227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60" x14ac:dyDescent="0.2">
      <c r="A76" s="228"/>
      <c r="B76" s="229"/>
      <c r="C76" s="271"/>
      <c r="D76" s="229"/>
      <c r="E76" s="229"/>
      <c r="F76" s="229"/>
      <c r="G76" s="23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60" x14ac:dyDescent="0.2">
      <c r="A77" s="3"/>
      <c r="B77" s="4"/>
      <c r="C77" s="266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60" x14ac:dyDescent="0.2">
      <c r="C78" s="272"/>
      <c r="D78" s="10"/>
      <c r="AG78" t="s">
        <v>813</v>
      </c>
    </row>
    <row r="79" spans="1:60" x14ac:dyDescent="0.2">
      <c r="D79" s="10"/>
    </row>
    <row r="80" spans="1:60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71:C71"/>
    <mergeCell ref="A72:G76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52</v>
      </c>
      <c r="C3" s="203" t="s">
        <v>53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73</v>
      </c>
      <c r="C4" s="206" t="s">
        <v>74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139</v>
      </c>
      <c r="C8" s="261" t="s">
        <v>140</v>
      </c>
      <c r="D8" s="243"/>
      <c r="E8" s="244"/>
      <c r="F8" s="245"/>
      <c r="G8" s="246">
        <f>SUMIF(AG9:AG20,"&lt;&gt;NOR",G9:G20)</f>
        <v>0</v>
      </c>
      <c r="H8" s="240"/>
      <c r="I8" s="240">
        <f>SUM(I9:I20)</f>
        <v>0</v>
      </c>
      <c r="J8" s="240"/>
      <c r="K8" s="240">
        <f>SUM(K9:K20)</f>
        <v>0</v>
      </c>
      <c r="L8" s="240"/>
      <c r="M8" s="240">
        <f>SUM(M9:M20)</f>
        <v>0</v>
      </c>
      <c r="N8" s="239"/>
      <c r="O8" s="239">
        <f>SUM(O9:O20)</f>
        <v>0</v>
      </c>
      <c r="P8" s="239"/>
      <c r="Q8" s="239">
        <f>SUM(Q9:Q20)</f>
        <v>0</v>
      </c>
      <c r="R8" s="240"/>
      <c r="S8" s="240"/>
      <c r="T8" s="240"/>
      <c r="U8" s="240"/>
      <c r="V8" s="240">
        <f>SUM(V9:V20)</f>
        <v>19.439999999999998</v>
      </c>
      <c r="W8" s="240"/>
      <c r="X8" s="240"/>
      <c r="Y8" s="240"/>
      <c r="AG8" t="s">
        <v>273</v>
      </c>
    </row>
    <row r="9" spans="1:60" outlineLevel="1" x14ac:dyDescent="0.2">
      <c r="A9" s="248">
        <v>1</v>
      </c>
      <c r="B9" s="249" t="s">
        <v>1805</v>
      </c>
      <c r="C9" s="262" t="s">
        <v>1806</v>
      </c>
      <c r="D9" s="250" t="s">
        <v>276</v>
      </c>
      <c r="E9" s="251">
        <v>23.1</v>
      </c>
      <c r="F9" s="252"/>
      <c r="G9" s="253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277</v>
      </c>
      <c r="T9" s="235" t="s">
        <v>278</v>
      </c>
      <c r="U9" s="235">
        <v>0.48499999999999999</v>
      </c>
      <c r="V9" s="235">
        <f>ROUND(E9*U9,2)</f>
        <v>11.2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281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">
      <c r="A10" s="231"/>
      <c r="B10" s="232"/>
      <c r="C10" s="263" t="s">
        <v>1807</v>
      </c>
      <c r="D10" s="237"/>
      <c r="E10" s="238">
        <v>2.1</v>
      </c>
      <c r="F10" s="235"/>
      <c r="G10" s="235"/>
      <c r="H10" s="235"/>
      <c r="I10" s="235"/>
      <c r="J10" s="235"/>
      <c r="K10" s="235"/>
      <c r="L10" s="235"/>
      <c r="M10" s="235"/>
      <c r="N10" s="234"/>
      <c r="O10" s="234"/>
      <c r="P10" s="234"/>
      <c r="Q10" s="234"/>
      <c r="R10" s="235"/>
      <c r="S10" s="235"/>
      <c r="T10" s="235"/>
      <c r="U10" s="235"/>
      <c r="V10" s="235"/>
      <c r="W10" s="235"/>
      <c r="X10" s="235"/>
      <c r="Y10" s="235"/>
      <c r="Z10" s="214"/>
      <c r="AA10" s="214"/>
      <c r="AB10" s="214"/>
      <c r="AC10" s="214"/>
      <c r="AD10" s="214"/>
      <c r="AE10" s="214"/>
      <c r="AF10" s="214"/>
      <c r="AG10" s="214" t="s">
        <v>283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3" x14ac:dyDescent="0.2">
      <c r="A11" s="231"/>
      <c r="B11" s="232"/>
      <c r="C11" s="263" t="s">
        <v>1808</v>
      </c>
      <c r="D11" s="237"/>
      <c r="E11" s="238">
        <v>21</v>
      </c>
      <c r="F11" s="235"/>
      <c r="G11" s="235"/>
      <c r="H11" s="235"/>
      <c r="I11" s="235"/>
      <c r="J11" s="235"/>
      <c r="K11" s="235"/>
      <c r="L11" s="235"/>
      <c r="M11" s="235"/>
      <c r="N11" s="234"/>
      <c r="O11" s="234"/>
      <c r="P11" s="234"/>
      <c r="Q11" s="234"/>
      <c r="R11" s="235"/>
      <c r="S11" s="235"/>
      <c r="T11" s="235"/>
      <c r="U11" s="235"/>
      <c r="V11" s="235"/>
      <c r="W11" s="235"/>
      <c r="X11" s="235"/>
      <c r="Y11" s="235"/>
      <c r="Z11" s="214"/>
      <c r="AA11" s="214"/>
      <c r="AB11" s="214"/>
      <c r="AC11" s="214"/>
      <c r="AD11" s="214"/>
      <c r="AE11" s="214"/>
      <c r="AF11" s="214"/>
      <c r="AG11" s="214" t="s">
        <v>283</v>
      </c>
      <c r="AH11" s="214">
        <v>0</v>
      </c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1" x14ac:dyDescent="0.2">
      <c r="A12" s="248">
        <v>2</v>
      </c>
      <c r="B12" s="249" t="s">
        <v>295</v>
      </c>
      <c r="C12" s="262" t="s">
        <v>829</v>
      </c>
      <c r="D12" s="250" t="s">
        <v>276</v>
      </c>
      <c r="E12" s="251">
        <v>8.4499999999999993</v>
      </c>
      <c r="F12" s="252"/>
      <c r="G12" s="253">
        <f>ROUND(E12*F12,2)</f>
        <v>0</v>
      </c>
      <c r="H12" s="236"/>
      <c r="I12" s="235">
        <f>ROUND(E12*H12,2)</f>
        <v>0</v>
      </c>
      <c r="J12" s="236"/>
      <c r="K12" s="235">
        <f>ROUND(E12*J12,2)</f>
        <v>0</v>
      </c>
      <c r="L12" s="235">
        <v>21</v>
      </c>
      <c r="M12" s="235">
        <f>G12*(1+L12/100)</f>
        <v>0</v>
      </c>
      <c r="N12" s="234">
        <v>0</v>
      </c>
      <c r="O12" s="234">
        <f>ROUND(E12*N12,2)</f>
        <v>0</v>
      </c>
      <c r="P12" s="234">
        <v>0</v>
      </c>
      <c r="Q12" s="234">
        <f>ROUND(E12*P12,2)</f>
        <v>0</v>
      </c>
      <c r="R12" s="235"/>
      <c r="S12" s="235" t="s">
        <v>277</v>
      </c>
      <c r="T12" s="235" t="s">
        <v>278</v>
      </c>
      <c r="U12" s="235">
        <v>0.05</v>
      </c>
      <c r="V12" s="235">
        <f>ROUND(E12*U12,2)</f>
        <v>0.42</v>
      </c>
      <c r="W12" s="235"/>
      <c r="X12" s="235" t="s">
        <v>279</v>
      </c>
      <c r="Y12" s="235" t="s">
        <v>280</v>
      </c>
      <c r="Z12" s="214"/>
      <c r="AA12" s="214"/>
      <c r="AB12" s="214"/>
      <c r="AC12" s="214"/>
      <c r="AD12" s="214"/>
      <c r="AE12" s="214"/>
      <c r="AF12" s="214"/>
      <c r="AG12" s="214" t="s">
        <v>281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2" x14ac:dyDescent="0.2">
      <c r="A13" s="231"/>
      <c r="B13" s="232"/>
      <c r="C13" s="263" t="s">
        <v>1809</v>
      </c>
      <c r="D13" s="237"/>
      <c r="E13" s="238">
        <v>8.4499999999999993</v>
      </c>
      <c r="F13" s="235"/>
      <c r="G13" s="235"/>
      <c r="H13" s="235"/>
      <c r="I13" s="235"/>
      <c r="J13" s="235"/>
      <c r="K13" s="235"/>
      <c r="L13" s="235"/>
      <c r="M13" s="235"/>
      <c r="N13" s="234"/>
      <c r="O13" s="234"/>
      <c r="P13" s="234"/>
      <c r="Q13" s="234"/>
      <c r="R13" s="235"/>
      <c r="S13" s="235"/>
      <c r="T13" s="235"/>
      <c r="U13" s="235"/>
      <c r="V13" s="235"/>
      <c r="W13" s="235"/>
      <c r="X13" s="235"/>
      <c r="Y13" s="235"/>
      <c r="Z13" s="214"/>
      <c r="AA13" s="214"/>
      <c r="AB13" s="214"/>
      <c r="AC13" s="214"/>
      <c r="AD13" s="214"/>
      <c r="AE13" s="214"/>
      <c r="AF13" s="214"/>
      <c r="AG13" s="214" t="s">
        <v>283</v>
      </c>
      <c r="AH13" s="214">
        <v>0</v>
      </c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1" x14ac:dyDescent="0.2">
      <c r="A14" s="248">
        <v>3</v>
      </c>
      <c r="B14" s="249" t="s">
        <v>337</v>
      </c>
      <c r="C14" s="262" t="s">
        <v>338</v>
      </c>
      <c r="D14" s="250" t="s">
        <v>276</v>
      </c>
      <c r="E14" s="251">
        <v>14.56</v>
      </c>
      <c r="F14" s="252"/>
      <c r="G14" s="253">
        <f>ROUND(E14*F14,2)</f>
        <v>0</v>
      </c>
      <c r="H14" s="236"/>
      <c r="I14" s="235">
        <f>ROUND(E14*H14,2)</f>
        <v>0</v>
      </c>
      <c r="J14" s="236"/>
      <c r="K14" s="235">
        <f>ROUND(E14*J14,2)</f>
        <v>0</v>
      </c>
      <c r="L14" s="235">
        <v>21</v>
      </c>
      <c r="M14" s="235">
        <f>G14*(1+L14/100)</f>
        <v>0</v>
      </c>
      <c r="N14" s="234">
        <v>0</v>
      </c>
      <c r="O14" s="234">
        <f>ROUND(E14*N14,2)</f>
        <v>0</v>
      </c>
      <c r="P14" s="234">
        <v>0</v>
      </c>
      <c r="Q14" s="234">
        <f>ROUND(E14*P14,2)</f>
        <v>0</v>
      </c>
      <c r="R14" s="235"/>
      <c r="S14" s="235" t="s">
        <v>277</v>
      </c>
      <c r="T14" s="235" t="s">
        <v>278</v>
      </c>
      <c r="U14" s="235">
        <v>0.01</v>
      </c>
      <c r="V14" s="235">
        <f>ROUND(E14*U14,2)</f>
        <v>0.15</v>
      </c>
      <c r="W14" s="235"/>
      <c r="X14" s="235" t="s">
        <v>279</v>
      </c>
      <c r="Y14" s="235" t="s">
        <v>280</v>
      </c>
      <c r="Z14" s="214"/>
      <c r="AA14" s="214"/>
      <c r="AB14" s="214"/>
      <c r="AC14" s="214"/>
      <c r="AD14" s="214"/>
      <c r="AE14" s="214"/>
      <c r="AF14" s="214"/>
      <c r="AG14" s="214" t="s">
        <v>293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2" x14ac:dyDescent="0.2">
      <c r="A15" s="231"/>
      <c r="B15" s="232"/>
      <c r="C15" s="263" t="s">
        <v>1810</v>
      </c>
      <c r="D15" s="237"/>
      <c r="E15" s="238">
        <v>14.56</v>
      </c>
      <c r="F15" s="235"/>
      <c r="G15" s="235"/>
      <c r="H15" s="235"/>
      <c r="I15" s="235"/>
      <c r="J15" s="235"/>
      <c r="K15" s="235"/>
      <c r="L15" s="235"/>
      <c r="M15" s="235"/>
      <c r="N15" s="234"/>
      <c r="O15" s="234"/>
      <c r="P15" s="234"/>
      <c r="Q15" s="234"/>
      <c r="R15" s="235"/>
      <c r="S15" s="235"/>
      <c r="T15" s="235"/>
      <c r="U15" s="235"/>
      <c r="V15" s="235"/>
      <c r="W15" s="235"/>
      <c r="X15" s="235"/>
      <c r="Y15" s="235"/>
      <c r="Z15" s="214"/>
      <c r="AA15" s="214"/>
      <c r="AB15" s="214"/>
      <c r="AC15" s="214"/>
      <c r="AD15" s="214"/>
      <c r="AE15" s="214"/>
      <c r="AF15" s="214"/>
      <c r="AG15" s="214" t="s">
        <v>283</v>
      </c>
      <c r="AH15" s="214">
        <v>0</v>
      </c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">
      <c r="A16" s="248">
        <v>4</v>
      </c>
      <c r="B16" s="249" t="s">
        <v>332</v>
      </c>
      <c r="C16" s="262" t="s">
        <v>333</v>
      </c>
      <c r="D16" s="250" t="s">
        <v>276</v>
      </c>
      <c r="E16" s="251">
        <v>31.55</v>
      </c>
      <c r="F16" s="252"/>
      <c r="G16" s="253">
        <f>ROUND(E16*F16,2)</f>
        <v>0</v>
      </c>
      <c r="H16" s="236"/>
      <c r="I16" s="235">
        <f>ROUND(E16*H16,2)</f>
        <v>0</v>
      </c>
      <c r="J16" s="236"/>
      <c r="K16" s="235">
        <f>ROUND(E16*J16,2)</f>
        <v>0</v>
      </c>
      <c r="L16" s="235">
        <v>21</v>
      </c>
      <c r="M16" s="235">
        <f>G16*(1+L16/100)</f>
        <v>0</v>
      </c>
      <c r="N16" s="234">
        <v>0</v>
      </c>
      <c r="O16" s="234">
        <f>ROUND(E16*N16,2)</f>
        <v>0</v>
      </c>
      <c r="P16" s="234">
        <v>0</v>
      </c>
      <c r="Q16" s="234">
        <f>ROUND(E16*P16,2)</f>
        <v>0</v>
      </c>
      <c r="R16" s="235"/>
      <c r="S16" s="235" t="s">
        <v>277</v>
      </c>
      <c r="T16" s="235" t="s">
        <v>278</v>
      </c>
      <c r="U16" s="235">
        <v>0.01</v>
      </c>
      <c r="V16" s="235">
        <f>ROUND(E16*U16,2)</f>
        <v>0.32</v>
      </c>
      <c r="W16" s="235"/>
      <c r="X16" s="235" t="s">
        <v>279</v>
      </c>
      <c r="Y16" s="235" t="s">
        <v>280</v>
      </c>
      <c r="Z16" s="214"/>
      <c r="AA16" s="214"/>
      <c r="AB16" s="214"/>
      <c r="AC16" s="214"/>
      <c r="AD16" s="214"/>
      <c r="AE16" s="214"/>
      <c r="AF16" s="214"/>
      <c r="AG16" s="214" t="s">
        <v>293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2" x14ac:dyDescent="0.2">
      <c r="A17" s="231"/>
      <c r="B17" s="232"/>
      <c r="C17" s="263" t="s">
        <v>1811</v>
      </c>
      <c r="D17" s="237"/>
      <c r="E17" s="238">
        <v>31.55</v>
      </c>
      <c r="F17" s="235"/>
      <c r="G17" s="235"/>
      <c r="H17" s="235"/>
      <c r="I17" s="235"/>
      <c r="J17" s="235"/>
      <c r="K17" s="235"/>
      <c r="L17" s="235"/>
      <c r="M17" s="235"/>
      <c r="N17" s="234"/>
      <c r="O17" s="234"/>
      <c r="P17" s="234"/>
      <c r="Q17" s="234"/>
      <c r="R17" s="235"/>
      <c r="S17" s="235"/>
      <c r="T17" s="235"/>
      <c r="U17" s="235"/>
      <c r="V17" s="235"/>
      <c r="W17" s="235"/>
      <c r="X17" s="235"/>
      <c r="Y17" s="235"/>
      <c r="Z17" s="214"/>
      <c r="AA17" s="214"/>
      <c r="AB17" s="214"/>
      <c r="AC17" s="214"/>
      <c r="AD17" s="214"/>
      <c r="AE17" s="214"/>
      <c r="AF17" s="214"/>
      <c r="AG17" s="214" t="s">
        <v>283</v>
      </c>
      <c r="AH17" s="214">
        <v>0</v>
      </c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ht="22.5" outlineLevel="1" x14ac:dyDescent="0.2">
      <c r="A18" s="248">
        <v>5</v>
      </c>
      <c r="B18" s="249" t="s">
        <v>1526</v>
      </c>
      <c r="C18" s="262" t="s">
        <v>1527</v>
      </c>
      <c r="D18" s="250" t="s">
        <v>276</v>
      </c>
      <c r="E18" s="251">
        <v>8.4499999999999993</v>
      </c>
      <c r="F18" s="252"/>
      <c r="G18" s="253">
        <f>ROUND(E18*F18,2)</f>
        <v>0</v>
      </c>
      <c r="H18" s="236"/>
      <c r="I18" s="235">
        <f>ROUND(E18*H18,2)</f>
        <v>0</v>
      </c>
      <c r="J18" s="236"/>
      <c r="K18" s="235">
        <f>ROUND(E18*J18,2)</f>
        <v>0</v>
      </c>
      <c r="L18" s="235">
        <v>21</v>
      </c>
      <c r="M18" s="235">
        <f>G18*(1+L18/100)</f>
        <v>0</v>
      </c>
      <c r="N18" s="234">
        <v>0</v>
      </c>
      <c r="O18" s="234">
        <f>ROUND(E18*N18,2)</f>
        <v>0</v>
      </c>
      <c r="P18" s="234">
        <v>0</v>
      </c>
      <c r="Q18" s="234">
        <f>ROUND(E18*P18,2)</f>
        <v>0</v>
      </c>
      <c r="R18" s="235"/>
      <c r="S18" s="235" t="s">
        <v>277</v>
      </c>
      <c r="T18" s="235" t="s">
        <v>278</v>
      </c>
      <c r="U18" s="235">
        <v>0.87</v>
      </c>
      <c r="V18" s="235">
        <f>ROUND(E18*U18,2)</f>
        <v>7.35</v>
      </c>
      <c r="W18" s="235"/>
      <c r="X18" s="235" t="s">
        <v>484</v>
      </c>
      <c r="Y18" s="235" t="s">
        <v>280</v>
      </c>
      <c r="Z18" s="214"/>
      <c r="AA18" s="214"/>
      <c r="AB18" s="214"/>
      <c r="AC18" s="214"/>
      <c r="AD18" s="214"/>
      <c r="AE18" s="214"/>
      <c r="AF18" s="214"/>
      <c r="AG18" s="214" t="s">
        <v>1509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ht="22.5" outlineLevel="2" x14ac:dyDescent="0.2">
      <c r="A19" s="231"/>
      <c r="B19" s="232"/>
      <c r="C19" s="263" t="s">
        <v>1812</v>
      </c>
      <c r="D19" s="237"/>
      <c r="E19" s="238">
        <v>0.76800000000000002</v>
      </c>
      <c r="F19" s="235"/>
      <c r="G19" s="235"/>
      <c r="H19" s="235"/>
      <c r="I19" s="235"/>
      <c r="J19" s="235"/>
      <c r="K19" s="235"/>
      <c r="L19" s="235"/>
      <c r="M19" s="235"/>
      <c r="N19" s="234"/>
      <c r="O19" s="234"/>
      <c r="P19" s="234"/>
      <c r="Q19" s="234"/>
      <c r="R19" s="235"/>
      <c r="S19" s="235"/>
      <c r="T19" s="235"/>
      <c r="U19" s="235"/>
      <c r="V19" s="235"/>
      <c r="W19" s="235"/>
      <c r="X19" s="235"/>
      <c r="Y19" s="235"/>
      <c r="Z19" s="214"/>
      <c r="AA19" s="214"/>
      <c r="AB19" s="214"/>
      <c r="AC19" s="214"/>
      <c r="AD19" s="214"/>
      <c r="AE19" s="214"/>
      <c r="AF19" s="214"/>
      <c r="AG19" s="214" t="s">
        <v>283</v>
      </c>
      <c r="AH19" s="214">
        <v>0</v>
      </c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ht="22.5" outlineLevel="3" x14ac:dyDescent="0.2">
      <c r="A20" s="231"/>
      <c r="B20" s="232"/>
      <c r="C20" s="263" t="s">
        <v>1813</v>
      </c>
      <c r="D20" s="237"/>
      <c r="E20" s="238">
        <v>7.6820000000000004</v>
      </c>
      <c r="F20" s="235"/>
      <c r="G20" s="235"/>
      <c r="H20" s="235"/>
      <c r="I20" s="235"/>
      <c r="J20" s="235"/>
      <c r="K20" s="235"/>
      <c r="L20" s="235"/>
      <c r="M20" s="235"/>
      <c r="N20" s="234"/>
      <c r="O20" s="234"/>
      <c r="P20" s="234"/>
      <c r="Q20" s="234"/>
      <c r="R20" s="235"/>
      <c r="S20" s="235"/>
      <c r="T20" s="235"/>
      <c r="U20" s="235"/>
      <c r="V20" s="235"/>
      <c r="W20" s="235"/>
      <c r="X20" s="235"/>
      <c r="Y20" s="235"/>
      <c r="Z20" s="214"/>
      <c r="AA20" s="214"/>
      <c r="AB20" s="214"/>
      <c r="AC20" s="214"/>
      <c r="AD20" s="214"/>
      <c r="AE20" s="214"/>
      <c r="AF20" s="214"/>
      <c r="AG20" s="214" t="s">
        <v>283</v>
      </c>
      <c r="AH20" s="214">
        <v>0</v>
      </c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x14ac:dyDescent="0.2">
      <c r="A21" s="241" t="s">
        <v>272</v>
      </c>
      <c r="B21" s="242" t="s">
        <v>141</v>
      </c>
      <c r="C21" s="261" t="s">
        <v>142</v>
      </c>
      <c r="D21" s="243"/>
      <c r="E21" s="244"/>
      <c r="F21" s="245"/>
      <c r="G21" s="246">
        <f>SUMIF(AG22:AG33,"&lt;&gt;NOR",G22:G33)</f>
        <v>0</v>
      </c>
      <c r="H21" s="240"/>
      <c r="I21" s="240">
        <f>SUM(I22:I33)</f>
        <v>0</v>
      </c>
      <c r="J21" s="240"/>
      <c r="K21" s="240">
        <f>SUM(K22:K33)</f>
        <v>0</v>
      </c>
      <c r="L21" s="240"/>
      <c r="M21" s="240">
        <f>SUM(M22:M33)</f>
        <v>0</v>
      </c>
      <c r="N21" s="239"/>
      <c r="O21" s="239">
        <f>SUM(O22:O33)</f>
        <v>36.299999999999997</v>
      </c>
      <c r="P21" s="239"/>
      <c r="Q21" s="239">
        <f>SUM(Q22:Q33)</f>
        <v>0</v>
      </c>
      <c r="R21" s="240"/>
      <c r="S21" s="240"/>
      <c r="T21" s="240"/>
      <c r="U21" s="240"/>
      <c r="V21" s="240">
        <f>SUM(V22:V33)</f>
        <v>19.490000000000002</v>
      </c>
      <c r="W21" s="240"/>
      <c r="X21" s="240"/>
      <c r="Y21" s="240"/>
      <c r="AG21" t="s">
        <v>273</v>
      </c>
    </row>
    <row r="22" spans="1:60" outlineLevel="1" x14ac:dyDescent="0.2">
      <c r="A22" s="248">
        <v>6</v>
      </c>
      <c r="B22" s="249" t="s">
        <v>392</v>
      </c>
      <c r="C22" s="262" t="s">
        <v>393</v>
      </c>
      <c r="D22" s="250" t="s">
        <v>342</v>
      </c>
      <c r="E22" s="251">
        <v>11.28</v>
      </c>
      <c r="F22" s="252"/>
      <c r="G22" s="253">
        <f>ROUND(E22*F22,2)</f>
        <v>0</v>
      </c>
      <c r="H22" s="236"/>
      <c r="I22" s="235">
        <f>ROUND(E22*H22,2)</f>
        <v>0</v>
      </c>
      <c r="J22" s="236"/>
      <c r="K22" s="235">
        <f>ROUND(E22*J22,2)</f>
        <v>0</v>
      </c>
      <c r="L22" s="235">
        <v>21</v>
      </c>
      <c r="M22" s="235">
        <f>G22*(1+L22/100)</f>
        <v>0</v>
      </c>
      <c r="N22" s="234">
        <v>0</v>
      </c>
      <c r="O22" s="234">
        <f>ROUND(E22*N22,2)</f>
        <v>0</v>
      </c>
      <c r="P22" s="234">
        <v>0</v>
      </c>
      <c r="Q22" s="234">
        <f>ROUND(E22*P22,2)</f>
        <v>0</v>
      </c>
      <c r="R22" s="235"/>
      <c r="S22" s="235" t="s">
        <v>277</v>
      </c>
      <c r="T22" s="235" t="s">
        <v>278</v>
      </c>
      <c r="U22" s="235">
        <v>0.01</v>
      </c>
      <c r="V22" s="235">
        <f>ROUND(E22*U22,2)</f>
        <v>0.11</v>
      </c>
      <c r="W22" s="235"/>
      <c r="X22" s="235" t="s">
        <v>279</v>
      </c>
      <c r="Y22" s="235" t="s">
        <v>280</v>
      </c>
      <c r="Z22" s="214"/>
      <c r="AA22" s="214"/>
      <c r="AB22" s="214"/>
      <c r="AC22" s="214"/>
      <c r="AD22" s="214"/>
      <c r="AE22" s="214"/>
      <c r="AF22" s="214"/>
      <c r="AG22" s="214" t="s">
        <v>293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2" x14ac:dyDescent="0.2">
      <c r="A23" s="231"/>
      <c r="B23" s="232"/>
      <c r="C23" s="263" t="s">
        <v>1814</v>
      </c>
      <c r="D23" s="237"/>
      <c r="E23" s="238">
        <v>11.28</v>
      </c>
      <c r="F23" s="235"/>
      <c r="G23" s="235"/>
      <c r="H23" s="235"/>
      <c r="I23" s="235"/>
      <c r="J23" s="235"/>
      <c r="K23" s="235"/>
      <c r="L23" s="235"/>
      <c r="M23" s="235"/>
      <c r="N23" s="234"/>
      <c r="O23" s="234"/>
      <c r="P23" s="234"/>
      <c r="Q23" s="234"/>
      <c r="R23" s="235"/>
      <c r="S23" s="235"/>
      <c r="T23" s="235"/>
      <c r="U23" s="235"/>
      <c r="V23" s="235"/>
      <c r="W23" s="235"/>
      <c r="X23" s="235"/>
      <c r="Y23" s="235"/>
      <c r="Z23" s="214"/>
      <c r="AA23" s="214"/>
      <c r="AB23" s="214"/>
      <c r="AC23" s="214"/>
      <c r="AD23" s="214"/>
      <c r="AE23" s="214"/>
      <c r="AF23" s="214"/>
      <c r="AG23" s="214" t="s">
        <v>283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1" x14ac:dyDescent="0.2">
      <c r="A24" s="248">
        <v>7</v>
      </c>
      <c r="B24" s="249" t="s">
        <v>404</v>
      </c>
      <c r="C24" s="262" t="s">
        <v>405</v>
      </c>
      <c r="D24" s="250" t="s">
        <v>276</v>
      </c>
      <c r="E24" s="251">
        <v>1.17</v>
      </c>
      <c r="F24" s="252"/>
      <c r="G24" s="253">
        <f>ROUND(E24*F24,2)</f>
        <v>0</v>
      </c>
      <c r="H24" s="236"/>
      <c r="I24" s="235">
        <f>ROUND(E24*H24,2)</f>
        <v>0</v>
      </c>
      <c r="J24" s="236"/>
      <c r="K24" s="235">
        <f>ROUND(E24*J24,2)</f>
        <v>0</v>
      </c>
      <c r="L24" s="235">
        <v>21</v>
      </c>
      <c r="M24" s="235">
        <f>G24*(1+L24/100)</f>
        <v>0</v>
      </c>
      <c r="N24" s="234">
        <v>2.5249999999999999</v>
      </c>
      <c r="O24" s="234">
        <f>ROUND(E24*N24,2)</f>
        <v>2.95</v>
      </c>
      <c r="P24" s="234">
        <v>0</v>
      </c>
      <c r="Q24" s="234">
        <f>ROUND(E24*P24,2)</f>
        <v>0</v>
      </c>
      <c r="R24" s="235"/>
      <c r="S24" s="235" t="s">
        <v>277</v>
      </c>
      <c r="T24" s="235" t="s">
        <v>278</v>
      </c>
      <c r="U24" s="235">
        <v>0.48</v>
      </c>
      <c r="V24" s="235">
        <f>ROUND(E24*U24,2)</f>
        <v>0.56000000000000005</v>
      </c>
      <c r="W24" s="235"/>
      <c r="X24" s="235" t="s">
        <v>279</v>
      </c>
      <c r="Y24" s="235" t="s">
        <v>280</v>
      </c>
      <c r="Z24" s="214"/>
      <c r="AA24" s="214"/>
      <c r="AB24" s="214"/>
      <c r="AC24" s="214"/>
      <c r="AD24" s="214"/>
      <c r="AE24" s="214"/>
      <c r="AF24" s="214"/>
      <c r="AG24" s="214" t="s">
        <v>293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ht="22.5" outlineLevel="2" x14ac:dyDescent="0.2">
      <c r="A25" s="231"/>
      <c r="B25" s="232"/>
      <c r="C25" s="263" t="s">
        <v>1815</v>
      </c>
      <c r="D25" s="237"/>
      <c r="E25" s="238">
        <v>1.17</v>
      </c>
      <c r="F25" s="235"/>
      <c r="G25" s="235"/>
      <c r="H25" s="235"/>
      <c r="I25" s="235"/>
      <c r="J25" s="235"/>
      <c r="K25" s="235"/>
      <c r="L25" s="235"/>
      <c r="M25" s="235"/>
      <c r="N25" s="234"/>
      <c r="O25" s="234"/>
      <c r="P25" s="234"/>
      <c r="Q25" s="234"/>
      <c r="R25" s="235"/>
      <c r="S25" s="235"/>
      <c r="T25" s="235"/>
      <c r="U25" s="235"/>
      <c r="V25" s="235"/>
      <c r="W25" s="235"/>
      <c r="X25" s="235"/>
      <c r="Y25" s="235"/>
      <c r="Z25" s="214"/>
      <c r="AA25" s="214"/>
      <c r="AB25" s="214"/>
      <c r="AC25" s="214"/>
      <c r="AD25" s="214"/>
      <c r="AE25" s="214"/>
      <c r="AF25" s="214"/>
      <c r="AG25" s="214" t="s">
        <v>283</v>
      </c>
      <c r="AH25" s="214">
        <v>0</v>
      </c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ht="22.5" outlineLevel="1" x14ac:dyDescent="0.2">
      <c r="A26" s="248">
        <v>8</v>
      </c>
      <c r="B26" s="249" t="s">
        <v>1816</v>
      </c>
      <c r="C26" s="262" t="s">
        <v>1817</v>
      </c>
      <c r="D26" s="250" t="s">
        <v>276</v>
      </c>
      <c r="E26" s="251">
        <v>11.28</v>
      </c>
      <c r="F26" s="252"/>
      <c r="G26" s="253">
        <f>ROUND(E26*F26,2)</f>
        <v>0</v>
      </c>
      <c r="H26" s="236"/>
      <c r="I26" s="235">
        <f>ROUND(E26*H26,2)</f>
        <v>0</v>
      </c>
      <c r="J26" s="236"/>
      <c r="K26" s="235">
        <f>ROUND(E26*J26,2)</f>
        <v>0</v>
      </c>
      <c r="L26" s="235">
        <v>21</v>
      </c>
      <c r="M26" s="235">
        <f>G26*(1+L26/100)</f>
        <v>0</v>
      </c>
      <c r="N26" s="234">
        <v>2.5249999999999999</v>
      </c>
      <c r="O26" s="234">
        <f>ROUND(E26*N26,2)</f>
        <v>28.48</v>
      </c>
      <c r="P26" s="234">
        <v>0</v>
      </c>
      <c r="Q26" s="234">
        <f>ROUND(E26*P26,2)</f>
        <v>0</v>
      </c>
      <c r="R26" s="235"/>
      <c r="S26" s="235" t="s">
        <v>277</v>
      </c>
      <c r="T26" s="235" t="s">
        <v>278</v>
      </c>
      <c r="U26" s="235">
        <v>0.48</v>
      </c>
      <c r="V26" s="235">
        <f>ROUND(E26*U26,2)</f>
        <v>5.41</v>
      </c>
      <c r="W26" s="235"/>
      <c r="X26" s="235" t="s">
        <v>279</v>
      </c>
      <c r="Y26" s="235" t="s">
        <v>280</v>
      </c>
      <c r="Z26" s="214"/>
      <c r="AA26" s="214"/>
      <c r="AB26" s="214"/>
      <c r="AC26" s="214"/>
      <c r="AD26" s="214"/>
      <c r="AE26" s="214"/>
      <c r="AF26" s="214"/>
      <c r="AG26" s="214" t="s">
        <v>281</v>
      </c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2" x14ac:dyDescent="0.2">
      <c r="A27" s="231"/>
      <c r="B27" s="232"/>
      <c r="C27" s="263" t="s">
        <v>1818</v>
      </c>
      <c r="D27" s="237"/>
      <c r="E27" s="238">
        <v>11.28</v>
      </c>
      <c r="F27" s="235"/>
      <c r="G27" s="235"/>
      <c r="H27" s="235"/>
      <c r="I27" s="235"/>
      <c r="J27" s="235"/>
      <c r="K27" s="235"/>
      <c r="L27" s="235"/>
      <c r="M27" s="235"/>
      <c r="N27" s="234"/>
      <c r="O27" s="234"/>
      <c r="P27" s="234"/>
      <c r="Q27" s="234"/>
      <c r="R27" s="235"/>
      <c r="S27" s="235"/>
      <c r="T27" s="235"/>
      <c r="U27" s="235"/>
      <c r="V27" s="235"/>
      <c r="W27" s="235"/>
      <c r="X27" s="235"/>
      <c r="Y27" s="235"/>
      <c r="Z27" s="214"/>
      <c r="AA27" s="214"/>
      <c r="AB27" s="214"/>
      <c r="AC27" s="214"/>
      <c r="AD27" s="214"/>
      <c r="AE27" s="214"/>
      <c r="AF27" s="214"/>
      <c r="AG27" s="214" t="s">
        <v>283</v>
      </c>
      <c r="AH27" s="214">
        <v>0</v>
      </c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1" x14ac:dyDescent="0.2">
      <c r="A28" s="248">
        <v>9</v>
      </c>
      <c r="B28" s="249" t="s">
        <v>377</v>
      </c>
      <c r="C28" s="262" t="s">
        <v>1819</v>
      </c>
      <c r="D28" s="250" t="s">
        <v>379</v>
      </c>
      <c r="E28" s="251">
        <v>0.56999999999999995</v>
      </c>
      <c r="F28" s="252"/>
      <c r="G28" s="253">
        <f>ROUND(E28*F28,2)</f>
        <v>0</v>
      </c>
      <c r="H28" s="236"/>
      <c r="I28" s="235">
        <f>ROUND(E28*H28,2)</f>
        <v>0</v>
      </c>
      <c r="J28" s="236"/>
      <c r="K28" s="235">
        <f>ROUND(E28*J28,2)</f>
        <v>0</v>
      </c>
      <c r="L28" s="235">
        <v>21</v>
      </c>
      <c r="M28" s="235">
        <f>G28*(1+L28/100)</f>
        <v>0</v>
      </c>
      <c r="N28" s="234">
        <v>1.0211600000000001</v>
      </c>
      <c r="O28" s="234">
        <f>ROUND(E28*N28,2)</f>
        <v>0.57999999999999996</v>
      </c>
      <c r="P28" s="234">
        <v>0</v>
      </c>
      <c r="Q28" s="234">
        <f>ROUND(E28*P28,2)</f>
        <v>0</v>
      </c>
      <c r="R28" s="235"/>
      <c r="S28" s="235" t="s">
        <v>277</v>
      </c>
      <c r="T28" s="235" t="s">
        <v>278</v>
      </c>
      <c r="U28" s="235">
        <v>23.53</v>
      </c>
      <c r="V28" s="235">
        <f>ROUND(E28*U28,2)</f>
        <v>13.41</v>
      </c>
      <c r="W28" s="235"/>
      <c r="X28" s="235" t="s">
        <v>279</v>
      </c>
      <c r="Y28" s="235" t="s">
        <v>280</v>
      </c>
      <c r="Z28" s="214"/>
      <c r="AA28" s="214"/>
      <c r="AB28" s="214"/>
      <c r="AC28" s="214"/>
      <c r="AD28" s="214"/>
      <c r="AE28" s="214"/>
      <c r="AF28" s="214"/>
      <c r="AG28" s="214" t="s">
        <v>281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2" x14ac:dyDescent="0.2">
      <c r="A29" s="231"/>
      <c r="B29" s="232"/>
      <c r="C29" s="263" t="s">
        <v>1820</v>
      </c>
      <c r="D29" s="237"/>
      <c r="E29" s="238">
        <v>0.56999999999999995</v>
      </c>
      <c r="F29" s="235"/>
      <c r="G29" s="235"/>
      <c r="H29" s="235"/>
      <c r="I29" s="235"/>
      <c r="J29" s="235"/>
      <c r="K29" s="235"/>
      <c r="L29" s="235"/>
      <c r="M29" s="235"/>
      <c r="N29" s="234"/>
      <c r="O29" s="234"/>
      <c r="P29" s="234"/>
      <c r="Q29" s="234"/>
      <c r="R29" s="235"/>
      <c r="S29" s="235"/>
      <c r="T29" s="235"/>
      <c r="U29" s="235"/>
      <c r="V29" s="235"/>
      <c r="W29" s="235"/>
      <c r="X29" s="235"/>
      <c r="Y29" s="235"/>
      <c r="Z29" s="214"/>
      <c r="AA29" s="214"/>
      <c r="AB29" s="214"/>
      <c r="AC29" s="214"/>
      <c r="AD29" s="214"/>
      <c r="AE29" s="214"/>
      <c r="AF29" s="214"/>
      <c r="AG29" s="214" t="s">
        <v>283</v>
      </c>
      <c r="AH29" s="214">
        <v>0</v>
      </c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ht="22.5" outlineLevel="1" x14ac:dyDescent="0.2">
      <c r="A30" s="248">
        <v>10</v>
      </c>
      <c r="B30" s="249" t="s">
        <v>1821</v>
      </c>
      <c r="C30" s="262" t="s">
        <v>1822</v>
      </c>
      <c r="D30" s="250" t="s">
        <v>342</v>
      </c>
      <c r="E30" s="251">
        <v>11.28</v>
      </c>
      <c r="F30" s="252"/>
      <c r="G30" s="253">
        <f>ROUND(E30*F30,2)</f>
        <v>0</v>
      </c>
      <c r="H30" s="236"/>
      <c r="I30" s="235">
        <f>ROUND(E30*H30,2)</f>
        <v>0</v>
      </c>
      <c r="J30" s="236"/>
      <c r="K30" s="235">
        <f>ROUND(E30*J30,2)</f>
        <v>0</v>
      </c>
      <c r="L30" s="235">
        <v>21</v>
      </c>
      <c r="M30" s="235">
        <f>G30*(1+L30/100)</f>
        <v>0</v>
      </c>
      <c r="N30" s="234">
        <v>0.315</v>
      </c>
      <c r="O30" s="234">
        <f>ROUND(E30*N30,2)</f>
        <v>3.55</v>
      </c>
      <c r="P30" s="234">
        <v>0</v>
      </c>
      <c r="Q30" s="234">
        <f>ROUND(E30*P30,2)</f>
        <v>0</v>
      </c>
      <c r="R30" s="235"/>
      <c r="S30" s="235" t="s">
        <v>277</v>
      </c>
      <c r="T30" s="235" t="s">
        <v>278</v>
      </c>
      <c r="U30" s="235">
        <v>0</v>
      </c>
      <c r="V30" s="235">
        <f>ROUND(E30*U30,2)</f>
        <v>0</v>
      </c>
      <c r="W30" s="235"/>
      <c r="X30" s="235" t="s">
        <v>484</v>
      </c>
      <c r="Y30" s="235" t="s">
        <v>280</v>
      </c>
      <c r="Z30" s="214"/>
      <c r="AA30" s="214"/>
      <c r="AB30" s="214"/>
      <c r="AC30" s="214"/>
      <c r="AD30" s="214"/>
      <c r="AE30" s="214"/>
      <c r="AF30" s="214"/>
      <c r="AG30" s="214" t="s">
        <v>485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ht="22.5" outlineLevel="2" x14ac:dyDescent="0.2">
      <c r="A31" s="231"/>
      <c r="B31" s="232"/>
      <c r="C31" s="263" t="s">
        <v>1823</v>
      </c>
      <c r="D31" s="237"/>
      <c r="E31" s="238">
        <v>11.28</v>
      </c>
      <c r="F31" s="235"/>
      <c r="G31" s="235"/>
      <c r="H31" s="235"/>
      <c r="I31" s="235"/>
      <c r="J31" s="235"/>
      <c r="K31" s="235"/>
      <c r="L31" s="235"/>
      <c r="M31" s="235"/>
      <c r="N31" s="234"/>
      <c r="O31" s="234"/>
      <c r="P31" s="234"/>
      <c r="Q31" s="234"/>
      <c r="R31" s="235"/>
      <c r="S31" s="235"/>
      <c r="T31" s="235"/>
      <c r="U31" s="235"/>
      <c r="V31" s="235"/>
      <c r="W31" s="235"/>
      <c r="X31" s="235"/>
      <c r="Y31" s="235"/>
      <c r="Z31" s="214"/>
      <c r="AA31" s="214"/>
      <c r="AB31" s="214"/>
      <c r="AC31" s="214"/>
      <c r="AD31" s="214"/>
      <c r="AE31" s="214"/>
      <c r="AF31" s="214"/>
      <c r="AG31" s="214" t="s">
        <v>283</v>
      </c>
      <c r="AH31" s="214">
        <v>0</v>
      </c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1" x14ac:dyDescent="0.2">
      <c r="A32" s="248">
        <v>11</v>
      </c>
      <c r="B32" s="249" t="s">
        <v>1824</v>
      </c>
      <c r="C32" s="262" t="s">
        <v>1825</v>
      </c>
      <c r="D32" s="250" t="s">
        <v>342</v>
      </c>
      <c r="E32" s="251">
        <v>18.8</v>
      </c>
      <c r="F32" s="252"/>
      <c r="G32" s="253">
        <f>ROUND(E32*F32,2)</f>
        <v>0</v>
      </c>
      <c r="H32" s="236"/>
      <c r="I32" s="235">
        <f>ROUND(E32*H32,2)</f>
        <v>0</v>
      </c>
      <c r="J32" s="236"/>
      <c r="K32" s="235">
        <f>ROUND(E32*J32,2)</f>
        <v>0</v>
      </c>
      <c r="L32" s="235">
        <v>21</v>
      </c>
      <c r="M32" s="235">
        <f>G32*(1+L32/100)</f>
        <v>0</v>
      </c>
      <c r="N32" s="234">
        <v>3.916E-2</v>
      </c>
      <c r="O32" s="234">
        <f>ROUND(E32*N32,2)</f>
        <v>0.74</v>
      </c>
      <c r="P32" s="234">
        <v>0</v>
      </c>
      <c r="Q32" s="234">
        <f>ROUND(E32*P32,2)</f>
        <v>0</v>
      </c>
      <c r="R32" s="235"/>
      <c r="S32" s="235" t="s">
        <v>277</v>
      </c>
      <c r="T32" s="235" t="s">
        <v>278</v>
      </c>
      <c r="U32" s="235">
        <v>0</v>
      </c>
      <c r="V32" s="235">
        <f>ROUND(E32*U32,2)</f>
        <v>0</v>
      </c>
      <c r="W32" s="235"/>
      <c r="X32" s="235" t="s">
        <v>484</v>
      </c>
      <c r="Y32" s="235" t="s">
        <v>280</v>
      </c>
      <c r="Z32" s="214"/>
      <c r="AA32" s="214"/>
      <c r="AB32" s="214"/>
      <c r="AC32" s="214"/>
      <c r="AD32" s="214"/>
      <c r="AE32" s="214"/>
      <c r="AF32" s="214"/>
      <c r="AG32" s="214" t="s">
        <v>485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2" x14ac:dyDescent="0.2">
      <c r="A33" s="231"/>
      <c r="B33" s="232"/>
      <c r="C33" s="263" t="s">
        <v>1826</v>
      </c>
      <c r="D33" s="237"/>
      <c r="E33" s="238">
        <v>18.8</v>
      </c>
      <c r="F33" s="235"/>
      <c r="G33" s="235"/>
      <c r="H33" s="235"/>
      <c r="I33" s="235"/>
      <c r="J33" s="235"/>
      <c r="K33" s="235"/>
      <c r="L33" s="235"/>
      <c r="M33" s="235"/>
      <c r="N33" s="234"/>
      <c r="O33" s="234"/>
      <c r="P33" s="234"/>
      <c r="Q33" s="234"/>
      <c r="R33" s="235"/>
      <c r="S33" s="235"/>
      <c r="T33" s="235"/>
      <c r="U33" s="235"/>
      <c r="V33" s="235"/>
      <c r="W33" s="235"/>
      <c r="X33" s="235"/>
      <c r="Y33" s="235"/>
      <c r="Z33" s="214"/>
      <c r="AA33" s="214"/>
      <c r="AB33" s="214"/>
      <c r="AC33" s="214"/>
      <c r="AD33" s="214"/>
      <c r="AE33" s="214"/>
      <c r="AF33" s="214"/>
      <c r="AG33" s="214" t="s">
        <v>283</v>
      </c>
      <c r="AH33" s="214">
        <v>0</v>
      </c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x14ac:dyDescent="0.2">
      <c r="A34" s="241" t="s">
        <v>272</v>
      </c>
      <c r="B34" s="242" t="s">
        <v>145</v>
      </c>
      <c r="C34" s="261" t="s">
        <v>146</v>
      </c>
      <c r="D34" s="243"/>
      <c r="E34" s="244"/>
      <c r="F34" s="245"/>
      <c r="G34" s="246">
        <f>SUMIF(AG35:AG43,"&lt;&gt;NOR",G35:G43)</f>
        <v>0</v>
      </c>
      <c r="H34" s="240"/>
      <c r="I34" s="240">
        <f>SUM(I35:I43)</f>
        <v>0</v>
      </c>
      <c r="J34" s="240"/>
      <c r="K34" s="240">
        <f>SUM(K35:K43)</f>
        <v>0</v>
      </c>
      <c r="L34" s="240"/>
      <c r="M34" s="240">
        <f>SUM(M35:M43)</f>
        <v>0</v>
      </c>
      <c r="N34" s="239"/>
      <c r="O34" s="239">
        <f>SUM(O35:O43)</f>
        <v>14.899999999999999</v>
      </c>
      <c r="P34" s="239"/>
      <c r="Q34" s="239">
        <f>SUM(Q35:Q43)</f>
        <v>0</v>
      </c>
      <c r="R34" s="240"/>
      <c r="S34" s="240"/>
      <c r="T34" s="240"/>
      <c r="U34" s="240"/>
      <c r="V34" s="240">
        <f>SUM(V35:V43)</f>
        <v>95.69</v>
      </c>
      <c r="W34" s="240"/>
      <c r="X34" s="240"/>
      <c r="Y34" s="240"/>
      <c r="AG34" t="s">
        <v>273</v>
      </c>
    </row>
    <row r="35" spans="1:60" outlineLevel="1" x14ac:dyDescent="0.2">
      <c r="A35" s="248">
        <v>12</v>
      </c>
      <c r="B35" s="249" t="s">
        <v>1827</v>
      </c>
      <c r="C35" s="262" t="s">
        <v>1828</v>
      </c>
      <c r="D35" s="250" t="s">
        <v>276</v>
      </c>
      <c r="E35" s="251">
        <v>4.82</v>
      </c>
      <c r="F35" s="252"/>
      <c r="G35" s="253">
        <f>ROUND(E35*F35,2)</f>
        <v>0</v>
      </c>
      <c r="H35" s="236"/>
      <c r="I35" s="235">
        <f>ROUND(E35*H35,2)</f>
        <v>0</v>
      </c>
      <c r="J35" s="236"/>
      <c r="K35" s="235">
        <f>ROUND(E35*J35,2)</f>
        <v>0</v>
      </c>
      <c r="L35" s="235">
        <v>21</v>
      </c>
      <c r="M35" s="235">
        <f>G35*(1+L35/100)</f>
        <v>0</v>
      </c>
      <c r="N35" s="234">
        <v>2.5301300000000002</v>
      </c>
      <c r="O35" s="234">
        <f>ROUND(E35*N35,2)</f>
        <v>12.2</v>
      </c>
      <c r="P35" s="234">
        <v>0</v>
      </c>
      <c r="Q35" s="234">
        <f>ROUND(E35*P35,2)</f>
        <v>0</v>
      </c>
      <c r="R35" s="235"/>
      <c r="S35" s="235" t="s">
        <v>277</v>
      </c>
      <c r="T35" s="235" t="s">
        <v>278</v>
      </c>
      <c r="U35" s="235">
        <v>1.21</v>
      </c>
      <c r="V35" s="235">
        <f>ROUND(E35*U35,2)</f>
        <v>5.83</v>
      </c>
      <c r="W35" s="235"/>
      <c r="X35" s="235" t="s">
        <v>279</v>
      </c>
      <c r="Y35" s="235" t="s">
        <v>280</v>
      </c>
      <c r="Z35" s="214"/>
      <c r="AA35" s="214"/>
      <c r="AB35" s="214"/>
      <c r="AC35" s="214"/>
      <c r="AD35" s="214"/>
      <c r="AE35" s="214"/>
      <c r="AF35" s="214"/>
      <c r="AG35" s="214" t="s">
        <v>293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2" x14ac:dyDescent="0.2">
      <c r="A36" s="231"/>
      <c r="B36" s="232"/>
      <c r="C36" s="263" t="s">
        <v>1829</v>
      </c>
      <c r="D36" s="237"/>
      <c r="E36" s="238">
        <v>4.82</v>
      </c>
      <c r="F36" s="235"/>
      <c r="G36" s="235"/>
      <c r="H36" s="235"/>
      <c r="I36" s="235"/>
      <c r="J36" s="235"/>
      <c r="K36" s="235"/>
      <c r="L36" s="235"/>
      <c r="M36" s="235"/>
      <c r="N36" s="234"/>
      <c r="O36" s="234"/>
      <c r="P36" s="234"/>
      <c r="Q36" s="234"/>
      <c r="R36" s="235"/>
      <c r="S36" s="235"/>
      <c r="T36" s="235"/>
      <c r="U36" s="235"/>
      <c r="V36" s="235"/>
      <c r="W36" s="235"/>
      <c r="X36" s="235"/>
      <c r="Y36" s="235"/>
      <c r="Z36" s="214"/>
      <c r="AA36" s="214"/>
      <c r="AB36" s="214"/>
      <c r="AC36" s="214"/>
      <c r="AD36" s="214"/>
      <c r="AE36" s="214"/>
      <c r="AF36" s="214"/>
      <c r="AG36" s="214" t="s">
        <v>283</v>
      </c>
      <c r="AH36" s="214">
        <v>0</v>
      </c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1" x14ac:dyDescent="0.2">
      <c r="A37" s="248">
        <v>13</v>
      </c>
      <c r="B37" s="249" t="s">
        <v>1830</v>
      </c>
      <c r="C37" s="262" t="s">
        <v>1831</v>
      </c>
      <c r="D37" s="250" t="s">
        <v>342</v>
      </c>
      <c r="E37" s="251">
        <v>33</v>
      </c>
      <c r="F37" s="252"/>
      <c r="G37" s="253">
        <f>ROUND(E37*F37,2)</f>
        <v>0</v>
      </c>
      <c r="H37" s="236"/>
      <c r="I37" s="235">
        <f>ROUND(E37*H37,2)</f>
        <v>0</v>
      </c>
      <c r="J37" s="236"/>
      <c r="K37" s="235">
        <f>ROUND(E37*J37,2)</f>
        <v>0</v>
      </c>
      <c r="L37" s="235">
        <v>21</v>
      </c>
      <c r="M37" s="235">
        <f>G37*(1+L37/100)</f>
        <v>0</v>
      </c>
      <c r="N37" s="234">
        <v>6.5350000000000005E-2</v>
      </c>
      <c r="O37" s="234">
        <f>ROUND(E37*N37,2)</f>
        <v>2.16</v>
      </c>
      <c r="P37" s="234">
        <v>0</v>
      </c>
      <c r="Q37" s="234">
        <f>ROUND(E37*P37,2)</f>
        <v>0</v>
      </c>
      <c r="R37" s="235"/>
      <c r="S37" s="235" t="s">
        <v>277</v>
      </c>
      <c r="T37" s="235" t="s">
        <v>278</v>
      </c>
      <c r="U37" s="235">
        <v>1.72</v>
      </c>
      <c r="V37" s="235">
        <f>ROUND(E37*U37,2)</f>
        <v>56.76</v>
      </c>
      <c r="W37" s="235"/>
      <c r="X37" s="235" t="s">
        <v>279</v>
      </c>
      <c r="Y37" s="235" t="s">
        <v>280</v>
      </c>
      <c r="Z37" s="214"/>
      <c r="AA37" s="214"/>
      <c r="AB37" s="214"/>
      <c r="AC37" s="214"/>
      <c r="AD37" s="214"/>
      <c r="AE37" s="214"/>
      <c r="AF37" s="214"/>
      <c r="AG37" s="214" t="s">
        <v>293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2" x14ac:dyDescent="0.2">
      <c r="A38" s="231"/>
      <c r="B38" s="232"/>
      <c r="C38" s="263" t="s">
        <v>1832</v>
      </c>
      <c r="D38" s="237"/>
      <c r="E38" s="238">
        <v>33</v>
      </c>
      <c r="F38" s="235"/>
      <c r="G38" s="235"/>
      <c r="H38" s="235"/>
      <c r="I38" s="235"/>
      <c r="J38" s="235"/>
      <c r="K38" s="235"/>
      <c r="L38" s="235"/>
      <c r="M38" s="235"/>
      <c r="N38" s="234"/>
      <c r="O38" s="234"/>
      <c r="P38" s="234"/>
      <c r="Q38" s="234"/>
      <c r="R38" s="235"/>
      <c r="S38" s="235"/>
      <c r="T38" s="235"/>
      <c r="U38" s="235"/>
      <c r="V38" s="235"/>
      <c r="W38" s="235"/>
      <c r="X38" s="235"/>
      <c r="Y38" s="235"/>
      <c r="Z38" s="214"/>
      <c r="AA38" s="214"/>
      <c r="AB38" s="214"/>
      <c r="AC38" s="214"/>
      <c r="AD38" s="214"/>
      <c r="AE38" s="214"/>
      <c r="AF38" s="214"/>
      <c r="AG38" s="214" t="s">
        <v>283</v>
      </c>
      <c r="AH38" s="214">
        <v>0</v>
      </c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1" x14ac:dyDescent="0.2">
      <c r="A39" s="254">
        <v>14</v>
      </c>
      <c r="B39" s="255" t="s">
        <v>1833</v>
      </c>
      <c r="C39" s="264" t="s">
        <v>1834</v>
      </c>
      <c r="D39" s="256" t="s">
        <v>342</v>
      </c>
      <c r="E39" s="257">
        <v>33</v>
      </c>
      <c r="F39" s="258"/>
      <c r="G39" s="259">
        <f>ROUND(E39*F39,2)</f>
        <v>0</v>
      </c>
      <c r="H39" s="236"/>
      <c r="I39" s="235">
        <f>ROUND(E39*H39,2)</f>
        <v>0</v>
      </c>
      <c r="J39" s="236"/>
      <c r="K39" s="235">
        <f>ROUND(E39*J39,2)</f>
        <v>0</v>
      </c>
      <c r="L39" s="235">
        <v>21</v>
      </c>
      <c r="M39" s="235">
        <f>G39*(1+L39/100)</f>
        <v>0</v>
      </c>
      <c r="N39" s="234">
        <v>0</v>
      </c>
      <c r="O39" s="234">
        <f>ROUND(E39*N39,2)</f>
        <v>0</v>
      </c>
      <c r="P39" s="234">
        <v>0</v>
      </c>
      <c r="Q39" s="234">
        <f>ROUND(E39*P39,2)</f>
        <v>0</v>
      </c>
      <c r="R39" s="235"/>
      <c r="S39" s="235" t="s">
        <v>277</v>
      </c>
      <c r="T39" s="235" t="s">
        <v>278</v>
      </c>
      <c r="U39" s="235">
        <v>0.65</v>
      </c>
      <c r="V39" s="235">
        <f>ROUND(E39*U39,2)</f>
        <v>21.45</v>
      </c>
      <c r="W39" s="235"/>
      <c r="X39" s="235" t="s">
        <v>279</v>
      </c>
      <c r="Y39" s="235" t="s">
        <v>280</v>
      </c>
      <c r="Z39" s="214"/>
      <c r="AA39" s="214"/>
      <c r="AB39" s="214"/>
      <c r="AC39" s="214"/>
      <c r="AD39" s="214"/>
      <c r="AE39" s="214"/>
      <c r="AF39" s="214"/>
      <c r="AG39" s="214" t="s">
        <v>293</v>
      </c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1" x14ac:dyDescent="0.2">
      <c r="A40" s="248">
        <v>15</v>
      </c>
      <c r="B40" s="249" t="s">
        <v>479</v>
      </c>
      <c r="C40" s="262" t="s">
        <v>480</v>
      </c>
      <c r="D40" s="250" t="s">
        <v>379</v>
      </c>
      <c r="E40" s="251">
        <v>0.52800000000000002</v>
      </c>
      <c r="F40" s="252"/>
      <c r="G40" s="253">
        <f>ROUND(E40*F40,2)</f>
        <v>0</v>
      </c>
      <c r="H40" s="236"/>
      <c r="I40" s="235">
        <f>ROUND(E40*H40,2)</f>
        <v>0</v>
      </c>
      <c r="J40" s="236"/>
      <c r="K40" s="235">
        <f>ROUND(E40*J40,2)</f>
        <v>0</v>
      </c>
      <c r="L40" s="235">
        <v>21</v>
      </c>
      <c r="M40" s="235">
        <f>G40*(1+L40/100)</f>
        <v>0</v>
      </c>
      <c r="N40" s="234">
        <v>1.02535</v>
      </c>
      <c r="O40" s="234">
        <f>ROUND(E40*N40,2)</f>
        <v>0.54</v>
      </c>
      <c r="P40" s="234">
        <v>0</v>
      </c>
      <c r="Q40" s="234">
        <f>ROUND(E40*P40,2)</f>
        <v>0</v>
      </c>
      <c r="R40" s="235"/>
      <c r="S40" s="235" t="s">
        <v>277</v>
      </c>
      <c r="T40" s="235" t="s">
        <v>278</v>
      </c>
      <c r="U40" s="235">
        <v>22.07</v>
      </c>
      <c r="V40" s="235">
        <f>ROUND(E40*U40,2)</f>
        <v>11.65</v>
      </c>
      <c r="W40" s="235"/>
      <c r="X40" s="235" t="s">
        <v>279</v>
      </c>
      <c r="Y40" s="235" t="s">
        <v>280</v>
      </c>
      <c r="Z40" s="214"/>
      <c r="AA40" s="214"/>
      <c r="AB40" s="214"/>
      <c r="AC40" s="214"/>
      <c r="AD40" s="214"/>
      <c r="AE40" s="214"/>
      <c r="AF40" s="214"/>
      <c r="AG40" s="214" t="s">
        <v>293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2" x14ac:dyDescent="0.2">
      <c r="A41" s="231"/>
      <c r="B41" s="232"/>
      <c r="C41" s="263" t="s">
        <v>1835</v>
      </c>
      <c r="D41" s="237"/>
      <c r="E41" s="238">
        <v>0.23</v>
      </c>
      <c r="F41" s="235"/>
      <c r="G41" s="235"/>
      <c r="H41" s="235"/>
      <c r="I41" s="235"/>
      <c r="J41" s="235"/>
      <c r="K41" s="235"/>
      <c r="L41" s="235"/>
      <c r="M41" s="235"/>
      <c r="N41" s="234"/>
      <c r="O41" s="234"/>
      <c r="P41" s="234"/>
      <c r="Q41" s="234"/>
      <c r="R41" s="235"/>
      <c r="S41" s="235"/>
      <c r="T41" s="235"/>
      <c r="U41" s="235"/>
      <c r="V41" s="235"/>
      <c r="W41" s="235"/>
      <c r="X41" s="235"/>
      <c r="Y41" s="235"/>
      <c r="Z41" s="214"/>
      <c r="AA41" s="214"/>
      <c r="AB41" s="214"/>
      <c r="AC41" s="214"/>
      <c r="AD41" s="214"/>
      <c r="AE41" s="214"/>
      <c r="AF41" s="214"/>
      <c r="AG41" s="214" t="s">
        <v>283</v>
      </c>
      <c r="AH41" s="214">
        <v>0</v>
      </c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3" x14ac:dyDescent="0.2">
      <c r="A42" s="231"/>
      <c r="B42" s="232"/>
      <c r="C42" s="263" t="s">
        <v>1836</v>
      </c>
      <c r="D42" s="237"/>
      <c r="E42" s="238">
        <v>0.82</v>
      </c>
      <c r="F42" s="235"/>
      <c r="G42" s="235"/>
      <c r="H42" s="235"/>
      <c r="I42" s="235"/>
      <c r="J42" s="235"/>
      <c r="K42" s="235"/>
      <c r="L42" s="235"/>
      <c r="M42" s="235"/>
      <c r="N42" s="234"/>
      <c r="O42" s="234"/>
      <c r="P42" s="234"/>
      <c r="Q42" s="234"/>
      <c r="R42" s="235"/>
      <c r="S42" s="235"/>
      <c r="T42" s="235"/>
      <c r="U42" s="235"/>
      <c r="V42" s="235"/>
      <c r="W42" s="235"/>
      <c r="X42" s="235"/>
      <c r="Y42" s="235"/>
      <c r="Z42" s="214"/>
      <c r="AA42" s="214"/>
      <c r="AB42" s="214"/>
      <c r="AC42" s="214"/>
      <c r="AD42" s="214"/>
      <c r="AE42" s="214"/>
      <c r="AF42" s="214"/>
      <c r="AG42" s="214" t="s">
        <v>283</v>
      </c>
      <c r="AH42" s="214">
        <v>0</v>
      </c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3" x14ac:dyDescent="0.2">
      <c r="A43" s="231"/>
      <c r="B43" s="232"/>
      <c r="C43" s="263" t="s">
        <v>1837</v>
      </c>
      <c r="D43" s="237"/>
      <c r="E43" s="238">
        <v>-0.52200000000000002</v>
      </c>
      <c r="F43" s="235"/>
      <c r="G43" s="235"/>
      <c r="H43" s="235"/>
      <c r="I43" s="235"/>
      <c r="J43" s="235"/>
      <c r="K43" s="235"/>
      <c r="L43" s="235"/>
      <c r="M43" s="235"/>
      <c r="N43" s="234"/>
      <c r="O43" s="234"/>
      <c r="P43" s="234"/>
      <c r="Q43" s="234"/>
      <c r="R43" s="235"/>
      <c r="S43" s="235"/>
      <c r="T43" s="235"/>
      <c r="U43" s="235"/>
      <c r="V43" s="235"/>
      <c r="W43" s="235"/>
      <c r="X43" s="235"/>
      <c r="Y43" s="235"/>
      <c r="Z43" s="214"/>
      <c r="AA43" s="214"/>
      <c r="AB43" s="214"/>
      <c r="AC43" s="214"/>
      <c r="AD43" s="214"/>
      <c r="AE43" s="214"/>
      <c r="AF43" s="214"/>
      <c r="AG43" s="214" t="s">
        <v>283</v>
      </c>
      <c r="AH43" s="214">
        <v>0</v>
      </c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x14ac:dyDescent="0.2">
      <c r="A44" s="241" t="s">
        <v>272</v>
      </c>
      <c r="B44" s="242" t="s">
        <v>160</v>
      </c>
      <c r="C44" s="261" t="s">
        <v>161</v>
      </c>
      <c r="D44" s="243"/>
      <c r="E44" s="244"/>
      <c r="F44" s="245"/>
      <c r="G44" s="246">
        <f>SUMIF(AG45:AG45,"&lt;&gt;NOR",G45:G45)</f>
        <v>0</v>
      </c>
      <c r="H44" s="240"/>
      <c r="I44" s="240">
        <f>SUM(I45:I45)</f>
        <v>0</v>
      </c>
      <c r="J44" s="240"/>
      <c r="K44" s="240">
        <f>SUM(K45:K45)</f>
        <v>0</v>
      </c>
      <c r="L44" s="240"/>
      <c r="M44" s="240">
        <f>SUM(M45:M45)</f>
        <v>0</v>
      </c>
      <c r="N44" s="239"/>
      <c r="O44" s="239">
        <f>SUM(O45:O45)</f>
        <v>0</v>
      </c>
      <c r="P44" s="239"/>
      <c r="Q44" s="239">
        <f>SUM(Q45:Q45)</f>
        <v>0</v>
      </c>
      <c r="R44" s="240"/>
      <c r="S44" s="240"/>
      <c r="T44" s="240"/>
      <c r="U44" s="240"/>
      <c r="V44" s="240">
        <f>SUM(V45:V45)</f>
        <v>0</v>
      </c>
      <c r="W44" s="240"/>
      <c r="X44" s="240"/>
      <c r="Y44" s="240"/>
      <c r="AG44" t="s">
        <v>273</v>
      </c>
    </row>
    <row r="45" spans="1:60" ht="22.5" outlineLevel="1" x14ac:dyDescent="0.2">
      <c r="A45" s="254">
        <v>16</v>
      </c>
      <c r="B45" s="255" t="s">
        <v>1838</v>
      </c>
      <c r="C45" s="264" t="s">
        <v>1839</v>
      </c>
      <c r="D45" s="256" t="s">
        <v>398</v>
      </c>
      <c r="E45" s="257">
        <v>1</v>
      </c>
      <c r="F45" s="258"/>
      <c r="G45" s="259">
        <f>ROUND(E45*F45,2)</f>
        <v>0</v>
      </c>
      <c r="H45" s="236"/>
      <c r="I45" s="235">
        <f>ROUND(E45*H45,2)</f>
        <v>0</v>
      </c>
      <c r="J45" s="236"/>
      <c r="K45" s="235">
        <f>ROUND(E45*J45,2)</f>
        <v>0</v>
      </c>
      <c r="L45" s="235">
        <v>21</v>
      </c>
      <c r="M45" s="235">
        <f>G45*(1+L45/100)</f>
        <v>0</v>
      </c>
      <c r="N45" s="234">
        <v>1.5E-3</v>
      </c>
      <c r="O45" s="234">
        <f>ROUND(E45*N45,2)</f>
        <v>0</v>
      </c>
      <c r="P45" s="234">
        <v>0</v>
      </c>
      <c r="Q45" s="234">
        <f>ROUND(E45*P45,2)</f>
        <v>0</v>
      </c>
      <c r="R45" s="235"/>
      <c r="S45" s="235" t="s">
        <v>311</v>
      </c>
      <c r="T45" s="235" t="s">
        <v>312</v>
      </c>
      <c r="U45" s="235">
        <v>0</v>
      </c>
      <c r="V45" s="235">
        <f>ROUND(E45*U45,2)</f>
        <v>0</v>
      </c>
      <c r="W45" s="235"/>
      <c r="X45" s="235" t="s">
        <v>279</v>
      </c>
      <c r="Y45" s="235" t="s">
        <v>280</v>
      </c>
      <c r="Z45" s="214"/>
      <c r="AA45" s="214"/>
      <c r="AB45" s="214"/>
      <c r="AC45" s="214"/>
      <c r="AD45" s="214"/>
      <c r="AE45" s="214"/>
      <c r="AF45" s="214"/>
      <c r="AG45" s="214" t="s">
        <v>281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x14ac:dyDescent="0.2">
      <c r="A46" s="241" t="s">
        <v>272</v>
      </c>
      <c r="B46" s="242" t="s">
        <v>179</v>
      </c>
      <c r="C46" s="261" t="s">
        <v>180</v>
      </c>
      <c r="D46" s="243"/>
      <c r="E46" s="244"/>
      <c r="F46" s="245"/>
      <c r="G46" s="246">
        <f>SUMIF(AG47:AG47,"&lt;&gt;NOR",G47:G47)</f>
        <v>0</v>
      </c>
      <c r="H46" s="240"/>
      <c r="I46" s="240">
        <f>SUM(I47:I47)</f>
        <v>0</v>
      </c>
      <c r="J46" s="240"/>
      <c r="K46" s="240">
        <f>SUM(K47:K47)</f>
        <v>0</v>
      </c>
      <c r="L46" s="240"/>
      <c r="M46" s="240">
        <f>SUM(M47:M47)</f>
        <v>0</v>
      </c>
      <c r="N46" s="239"/>
      <c r="O46" s="239">
        <f>SUM(O47:O47)</f>
        <v>0</v>
      </c>
      <c r="P46" s="239"/>
      <c r="Q46" s="239">
        <f>SUM(Q47:Q47)</f>
        <v>0</v>
      </c>
      <c r="R46" s="240"/>
      <c r="S46" s="240"/>
      <c r="T46" s="240"/>
      <c r="U46" s="240"/>
      <c r="V46" s="240">
        <f>SUM(V47:V47)</f>
        <v>9.76</v>
      </c>
      <c r="W46" s="240"/>
      <c r="X46" s="240"/>
      <c r="Y46" s="240"/>
      <c r="AG46" t="s">
        <v>273</v>
      </c>
    </row>
    <row r="47" spans="1:60" outlineLevel="1" x14ac:dyDescent="0.2">
      <c r="A47" s="254">
        <v>17</v>
      </c>
      <c r="B47" s="255" t="s">
        <v>1707</v>
      </c>
      <c r="C47" s="264" t="s">
        <v>1708</v>
      </c>
      <c r="D47" s="256" t="s">
        <v>379</v>
      </c>
      <c r="E47" s="257">
        <v>46.912970000000001</v>
      </c>
      <c r="F47" s="258"/>
      <c r="G47" s="259">
        <f>ROUND(E47*F47,2)</f>
        <v>0</v>
      </c>
      <c r="H47" s="236"/>
      <c r="I47" s="235">
        <f>ROUND(E47*H47,2)</f>
        <v>0</v>
      </c>
      <c r="J47" s="236"/>
      <c r="K47" s="235">
        <f>ROUND(E47*J47,2)</f>
        <v>0</v>
      </c>
      <c r="L47" s="235">
        <v>21</v>
      </c>
      <c r="M47" s="235">
        <f>G47*(1+L47/100)</f>
        <v>0</v>
      </c>
      <c r="N47" s="234">
        <v>0</v>
      </c>
      <c r="O47" s="234">
        <f>ROUND(E47*N47,2)</f>
        <v>0</v>
      </c>
      <c r="P47" s="234">
        <v>0</v>
      </c>
      <c r="Q47" s="234">
        <f>ROUND(E47*P47,2)</f>
        <v>0</v>
      </c>
      <c r="R47" s="235"/>
      <c r="S47" s="235" t="s">
        <v>277</v>
      </c>
      <c r="T47" s="235" t="s">
        <v>278</v>
      </c>
      <c r="U47" s="235">
        <v>0.20799999999999999</v>
      </c>
      <c r="V47" s="235">
        <f>ROUND(E47*U47,2)</f>
        <v>9.76</v>
      </c>
      <c r="W47" s="235"/>
      <c r="X47" s="235" t="s">
        <v>705</v>
      </c>
      <c r="Y47" s="235" t="s">
        <v>280</v>
      </c>
      <c r="Z47" s="214"/>
      <c r="AA47" s="214"/>
      <c r="AB47" s="214"/>
      <c r="AC47" s="214"/>
      <c r="AD47" s="214"/>
      <c r="AE47" s="214"/>
      <c r="AF47" s="214"/>
      <c r="AG47" s="214" t="s">
        <v>741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x14ac:dyDescent="0.2">
      <c r="A48" s="241" t="s">
        <v>272</v>
      </c>
      <c r="B48" s="242" t="s">
        <v>244</v>
      </c>
      <c r="C48" s="261" t="s">
        <v>29</v>
      </c>
      <c r="D48" s="243"/>
      <c r="E48" s="244"/>
      <c r="F48" s="245"/>
      <c r="G48" s="246">
        <f>SUMIF(AG49:AG49,"&lt;&gt;NOR",G49:G49)</f>
        <v>0</v>
      </c>
      <c r="H48" s="240"/>
      <c r="I48" s="240">
        <f>SUM(I49:I49)</f>
        <v>0</v>
      </c>
      <c r="J48" s="240"/>
      <c r="K48" s="240">
        <f>SUM(K49:K49)</f>
        <v>0</v>
      </c>
      <c r="L48" s="240"/>
      <c r="M48" s="240">
        <f>SUM(M49:M49)</f>
        <v>0</v>
      </c>
      <c r="N48" s="239"/>
      <c r="O48" s="239">
        <f>SUM(O49:O49)</f>
        <v>0</v>
      </c>
      <c r="P48" s="239"/>
      <c r="Q48" s="239">
        <f>SUM(Q49:Q49)</f>
        <v>0</v>
      </c>
      <c r="R48" s="240"/>
      <c r="S48" s="240"/>
      <c r="T48" s="240"/>
      <c r="U48" s="240"/>
      <c r="V48" s="240">
        <f>SUM(V49:V49)</f>
        <v>0</v>
      </c>
      <c r="W48" s="240"/>
      <c r="X48" s="240"/>
      <c r="Y48" s="240"/>
      <c r="AG48" t="s">
        <v>273</v>
      </c>
    </row>
    <row r="49" spans="1:60" outlineLevel="1" x14ac:dyDescent="0.2">
      <c r="A49" s="248">
        <v>18</v>
      </c>
      <c r="B49" s="249" t="s">
        <v>1435</v>
      </c>
      <c r="C49" s="262" t="s">
        <v>1141</v>
      </c>
      <c r="D49" s="250" t="s">
        <v>804</v>
      </c>
      <c r="E49" s="251">
        <v>1</v>
      </c>
      <c r="F49" s="252"/>
      <c r="G49" s="253">
        <f>ROUND(E49*F49,2)</f>
        <v>0</v>
      </c>
      <c r="H49" s="236"/>
      <c r="I49" s="235">
        <f>ROUND(E49*H49,2)</f>
        <v>0</v>
      </c>
      <c r="J49" s="236"/>
      <c r="K49" s="235">
        <f>ROUND(E49*J49,2)</f>
        <v>0</v>
      </c>
      <c r="L49" s="235">
        <v>21</v>
      </c>
      <c r="M49" s="235">
        <f>G49*(1+L49/100)</f>
        <v>0</v>
      </c>
      <c r="N49" s="234">
        <v>0</v>
      </c>
      <c r="O49" s="234">
        <f>ROUND(E49*N49,2)</f>
        <v>0</v>
      </c>
      <c r="P49" s="234">
        <v>0</v>
      </c>
      <c r="Q49" s="234">
        <f>ROUND(E49*P49,2)</f>
        <v>0</v>
      </c>
      <c r="R49" s="235"/>
      <c r="S49" s="235" t="s">
        <v>277</v>
      </c>
      <c r="T49" s="235" t="s">
        <v>312</v>
      </c>
      <c r="U49" s="235">
        <v>0</v>
      </c>
      <c r="V49" s="235">
        <f>ROUND(E49*U49,2)</f>
        <v>0</v>
      </c>
      <c r="W49" s="235"/>
      <c r="X49" s="235" t="s">
        <v>805</v>
      </c>
      <c r="Y49" s="235" t="s">
        <v>280</v>
      </c>
      <c r="Z49" s="214"/>
      <c r="AA49" s="214"/>
      <c r="AB49" s="214"/>
      <c r="AC49" s="214"/>
      <c r="AD49" s="214"/>
      <c r="AE49" s="214"/>
      <c r="AF49" s="214"/>
      <c r="AG49" s="214" t="s">
        <v>809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x14ac:dyDescent="0.2">
      <c r="A50" s="3"/>
      <c r="B50" s="4"/>
      <c r="C50" s="266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AE50">
        <v>12</v>
      </c>
      <c r="AF50">
        <v>21</v>
      </c>
      <c r="AG50" t="s">
        <v>258</v>
      </c>
    </row>
    <row r="51" spans="1:60" x14ac:dyDescent="0.2">
      <c r="A51" s="217"/>
      <c r="B51" s="218" t="s">
        <v>31</v>
      </c>
      <c r="C51" s="267"/>
      <c r="D51" s="219"/>
      <c r="E51" s="220"/>
      <c r="F51" s="220"/>
      <c r="G51" s="247">
        <f>G8+G21+G34+G44+G46+G48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AE51">
        <f>SUMIF(L7:L49,AE50,G7:G49)</f>
        <v>0</v>
      </c>
      <c r="AF51">
        <f>SUMIF(L7:L49,AF50,G7:G49)</f>
        <v>0</v>
      </c>
      <c r="AG51" t="s">
        <v>810</v>
      </c>
    </row>
    <row r="52" spans="1:60" x14ac:dyDescent="0.2">
      <c r="A52" s="3"/>
      <c r="B52" s="4"/>
      <c r="C52" s="266"/>
      <c r="D52" s="6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60" x14ac:dyDescent="0.2">
      <c r="A53" s="3"/>
      <c r="B53" s="4"/>
      <c r="C53" s="266"/>
      <c r="D53" s="6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60" x14ac:dyDescent="0.2">
      <c r="A54" s="221" t="s">
        <v>811</v>
      </c>
      <c r="B54" s="221"/>
      <c r="C54" s="268"/>
      <c r="D54" s="6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60" x14ac:dyDescent="0.2">
      <c r="A55" s="222"/>
      <c r="B55" s="223"/>
      <c r="C55" s="269"/>
      <c r="D55" s="223"/>
      <c r="E55" s="223"/>
      <c r="F55" s="223"/>
      <c r="G55" s="22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AG55" t="s">
        <v>812</v>
      </c>
    </row>
    <row r="56" spans="1:60" x14ac:dyDescent="0.2">
      <c r="A56" s="225"/>
      <c r="B56" s="226"/>
      <c r="C56" s="270"/>
      <c r="D56" s="226"/>
      <c r="E56" s="226"/>
      <c r="F56" s="226"/>
      <c r="G56" s="227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60" x14ac:dyDescent="0.2">
      <c r="A57" s="225"/>
      <c r="B57" s="226"/>
      <c r="C57" s="270"/>
      <c r="D57" s="226"/>
      <c r="E57" s="226"/>
      <c r="F57" s="226"/>
      <c r="G57" s="227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60" x14ac:dyDescent="0.2">
      <c r="A58" s="225"/>
      <c r="B58" s="226"/>
      <c r="C58" s="270"/>
      <c r="D58" s="226"/>
      <c r="E58" s="226"/>
      <c r="F58" s="226"/>
      <c r="G58" s="227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60" x14ac:dyDescent="0.2">
      <c r="A59" s="228"/>
      <c r="B59" s="229"/>
      <c r="C59" s="271"/>
      <c r="D59" s="229"/>
      <c r="E59" s="229"/>
      <c r="F59" s="229"/>
      <c r="G59" s="23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">
      <c r="A60" s="3"/>
      <c r="B60" s="4"/>
      <c r="C60" s="266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60" x14ac:dyDescent="0.2">
      <c r="C61" s="272"/>
      <c r="D61" s="10"/>
      <c r="AG61" t="s">
        <v>813</v>
      </c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54:C54"/>
    <mergeCell ref="A55:G59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75</v>
      </c>
      <c r="C3" s="203" t="s">
        <v>76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77</v>
      </c>
      <c r="C4" s="206" t="s">
        <v>76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237</v>
      </c>
      <c r="C8" s="261" t="s">
        <v>238</v>
      </c>
      <c r="D8" s="243"/>
      <c r="E8" s="244"/>
      <c r="F8" s="245"/>
      <c r="G8" s="246">
        <f>SUMIF(AG9:AG17,"&lt;&gt;NOR",G9:G17)</f>
        <v>0</v>
      </c>
      <c r="H8" s="240"/>
      <c r="I8" s="240">
        <f>SUM(I9:I17)</f>
        <v>0</v>
      </c>
      <c r="J8" s="240"/>
      <c r="K8" s="240">
        <f>SUM(K9:K17)</f>
        <v>0</v>
      </c>
      <c r="L8" s="240"/>
      <c r="M8" s="240">
        <f>SUM(M9:M17)</f>
        <v>0</v>
      </c>
      <c r="N8" s="239"/>
      <c r="O8" s="239">
        <f>SUM(O9:O17)</f>
        <v>0</v>
      </c>
      <c r="P8" s="239"/>
      <c r="Q8" s="239">
        <f>SUM(Q9:Q17)</f>
        <v>0</v>
      </c>
      <c r="R8" s="240"/>
      <c r="S8" s="240"/>
      <c r="T8" s="240"/>
      <c r="U8" s="240"/>
      <c r="V8" s="240">
        <f>SUM(V9:V17)</f>
        <v>38.4</v>
      </c>
      <c r="W8" s="240"/>
      <c r="X8" s="240"/>
      <c r="Y8" s="240"/>
      <c r="AG8" t="s">
        <v>273</v>
      </c>
    </row>
    <row r="9" spans="1:60" ht="22.5" outlineLevel="1" x14ac:dyDescent="0.2">
      <c r="A9" s="254">
        <v>1</v>
      </c>
      <c r="B9" s="255" t="s">
        <v>1840</v>
      </c>
      <c r="C9" s="264" t="s">
        <v>1841</v>
      </c>
      <c r="D9" s="256" t="s">
        <v>434</v>
      </c>
      <c r="E9" s="257">
        <v>1</v>
      </c>
      <c r="F9" s="258"/>
      <c r="G9" s="259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311</v>
      </c>
      <c r="T9" s="235" t="s">
        <v>312</v>
      </c>
      <c r="U9" s="235">
        <v>0</v>
      </c>
      <c r="V9" s="235">
        <f>ROUND(E9*U9,2)</f>
        <v>0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281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ht="22.5" outlineLevel="1" x14ac:dyDescent="0.2">
      <c r="A10" s="254">
        <v>2</v>
      </c>
      <c r="B10" s="255" t="s">
        <v>1842</v>
      </c>
      <c r="C10" s="264" t="s">
        <v>1843</v>
      </c>
      <c r="D10" s="256" t="s">
        <v>434</v>
      </c>
      <c r="E10" s="257">
        <v>1</v>
      </c>
      <c r="F10" s="258"/>
      <c r="G10" s="259">
        <f>ROUND(E10*F10,2)</f>
        <v>0</v>
      </c>
      <c r="H10" s="236"/>
      <c r="I10" s="235">
        <f>ROUND(E10*H10,2)</f>
        <v>0</v>
      </c>
      <c r="J10" s="236"/>
      <c r="K10" s="235">
        <f>ROUND(E10*J10,2)</f>
        <v>0</v>
      </c>
      <c r="L10" s="235">
        <v>21</v>
      </c>
      <c r="M10" s="235">
        <f>G10*(1+L10/100)</f>
        <v>0</v>
      </c>
      <c r="N10" s="234">
        <v>0</v>
      </c>
      <c r="O10" s="234">
        <f>ROUND(E10*N10,2)</f>
        <v>0</v>
      </c>
      <c r="P10" s="234">
        <v>0</v>
      </c>
      <c r="Q10" s="234">
        <f>ROUND(E10*P10,2)</f>
        <v>0</v>
      </c>
      <c r="R10" s="235"/>
      <c r="S10" s="235" t="s">
        <v>311</v>
      </c>
      <c r="T10" s="235" t="s">
        <v>312</v>
      </c>
      <c r="U10" s="235">
        <v>0</v>
      </c>
      <c r="V10" s="235">
        <f>ROUND(E10*U10,2)</f>
        <v>0</v>
      </c>
      <c r="W10" s="235"/>
      <c r="X10" s="235" t="s">
        <v>279</v>
      </c>
      <c r="Y10" s="235" t="s">
        <v>280</v>
      </c>
      <c r="Z10" s="214"/>
      <c r="AA10" s="214"/>
      <c r="AB10" s="214"/>
      <c r="AC10" s="214"/>
      <c r="AD10" s="214"/>
      <c r="AE10" s="214"/>
      <c r="AF10" s="214"/>
      <c r="AG10" s="214" t="s">
        <v>281</v>
      </c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ht="22.5" outlineLevel="1" x14ac:dyDescent="0.2">
      <c r="A11" s="254">
        <v>3</v>
      </c>
      <c r="B11" s="255" t="s">
        <v>1844</v>
      </c>
      <c r="C11" s="264" t="s">
        <v>1845</v>
      </c>
      <c r="D11" s="256" t="s">
        <v>434</v>
      </c>
      <c r="E11" s="257">
        <v>1</v>
      </c>
      <c r="F11" s="258"/>
      <c r="G11" s="259">
        <f>ROUND(E11*F11,2)</f>
        <v>0</v>
      </c>
      <c r="H11" s="236"/>
      <c r="I11" s="235">
        <f>ROUND(E11*H11,2)</f>
        <v>0</v>
      </c>
      <c r="J11" s="236"/>
      <c r="K11" s="235">
        <f>ROUND(E11*J11,2)</f>
        <v>0</v>
      </c>
      <c r="L11" s="235">
        <v>21</v>
      </c>
      <c r="M11" s="235">
        <f>G11*(1+L11/100)</f>
        <v>0</v>
      </c>
      <c r="N11" s="234">
        <v>0</v>
      </c>
      <c r="O11" s="234">
        <f>ROUND(E11*N11,2)</f>
        <v>0</v>
      </c>
      <c r="P11" s="234">
        <v>0</v>
      </c>
      <c r="Q11" s="234">
        <f>ROUND(E11*P11,2)</f>
        <v>0</v>
      </c>
      <c r="R11" s="235"/>
      <c r="S11" s="235" t="s">
        <v>311</v>
      </c>
      <c r="T11" s="235" t="s">
        <v>312</v>
      </c>
      <c r="U11" s="235">
        <v>0</v>
      </c>
      <c r="V11" s="235">
        <f>ROUND(E11*U11,2)</f>
        <v>0</v>
      </c>
      <c r="W11" s="235"/>
      <c r="X11" s="235" t="s">
        <v>279</v>
      </c>
      <c r="Y11" s="235" t="s">
        <v>280</v>
      </c>
      <c r="Z11" s="214"/>
      <c r="AA11" s="214"/>
      <c r="AB11" s="214"/>
      <c r="AC11" s="214"/>
      <c r="AD11" s="214"/>
      <c r="AE11" s="214"/>
      <c r="AF11" s="214"/>
      <c r="AG11" s="214" t="s">
        <v>281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ht="45" outlineLevel="1" x14ac:dyDescent="0.2">
      <c r="A12" s="254">
        <v>4</v>
      </c>
      <c r="B12" s="255" t="s">
        <v>1846</v>
      </c>
      <c r="C12" s="264" t="s">
        <v>1847</v>
      </c>
      <c r="D12" s="256" t="s">
        <v>434</v>
      </c>
      <c r="E12" s="257">
        <v>1</v>
      </c>
      <c r="F12" s="258"/>
      <c r="G12" s="259">
        <f>ROUND(E12*F12,2)</f>
        <v>0</v>
      </c>
      <c r="H12" s="236"/>
      <c r="I12" s="235">
        <f>ROUND(E12*H12,2)</f>
        <v>0</v>
      </c>
      <c r="J12" s="236"/>
      <c r="K12" s="235">
        <f>ROUND(E12*J12,2)</f>
        <v>0</v>
      </c>
      <c r="L12" s="235">
        <v>21</v>
      </c>
      <c r="M12" s="235">
        <f>G12*(1+L12/100)</f>
        <v>0</v>
      </c>
      <c r="N12" s="234">
        <v>0</v>
      </c>
      <c r="O12" s="234">
        <f>ROUND(E12*N12,2)</f>
        <v>0</v>
      </c>
      <c r="P12" s="234">
        <v>0</v>
      </c>
      <c r="Q12" s="234">
        <f>ROUND(E12*P12,2)</f>
        <v>0</v>
      </c>
      <c r="R12" s="235"/>
      <c r="S12" s="235" t="s">
        <v>311</v>
      </c>
      <c r="T12" s="235" t="s">
        <v>312</v>
      </c>
      <c r="U12" s="235">
        <v>0</v>
      </c>
      <c r="V12" s="235">
        <f>ROUND(E12*U12,2)</f>
        <v>0</v>
      </c>
      <c r="W12" s="235"/>
      <c r="X12" s="235" t="s">
        <v>279</v>
      </c>
      <c r="Y12" s="235" t="s">
        <v>280</v>
      </c>
      <c r="Z12" s="214"/>
      <c r="AA12" s="214"/>
      <c r="AB12" s="214"/>
      <c r="AC12" s="214"/>
      <c r="AD12" s="214"/>
      <c r="AE12" s="214"/>
      <c r="AF12" s="214"/>
      <c r="AG12" s="214" t="s">
        <v>281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ht="22.5" outlineLevel="1" x14ac:dyDescent="0.2">
      <c r="A13" s="254">
        <v>5</v>
      </c>
      <c r="B13" s="255" t="s">
        <v>1848</v>
      </c>
      <c r="C13" s="264" t="s">
        <v>1849</v>
      </c>
      <c r="D13" s="256" t="s">
        <v>434</v>
      </c>
      <c r="E13" s="257">
        <v>1</v>
      </c>
      <c r="F13" s="258"/>
      <c r="G13" s="259">
        <f>ROUND(E13*F13,2)</f>
        <v>0</v>
      </c>
      <c r="H13" s="236"/>
      <c r="I13" s="235">
        <f>ROUND(E13*H13,2)</f>
        <v>0</v>
      </c>
      <c r="J13" s="236"/>
      <c r="K13" s="235">
        <f>ROUND(E13*J13,2)</f>
        <v>0</v>
      </c>
      <c r="L13" s="235">
        <v>21</v>
      </c>
      <c r="M13" s="235">
        <f>G13*(1+L13/100)</f>
        <v>0</v>
      </c>
      <c r="N13" s="234">
        <v>0</v>
      </c>
      <c r="O13" s="234">
        <f>ROUND(E13*N13,2)</f>
        <v>0</v>
      </c>
      <c r="P13" s="234">
        <v>0</v>
      </c>
      <c r="Q13" s="234">
        <f>ROUND(E13*P13,2)</f>
        <v>0</v>
      </c>
      <c r="R13" s="235"/>
      <c r="S13" s="235" t="s">
        <v>311</v>
      </c>
      <c r="T13" s="235" t="s">
        <v>312</v>
      </c>
      <c r="U13" s="235">
        <v>0</v>
      </c>
      <c r="V13" s="235">
        <f>ROUND(E13*U13,2)</f>
        <v>0</v>
      </c>
      <c r="W13" s="235"/>
      <c r="X13" s="235" t="s">
        <v>279</v>
      </c>
      <c r="Y13" s="235" t="s">
        <v>280</v>
      </c>
      <c r="Z13" s="214"/>
      <c r="AA13" s="214"/>
      <c r="AB13" s="214"/>
      <c r="AC13" s="214"/>
      <c r="AD13" s="214"/>
      <c r="AE13" s="214"/>
      <c r="AF13" s="214"/>
      <c r="AG13" s="214" t="s">
        <v>281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ht="22.5" outlineLevel="1" x14ac:dyDescent="0.2">
      <c r="A14" s="254">
        <v>6</v>
      </c>
      <c r="B14" s="255" t="s">
        <v>1850</v>
      </c>
      <c r="C14" s="264" t="s">
        <v>1851</v>
      </c>
      <c r="D14" s="256" t="s">
        <v>434</v>
      </c>
      <c r="E14" s="257">
        <v>1</v>
      </c>
      <c r="F14" s="258"/>
      <c r="G14" s="259">
        <f>ROUND(E14*F14,2)</f>
        <v>0</v>
      </c>
      <c r="H14" s="236"/>
      <c r="I14" s="235">
        <f>ROUND(E14*H14,2)</f>
        <v>0</v>
      </c>
      <c r="J14" s="236"/>
      <c r="K14" s="235">
        <f>ROUND(E14*J14,2)</f>
        <v>0</v>
      </c>
      <c r="L14" s="235">
        <v>21</v>
      </c>
      <c r="M14" s="235">
        <f>G14*(1+L14/100)</f>
        <v>0</v>
      </c>
      <c r="N14" s="234">
        <v>0</v>
      </c>
      <c r="O14" s="234">
        <f>ROUND(E14*N14,2)</f>
        <v>0</v>
      </c>
      <c r="P14" s="234">
        <v>0</v>
      </c>
      <c r="Q14" s="234">
        <f>ROUND(E14*P14,2)</f>
        <v>0</v>
      </c>
      <c r="R14" s="235"/>
      <c r="S14" s="235" t="s">
        <v>311</v>
      </c>
      <c r="T14" s="235" t="s">
        <v>312</v>
      </c>
      <c r="U14" s="235">
        <v>0</v>
      </c>
      <c r="V14" s="235">
        <f>ROUND(E14*U14,2)</f>
        <v>0</v>
      </c>
      <c r="W14" s="235"/>
      <c r="X14" s="235" t="s">
        <v>279</v>
      </c>
      <c r="Y14" s="235" t="s">
        <v>280</v>
      </c>
      <c r="Z14" s="214"/>
      <c r="AA14" s="214"/>
      <c r="AB14" s="214"/>
      <c r="AC14" s="214"/>
      <c r="AD14" s="214"/>
      <c r="AE14" s="214"/>
      <c r="AF14" s="214"/>
      <c r="AG14" s="214" t="s">
        <v>281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ht="22.5" outlineLevel="1" x14ac:dyDescent="0.2">
      <c r="A15" s="254">
        <v>7</v>
      </c>
      <c r="B15" s="255" t="s">
        <v>1852</v>
      </c>
      <c r="C15" s="264" t="s">
        <v>1853</v>
      </c>
      <c r="D15" s="256" t="s">
        <v>434</v>
      </c>
      <c r="E15" s="257">
        <v>1</v>
      </c>
      <c r="F15" s="258"/>
      <c r="G15" s="259">
        <f>ROUND(E15*F15,2)</f>
        <v>0</v>
      </c>
      <c r="H15" s="236"/>
      <c r="I15" s="235">
        <f>ROUND(E15*H15,2)</f>
        <v>0</v>
      </c>
      <c r="J15" s="236"/>
      <c r="K15" s="235">
        <f>ROUND(E15*J15,2)</f>
        <v>0</v>
      </c>
      <c r="L15" s="235">
        <v>21</v>
      </c>
      <c r="M15" s="235">
        <f>G15*(1+L15/100)</f>
        <v>0</v>
      </c>
      <c r="N15" s="234">
        <v>0</v>
      </c>
      <c r="O15" s="234">
        <f>ROUND(E15*N15,2)</f>
        <v>0</v>
      </c>
      <c r="P15" s="234">
        <v>0</v>
      </c>
      <c r="Q15" s="234">
        <f>ROUND(E15*P15,2)</f>
        <v>0</v>
      </c>
      <c r="R15" s="235"/>
      <c r="S15" s="235" t="s">
        <v>311</v>
      </c>
      <c r="T15" s="235" t="s">
        <v>312</v>
      </c>
      <c r="U15" s="235">
        <v>0</v>
      </c>
      <c r="V15" s="235">
        <f>ROUND(E15*U15,2)</f>
        <v>0</v>
      </c>
      <c r="W15" s="235"/>
      <c r="X15" s="235" t="s">
        <v>279</v>
      </c>
      <c r="Y15" s="235" t="s">
        <v>280</v>
      </c>
      <c r="Z15" s="214"/>
      <c r="AA15" s="214"/>
      <c r="AB15" s="214"/>
      <c r="AC15" s="214"/>
      <c r="AD15" s="214"/>
      <c r="AE15" s="214"/>
      <c r="AF15" s="214"/>
      <c r="AG15" s="214" t="s">
        <v>281</v>
      </c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ht="22.5" outlineLevel="1" x14ac:dyDescent="0.2">
      <c r="A16" s="254">
        <v>8</v>
      </c>
      <c r="B16" s="255" t="s">
        <v>1854</v>
      </c>
      <c r="C16" s="264" t="s">
        <v>1855</v>
      </c>
      <c r="D16" s="256" t="s">
        <v>1856</v>
      </c>
      <c r="E16" s="257">
        <v>80</v>
      </c>
      <c r="F16" s="258"/>
      <c r="G16" s="259">
        <f>ROUND(E16*F16,2)</f>
        <v>0</v>
      </c>
      <c r="H16" s="236"/>
      <c r="I16" s="235">
        <f>ROUND(E16*H16,2)</f>
        <v>0</v>
      </c>
      <c r="J16" s="236"/>
      <c r="K16" s="235">
        <f>ROUND(E16*J16,2)</f>
        <v>0</v>
      </c>
      <c r="L16" s="235">
        <v>21</v>
      </c>
      <c r="M16" s="235">
        <f>G16*(1+L16/100)</f>
        <v>0</v>
      </c>
      <c r="N16" s="234">
        <v>0</v>
      </c>
      <c r="O16" s="234">
        <f>ROUND(E16*N16,2)</f>
        <v>0</v>
      </c>
      <c r="P16" s="234">
        <v>0</v>
      </c>
      <c r="Q16" s="234">
        <f>ROUND(E16*P16,2)</f>
        <v>0</v>
      </c>
      <c r="R16" s="235"/>
      <c r="S16" s="235" t="s">
        <v>311</v>
      </c>
      <c r="T16" s="235" t="s">
        <v>312</v>
      </c>
      <c r="U16" s="235">
        <v>0.48</v>
      </c>
      <c r="V16" s="235">
        <f>ROUND(E16*U16,2)</f>
        <v>38.4</v>
      </c>
      <c r="W16" s="235"/>
      <c r="X16" s="235" t="s">
        <v>279</v>
      </c>
      <c r="Y16" s="235" t="s">
        <v>280</v>
      </c>
      <c r="Z16" s="214"/>
      <c r="AA16" s="214"/>
      <c r="AB16" s="214"/>
      <c r="AC16" s="214"/>
      <c r="AD16" s="214"/>
      <c r="AE16" s="214"/>
      <c r="AF16" s="214"/>
      <c r="AG16" s="214" t="s">
        <v>281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1" x14ac:dyDescent="0.2">
      <c r="A17" s="248">
        <v>9</v>
      </c>
      <c r="B17" s="249" t="s">
        <v>1857</v>
      </c>
      <c r="C17" s="262" t="s">
        <v>1858</v>
      </c>
      <c r="D17" s="250" t="s">
        <v>310</v>
      </c>
      <c r="E17" s="251">
        <v>1</v>
      </c>
      <c r="F17" s="252"/>
      <c r="G17" s="253">
        <f>ROUND(E17*F17,2)</f>
        <v>0</v>
      </c>
      <c r="H17" s="236"/>
      <c r="I17" s="235">
        <f>ROUND(E17*H17,2)</f>
        <v>0</v>
      </c>
      <c r="J17" s="236"/>
      <c r="K17" s="235">
        <f>ROUND(E17*J17,2)</f>
        <v>0</v>
      </c>
      <c r="L17" s="235">
        <v>21</v>
      </c>
      <c r="M17" s="235">
        <f>G17*(1+L17/100)</f>
        <v>0</v>
      </c>
      <c r="N17" s="234">
        <v>0</v>
      </c>
      <c r="O17" s="234">
        <f>ROUND(E17*N17,2)</f>
        <v>0</v>
      </c>
      <c r="P17" s="234">
        <v>0</v>
      </c>
      <c r="Q17" s="234">
        <f>ROUND(E17*P17,2)</f>
        <v>0</v>
      </c>
      <c r="R17" s="235"/>
      <c r="S17" s="235" t="s">
        <v>311</v>
      </c>
      <c r="T17" s="235" t="s">
        <v>312</v>
      </c>
      <c r="U17" s="235">
        <v>0</v>
      </c>
      <c r="V17" s="235">
        <f>ROUND(E17*U17,2)</f>
        <v>0</v>
      </c>
      <c r="W17" s="235"/>
      <c r="X17" s="235" t="s">
        <v>279</v>
      </c>
      <c r="Y17" s="235" t="s">
        <v>280</v>
      </c>
      <c r="Z17" s="214"/>
      <c r="AA17" s="214"/>
      <c r="AB17" s="214"/>
      <c r="AC17" s="214"/>
      <c r="AD17" s="214"/>
      <c r="AE17" s="214"/>
      <c r="AF17" s="214"/>
      <c r="AG17" s="214" t="s">
        <v>281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x14ac:dyDescent="0.2">
      <c r="A18" s="3"/>
      <c r="B18" s="4"/>
      <c r="C18" s="266"/>
      <c r="D18" s="6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AE18">
        <v>12</v>
      </c>
      <c r="AF18">
        <v>21</v>
      </c>
      <c r="AG18" t="s">
        <v>258</v>
      </c>
    </row>
    <row r="19" spans="1:60" x14ac:dyDescent="0.2">
      <c r="A19" s="217"/>
      <c r="B19" s="218" t="s">
        <v>31</v>
      </c>
      <c r="C19" s="267"/>
      <c r="D19" s="219"/>
      <c r="E19" s="220"/>
      <c r="F19" s="220"/>
      <c r="G19" s="247">
        <f>G8</f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AE19">
        <f>SUMIF(L7:L17,AE18,G7:G17)</f>
        <v>0</v>
      </c>
      <c r="AF19">
        <f>SUMIF(L7:L17,AF18,G7:G17)</f>
        <v>0</v>
      </c>
      <c r="AG19" t="s">
        <v>810</v>
      </c>
    </row>
    <row r="20" spans="1:60" x14ac:dyDescent="0.2">
      <c r="A20" s="3"/>
      <c r="B20" s="4"/>
      <c r="C20" s="266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60" x14ac:dyDescent="0.2">
      <c r="A21" s="3"/>
      <c r="B21" s="4"/>
      <c r="C21" s="266"/>
      <c r="D21" s="6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60" x14ac:dyDescent="0.2">
      <c r="A22" s="221" t="s">
        <v>811</v>
      </c>
      <c r="B22" s="221"/>
      <c r="C22" s="268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60" x14ac:dyDescent="0.2">
      <c r="A23" s="222"/>
      <c r="B23" s="223"/>
      <c r="C23" s="269"/>
      <c r="D23" s="223"/>
      <c r="E23" s="223"/>
      <c r="F23" s="223"/>
      <c r="G23" s="224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AG23" t="s">
        <v>812</v>
      </c>
    </row>
    <row r="24" spans="1:60" x14ac:dyDescent="0.2">
      <c r="A24" s="225"/>
      <c r="B24" s="226"/>
      <c r="C24" s="270"/>
      <c r="D24" s="226"/>
      <c r="E24" s="226"/>
      <c r="F24" s="226"/>
      <c r="G24" s="227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60" x14ac:dyDescent="0.2">
      <c r="A25" s="225"/>
      <c r="B25" s="226"/>
      <c r="C25" s="270"/>
      <c r="D25" s="226"/>
      <c r="E25" s="226"/>
      <c r="F25" s="226"/>
      <c r="G25" s="227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60" x14ac:dyDescent="0.2">
      <c r="A26" s="225"/>
      <c r="B26" s="226"/>
      <c r="C26" s="270"/>
      <c r="D26" s="226"/>
      <c r="E26" s="226"/>
      <c r="F26" s="226"/>
      <c r="G26" s="227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60" x14ac:dyDescent="0.2">
      <c r="A27" s="228"/>
      <c r="B27" s="229"/>
      <c r="C27" s="271"/>
      <c r="D27" s="229"/>
      <c r="E27" s="229"/>
      <c r="F27" s="229"/>
      <c r="G27" s="230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">
      <c r="A28" s="3"/>
      <c r="B28" s="4"/>
      <c r="C28" s="266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">
      <c r="C29" s="272"/>
      <c r="D29" s="10"/>
      <c r="AG29" t="s">
        <v>813</v>
      </c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22:C22"/>
    <mergeCell ref="A23:G27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78</v>
      </c>
      <c r="C3" s="203" t="s">
        <v>79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80</v>
      </c>
      <c r="C4" s="206" t="s">
        <v>79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139</v>
      </c>
      <c r="C8" s="261" t="s">
        <v>140</v>
      </c>
      <c r="D8" s="243"/>
      <c r="E8" s="244"/>
      <c r="F8" s="245"/>
      <c r="G8" s="246">
        <f>SUMIF(AG9:AG44,"&lt;&gt;NOR",G9:G44)</f>
        <v>0</v>
      </c>
      <c r="H8" s="240"/>
      <c r="I8" s="240">
        <f>SUM(I9:I44)</f>
        <v>0</v>
      </c>
      <c r="J8" s="240"/>
      <c r="K8" s="240">
        <f>SUM(K9:K44)</f>
        <v>0</v>
      </c>
      <c r="L8" s="240"/>
      <c r="M8" s="240">
        <f>SUM(M9:M44)</f>
        <v>0</v>
      </c>
      <c r="N8" s="239"/>
      <c r="O8" s="239">
        <f>SUM(O9:O44)</f>
        <v>0</v>
      </c>
      <c r="P8" s="239"/>
      <c r="Q8" s="239">
        <f>SUM(Q9:Q44)</f>
        <v>0</v>
      </c>
      <c r="R8" s="240"/>
      <c r="S8" s="240"/>
      <c r="T8" s="240"/>
      <c r="U8" s="240"/>
      <c r="V8" s="240">
        <f>SUM(V9:V44)</f>
        <v>586.42999999999995</v>
      </c>
      <c r="W8" s="240"/>
      <c r="X8" s="240"/>
      <c r="Y8" s="240"/>
      <c r="AG8" t="s">
        <v>273</v>
      </c>
    </row>
    <row r="9" spans="1:60" outlineLevel="1" x14ac:dyDescent="0.2">
      <c r="A9" s="248">
        <v>1</v>
      </c>
      <c r="B9" s="249" t="s">
        <v>1670</v>
      </c>
      <c r="C9" s="262" t="s">
        <v>1671</v>
      </c>
      <c r="D9" s="250" t="s">
        <v>1672</v>
      </c>
      <c r="E9" s="251">
        <v>300</v>
      </c>
      <c r="F9" s="252"/>
      <c r="G9" s="253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277</v>
      </c>
      <c r="T9" s="235" t="s">
        <v>278</v>
      </c>
      <c r="U9" s="235">
        <v>0.2</v>
      </c>
      <c r="V9" s="235">
        <f>ROUND(E9*U9,2)</f>
        <v>60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281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">
      <c r="A10" s="231"/>
      <c r="B10" s="232"/>
      <c r="C10" s="263" t="s">
        <v>1673</v>
      </c>
      <c r="D10" s="237"/>
      <c r="E10" s="238">
        <v>300</v>
      </c>
      <c r="F10" s="235"/>
      <c r="G10" s="235"/>
      <c r="H10" s="235"/>
      <c r="I10" s="235"/>
      <c r="J10" s="235"/>
      <c r="K10" s="235"/>
      <c r="L10" s="235"/>
      <c r="M10" s="235"/>
      <c r="N10" s="234"/>
      <c r="O10" s="234"/>
      <c r="P10" s="234"/>
      <c r="Q10" s="234"/>
      <c r="R10" s="235"/>
      <c r="S10" s="235"/>
      <c r="T10" s="235"/>
      <c r="U10" s="235"/>
      <c r="V10" s="235"/>
      <c r="W10" s="235"/>
      <c r="X10" s="235"/>
      <c r="Y10" s="235"/>
      <c r="Z10" s="214"/>
      <c r="AA10" s="214"/>
      <c r="AB10" s="214"/>
      <c r="AC10" s="214"/>
      <c r="AD10" s="214"/>
      <c r="AE10" s="214"/>
      <c r="AF10" s="214"/>
      <c r="AG10" s="214" t="s">
        <v>283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">
      <c r="A11" s="254">
        <v>2</v>
      </c>
      <c r="B11" s="255" t="s">
        <v>1674</v>
      </c>
      <c r="C11" s="264" t="s">
        <v>1675</v>
      </c>
      <c r="D11" s="256" t="s">
        <v>1676</v>
      </c>
      <c r="E11" s="257">
        <v>30</v>
      </c>
      <c r="F11" s="258"/>
      <c r="G11" s="259">
        <f>ROUND(E11*F11,2)</f>
        <v>0</v>
      </c>
      <c r="H11" s="236"/>
      <c r="I11" s="235">
        <f>ROUND(E11*H11,2)</f>
        <v>0</v>
      </c>
      <c r="J11" s="236"/>
      <c r="K11" s="235">
        <f>ROUND(E11*J11,2)</f>
        <v>0</v>
      </c>
      <c r="L11" s="235">
        <v>21</v>
      </c>
      <c r="M11" s="235">
        <f>G11*(1+L11/100)</f>
        <v>0</v>
      </c>
      <c r="N11" s="234">
        <v>0</v>
      </c>
      <c r="O11" s="234">
        <f>ROUND(E11*N11,2)</f>
        <v>0</v>
      </c>
      <c r="P11" s="234">
        <v>0</v>
      </c>
      <c r="Q11" s="234">
        <f>ROUND(E11*P11,2)</f>
        <v>0</v>
      </c>
      <c r="R11" s="235"/>
      <c r="S11" s="235" t="s">
        <v>277</v>
      </c>
      <c r="T11" s="235" t="s">
        <v>278</v>
      </c>
      <c r="U11" s="235">
        <v>0</v>
      </c>
      <c r="V11" s="235">
        <f>ROUND(E11*U11,2)</f>
        <v>0</v>
      </c>
      <c r="W11" s="235"/>
      <c r="X11" s="235" t="s">
        <v>279</v>
      </c>
      <c r="Y11" s="235" t="s">
        <v>280</v>
      </c>
      <c r="Z11" s="214"/>
      <c r="AA11" s="214"/>
      <c r="AB11" s="214"/>
      <c r="AC11" s="214"/>
      <c r="AD11" s="214"/>
      <c r="AE11" s="214"/>
      <c r="AF11" s="214"/>
      <c r="AG11" s="214" t="s">
        <v>281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1" x14ac:dyDescent="0.2">
      <c r="A12" s="248">
        <v>3</v>
      </c>
      <c r="B12" s="249" t="s">
        <v>1677</v>
      </c>
      <c r="C12" s="262" t="s">
        <v>1678</v>
      </c>
      <c r="D12" s="250" t="s">
        <v>276</v>
      </c>
      <c r="E12" s="251">
        <v>187.5</v>
      </c>
      <c r="F12" s="252"/>
      <c r="G12" s="253">
        <f>ROUND(E12*F12,2)</f>
        <v>0</v>
      </c>
      <c r="H12" s="236"/>
      <c r="I12" s="235">
        <f>ROUND(E12*H12,2)</f>
        <v>0</v>
      </c>
      <c r="J12" s="236"/>
      <c r="K12" s="235">
        <f>ROUND(E12*J12,2)</f>
        <v>0</v>
      </c>
      <c r="L12" s="235">
        <v>21</v>
      </c>
      <c r="M12" s="235">
        <f>G12*(1+L12/100)</f>
        <v>0</v>
      </c>
      <c r="N12" s="234">
        <v>0</v>
      </c>
      <c r="O12" s="234">
        <f>ROUND(E12*N12,2)</f>
        <v>0</v>
      </c>
      <c r="P12" s="234">
        <v>0</v>
      </c>
      <c r="Q12" s="234">
        <f>ROUND(E12*P12,2)</f>
        <v>0</v>
      </c>
      <c r="R12" s="235"/>
      <c r="S12" s="235" t="s">
        <v>277</v>
      </c>
      <c r="T12" s="235" t="s">
        <v>278</v>
      </c>
      <c r="U12" s="235">
        <v>0.03</v>
      </c>
      <c r="V12" s="235">
        <f>ROUND(E12*U12,2)</f>
        <v>5.63</v>
      </c>
      <c r="W12" s="235"/>
      <c r="X12" s="235" t="s">
        <v>279</v>
      </c>
      <c r="Y12" s="235" t="s">
        <v>280</v>
      </c>
      <c r="Z12" s="214"/>
      <c r="AA12" s="214"/>
      <c r="AB12" s="214"/>
      <c r="AC12" s="214"/>
      <c r="AD12" s="214"/>
      <c r="AE12" s="214"/>
      <c r="AF12" s="214"/>
      <c r="AG12" s="214" t="s">
        <v>281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2" x14ac:dyDescent="0.2">
      <c r="A13" s="231"/>
      <c r="B13" s="232"/>
      <c r="C13" s="263" t="s">
        <v>1859</v>
      </c>
      <c r="D13" s="237"/>
      <c r="E13" s="238">
        <v>187.5</v>
      </c>
      <c r="F13" s="235"/>
      <c r="G13" s="235"/>
      <c r="H13" s="235"/>
      <c r="I13" s="235"/>
      <c r="J13" s="235"/>
      <c r="K13" s="235"/>
      <c r="L13" s="235"/>
      <c r="M13" s="235"/>
      <c r="N13" s="234"/>
      <c r="O13" s="234"/>
      <c r="P13" s="234"/>
      <c r="Q13" s="234"/>
      <c r="R13" s="235"/>
      <c r="S13" s="235"/>
      <c r="T13" s="235"/>
      <c r="U13" s="235"/>
      <c r="V13" s="235"/>
      <c r="W13" s="235"/>
      <c r="X13" s="235"/>
      <c r="Y13" s="235"/>
      <c r="Z13" s="214"/>
      <c r="AA13" s="214"/>
      <c r="AB13" s="214"/>
      <c r="AC13" s="214"/>
      <c r="AD13" s="214"/>
      <c r="AE13" s="214"/>
      <c r="AF13" s="214"/>
      <c r="AG13" s="214" t="s">
        <v>283</v>
      </c>
      <c r="AH13" s="214">
        <v>0</v>
      </c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1" x14ac:dyDescent="0.2">
      <c r="A14" s="248">
        <v>4</v>
      </c>
      <c r="B14" s="249" t="s">
        <v>1680</v>
      </c>
      <c r="C14" s="262" t="s">
        <v>1681</v>
      </c>
      <c r="D14" s="250" t="s">
        <v>276</v>
      </c>
      <c r="E14" s="251">
        <v>1787.1</v>
      </c>
      <c r="F14" s="252"/>
      <c r="G14" s="253">
        <f>ROUND(E14*F14,2)</f>
        <v>0</v>
      </c>
      <c r="H14" s="236"/>
      <c r="I14" s="235">
        <f>ROUND(E14*H14,2)</f>
        <v>0</v>
      </c>
      <c r="J14" s="236"/>
      <c r="K14" s="235">
        <f>ROUND(E14*J14,2)</f>
        <v>0</v>
      </c>
      <c r="L14" s="235">
        <v>21</v>
      </c>
      <c r="M14" s="235">
        <f>G14*(1+L14/100)</f>
        <v>0</v>
      </c>
      <c r="N14" s="234">
        <v>0</v>
      </c>
      <c r="O14" s="234">
        <f>ROUND(E14*N14,2)</f>
        <v>0</v>
      </c>
      <c r="P14" s="234">
        <v>0</v>
      </c>
      <c r="Q14" s="234">
        <f>ROUND(E14*P14,2)</f>
        <v>0</v>
      </c>
      <c r="R14" s="235"/>
      <c r="S14" s="235" t="s">
        <v>277</v>
      </c>
      <c r="T14" s="235" t="s">
        <v>278</v>
      </c>
      <c r="U14" s="235">
        <v>0.09</v>
      </c>
      <c r="V14" s="235">
        <f>ROUND(E14*U14,2)</f>
        <v>160.84</v>
      </c>
      <c r="W14" s="235"/>
      <c r="X14" s="235" t="s">
        <v>279</v>
      </c>
      <c r="Y14" s="235" t="s">
        <v>280</v>
      </c>
      <c r="Z14" s="214"/>
      <c r="AA14" s="214"/>
      <c r="AB14" s="214"/>
      <c r="AC14" s="214"/>
      <c r="AD14" s="214"/>
      <c r="AE14" s="214"/>
      <c r="AF14" s="214"/>
      <c r="AG14" s="214" t="s">
        <v>293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2" x14ac:dyDescent="0.2">
      <c r="A15" s="231"/>
      <c r="B15" s="232"/>
      <c r="C15" s="263" t="s">
        <v>1860</v>
      </c>
      <c r="D15" s="237"/>
      <c r="E15" s="238">
        <v>66.5</v>
      </c>
      <c r="F15" s="235"/>
      <c r="G15" s="235"/>
      <c r="H15" s="235"/>
      <c r="I15" s="235"/>
      <c r="J15" s="235"/>
      <c r="K15" s="235"/>
      <c r="L15" s="235"/>
      <c r="M15" s="235"/>
      <c r="N15" s="234"/>
      <c r="O15" s="234"/>
      <c r="P15" s="234"/>
      <c r="Q15" s="234"/>
      <c r="R15" s="235"/>
      <c r="S15" s="235"/>
      <c r="T15" s="235"/>
      <c r="U15" s="235"/>
      <c r="V15" s="235"/>
      <c r="W15" s="235"/>
      <c r="X15" s="235"/>
      <c r="Y15" s="235"/>
      <c r="Z15" s="214"/>
      <c r="AA15" s="214"/>
      <c r="AB15" s="214"/>
      <c r="AC15" s="214"/>
      <c r="AD15" s="214"/>
      <c r="AE15" s="214"/>
      <c r="AF15" s="214"/>
      <c r="AG15" s="214" t="s">
        <v>283</v>
      </c>
      <c r="AH15" s="214">
        <v>0</v>
      </c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3" x14ac:dyDescent="0.2">
      <c r="A16" s="231"/>
      <c r="B16" s="232"/>
      <c r="C16" s="263" t="s">
        <v>1861</v>
      </c>
      <c r="D16" s="237"/>
      <c r="E16" s="238">
        <v>932.1875</v>
      </c>
      <c r="F16" s="235"/>
      <c r="G16" s="235"/>
      <c r="H16" s="235"/>
      <c r="I16" s="235"/>
      <c r="J16" s="235"/>
      <c r="K16" s="235"/>
      <c r="L16" s="235"/>
      <c r="M16" s="235"/>
      <c r="N16" s="234"/>
      <c r="O16" s="234"/>
      <c r="P16" s="234"/>
      <c r="Q16" s="234"/>
      <c r="R16" s="235"/>
      <c r="S16" s="235"/>
      <c r="T16" s="235"/>
      <c r="U16" s="235"/>
      <c r="V16" s="235"/>
      <c r="W16" s="235"/>
      <c r="X16" s="235"/>
      <c r="Y16" s="235"/>
      <c r="Z16" s="214"/>
      <c r="AA16" s="214"/>
      <c r="AB16" s="214"/>
      <c r="AC16" s="214"/>
      <c r="AD16" s="214"/>
      <c r="AE16" s="214"/>
      <c r="AF16" s="214"/>
      <c r="AG16" s="214" t="s">
        <v>283</v>
      </c>
      <c r="AH16" s="214">
        <v>0</v>
      </c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3" x14ac:dyDescent="0.2">
      <c r="A17" s="231"/>
      <c r="B17" s="232"/>
      <c r="C17" s="263" t="s">
        <v>1862</v>
      </c>
      <c r="D17" s="237"/>
      <c r="E17" s="238">
        <v>788.41250000000002</v>
      </c>
      <c r="F17" s="235"/>
      <c r="G17" s="235"/>
      <c r="H17" s="235"/>
      <c r="I17" s="235"/>
      <c r="J17" s="235"/>
      <c r="K17" s="235"/>
      <c r="L17" s="235"/>
      <c r="M17" s="235"/>
      <c r="N17" s="234"/>
      <c r="O17" s="234"/>
      <c r="P17" s="234"/>
      <c r="Q17" s="234"/>
      <c r="R17" s="235"/>
      <c r="S17" s="235"/>
      <c r="T17" s="235"/>
      <c r="U17" s="235"/>
      <c r="V17" s="235"/>
      <c r="W17" s="235"/>
      <c r="X17" s="235"/>
      <c r="Y17" s="235"/>
      <c r="Z17" s="214"/>
      <c r="AA17" s="214"/>
      <c r="AB17" s="214"/>
      <c r="AC17" s="214"/>
      <c r="AD17" s="214"/>
      <c r="AE17" s="214"/>
      <c r="AF17" s="214"/>
      <c r="AG17" s="214" t="s">
        <v>283</v>
      </c>
      <c r="AH17" s="214">
        <v>0</v>
      </c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1" x14ac:dyDescent="0.2">
      <c r="A18" s="248">
        <v>5</v>
      </c>
      <c r="B18" s="249" t="s">
        <v>1684</v>
      </c>
      <c r="C18" s="262" t="s">
        <v>1685</v>
      </c>
      <c r="D18" s="250" t="s">
        <v>276</v>
      </c>
      <c r="E18" s="251">
        <v>893.55</v>
      </c>
      <c r="F18" s="252"/>
      <c r="G18" s="253">
        <f>ROUND(E18*F18,2)</f>
        <v>0</v>
      </c>
      <c r="H18" s="236"/>
      <c r="I18" s="235">
        <f>ROUND(E18*H18,2)</f>
        <v>0</v>
      </c>
      <c r="J18" s="236"/>
      <c r="K18" s="235">
        <f>ROUND(E18*J18,2)</f>
        <v>0</v>
      </c>
      <c r="L18" s="235">
        <v>21</v>
      </c>
      <c r="M18" s="235">
        <f>G18*(1+L18/100)</f>
        <v>0</v>
      </c>
      <c r="N18" s="234">
        <v>0</v>
      </c>
      <c r="O18" s="234">
        <f>ROUND(E18*N18,2)</f>
        <v>0</v>
      </c>
      <c r="P18" s="234">
        <v>0</v>
      </c>
      <c r="Q18" s="234">
        <f>ROUND(E18*P18,2)</f>
        <v>0</v>
      </c>
      <c r="R18" s="235"/>
      <c r="S18" s="235" t="s">
        <v>277</v>
      </c>
      <c r="T18" s="235" t="s">
        <v>278</v>
      </c>
      <c r="U18" s="235">
        <v>0.04</v>
      </c>
      <c r="V18" s="235">
        <f>ROUND(E18*U18,2)</f>
        <v>35.74</v>
      </c>
      <c r="W18" s="235"/>
      <c r="X18" s="235" t="s">
        <v>279</v>
      </c>
      <c r="Y18" s="235" t="s">
        <v>280</v>
      </c>
      <c r="Z18" s="214"/>
      <c r="AA18" s="214"/>
      <c r="AB18" s="214"/>
      <c r="AC18" s="214"/>
      <c r="AD18" s="214"/>
      <c r="AE18" s="214"/>
      <c r="AF18" s="214"/>
      <c r="AG18" s="214" t="s">
        <v>281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2" x14ac:dyDescent="0.2">
      <c r="A19" s="231"/>
      <c r="B19" s="232"/>
      <c r="C19" s="263" t="s">
        <v>1863</v>
      </c>
      <c r="D19" s="237"/>
      <c r="E19" s="238">
        <v>893.55</v>
      </c>
      <c r="F19" s="235"/>
      <c r="G19" s="235"/>
      <c r="H19" s="235"/>
      <c r="I19" s="235"/>
      <c r="J19" s="235"/>
      <c r="K19" s="235"/>
      <c r="L19" s="235"/>
      <c r="M19" s="235"/>
      <c r="N19" s="234"/>
      <c r="O19" s="234"/>
      <c r="P19" s="234"/>
      <c r="Q19" s="234"/>
      <c r="R19" s="235"/>
      <c r="S19" s="235"/>
      <c r="T19" s="235"/>
      <c r="U19" s="235"/>
      <c r="V19" s="235"/>
      <c r="W19" s="235"/>
      <c r="X19" s="235"/>
      <c r="Y19" s="235"/>
      <c r="Z19" s="214"/>
      <c r="AA19" s="214"/>
      <c r="AB19" s="214"/>
      <c r="AC19" s="214"/>
      <c r="AD19" s="214"/>
      <c r="AE19" s="214"/>
      <c r="AF19" s="214"/>
      <c r="AG19" s="214" t="s">
        <v>283</v>
      </c>
      <c r="AH19" s="214">
        <v>0</v>
      </c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1" x14ac:dyDescent="0.2">
      <c r="A20" s="248">
        <v>6</v>
      </c>
      <c r="B20" s="249" t="s">
        <v>1687</v>
      </c>
      <c r="C20" s="262" t="s">
        <v>1688</v>
      </c>
      <c r="D20" s="250" t="s">
        <v>276</v>
      </c>
      <c r="E20" s="251">
        <v>123.94</v>
      </c>
      <c r="F20" s="252"/>
      <c r="G20" s="253">
        <f>ROUND(E20*F20,2)</f>
        <v>0</v>
      </c>
      <c r="H20" s="236"/>
      <c r="I20" s="235">
        <f>ROUND(E20*H20,2)</f>
        <v>0</v>
      </c>
      <c r="J20" s="236"/>
      <c r="K20" s="235">
        <f>ROUND(E20*J20,2)</f>
        <v>0</v>
      </c>
      <c r="L20" s="235">
        <v>21</v>
      </c>
      <c r="M20" s="235">
        <f>G20*(1+L20/100)</f>
        <v>0</v>
      </c>
      <c r="N20" s="234">
        <v>0</v>
      </c>
      <c r="O20" s="234">
        <f>ROUND(E20*N20,2)</f>
        <v>0</v>
      </c>
      <c r="P20" s="234">
        <v>0</v>
      </c>
      <c r="Q20" s="234">
        <f>ROUND(E20*P20,2)</f>
        <v>0</v>
      </c>
      <c r="R20" s="235"/>
      <c r="S20" s="235" t="s">
        <v>277</v>
      </c>
      <c r="T20" s="235" t="s">
        <v>278</v>
      </c>
      <c r="U20" s="235">
        <v>0.52</v>
      </c>
      <c r="V20" s="235">
        <f>ROUND(E20*U20,2)</f>
        <v>64.45</v>
      </c>
      <c r="W20" s="235"/>
      <c r="X20" s="235" t="s">
        <v>279</v>
      </c>
      <c r="Y20" s="235" t="s">
        <v>280</v>
      </c>
      <c r="Z20" s="214"/>
      <c r="AA20" s="214"/>
      <c r="AB20" s="214"/>
      <c r="AC20" s="214"/>
      <c r="AD20" s="214"/>
      <c r="AE20" s="214"/>
      <c r="AF20" s="214"/>
      <c r="AG20" s="214" t="s">
        <v>281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2" x14ac:dyDescent="0.2">
      <c r="A21" s="231"/>
      <c r="B21" s="232"/>
      <c r="C21" s="263" t="s">
        <v>1864</v>
      </c>
      <c r="D21" s="237"/>
      <c r="E21" s="238">
        <v>123.94</v>
      </c>
      <c r="F21" s="235"/>
      <c r="G21" s="235"/>
      <c r="H21" s="235"/>
      <c r="I21" s="235"/>
      <c r="J21" s="235"/>
      <c r="K21" s="235"/>
      <c r="L21" s="235"/>
      <c r="M21" s="235"/>
      <c r="N21" s="234"/>
      <c r="O21" s="234"/>
      <c r="P21" s="234"/>
      <c r="Q21" s="234"/>
      <c r="R21" s="235"/>
      <c r="S21" s="235"/>
      <c r="T21" s="235"/>
      <c r="U21" s="235"/>
      <c r="V21" s="235"/>
      <c r="W21" s="235"/>
      <c r="X21" s="235"/>
      <c r="Y21" s="235"/>
      <c r="Z21" s="214"/>
      <c r="AA21" s="214"/>
      <c r="AB21" s="214"/>
      <c r="AC21" s="214"/>
      <c r="AD21" s="214"/>
      <c r="AE21" s="214"/>
      <c r="AF21" s="214"/>
      <c r="AG21" s="214" t="s">
        <v>283</v>
      </c>
      <c r="AH21" s="214">
        <v>0</v>
      </c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1" x14ac:dyDescent="0.2">
      <c r="A22" s="248">
        <v>7</v>
      </c>
      <c r="B22" s="249" t="s">
        <v>332</v>
      </c>
      <c r="C22" s="262" t="s">
        <v>333</v>
      </c>
      <c r="D22" s="250" t="s">
        <v>276</v>
      </c>
      <c r="E22" s="251">
        <v>1860.68</v>
      </c>
      <c r="F22" s="252"/>
      <c r="G22" s="253">
        <f>ROUND(E22*F22,2)</f>
        <v>0</v>
      </c>
      <c r="H22" s="236"/>
      <c r="I22" s="235">
        <f>ROUND(E22*H22,2)</f>
        <v>0</v>
      </c>
      <c r="J22" s="236"/>
      <c r="K22" s="235">
        <f>ROUND(E22*J22,2)</f>
        <v>0</v>
      </c>
      <c r="L22" s="235">
        <v>21</v>
      </c>
      <c r="M22" s="235">
        <f>G22*(1+L22/100)</f>
        <v>0</v>
      </c>
      <c r="N22" s="234">
        <v>0</v>
      </c>
      <c r="O22" s="234">
        <f>ROUND(E22*N22,2)</f>
        <v>0</v>
      </c>
      <c r="P22" s="234">
        <v>0</v>
      </c>
      <c r="Q22" s="234">
        <f>ROUND(E22*P22,2)</f>
        <v>0</v>
      </c>
      <c r="R22" s="235"/>
      <c r="S22" s="235" t="s">
        <v>277</v>
      </c>
      <c r="T22" s="235" t="s">
        <v>278</v>
      </c>
      <c r="U22" s="235">
        <v>0.01</v>
      </c>
      <c r="V22" s="235">
        <f>ROUND(E22*U22,2)</f>
        <v>18.61</v>
      </c>
      <c r="W22" s="235"/>
      <c r="X22" s="235" t="s">
        <v>279</v>
      </c>
      <c r="Y22" s="235" t="s">
        <v>280</v>
      </c>
      <c r="Z22" s="214"/>
      <c r="AA22" s="214"/>
      <c r="AB22" s="214"/>
      <c r="AC22" s="214"/>
      <c r="AD22" s="214"/>
      <c r="AE22" s="214"/>
      <c r="AF22" s="214"/>
      <c r="AG22" s="214" t="s">
        <v>293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2" x14ac:dyDescent="0.2">
      <c r="A23" s="231"/>
      <c r="B23" s="232"/>
      <c r="C23" s="263" t="s">
        <v>1861</v>
      </c>
      <c r="D23" s="237"/>
      <c r="E23" s="238">
        <v>932.1875</v>
      </c>
      <c r="F23" s="235"/>
      <c r="G23" s="235"/>
      <c r="H23" s="235"/>
      <c r="I23" s="235"/>
      <c r="J23" s="235"/>
      <c r="K23" s="235"/>
      <c r="L23" s="235"/>
      <c r="M23" s="235"/>
      <c r="N23" s="234"/>
      <c r="O23" s="234"/>
      <c r="P23" s="234"/>
      <c r="Q23" s="234"/>
      <c r="R23" s="235"/>
      <c r="S23" s="235"/>
      <c r="T23" s="235"/>
      <c r="U23" s="235"/>
      <c r="V23" s="235"/>
      <c r="W23" s="235"/>
      <c r="X23" s="235"/>
      <c r="Y23" s="235"/>
      <c r="Z23" s="214"/>
      <c r="AA23" s="214"/>
      <c r="AB23" s="214"/>
      <c r="AC23" s="214"/>
      <c r="AD23" s="214"/>
      <c r="AE23" s="214"/>
      <c r="AF23" s="214"/>
      <c r="AG23" s="214" t="s">
        <v>283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3" x14ac:dyDescent="0.2">
      <c r="A24" s="231"/>
      <c r="B24" s="232"/>
      <c r="C24" s="263" t="s">
        <v>1865</v>
      </c>
      <c r="D24" s="237"/>
      <c r="E24" s="238">
        <v>788.41200000000003</v>
      </c>
      <c r="F24" s="235"/>
      <c r="G24" s="235"/>
      <c r="H24" s="235"/>
      <c r="I24" s="235"/>
      <c r="J24" s="235"/>
      <c r="K24" s="235"/>
      <c r="L24" s="235"/>
      <c r="M24" s="235"/>
      <c r="N24" s="234"/>
      <c r="O24" s="234"/>
      <c r="P24" s="234"/>
      <c r="Q24" s="234"/>
      <c r="R24" s="235"/>
      <c r="S24" s="235"/>
      <c r="T24" s="235"/>
      <c r="U24" s="235"/>
      <c r="V24" s="235"/>
      <c r="W24" s="235"/>
      <c r="X24" s="235"/>
      <c r="Y24" s="235"/>
      <c r="Z24" s="214"/>
      <c r="AA24" s="214"/>
      <c r="AB24" s="214"/>
      <c r="AC24" s="214"/>
      <c r="AD24" s="214"/>
      <c r="AE24" s="214"/>
      <c r="AF24" s="214"/>
      <c r="AG24" s="214" t="s">
        <v>283</v>
      </c>
      <c r="AH24" s="214">
        <v>0</v>
      </c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3" x14ac:dyDescent="0.2">
      <c r="A25" s="231"/>
      <c r="B25" s="232"/>
      <c r="C25" s="263" t="s">
        <v>1866</v>
      </c>
      <c r="D25" s="237"/>
      <c r="E25" s="238">
        <v>-422.66807</v>
      </c>
      <c r="F25" s="235"/>
      <c r="G25" s="235"/>
      <c r="H25" s="235"/>
      <c r="I25" s="235"/>
      <c r="J25" s="235"/>
      <c r="K25" s="235"/>
      <c r="L25" s="235"/>
      <c r="M25" s="235"/>
      <c r="N25" s="234"/>
      <c r="O25" s="234"/>
      <c r="P25" s="234"/>
      <c r="Q25" s="234"/>
      <c r="R25" s="235"/>
      <c r="S25" s="235"/>
      <c r="T25" s="235"/>
      <c r="U25" s="235"/>
      <c r="V25" s="235"/>
      <c r="W25" s="235"/>
      <c r="X25" s="235"/>
      <c r="Y25" s="235"/>
      <c r="Z25" s="214"/>
      <c r="AA25" s="214"/>
      <c r="AB25" s="214"/>
      <c r="AC25" s="214"/>
      <c r="AD25" s="214"/>
      <c r="AE25" s="214"/>
      <c r="AF25" s="214"/>
      <c r="AG25" s="214" t="s">
        <v>283</v>
      </c>
      <c r="AH25" s="214">
        <v>0</v>
      </c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3" x14ac:dyDescent="0.2">
      <c r="A26" s="231"/>
      <c r="B26" s="232"/>
      <c r="C26" s="263" t="s">
        <v>1867</v>
      </c>
      <c r="D26" s="237"/>
      <c r="E26" s="238">
        <v>-434.09152999999998</v>
      </c>
      <c r="F26" s="235"/>
      <c r="G26" s="235"/>
      <c r="H26" s="235"/>
      <c r="I26" s="235"/>
      <c r="J26" s="235"/>
      <c r="K26" s="235"/>
      <c r="L26" s="235"/>
      <c r="M26" s="235"/>
      <c r="N26" s="234"/>
      <c r="O26" s="234"/>
      <c r="P26" s="234"/>
      <c r="Q26" s="234"/>
      <c r="R26" s="235"/>
      <c r="S26" s="235"/>
      <c r="T26" s="235"/>
      <c r="U26" s="235"/>
      <c r="V26" s="235"/>
      <c r="W26" s="235"/>
      <c r="X26" s="235"/>
      <c r="Y26" s="235"/>
      <c r="Z26" s="214"/>
      <c r="AA26" s="214"/>
      <c r="AB26" s="214"/>
      <c r="AC26" s="214"/>
      <c r="AD26" s="214"/>
      <c r="AE26" s="214"/>
      <c r="AF26" s="214"/>
      <c r="AG26" s="214" t="s">
        <v>283</v>
      </c>
      <c r="AH26" s="214">
        <v>0</v>
      </c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3" x14ac:dyDescent="0.2">
      <c r="A27" s="231"/>
      <c r="B27" s="232"/>
      <c r="C27" s="263" t="s">
        <v>1868</v>
      </c>
      <c r="D27" s="237"/>
      <c r="E27" s="238">
        <v>66.50009</v>
      </c>
      <c r="F27" s="235"/>
      <c r="G27" s="235"/>
      <c r="H27" s="235"/>
      <c r="I27" s="235"/>
      <c r="J27" s="235"/>
      <c r="K27" s="235"/>
      <c r="L27" s="235"/>
      <c r="M27" s="235"/>
      <c r="N27" s="234"/>
      <c r="O27" s="234"/>
      <c r="P27" s="234"/>
      <c r="Q27" s="234"/>
      <c r="R27" s="235"/>
      <c r="S27" s="235"/>
      <c r="T27" s="235"/>
      <c r="U27" s="235"/>
      <c r="V27" s="235"/>
      <c r="W27" s="235"/>
      <c r="X27" s="235"/>
      <c r="Y27" s="235"/>
      <c r="Z27" s="214"/>
      <c r="AA27" s="214"/>
      <c r="AB27" s="214"/>
      <c r="AC27" s="214"/>
      <c r="AD27" s="214"/>
      <c r="AE27" s="214"/>
      <c r="AF27" s="214"/>
      <c r="AG27" s="214" t="s">
        <v>283</v>
      </c>
      <c r="AH27" s="214">
        <v>0</v>
      </c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3" x14ac:dyDescent="0.2">
      <c r="A28" s="231"/>
      <c r="B28" s="232"/>
      <c r="C28" s="263" t="s">
        <v>1869</v>
      </c>
      <c r="D28" s="237"/>
      <c r="E28" s="238">
        <v>930.34</v>
      </c>
      <c r="F28" s="235"/>
      <c r="G28" s="235"/>
      <c r="H28" s="235"/>
      <c r="I28" s="235"/>
      <c r="J28" s="235"/>
      <c r="K28" s="235"/>
      <c r="L28" s="235"/>
      <c r="M28" s="235"/>
      <c r="N28" s="234"/>
      <c r="O28" s="234"/>
      <c r="P28" s="234"/>
      <c r="Q28" s="234"/>
      <c r="R28" s="235"/>
      <c r="S28" s="235"/>
      <c r="T28" s="235"/>
      <c r="U28" s="235"/>
      <c r="V28" s="235"/>
      <c r="W28" s="235"/>
      <c r="X28" s="235"/>
      <c r="Y28" s="235"/>
      <c r="Z28" s="214"/>
      <c r="AA28" s="214"/>
      <c r="AB28" s="214"/>
      <c r="AC28" s="214"/>
      <c r="AD28" s="214"/>
      <c r="AE28" s="214"/>
      <c r="AF28" s="214"/>
      <c r="AG28" s="214" t="s">
        <v>283</v>
      </c>
      <c r="AH28" s="214">
        <v>0</v>
      </c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ht="22.5" outlineLevel="1" x14ac:dyDescent="0.2">
      <c r="A29" s="248">
        <v>8</v>
      </c>
      <c r="B29" s="249" t="s">
        <v>1870</v>
      </c>
      <c r="C29" s="262" t="s">
        <v>1871</v>
      </c>
      <c r="D29" s="250" t="s">
        <v>276</v>
      </c>
      <c r="E29" s="251">
        <v>856.76</v>
      </c>
      <c r="F29" s="252"/>
      <c r="G29" s="253">
        <f>ROUND(E29*F29,2)</f>
        <v>0</v>
      </c>
      <c r="H29" s="236"/>
      <c r="I29" s="235">
        <f>ROUND(E29*H29,2)</f>
        <v>0</v>
      </c>
      <c r="J29" s="236"/>
      <c r="K29" s="235">
        <f>ROUND(E29*J29,2)</f>
        <v>0</v>
      </c>
      <c r="L29" s="235">
        <v>21</v>
      </c>
      <c r="M29" s="235">
        <f>G29*(1+L29/100)</f>
        <v>0</v>
      </c>
      <c r="N29" s="234">
        <v>0</v>
      </c>
      <c r="O29" s="234">
        <f>ROUND(E29*N29,2)</f>
        <v>0</v>
      </c>
      <c r="P29" s="234">
        <v>0</v>
      </c>
      <c r="Q29" s="234">
        <f>ROUND(E29*P29,2)</f>
        <v>0</v>
      </c>
      <c r="R29" s="235"/>
      <c r="S29" s="235" t="s">
        <v>277</v>
      </c>
      <c r="T29" s="235" t="s">
        <v>278</v>
      </c>
      <c r="U29" s="235">
        <v>0.01</v>
      </c>
      <c r="V29" s="235">
        <f>ROUND(E29*U29,2)</f>
        <v>8.57</v>
      </c>
      <c r="W29" s="235"/>
      <c r="X29" s="235" t="s">
        <v>279</v>
      </c>
      <c r="Y29" s="235" t="s">
        <v>280</v>
      </c>
      <c r="Z29" s="214"/>
      <c r="AA29" s="214"/>
      <c r="AB29" s="214"/>
      <c r="AC29" s="214"/>
      <c r="AD29" s="214"/>
      <c r="AE29" s="214"/>
      <c r="AF29" s="214"/>
      <c r="AG29" s="214" t="s">
        <v>281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2" x14ac:dyDescent="0.2">
      <c r="A30" s="231"/>
      <c r="B30" s="232"/>
      <c r="C30" s="263" t="s">
        <v>1872</v>
      </c>
      <c r="D30" s="237"/>
      <c r="E30" s="238">
        <v>66.5</v>
      </c>
      <c r="F30" s="235"/>
      <c r="G30" s="235"/>
      <c r="H30" s="235"/>
      <c r="I30" s="235"/>
      <c r="J30" s="235"/>
      <c r="K30" s="235"/>
      <c r="L30" s="235"/>
      <c r="M30" s="235"/>
      <c r="N30" s="234"/>
      <c r="O30" s="234"/>
      <c r="P30" s="234"/>
      <c r="Q30" s="234"/>
      <c r="R30" s="235"/>
      <c r="S30" s="235"/>
      <c r="T30" s="235"/>
      <c r="U30" s="235"/>
      <c r="V30" s="235"/>
      <c r="W30" s="235"/>
      <c r="X30" s="235"/>
      <c r="Y30" s="235"/>
      <c r="Z30" s="214"/>
      <c r="AA30" s="214"/>
      <c r="AB30" s="214"/>
      <c r="AC30" s="214"/>
      <c r="AD30" s="214"/>
      <c r="AE30" s="214"/>
      <c r="AF30" s="214"/>
      <c r="AG30" s="214" t="s">
        <v>283</v>
      </c>
      <c r="AH30" s="214">
        <v>0</v>
      </c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3" x14ac:dyDescent="0.2">
      <c r="A31" s="231"/>
      <c r="B31" s="232"/>
      <c r="C31" s="263" t="s">
        <v>1861</v>
      </c>
      <c r="D31" s="237"/>
      <c r="E31" s="238">
        <v>932.1875</v>
      </c>
      <c r="F31" s="235"/>
      <c r="G31" s="235"/>
      <c r="H31" s="235"/>
      <c r="I31" s="235"/>
      <c r="J31" s="235"/>
      <c r="K31" s="235"/>
      <c r="L31" s="235"/>
      <c r="M31" s="235"/>
      <c r="N31" s="234"/>
      <c r="O31" s="234"/>
      <c r="P31" s="234"/>
      <c r="Q31" s="234"/>
      <c r="R31" s="235"/>
      <c r="S31" s="235"/>
      <c r="T31" s="235"/>
      <c r="U31" s="235"/>
      <c r="V31" s="235"/>
      <c r="W31" s="235"/>
      <c r="X31" s="235"/>
      <c r="Y31" s="235"/>
      <c r="Z31" s="214"/>
      <c r="AA31" s="214"/>
      <c r="AB31" s="214"/>
      <c r="AC31" s="214"/>
      <c r="AD31" s="214"/>
      <c r="AE31" s="214"/>
      <c r="AF31" s="214"/>
      <c r="AG31" s="214" t="s">
        <v>283</v>
      </c>
      <c r="AH31" s="214">
        <v>0</v>
      </c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3" x14ac:dyDescent="0.2">
      <c r="A32" s="231"/>
      <c r="B32" s="232"/>
      <c r="C32" s="263" t="s">
        <v>1865</v>
      </c>
      <c r="D32" s="237"/>
      <c r="E32" s="238">
        <v>788.41200000000003</v>
      </c>
      <c r="F32" s="235"/>
      <c r="G32" s="235"/>
      <c r="H32" s="235"/>
      <c r="I32" s="235"/>
      <c r="J32" s="235"/>
      <c r="K32" s="235"/>
      <c r="L32" s="235"/>
      <c r="M32" s="235"/>
      <c r="N32" s="234"/>
      <c r="O32" s="234"/>
      <c r="P32" s="234"/>
      <c r="Q32" s="234"/>
      <c r="R32" s="235"/>
      <c r="S32" s="235"/>
      <c r="T32" s="235"/>
      <c r="U32" s="235"/>
      <c r="V32" s="235"/>
      <c r="W32" s="235"/>
      <c r="X32" s="235"/>
      <c r="Y32" s="235"/>
      <c r="Z32" s="214"/>
      <c r="AA32" s="214"/>
      <c r="AB32" s="214"/>
      <c r="AC32" s="214"/>
      <c r="AD32" s="214"/>
      <c r="AE32" s="214"/>
      <c r="AF32" s="214"/>
      <c r="AG32" s="214" t="s">
        <v>283</v>
      </c>
      <c r="AH32" s="214">
        <v>0</v>
      </c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3" x14ac:dyDescent="0.2">
      <c r="A33" s="231"/>
      <c r="B33" s="232"/>
      <c r="C33" s="263" t="s">
        <v>1873</v>
      </c>
      <c r="D33" s="237"/>
      <c r="E33" s="238">
        <v>-930.33950000000004</v>
      </c>
      <c r="F33" s="235"/>
      <c r="G33" s="235"/>
      <c r="H33" s="235"/>
      <c r="I33" s="235"/>
      <c r="J33" s="235"/>
      <c r="K33" s="235"/>
      <c r="L33" s="235"/>
      <c r="M33" s="235"/>
      <c r="N33" s="234"/>
      <c r="O33" s="234"/>
      <c r="P33" s="234"/>
      <c r="Q33" s="234"/>
      <c r="R33" s="235"/>
      <c r="S33" s="235"/>
      <c r="T33" s="235"/>
      <c r="U33" s="235"/>
      <c r="V33" s="235"/>
      <c r="W33" s="235"/>
      <c r="X33" s="235"/>
      <c r="Y33" s="235"/>
      <c r="Z33" s="214"/>
      <c r="AA33" s="214"/>
      <c r="AB33" s="214"/>
      <c r="AC33" s="214"/>
      <c r="AD33" s="214"/>
      <c r="AE33" s="214"/>
      <c r="AF33" s="214"/>
      <c r="AG33" s="214" t="s">
        <v>283</v>
      </c>
      <c r="AH33" s="214">
        <v>0</v>
      </c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ht="22.5" outlineLevel="1" x14ac:dyDescent="0.2">
      <c r="A34" s="254">
        <v>9</v>
      </c>
      <c r="B34" s="255" t="s">
        <v>295</v>
      </c>
      <c r="C34" s="264" t="s">
        <v>296</v>
      </c>
      <c r="D34" s="256" t="s">
        <v>276</v>
      </c>
      <c r="E34" s="257">
        <v>930.34</v>
      </c>
      <c r="F34" s="258"/>
      <c r="G34" s="259">
        <f>ROUND(E34*F34,2)</f>
        <v>0</v>
      </c>
      <c r="H34" s="236"/>
      <c r="I34" s="235">
        <f>ROUND(E34*H34,2)</f>
        <v>0</v>
      </c>
      <c r="J34" s="236"/>
      <c r="K34" s="235">
        <f>ROUND(E34*J34,2)</f>
        <v>0</v>
      </c>
      <c r="L34" s="235">
        <v>21</v>
      </c>
      <c r="M34" s="235">
        <f>G34*(1+L34/100)</f>
        <v>0</v>
      </c>
      <c r="N34" s="234">
        <v>0</v>
      </c>
      <c r="O34" s="234">
        <f>ROUND(E34*N34,2)</f>
        <v>0</v>
      </c>
      <c r="P34" s="234">
        <v>0</v>
      </c>
      <c r="Q34" s="234">
        <f>ROUND(E34*P34,2)</f>
        <v>0</v>
      </c>
      <c r="R34" s="235"/>
      <c r="S34" s="235" t="s">
        <v>277</v>
      </c>
      <c r="T34" s="235" t="s">
        <v>278</v>
      </c>
      <c r="U34" s="235">
        <v>0.05</v>
      </c>
      <c r="V34" s="235">
        <f>ROUND(E34*U34,2)</f>
        <v>46.52</v>
      </c>
      <c r="W34" s="235"/>
      <c r="X34" s="235" t="s">
        <v>279</v>
      </c>
      <c r="Y34" s="235" t="s">
        <v>280</v>
      </c>
      <c r="Z34" s="214"/>
      <c r="AA34" s="214"/>
      <c r="AB34" s="214"/>
      <c r="AC34" s="214"/>
      <c r="AD34" s="214"/>
      <c r="AE34" s="214"/>
      <c r="AF34" s="214"/>
      <c r="AG34" s="214" t="s">
        <v>281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1" x14ac:dyDescent="0.2">
      <c r="A35" s="248">
        <v>10</v>
      </c>
      <c r="B35" s="249" t="s">
        <v>304</v>
      </c>
      <c r="C35" s="262" t="s">
        <v>305</v>
      </c>
      <c r="D35" s="250" t="s">
        <v>276</v>
      </c>
      <c r="E35" s="251">
        <v>930.34</v>
      </c>
      <c r="F35" s="252"/>
      <c r="G35" s="253">
        <f>ROUND(E35*F35,2)</f>
        <v>0</v>
      </c>
      <c r="H35" s="236"/>
      <c r="I35" s="235">
        <f>ROUND(E35*H35,2)</f>
        <v>0</v>
      </c>
      <c r="J35" s="236"/>
      <c r="K35" s="235">
        <f>ROUND(E35*J35,2)</f>
        <v>0</v>
      </c>
      <c r="L35" s="235">
        <v>21</v>
      </c>
      <c r="M35" s="235">
        <f>G35*(1+L35/100)</f>
        <v>0</v>
      </c>
      <c r="N35" s="234">
        <v>0</v>
      </c>
      <c r="O35" s="234">
        <f>ROUND(E35*N35,2)</f>
        <v>0</v>
      </c>
      <c r="P35" s="234">
        <v>0</v>
      </c>
      <c r="Q35" s="234">
        <f>ROUND(E35*P35,2)</f>
        <v>0</v>
      </c>
      <c r="R35" s="235"/>
      <c r="S35" s="235" t="s">
        <v>277</v>
      </c>
      <c r="T35" s="235" t="s">
        <v>278</v>
      </c>
      <c r="U35" s="235">
        <v>0.2</v>
      </c>
      <c r="V35" s="235">
        <f>ROUND(E35*U35,2)</f>
        <v>186.07</v>
      </c>
      <c r="W35" s="235"/>
      <c r="X35" s="235" t="s">
        <v>279</v>
      </c>
      <c r="Y35" s="235" t="s">
        <v>280</v>
      </c>
      <c r="Z35" s="214"/>
      <c r="AA35" s="214"/>
      <c r="AB35" s="214"/>
      <c r="AC35" s="214"/>
      <c r="AD35" s="214"/>
      <c r="AE35" s="214"/>
      <c r="AF35" s="214"/>
      <c r="AG35" s="214" t="s">
        <v>293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2" x14ac:dyDescent="0.2">
      <c r="A36" s="231"/>
      <c r="B36" s="232"/>
      <c r="C36" s="263" t="s">
        <v>1861</v>
      </c>
      <c r="D36" s="237"/>
      <c r="E36" s="238">
        <v>932.1875</v>
      </c>
      <c r="F36" s="235"/>
      <c r="G36" s="235"/>
      <c r="H36" s="235"/>
      <c r="I36" s="235"/>
      <c r="J36" s="235"/>
      <c r="K36" s="235"/>
      <c r="L36" s="235"/>
      <c r="M36" s="235"/>
      <c r="N36" s="234"/>
      <c r="O36" s="234"/>
      <c r="P36" s="234"/>
      <c r="Q36" s="234"/>
      <c r="R36" s="235"/>
      <c r="S36" s="235"/>
      <c r="T36" s="235"/>
      <c r="U36" s="235"/>
      <c r="V36" s="235"/>
      <c r="W36" s="235"/>
      <c r="X36" s="235"/>
      <c r="Y36" s="235"/>
      <c r="Z36" s="214"/>
      <c r="AA36" s="214"/>
      <c r="AB36" s="214"/>
      <c r="AC36" s="214"/>
      <c r="AD36" s="214"/>
      <c r="AE36" s="214"/>
      <c r="AF36" s="214"/>
      <c r="AG36" s="214" t="s">
        <v>283</v>
      </c>
      <c r="AH36" s="214">
        <v>0</v>
      </c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3" x14ac:dyDescent="0.2">
      <c r="A37" s="231"/>
      <c r="B37" s="232"/>
      <c r="C37" s="263" t="s">
        <v>1865</v>
      </c>
      <c r="D37" s="237"/>
      <c r="E37" s="238">
        <v>788.41200000000003</v>
      </c>
      <c r="F37" s="235"/>
      <c r="G37" s="235"/>
      <c r="H37" s="235"/>
      <c r="I37" s="235"/>
      <c r="J37" s="235"/>
      <c r="K37" s="235"/>
      <c r="L37" s="235"/>
      <c r="M37" s="235"/>
      <c r="N37" s="234"/>
      <c r="O37" s="234"/>
      <c r="P37" s="234"/>
      <c r="Q37" s="234"/>
      <c r="R37" s="235"/>
      <c r="S37" s="235"/>
      <c r="T37" s="235"/>
      <c r="U37" s="235"/>
      <c r="V37" s="235"/>
      <c r="W37" s="235"/>
      <c r="X37" s="235"/>
      <c r="Y37" s="235"/>
      <c r="Z37" s="214"/>
      <c r="AA37" s="214"/>
      <c r="AB37" s="214"/>
      <c r="AC37" s="214"/>
      <c r="AD37" s="214"/>
      <c r="AE37" s="214"/>
      <c r="AF37" s="214"/>
      <c r="AG37" s="214" t="s">
        <v>283</v>
      </c>
      <c r="AH37" s="214">
        <v>0</v>
      </c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3" x14ac:dyDescent="0.2">
      <c r="A38" s="231"/>
      <c r="B38" s="232"/>
      <c r="C38" s="263" t="s">
        <v>1866</v>
      </c>
      <c r="D38" s="237"/>
      <c r="E38" s="238">
        <v>-422.66807</v>
      </c>
      <c r="F38" s="235"/>
      <c r="G38" s="235"/>
      <c r="H38" s="235"/>
      <c r="I38" s="235"/>
      <c r="J38" s="235"/>
      <c r="K38" s="235"/>
      <c r="L38" s="235"/>
      <c r="M38" s="235"/>
      <c r="N38" s="234"/>
      <c r="O38" s="234"/>
      <c r="P38" s="234"/>
      <c r="Q38" s="234"/>
      <c r="R38" s="235"/>
      <c r="S38" s="235"/>
      <c r="T38" s="235"/>
      <c r="U38" s="235"/>
      <c r="V38" s="235"/>
      <c r="W38" s="235"/>
      <c r="X38" s="235"/>
      <c r="Y38" s="235"/>
      <c r="Z38" s="214"/>
      <c r="AA38" s="214"/>
      <c r="AB38" s="214"/>
      <c r="AC38" s="214"/>
      <c r="AD38" s="214"/>
      <c r="AE38" s="214"/>
      <c r="AF38" s="214"/>
      <c r="AG38" s="214" t="s">
        <v>283</v>
      </c>
      <c r="AH38" s="214">
        <v>0</v>
      </c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3" x14ac:dyDescent="0.2">
      <c r="A39" s="231"/>
      <c r="B39" s="232"/>
      <c r="C39" s="263" t="s">
        <v>1867</v>
      </c>
      <c r="D39" s="237"/>
      <c r="E39" s="238">
        <v>-434.09152999999998</v>
      </c>
      <c r="F39" s="235"/>
      <c r="G39" s="235"/>
      <c r="H39" s="235"/>
      <c r="I39" s="235"/>
      <c r="J39" s="235"/>
      <c r="K39" s="235"/>
      <c r="L39" s="235"/>
      <c r="M39" s="235"/>
      <c r="N39" s="234"/>
      <c r="O39" s="234"/>
      <c r="P39" s="234"/>
      <c r="Q39" s="234"/>
      <c r="R39" s="235"/>
      <c r="S39" s="235"/>
      <c r="T39" s="235"/>
      <c r="U39" s="235"/>
      <c r="V39" s="235"/>
      <c r="W39" s="235"/>
      <c r="X39" s="235"/>
      <c r="Y39" s="235"/>
      <c r="Z39" s="214"/>
      <c r="AA39" s="214"/>
      <c r="AB39" s="214"/>
      <c r="AC39" s="214"/>
      <c r="AD39" s="214"/>
      <c r="AE39" s="214"/>
      <c r="AF39" s="214"/>
      <c r="AG39" s="214" t="s">
        <v>283</v>
      </c>
      <c r="AH39" s="214">
        <v>0</v>
      </c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3" x14ac:dyDescent="0.2">
      <c r="A40" s="231"/>
      <c r="B40" s="232"/>
      <c r="C40" s="263" t="s">
        <v>1868</v>
      </c>
      <c r="D40" s="237"/>
      <c r="E40" s="238">
        <v>66.50009</v>
      </c>
      <c r="F40" s="235"/>
      <c r="G40" s="235"/>
      <c r="H40" s="235"/>
      <c r="I40" s="235"/>
      <c r="J40" s="235"/>
      <c r="K40" s="235"/>
      <c r="L40" s="235"/>
      <c r="M40" s="235"/>
      <c r="N40" s="234"/>
      <c r="O40" s="234"/>
      <c r="P40" s="234"/>
      <c r="Q40" s="234"/>
      <c r="R40" s="235"/>
      <c r="S40" s="235"/>
      <c r="T40" s="235"/>
      <c r="U40" s="235"/>
      <c r="V40" s="235"/>
      <c r="W40" s="235"/>
      <c r="X40" s="235"/>
      <c r="Y40" s="235"/>
      <c r="Z40" s="214"/>
      <c r="AA40" s="214"/>
      <c r="AB40" s="214"/>
      <c r="AC40" s="214"/>
      <c r="AD40" s="214"/>
      <c r="AE40" s="214"/>
      <c r="AF40" s="214"/>
      <c r="AG40" s="214" t="s">
        <v>283</v>
      </c>
      <c r="AH40" s="214">
        <v>0</v>
      </c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1" x14ac:dyDescent="0.2">
      <c r="A41" s="254">
        <v>11</v>
      </c>
      <c r="B41" s="255" t="s">
        <v>308</v>
      </c>
      <c r="C41" s="264" t="s">
        <v>835</v>
      </c>
      <c r="D41" s="256" t="s">
        <v>398</v>
      </c>
      <c r="E41" s="257">
        <v>4</v>
      </c>
      <c r="F41" s="258"/>
      <c r="G41" s="259">
        <f>ROUND(E41*F41,2)</f>
        <v>0</v>
      </c>
      <c r="H41" s="236"/>
      <c r="I41" s="235">
        <f>ROUND(E41*H41,2)</f>
        <v>0</v>
      </c>
      <c r="J41" s="236"/>
      <c r="K41" s="235">
        <f>ROUND(E41*J41,2)</f>
        <v>0</v>
      </c>
      <c r="L41" s="235">
        <v>21</v>
      </c>
      <c r="M41" s="235">
        <f>G41*(1+L41/100)</f>
        <v>0</v>
      </c>
      <c r="N41" s="234">
        <v>0</v>
      </c>
      <c r="O41" s="234">
        <f>ROUND(E41*N41,2)</f>
        <v>0</v>
      </c>
      <c r="P41" s="234">
        <v>0</v>
      </c>
      <c r="Q41" s="234">
        <f>ROUND(E41*P41,2)</f>
        <v>0</v>
      </c>
      <c r="R41" s="235"/>
      <c r="S41" s="235" t="s">
        <v>311</v>
      </c>
      <c r="T41" s="235" t="s">
        <v>312</v>
      </c>
      <c r="U41" s="235">
        <v>0</v>
      </c>
      <c r="V41" s="235">
        <f>ROUND(E41*U41,2)</f>
        <v>0</v>
      </c>
      <c r="W41" s="235"/>
      <c r="X41" s="235" t="s">
        <v>279</v>
      </c>
      <c r="Y41" s="235" t="s">
        <v>280</v>
      </c>
      <c r="Z41" s="214"/>
      <c r="AA41" s="214"/>
      <c r="AB41" s="214"/>
      <c r="AC41" s="214"/>
      <c r="AD41" s="214"/>
      <c r="AE41" s="214"/>
      <c r="AF41" s="214"/>
      <c r="AG41" s="214" t="s">
        <v>293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1" x14ac:dyDescent="0.2">
      <c r="A42" s="254">
        <v>12</v>
      </c>
      <c r="B42" s="255" t="s">
        <v>344</v>
      </c>
      <c r="C42" s="264" t="s">
        <v>797</v>
      </c>
      <c r="D42" s="256" t="s">
        <v>1339</v>
      </c>
      <c r="E42" s="257">
        <v>15</v>
      </c>
      <c r="F42" s="258"/>
      <c r="G42" s="259">
        <f>ROUND(E42*F42,2)</f>
        <v>0</v>
      </c>
      <c r="H42" s="236"/>
      <c r="I42" s="235">
        <f>ROUND(E42*H42,2)</f>
        <v>0</v>
      </c>
      <c r="J42" s="236"/>
      <c r="K42" s="235">
        <f>ROUND(E42*J42,2)</f>
        <v>0</v>
      </c>
      <c r="L42" s="235">
        <v>21</v>
      </c>
      <c r="M42" s="235">
        <f>G42*(1+L42/100)</f>
        <v>0</v>
      </c>
      <c r="N42" s="234">
        <v>0</v>
      </c>
      <c r="O42" s="234">
        <f>ROUND(E42*N42,2)</f>
        <v>0</v>
      </c>
      <c r="P42" s="234">
        <v>0</v>
      </c>
      <c r="Q42" s="234">
        <f>ROUND(E42*P42,2)</f>
        <v>0</v>
      </c>
      <c r="R42" s="235"/>
      <c r="S42" s="235" t="s">
        <v>311</v>
      </c>
      <c r="T42" s="235" t="s">
        <v>312</v>
      </c>
      <c r="U42" s="235">
        <v>0</v>
      </c>
      <c r="V42" s="235">
        <f>ROUND(E42*U42,2)</f>
        <v>0</v>
      </c>
      <c r="W42" s="235"/>
      <c r="X42" s="235" t="s">
        <v>279</v>
      </c>
      <c r="Y42" s="235" t="s">
        <v>280</v>
      </c>
      <c r="Z42" s="214"/>
      <c r="AA42" s="214"/>
      <c r="AB42" s="214"/>
      <c r="AC42" s="214"/>
      <c r="AD42" s="214"/>
      <c r="AE42" s="214"/>
      <c r="AF42" s="214"/>
      <c r="AG42" s="214" t="s">
        <v>281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ht="33.75" outlineLevel="1" x14ac:dyDescent="0.2">
      <c r="A43" s="248">
        <v>13</v>
      </c>
      <c r="B43" s="249" t="s">
        <v>344</v>
      </c>
      <c r="C43" s="262" t="s">
        <v>1874</v>
      </c>
      <c r="D43" s="250" t="s">
        <v>276</v>
      </c>
      <c r="E43" s="251">
        <v>930.34</v>
      </c>
      <c r="F43" s="252"/>
      <c r="G43" s="253">
        <f>ROUND(E43*F43,2)</f>
        <v>0</v>
      </c>
      <c r="H43" s="236"/>
      <c r="I43" s="235">
        <f>ROUND(E43*H43,2)</f>
        <v>0</v>
      </c>
      <c r="J43" s="236"/>
      <c r="K43" s="235">
        <f>ROUND(E43*J43,2)</f>
        <v>0</v>
      </c>
      <c r="L43" s="235">
        <v>21</v>
      </c>
      <c r="M43" s="235">
        <f>G43*(1+L43/100)</f>
        <v>0</v>
      </c>
      <c r="N43" s="234">
        <v>0</v>
      </c>
      <c r="O43" s="234">
        <f>ROUND(E43*N43,2)</f>
        <v>0</v>
      </c>
      <c r="P43" s="234">
        <v>0</v>
      </c>
      <c r="Q43" s="234">
        <f>ROUND(E43*P43,2)</f>
        <v>0</v>
      </c>
      <c r="R43" s="235"/>
      <c r="S43" s="235" t="s">
        <v>311</v>
      </c>
      <c r="T43" s="235" t="s">
        <v>312</v>
      </c>
      <c r="U43" s="235">
        <v>0</v>
      </c>
      <c r="V43" s="235">
        <f>ROUND(E43*U43,2)</f>
        <v>0</v>
      </c>
      <c r="W43" s="235"/>
      <c r="X43" s="235" t="s">
        <v>346</v>
      </c>
      <c r="Y43" s="235" t="s">
        <v>280</v>
      </c>
      <c r="Z43" s="214"/>
      <c r="AA43" s="214"/>
      <c r="AB43" s="214"/>
      <c r="AC43" s="214"/>
      <c r="AD43" s="214"/>
      <c r="AE43" s="214"/>
      <c r="AF43" s="214"/>
      <c r="AG43" s="214" t="s">
        <v>347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outlineLevel="2" x14ac:dyDescent="0.2">
      <c r="A44" s="231"/>
      <c r="B44" s="232"/>
      <c r="C44" s="263" t="s">
        <v>1869</v>
      </c>
      <c r="D44" s="237"/>
      <c r="E44" s="238">
        <v>930.34</v>
      </c>
      <c r="F44" s="235"/>
      <c r="G44" s="235"/>
      <c r="H44" s="235"/>
      <c r="I44" s="235"/>
      <c r="J44" s="235"/>
      <c r="K44" s="235"/>
      <c r="L44" s="235"/>
      <c r="M44" s="235"/>
      <c r="N44" s="234"/>
      <c r="O44" s="234"/>
      <c r="P44" s="234"/>
      <c r="Q44" s="234"/>
      <c r="R44" s="235"/>
      <c r="S44" s="235"/>
      <c r="T44" s="235"/>
      <c r="U44" s="235"/>
      <c r="V44" s="235"/>
      <c r="W44" s="235"/>
      <c r="X44" s="235"/>
      <c r="Y44" s="235"/>
      <c r="Z44" s="214"/>
      <c r="AA44" s="214"/>
      <c r="AB44" s="214"/>
      <c r="AC44" s="214"/>
      <c r="AD44" s="214"/>
      <c r="AE44" s="214"/>
      <c r="AF44" s="214"/>
      <c r="AG44" s="214" t="s">
        <v>283</v>
      </c>
      <c r="AH44" s="214">
        <v>0</v>
      </c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x14ac:dyDescent="0.2">
      <c r="A45" s="241" t="s">
        <v>272</v>
      </c>
      <c r="B45" s="242" t="s">
        <v>141</v>
      </c>
      <c r="C45" s="261" t="s">
        <v>142</v>
      </c>
      <c r="D45" s="243"/>
      <c r="E45" s="244"/>
      <c r="F45" s="245"/>
      <c r="G45" s="246">
        <f>SUMIF(AG46:AG60,"&lt;&gt;NOR",G46:G60)</f>
        <v>0</v>
      </c>
      <c r="H45" s="240"/>
      <c r="I45" s="240">
        <f>SUM(I46:I60)</f>
        <v>0</v>
      </c>
      <c r="J45" s="240"/>
      <c r="K45" s="240">
        <f>SUM(K46:K60)</f>
        <v>0</v>
      </c>
      <c r="L45" s="240"/>
      <c r="M45" s="240">
        <f>SUM(M46:M60)</f>
        <v>0</v>
      </c>
      <c r="N45" s="239"/>
      <c r="O45" s="239">
        <f>SUM(O46:O60)</f>
        <v>88.53</v>
      </c>
      <c r="P45" s="239"/>
      <c r="Q45" s="239">
        <f>SUM(Q46:Q60)</f>
        <v>0</v>
      </c>
      <c r="R45" s="240"/>
      <c r="S45" s="240"/>
      <c r="T45" s="240"/>
      <c r="U45" s="240"/>
      <c r="V45" s="240">
        <f>SUM(V46:V60)</f>
        <v>510.76</v>
      </c>
      <c r="W45" s="240"/>
      <c r="X45" s="240"/>
      <c r="Y45" s="240"/>
      <c r="AG45" t="s">
        <v>273</v>
      </c>
    </row>
    <row r="46" spans="1:60" outlineLevel="1" x14ac:dyDescent="0.2">
      <c r="A46" s="248">
        <v>14</v>
      </c>
      <c r="B46" s="249" t="s">
        <v>1875</v>
      </c>
      <c r="C46" s="262" t="s">
        <v>1876</v>
      </c>
      <c r="D46" s="250" t="s">
        <v>342</v>
      </c>
      <c r="E46" s="251">
        <v>292.41000000000003</v>
      </c>
      <c r="F46" s="252"/>
      <c r="G46" s="253">
        <f>ROUND(E46*F46,2)</f>
        <v>0</v>
      </c>
      <c r="H46" s="236"/>
      <c r="I46" s="235">
        <f>ROUND(E46*H46,2)</f>
        <v>0</v>
      </c>
      <c r="J46" s="236"/>
      <c r="K46" s="235">
        <f>ROUND(E46*J46,2)</f>
        <v>0</v>
      </c>
      <c r="L46" s="235">
        <v>21</v>
      </c>
      <c r="M46" s="235">
        <f>G46*(1+L46/100)</f>
        <v>0</v>
      </c>
      <c r="N46" s="234">
        <v>0</v>
      </c>
      <c r="O46" s="234">
        <f>ROUND(E46*N46,2)</f>
        <v>0</v>
      </c>
      <c r="P46" s="234">
        <v>0</v>
      </c>
      <c r="Q46" s="234">
        <f>ROUND(E46*P46,2)</f>
        <v>0</v>
      </c>
      <c r="R46" s="235"/>
      <c r="S46" s="235" t="s">
        <v>277</v>
      </c>
      <c r="T46" s="235" t="s">
        <v>278</v>
      </c>
      <c r="U46" s="235">
        <v>0.03</v>
      </c>
      <c r="V46" s="235">
        <f>ROUND(E46*U46,2)</f>
        <v>8.77</v>
      </c>
      <c r="W46" s="235"/>
      <c r="X46" s="235" t="s">
        <v>279</v>
      </c>
      <c r="Y46" s="235" t="s">
        <v>280</v>
      </c>
      <c r="Z46" s="214"/>
      <c r="AA46" s="214"/>
      <c r="AB46" s="214"/>
      <c r="AC46" s="214"/>
      <c r="AD46" s="214"/>
      <c r="AE46" s="214"/>
      <c r="AF46" s="214"/>
      <c r="AG46" s="214" t="s">
        <v>281</v>
      </c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2" x14ac:dyDescent="0.2">
      <c r="A47" s="231"/>
      <c r="B47" s="232"/>
      <c r="C47" s="263" t="s">
        <v>1877</v>
      </c>
      <c r="D47" s="237"/>
      <c r="E47" s="238">
        <v>292.41000000000003</v>
      </c>
      <c r="F47" s="235"/>
      <c r="G47" s="235"/>
      <c r="H47" s="235"/>
      <c r="I47" s="235"/>
      <c r="J47" s="235"/>
      <c r="K47" s="235"/>
      <c r="L47" s="235"/>
      <c r="M47" s="235"/>
      <c r="N47" s="234"/>
      <c r="O47" s="234"/>
      <c r="P47" s="234"/>
      <c r="Q47" s="234"/>
      <c r="R47" s="235"/>
      <c r="S47" s="235"/>
      <c r="T47" s="235"/>
      <c r="U47" s="235"/>
      <c r="V47" s="235"/>
      <c r="W47" s="235"/>
      <c r="X47" s="235"/>
      <c r="Y47" s="235"/>
      <c r="Z47" s="214"/>
      <c r="AA47" s="214"/>
      <c r="AB47" s="214"/>
      <c r="AC47" s="214"/>
      <c r="AD47" s="214"/>
      <c r="AE47" s="214"/>
      <c r="AF47" s="214"/>
      <c r="AG47" s="214" t="s">
        <v>283</v>
      </c>
      <c r="AH47" s="214">
        <v>0</v>
      </c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ht="22.5" outlineLevel="1" x14ac:dyDescent="0.2">
      <c r="A48" s="248">
        <v>15</v>
      </c>
      <c r="B48" s="249" t="s">
        <v>843</v>
      </c>
      <c r="C48" s="262" t="s">
        <v>844</v>
      </c>
      <c r="D48" s="250" t="s">
        <v>342</v>
      </c>
      <c r="E48" s="251">
        <v>292.41000000000003</v>
      </c>
      <c r="F48" s="252"/>
      <c r="G48" s="253">
        <f>ROUND(E48*F48,2)</f>
        <v>0</v>
      </c>
      <c r="H48" s="236"/>
      <c r="I48" s="235">
        <f>ROUND(E48*H48,2)</f>
        <v>0</v>
      </c>
      <c r="J48" s="236"/>
      <c r="K48" s="235">
        <f>ROUND(E48*J48,2)</f>
        <v>0</v>
      </c>
      <c r="L48" s="235">
        <v>21</v>
      </c>
      <c r="M48" s="235">
        <f>G48*(1+L48/100)</f>
        <v>0</v>
      </c>
      <c r="N48" s="234">
        <v>0</v>
      </c>
      <c r="O48" s="234">
        <f>ROUND(E48*N48,2)</f>
        <v>0</v>
      </c>
      <c r="P48" s="234">
        <v>0</v>
      </c>
      <c r="Q48" s="234">
        <f>ROUND(E48*P48,2)</f>
        <v>0</v>
      </c>
      <c r="R48" s="235"/>
      <c r="S48" s="235" t="s">
        <v>277</v>
      </c>
      <c r="T48" s="235" t="s">
        <v>278</v>
      </c>
      <c r="U48" s="235">
        <v>0.15</v>
      </c>
      <c r="V48" s="235">
        <f>ROUND(E48*U48,2)</f>
        <v>43.86</v>
      </c>
      <c r="W48" s="235"/>
      <c r="X48" s="235" t="s">
        <v>279</v>
      </c>
      <c r="Y48" s="235" t="s">
        <v>280</v>
      </c>
      <c r="Z48" s="214"/>
      <c r="AA48" s="214"/>
      <c r="AB48" s="214"/>
      <c r="AC48" s="214"/>
      <c r="AD48" s="214"/>
      <c r="AE48" s="214"/>
      <c r="AF48" s="214"/>
      <c r="AG48" s="214" t="s">
        <v>293</v>
      </c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outlineLevel="2" x14ac:dyDescent="0.2">
      <c r="A49" s="231"/>
      <c r="B49" s="232"/>
      <c r="C49" s="263" t="s">
        <v>1877</v>
      </c>
      <c r="D49" s="237"/>
      <c r="E49" s="238">
        <v>292.41000000000003</v>
      </c>
      <c r="F49" s="235"/>
      <c r="G49" s="235"/>
      <c r="H49" s="235"/>
      <c r="I49" s="235"/>
      <c r="J49" s="235"/>
      <c r="K49" s="235"/>
      <c r="L49" s="235"/>
      <c r="M49" s="235"/>
      <c r="N49" s="234"/>
      <c r="O49" s="234"/>
      <c r="P49" s="234"/>
      <c r="Q49" s="234"/>
      <c r="R49" s="235"/>
      <c r="S49" s="235"/>
      <c r="T49" s="235"/>
      <c r="U49" s="235"/>
      <c r="V49" s="235"/>
      <c r="W49" s="235"/>
      <c r="X49" s="235"/>
      <c r="Y49" s="235"/>
      <c r="Z49" s="214"/>
      <c r="AA49" s="214"/>
      <c r="AB49" s="214"/>
      <c r="AC49" s="214"/>
      <c r="AD49" s="214"/>
      <c r="AE49" s="214"/>
      <c r="AF49" s="214"/>
      <c r="AG49" s="214" t="s">
        <v>283</v>
      </c>
      <c r="AH49" s="214">
        <v>0</v>
      </c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outlineLevel="1" x14ac:dyDescent="0.2">
      <c r="A50" s="248">
        <v>16</v>
      </c>
      <c r="B50" s="249" t="s">
        <v>404</v>
      </c>
      <c r="C50" s="262" t="s">
        <v>405</v>
      </c>
      <c r="D50" s="250" t="s">
        <v>276</v>
      </c>
      <c r="E50" s="251">
        <v>25.44</v>
      </c>
      <c r="F50" s="252"/>
      <c r="G50" s="253">
        <f>ROUND(E50*F50,2)</f>
        <v>0</v>
      </c>
      <c r="H50" s="236"/>
      <c r="I50" s="235">
        <f>ROUND(E50*H50,2)</f>
        <v>0</v>
      </c>
      <c r="J50" s="236"/>
      <c r="K50" s="235">
        <f>ROUND(E50*J50,2)</f>
        <v>0</v>
      </c>
      <c r="L50" s="235">
        <v>21</v>
      </c>
      <c r="M50" s="235">
        <f>G50*(1+L50/100)</f>
        <v>0</v>
      </c>
      <c r="N50" s="234">
        <v>2.5249999999999999</v>
      </c>
      <c r="O50" s="234">
        <f>ROUND(E50*N50,2)</f>
        <v>64.239999999999995</v>
      </c>
      <c r="P50" s="234">
        <v>0</v>
      </c>
      <c r="Q50" s="234">
        <f>ROUND(E50*P50,2)</f>
        <v>0</v>
      </c>
      <c r="R50" s="235"/>
      <c r="S50" s="235" t="s">
        <v>277</v>
      </c>
      <c r="T50" s="235" t="s">
        <v>278</v>
      </c>
      <c r="U50" s="235">
        <v>0.48</v>
      </c>
      <c r="V50" s="235">
        <f>ROUND(E50*U50,2)</f>
        <v>12.21</v>
      </c>
      <c r="W50" s="235"/>
      <c r="X50" s="235" t="s">
        <v>279</v>
      </c>
      <c r="Y50" s="235" t="s">
        <v>280</v>
      </c>
      <c r="Z50" s="214"/>
      <c r="AA50" s="214"/>
      <c r="AB50" s="214"/>
      <c r="AC50" s="214"/>
      <c r="AD50" s="214"/>
      <c r="AE50" s="214"/>
      <c r="AF50" s="214"/>
      <c r="AG50" s="214" t="s">
        <v>293</v>
      </c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outlineLevel="2" x14ac:dyDescent="0.2">
      <c r="A51" s="231"/>
      <c r="B51" s="232"/>
      <c r="C51" s="263" t="s">
        <v>1878</v>
      </c>
      <c r="D51" s="237"/>
      <c r="E51" s="238">
        <v>25.44</v>
      </c>
      <c r="F51" s="235"/>
      <c r="G51" s="235"/>
      <c r="H51" s="235"/>
      <c r="I51" s="235"/>
      <c r="J51" s="235"/>
      <c r="K51" s="235"/>
      <c r="L51" s="235"/>
      <c r="M51" s="235"/>
      <c r="N51" s="234"/>
      <c r="O51" s="234"/>
      <c r="P51" s="234"/>
      <c r="Q51" s="234"/>
      <c r="R51" s="235"/>
      <c r="S51" s="235"/>
      <c r="T51" s="235"/>
      <c r="U51" s="235"/>
      <c r="V51" s="235"/>
      <c r="W51" s="235"/>
      <c r="X51" s="235"/>
      <c r="Y51" s="235"/>
      <c r="Z51" s="214"/>
      <c r="AA51" s="214"/>
      <c r="AB51" s="214"/>
      <c r="AC51" s="214"/>
      <c r="AD51" s="214"/>
      <c r="AE51" s="214"/>
      <c r="AF51" s="214"/>
      <c r="AG51" s="214" t="s">
        <v>283</v>
      </c>
      <c r="AH51" s="214">
        <v>0</v>
      </c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outlineLevel="1" x14ac:dyDescent="0.2">
      <c r="A52" s="248">
        <v>17</v>
      </c>
      <c r="B52" s="249" t="s">
        <v>852</v>
      </c>
      <c r="C52" s="262" t="s">
        <v>853</v>
      </c>
      <c r="D52" s="250" t="s">
        <v>342</v>
      </c>
      <c r="E52" s="251">
        <v>5.66</v>
      </c>
      <c r="F52" s="252"/>
      <c r="G52" s="253">
        <f>ROUND(E52*F52,2)</f>
        <v>0</v>
      </c>
      <c r="H52" s="236"/>
      <c r="I52" s="235">
        <f>ROUND(E52*H52,2)</f>
        <v>0</v>
      </c>
      <c r="J52" s="236"/>
      <c r="K52" s="235">
        <f>ROUND(E52*J52,2)</f>
        <v>0</v>
      </c>
      <c r="L52" s="235">
        <v>21</v>
      </c>
      <c r="M52" s="235">
        <f>G52*(1+L52/100)</f>
        <v>0</v>
      </c>
      <c r="N52" s="234">
        <v>3.9190000000000003E-2</v>
      </c>
      <c r="O52" s="234">
        <f>ROUND(E52*N52,2)</f>
        <v>0.22</v>
      </c>
      <c r="P52" s="234">
        <v>0</v>
      </c>
      <c r="Q52" s="234">
        <f>ROUND(E52*P52,2)</f>
        <v>0</v>
      </c>
      <c r="R52" s="235"/>
      <c r="S52" s="235" t="s">
        <v>277</v>
      </c>
      <c r="T52" s="235" t="s">
        <v>278</v>
      </c>
      <c r="U52" s="235">
        <v>1.6</v>
      </c>
      <c r="V52" s="235">
        <f>ROUND(E52*U52,2)</f>
        <v>9.06</v>
      </c>
      <c r="W52" s="235"/>
      <c r="X52" s="235" t="s">
        <v>279</v>
      </c>
      <c r="Y52" s="235" t="s">
        <v>280</v>
      </c>
      <c r="Z52" s="214"/>
      <c r="AA52" s="214"/>
      <c r="AB52" s="214"/>
      <c r="AC52" s="214"/>
      <c r="AD52" s="214"/>
      <c r="AE52" s="214"/>
      <c r="AF52" s="214"/>
      <c r="AG52" s="214" t="s">
        <v>281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2" x14ac:dyDescent="0.2">
      <c r="A53" s="231"/>
      <c r="B53" s="232"/>
      <c r="C53" s="263" t="s">
        <v>1879</v>
      </c>
      <c r="D53" s="237"/>
      <c r="E53" s="238">
        <v>5.66</v>
      </c>
      <c r="F53" s="235"/>
      <c r="G53" s="235"/>
      <c r="H53" s="235"/>
      <c r="I53" s="235"/>
      <c r="J53" s="235"/>
      <c r="K53" s="235"/>
      <c r="L53" s="235"/>
      <c r="M53" s="235"/>
      <c r="N53" s="234"/>
      <c r="O53" s="234"/>
      <c r="P53" s="234"/>
      <c r="Q53" s="234"/>
      <c r="R53" s="235"/>
      <c r="S53" s="235"/>
      <c r="T53" s="235"/>
      <c r="U53" s="235"/>
      <c r="V53" s="235"/>
      <c r="W53" s="235"/>
      <c r="X53" s="235"/>
      <c r="Y53" s="235"/>
      <c r="Z53" s="214"/>
      <c r="AA53" s="214"/>
      <c r="AB53" s="214"/>
      <c r="AC53" s="214"/>
      <c r="AD53" s="214"/>
      <c r="AE53" s="214"/>
      <c r="AF53" s="214"/>
      <c r="AG53" s="214" t="s">
        <v>283</v>
      </c>
      <c r="AH53" s="214">
        <v>0</v>
      </c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1" x14ac:dyDescent="0.2">
      <c r="A54" s="254">
        <v>18</v>
      </c>
      <c r="B54" s="255" t="s">
        <v>414</v>
      </c>
      <c r="C54" s="264" t="s">
        <v>415</v>
      </c>
      <c r="D54" s="256" t="s">
        <v>342</v>
      </c>
      <c r="E54" s="257">
        <v>5.66</v>
      </c>
      <c r="F54" s="258"/>
      <c r="G54" s="259">
        <f>ROUND(E54*F54,2)</f>
        <v>0</v>
      </c>
      <c r="H54" s="236"/>
      <c r="I54" s="235">
        <f>ROUND(E54*H54,2)</f>
        <v>0</v>
      </c>
      <c r="J54" s="236"/>
      <c r="K54" s="235">
        <f>ROUND(E54*J54,2)</f>
        <v>0</v>
      </c>
      <c r="L54" s="235">
        <v>21</v>
      </c>
      <c r="M54" s="235">
        <f>G54*(1+L54/100)</f>
        <v>0</v>
      </c>
      <c r="N54" s="234">
        <v>0</v>
      </c>
      <c r="O54" s="234">
        <f>ROUND(E54*N54,2)</f>
        <v>0</v>
      </c>
      <c r="P54" s="234">
        <v>0</v>
      </c>
      <c r="Q54" s="234">
        <f>ROUND(E54*P54,2)</f>
        <v>0</v>
      </c>
      <c r="R54" s="235"/>
      <c r="S54" s="235" t="s">
        <v>277</v>
      </c>
      <c r="T54" s="235" t="s">
        <v>278</v>
      </c>
      <c r="U54" s="235">
        <v>0.32</v>
      </c>
      <c r="V54" s="235">
        <f>ROUND(E54*U54,2)</f>
        <v>1.81</v>
      </c>
      <c r="W54" s="235"/>
      <c r="X54" s="235" t="s">
        <v>279</v>
      </c>
      <c r="Y54" s="235" t="s">
        <v>280</v>
      </c>
      <c r="Z54" s="214"/>
      <c r="AA54" s="214"/>
      <c r="AB54" s="214"/>
      <c r="AC54" s="214"/>
      <c r="AD54" s="214"/>
      <c r="AE54" s="214"/>
      <c r="AF54" s="214"/>
      <c r="AG54" s="214" t="s">
        <v>281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ht="22.5" outlineLevel="1" x14ac:dyDescent="0.2">
      <c r="A55" s="248">
        <v>19</v>
      </c>
      <c r="B55" s="249" t="s">
        <v>1880</v>
      </c>
      <c r="C55" s="262" t="s">
        <v>1881</v>
      </c>
      <c r="D55" s="250" t="s">
        <v>342</v>
      </c>
      <c r="E55" s="251">
        <v>81.96</v>
      </c>
      <c r="F55" s="252"/>
      <c r="G55" s="253">
        <f>ROUND(E55*F55,2)</f>
        <v>0</v>
      </c>
      <c r="H55" s="236"/>
      <c r="I55" s="235">
        <f>ROUND(E55*H55,2)</f>
        <v>0</v>
      </c>
      <c r="J55" s="236"/>
      <c r="K55" s="235">
        <f>ROUND(E55*J55,2)</f>
        <v>0</v>
      </c>
      <c r="L55" s="235">
        <v>21</v>
      </c>
      <c r="M55" s="235">
        <f>G55*(1+L55/100)</f>
        <v>0</v>
      </c>
      <c r="N55" s="234">
        <v>5.0000000000000001E-4</v>
      </c>
      <c r="O55" s="234">
        <f>ROUND(E55*N55,2)</f>
        <v>0.04</v>
      </c>
      <c r="P55" s="234">
        <v>0</v>
      </c>
      <c r="Q55" s="234">
        <f>ROUND(E55*P55,2)</f>
        <v>0</v>
      </c>
      <c r="R55" s="235"/>
      <c r="S55" s="235" t="s">
        <v>311</v>
      </c>
      <c r="T55" s="235" t="s">
        <v>312</v>
      </c>
      <c r="U55" s="235">
        <v>0.09</v>
      </c>
      <c r="V55" s="235">
        <f>ROUND(E55*U55,2)</f>
        <v>7.38</v>
      </c>
      <c r="W55" s="235"/>
      <c r="X55" s="235" t="s">
        <v>279</v>
      </c>
      <c r="Y55" s="235" t="s">
        <v>280</v>
      </c>
      <c r="Z55" s="214"/>
      <c r="AA55" s="214"/>
      <c r="AB55" s="214"/>
      <c r="AC55" s="214"/>
      <c r="AD55" s="214"/>
      <c r="AE55" s="214"/>
      <c r="AF55" s="214"/>
      <c r="AG55" s="214" t="s">
        <v>657</v>
      </c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2" x14ac:dyDescent="0.2">
      <c r="A56" s="231"/>
      <c r="B56" s="232"/>
      <c r="C56" s="263" t="s">
        <v>1882</v>
      </c>
      <c r="D56" s="237"/>
      <c r="E56" s="238">
        <v>81.96</v>
      </c>
      <c r="F56" s="235"/>
      <c r="G56" s="235"/>
      <c r="H56" s="235"/>
      <c r="I56" s="235"/>
      <c r="J56" s="235"/>
      <c r="K56" s="235"/>
      <c r="L56" s="235"/>
      <c r="M56" s="235"/>
      <c r="N56" s="234"/>
      <c r="O56" s="234"/>
      <c r="P56" s="234"/>
      <c r="Q56" s="234"/>
      <c r="R56" s="235"/>
      <c r="S56" s="235"/>
      <c r="T56" s="235"/>
      <c r="U56" s="235"/>
      <c r="V56" s="235"/>
      <c r="W56" s="235"/>
      <c r="X56" s="235"/>
      <c r="Y56" s="235"/>
      <c r="Z56" s="214"/>
      <c r="AA56" s="214"/>
      <c r="AB56" s="214"/>
      <c r="AC56" s="214"/>
      <c r="AD56" s="214"/>
      <c r="AE56" s="214"/>
      <c r="AF56" s="214"/>
      <c r="AG56" s="214" t="s">
        <v>283</v>
      </c>
      <c r="AH56" s="214">
        <v>0</v>
      </c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ht="22.5" outlineLevel="1" x14ac:dyDescent="0.2">
      <c r="A57" s="248">
        <v>20</v>
      </c>
      <c r="B57" s="249" t="s">
        <v>1883</v>
      </c>
      <c r="C57" s="262" t="s">
        <v>1884</v>
      </c>
      <c r="D57" s="250" t="s">
        <v>351</v>
      </c>
      <c r="E57" s="251">
        <v>54.64</v>
      </c>
      <c r="F57" s="252"/>
      <c r="G57" s="253">
        <f>ROUND(E57*F57,2)</f>
        <v>0</v>
      </c>
      <c r="H57" s="236"/>
      <c r="I57" s="235">
        <f>ROUND(E57*H57,2)</f>
        <v>0</v>
      </c>
      <c r="J57" s="236"/>
      <c r="K57" s="235">
        <f>ROUND(E57*J57,2)</f>
        <v>0</v>
      </c>
      <c r="L57" s="235">
        <v>21</v>
      </c>
      <c r="M57" s="235">
        <f>G57*(1+L57/100)</f>
        <v>0</v>
      </c>
      <c r="N57" s="234">
        <v>0.43651000000000001</v>
      </c>
      <c r="O57" s="234">
        <f>ROUND(E57*N57,2)</f>
        <v>23.85</v>
      </c>
      <c r="P57" s="234">
        <v>0</v>
      </c>
      <c r="Q57" s="234">
        <f>ROUND(E57*P57,2)</f>
        <v>0</v>
      </c>
      <c r="R57" s="235"/>
      <c r="S57" s="235" t="s">
        <v>277</v>
      </c>
      <c r="T57" s="235" t="s">
        <v>278</v>
      </c>
      <c r="U57" s="235">
        <v>7.8269599999999997</v>
      </c>
      <c r="V57" s="235">
        <f>ROUND(E57*U57,2)</f>
        <v>427.67</v>
      </c>
      <c r="W57" s="235"/>
      <c r="X57" s="235" t="s">
        <v>484</v>
      </c>
      <c r="Y57" s="235" t="s">
        <v>280</v>
      </c>
      <c r="Z57" s="214"/>
      <c r="AA57" s="214"/>
      <c r="AB57" s="214"/>
      <c r="AC57" s="214"/>
      <c r="AD57" s="214"/>
      <c r="AE57" s="214"/>
      <c r="AF57" s="214"/>
      <c r="AG57" s="214" t="s">
        <v>1509</v>
      </c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outlineLevel="2" x14ac:dyDescent="0.2">
      <c r="A58" s="231"/>
      <c r="B58" s="232"/>
      <c r="C58" s="263" t="s">
        <v>1885</v>
      </c>
      <c r="D58" s="237"/>
      <c r="E58" s="238">
        <v>54.64</v>
      </c>
      <c r="F58" s="235"/>
      <c r="G58" s="235"/>
      <c r="H58" s="235"/>
      <c r="I58" s="235"/>
      <c r="J58" s="235"/>
      <c r="K58" s="235"/>
      <c r="L58" s="235"/>
      <c r="M58" s="235"/>
      <c r="N58" s="234"/>
      <c r="O58" s="234"/>
      <c r="P58" s="234"/>
      <c r="Q58" s="234"/>
      <c r="R58" s="235"/>
      <c r="S58" s="235"/>
      <c r="T58" s="235"/>
      <c r="U58" s="235"/>
      <c r="V58" s="235"/>
      <c r="W58" s="235"/>
      <c r="X58" s="235"/>
      <c r="Y58" s="235"/>
      <c r="Z58" s="214"/>
      <c r="AA58" s="214"/>
      <c r="AB58" s="214"/>
      <c r="AC58" s="214"/>
      <c r="AD58" s="214"/>
      <c r="AE58" s="214"/>
      <c r="AF58" s="214"/>
      <c r="AG58" s="214" t="s">
        <v>283</v>
      </c>
      <c r="AH58" s="214">
        <v>0</v>
      </c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outlineLevel="1" x14ac:dyDescent="0.2">
      <c r="A59" s="248">
        <v>21</v>
      </c>
      <c r="B59" s="249" t="s">
        <v>1886</v>
      </c>
      <c r="C59" s="262" t="s">
        <v>1887</v>
      </c>
      <c r="D59" s="250" t="s">
        <v>342</v>
      </c>
      <c r="E59" s="251">
        <v>350</v>
      </c>
      <c r="F59" s="252"/>
      <c r="G59" s="253">
        <f>ROUND(E59*F59,2)</f>
        <v>0</v>
      </c>
      <c r="H59" s="236"/>
      <c r="I59" s="235">
        <f>ROUND(E59*H59,2)</f>
        <v>0</v>
      </c>
      <c r="J59" s="236"/>
      <c r="K59" s="235">
        <f>ROUND(E59*J59,2)</f>
        <v>0</v>
      </c>
      <c r="L59" s="235">
        <v>21</v>
      </c>
      <c r="M59" s="235">
        <f>G59*(1+L59/100)</f>
        <v>0</v>
      </c>
      <c r="N59" s="234">
        <v>5.0000000000000001E-4</v>
      </c>
      <c r="O59" s="234">
        <f>ROUND(E59*N59,2)</f>
        <v>0.18</v>
      </c>
      <c r="P59" s="234">
        <v>0</v>
      </c>
      <c r="Q59" s="234">
        <f>ROUND(E59*P59,2)</f>
        <v>0</v>
      </c>
      <c r="R59" s="235" t="s">
        <v>716</v>
      </c>
      <c r="S59" s="235" t="s">
        <v>277</v>
      </c>
      <c r="T59" s="235" t="s">
        <v>278</v>
      </c>
      <c r="U59" s="235">
        <v>0</v>
      </c>
      <c r="V59" s="235">
        <f>ROUND(E59*U59,2)</f>
        <v>0</v>
      </c>
      <c r="W59" s="235"/>
      <c r="X59" s="235" t="s">
        <v>346</v>
      </c>
      <c r="Y59" s="235" t="s">
        <v>280</v>
      </c>
      <c r="Z59" s="214"/>
      <c r="AA59" s="214"/>
      <c r="AB59" s="214"/>
      <c r="AC59" s="214"/>
      <c r="AD59" s="214"/>
      <c r="AE59" s="214"/>
      <c r="AF59" s="214"/>
      <c r="AG59" s="214" t="s">
        <v>688</v>
      </c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outlineLevel="2" x14ac:dyDescent="0.2">
      <c r="A60" s="231"/>
      <c r="B60" s="232"/>
      <c r="C60" s="263" t="s">
        <v>1888</v>
      </c>
      <c r="D60" s="237"/>
      <c r="E60" s="238">
        <v>350</v>
      </c>
      <c r="F60" s="235"/>
      <c r="G60" s="235"/>
      <c r="H60" s="235"/>
      <c r="I60" s="235"/>
      <c r="J60" s="235"/>
      <c r="K60" s="235"/>
      <c r="L60" s="235"/>
      <c r="M60" s="235"/>
      <c r="N60" s="234"/>
      <c r="O60" s="234"/>
      <c r="P60" s="234"/>
      <c r="Q60" s="234"/>
      <c r="R60" s="235"/>
      <c r="S60" s="235"/>
      <c r="T60" s="235"/>
      <c r="U60" s="235"/>
      <c r="V60" s="235"/>
      <c r="W60" s="235"/>
      <c r="X60" s="235"/>
      <c r="Y60" s="235"/>
      <c r="Z60" s="214"/>
      <c r="AA60" s="214"/>
      <c r="AB60" s="214"/>
      <c r="AC60" s="214"/>
      <c r="AD60" s="214"/>
      <c r="AE60" s="214"/>
      <c r="AF60" s="214"/>
      <c r="AG60" s="214" t="s">
        <v>283</v>
      </c>
      <c r="AH60" s="214">
        <v>0</v>
      </c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x14ac:dyDescent="0.2">
      <c r="A61" s="241" t="s">
        <v>272</v>
      </c>
      <c r="B61" s="242" t="s">
        <v>145</v>
      </c>
      <c r="C61" s="261" t="s">
        <v>146</v>
      </c>
      <c r="D61" s="243"/>
      <c r="E61" s="244"/>
      <c r="F61" s="245"/>
      <c r="G61" s="246">
        <f>SUMIF(AG62:AG62,"&lt;&gt;NOR",G62:G62)</f>
        <v>0</v>
      </c>
      <c r="H61" s="240"/>
      <c r="I61" s="240">
        <f>SUM(I62:I62)</f>
        <v>0</v>
      </c>
      <c r="J61" s="240"/>
      <c r="K61" s="240">
        <f>SUM(K62:K62)</f>
        <v>0</v>
      </c>
      <c r="L61" s="240"/>
      <c r="M61" s="240">
        <f>SUM(M62:M62)</f>
        <v>0</v>
      </c>
      <c r="N61" s="239"/>
      <c r="O61" s="239">
        <f>SUM(O62:O62)</f>
        <v>0</v>
      </c>
      <c r="P61" s="239"/>
      <c r="Q61" s="239">
        <f>SUM(Q62:Q62)</f>
        <v>0</v>
      </c>
      <c r="R61" s="240"/>
      <c r="S61" s="240"/>
      <c r="T61" s="240"/>
      <c r="U61" s="240"/>
      <c r="V61" s="240">
        <f>SUM(V62:V62)</f>
        <v>0</v>
      </c>
      <c r="W61" s="240"/>
      <c r="X61" s="240"/>
      <c r="Y61" s="240"/>
      <c r="AG61" t="s">
        <v>273</v>
      </c>
    </row>
    <row r="62" spans="1:60" ht="33.75" outlineLevel="1" x14ac:dyDescent="0.2">
      <c r="A62" s="254">
        <v>22</v>
      </c>
      <c r="B62" s="255" t="s">
        <v>1889</v>
      </c>
      <c r="C62" s="264" t="s">
        <v>1890</v>
      </c>
      <c r="D62" s="256" t="s">
        <v>398</v>
      </c>
      <c r="E62" s="257">
        <v>1</v>
      </c>
      <c r="F62" s="258"/>
      <c r="G62" s="259">
        <f>ROUND(E62*F62,2)</f>
        <v>0</v>
      </c>
      <c r="H62" s="236"/>
      <c r="I62" s="235">
        <f>ROUND(E62*H62,2)</f>
        <v>0</v>
      </c>
      <c r="J62" s="236"/>
      <c r="K62" s="235">
        <f>ROUND(E62*J62,2)</f>
        <v>0</v>
      </c>
      <c r="L62" s="235">
        <v>21</v>
      </c>
      <c r="M62" s="235">
        <f>G62*(1+L62/100)</f>
        <v>0</v>
      </c>
      <c r="N62" s="234">
        <v>0</v>
      </c>
      <c r="O62" s="234">
        <f>ROUND(E62*N62,2)</f>
        <v>0</v>
      </c>
      <c r="P62" s="234">
        <v>0</v>
      </c>
      <c r="Q62" s="234">
        <f>ROUND(E62*P62,2)</f>
        <v>0</v>
      </c>
      <c r="R62" s="235"/>
      <c r="S62" s="235" t="s">
        <v>311</v>
      </c>
      <c r="T62" s="235" t="s">
        <v>312</v>
      </c>
      <c r="U62" s="235">
        <v>0</v>
      </c>
      <c r="V62" s="235">
        <f>ROUND(E62*U62,2)</f>
        <v>0</v>
      </c>
      <c r="W62" s="235"/>
      <c r="X62" s="235" t="s">
        <v>761</v>
      </c>
      <c r="Y62" s="235" t="s">
        <v>280</v>
      </c>
      <c r="Z62" s="214"/>
      <c r="AA62" s="214"/>
      <c r="AB62" s="214"/>
      <c r="AC62" s="214"/>
      <c r="AD62" s="214"/>
      <c r="AE62" s="214"/>
      <c r="AF62" s="214"/>
      <c r="AG62" s="214" t="s">
        <v>762</v>
      </c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x14ac:dyDescent="0.2">
      <c r="A63" s="241" t="s">
        <v>272</v>
      </c>
      <c r="B63" s="242" t="s">
        <v>149</v>
      </c>
      <c r="C63" s="261" t="s">
        <v>150</v>
      </c>
      <c r="D63" s="243"/>
      <c r="E63" s="244"/>
      <c r="F63" s="245"/>
      <c r="G63" s="246">
        <f>SUMIF(AG64:AG69,"&lt;&gt;NOR",G64:G69)</f>
        <v>0</v>
      </c>
      <c r="H63" s="240"/>
      <c r="I63" s="240">
        <f>SUM(I64:I69)</f>
        <v>0</v>
      </c>
      <c r="J63" s="240"/>
      <c r="K63" s="240">
        <f>SUM(K64:K69)</f>
        <v>0</v>
      </c>
      <c r="L63" s="240"/>
      <c r="M63" s="240">
        <f>SUM(M64:M69)</f>
        <v>0</v>
      </c>
      <c r="N63" s="239"/>
      <c r="O63" s="239">
        <f>SUM(O64:O69)</f>
        <v>524.87</v>
      </c>
      <c r="P63" s="239"/>
      <c r="Q63" s="239">
        <f>SUM(Q64:Q69)</f>
        <v>0</v>
      </c>
      <c r="R63" s="240"/>
      <c r="S63" s="240"/>
      <c r="T63" s="240"/>
      <c r="U63" s="240"/>
      <c r="V63" s="240">
        <f>SUM(V64:V69)</f>
        <v>29.25</v>
      </c>
      <c r="W63" s="240"/>
      <c r="X63" s="240"/>
      <c r="Y63" s="240"/>
      <c r="AG63" t="s">
        <v>273</v>
      </c>
    </row>
    <row r="64" spans="1:60" ht="22.5" outlineLevel="1" x14ac:dyDescent="0.2">
      <c r="A64" s="254">
        <v>23</v>
      </c>
      <c r="B64" s="255" t="s">
        <v>1891</v>
      </c>
      <c r="C64" s="264" t="s">
        <v>1892</v>
      </c>
      <c r="D64" s="256" t="s">
        <v>342</v>
      </c>
      <c r="E64" s="257">
        <v>292.41000000000003</v>
      </c>
      <c r="F64" s="258"/>
      <c r="G64" s="259">
        <f>ROUND(E64*F64,2)</f>
        <v>0</v>
      </c>
      <c r="H64" s="236"/>
      <c r="I64" s="235">
        <f>ROUND(E64*H64,2)</f>
        <v>0</v>
      </c>
      <c r="J64" s="236"/>
      <c r="K64" s="235">
        <f>ROUND(E64*J64,2)</f>
        <v>0</v>
      </c>
      <c r="L64" s="235">
        <v>21</v>
      </c>
      <c r="M64" s="235">
        <f>G64*(1+L64/100)</f>
        <v>0</v>
      </c>
      <c r="N64" s="234">
        <v>0.64500000000000002</v>
      </c>
      <c r="O64" s="234">
        <f>ROUND(E64*N64,2)</f>
        <v>188.6</v>
      </c>
      <c r="P64" s="234">
        <v>0</v>
      </c>
      <c r="Q64" s="234">
        <f>ROUND(E64*P64,2)</f>
        <v>0</v>
      </c>
      <c r="R64" s="235"/>
      <c r="S64" s="235" t="s">
        <v>277</v>
      </c>
      <c r="T64" s="235" t="s">
        <v>278</v>
      </c>
      <c r="U64" s="235">
        <v>2.4E-2</v>
      </c>
      <c r="V64" s="235">
        <f>ROUND(E64*U64,2)</f>
        <v>7.02</v>
      </c>
      <c r="W64" s="235"/>
      <c r="X64" s="235" t="s">
        <v>279</v>
      </c>
      <c r="Y64" s="235" t="s">
        <v>280</v>
      </c>
      <c r="Z64" s="214"/>
      <c r="AA64" s="214"/>
      <c r="AB64" s="214"/>
      <c r="AC64" s="214"/>
      <c r="AD64" s="214"/>
      <c r="AE64" s="214"/>
      <c r="AF64" s="214"/>
      <c r="AG64" s="214" t="s">
        <v>281</v>
      </c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</row>
    <row r="65" spans="1:60" ht="22.5" outlineLevel="1" x14ac:dyDescent="0.2">
      <c r="A65" s="254">
        <v>24</v>
      </c>
      <c r="B65" s="255" t="s">
        <v>1893</v>
      </c>
      <c r="C65" s="264" t="s">
        <v>1894</v>
      </c>
      <c r="D65" s="256" t="s">
        <v>342</v>
      </c>
      <c r="E65" s="257">
        <v>292.41000000000003</v>
      </c>
      <c r="F65" s="258"/>
      <c r="G65" s="259">
        <f>ROUND(E65*F65,2)</f>
        <v>0</v>
      </c>
      <c r="H65" s="236"/>
      <c r="I65" s="235">
        <f>ROUND(E65*H65,2)</f>
        <v>0</v>
      </c>
      <c r="J65" s="236"/>
      <c r="K65" s="235">
        <f>ROUND(E65*J65,2)</f>
        <v>0</v>
      </c>
      <c r="L65" s="235">
        <v>21</v>
      </c>
      <c r="M65" s="235">
        <f>G65*(1+L65/100)</f>
        <v>0</v>
      </c>
      <c r="N65" s="234">
        <v>0.23</v>
      </c>
      <c r="O65" s="234">
        <f>ROUND(E65*N65,2)</f>
        <v>67.25</v>
      </c>
      <c r="P65" s="234">
        <v>0</v>
      </c>
      <c r="Q65" s="234">
        <f>ROUND(E65*P65,2)</f>
        <v>0</v>
      </c>
      <c r="R65" s="235"/>
      <c r="S65" s="235" t="s">
        <v>277</v>
      </c>
      <c r="T65" s="235" t="s">
        <v>278</v>
      </c>
      <c r="U65" s="235">
        <v>2.3E-2</v>
      </c>
      <c r="V65" s="235">
        <f>ROUND(E65*U65,2)</f>
        <v>6.73</v>
      </c>
      <c r="W65" s="235"/>
      <c r="X65" s="235" t="s">
        <v>279</v>
      </c>
      <c r="Y65" s="235" t="s">
        <v>280</v>
      </c>
      <c r="Z65" s="214"/>
      <c r="AA65" s="214"/>
      <c r="AB65" s="214"/>
      <c r="AC65" s="214"/>
      <c r="AD65" s="214"/>
      <c r="AE65" s="214"/>
      <c r="AF65" s="214"/>
      <c r="AG65" s="214" t="s">
        <v>281</v>
      </c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ht="22.5" outlineLevel="1" x14ac:dyDescent="0.2">
      <c r="A66" s="254">
        <v>25</v>
      </c>
      <c r="B66" s="255" t="s">
        <v>1895</v>
      </c>
      <c r="C66" s="264" t="s">
        <v>1896</v>
      </c>
      <c r="D66" s="256" t="s">
        <v>342</v>
      </c>
      <c r="E66" s="257">
        <v>292.41000000000003</v>
      </c>
      <c r="F66" s="258"/>
      <c r="G66" s="259">
        <f>ROUND(E66*F66,2)</f>
        <v>0</v>
      </c>
      <c r="H66" s="236"/>
      <c r="I66" s="235">
        <f>ROUND(E66*H66,2)</f>
        <v>0</v>
      </c>
      <c r="J66" s="236"/>
      <c r="K66" s="235">
        <f>ROUND(E66*J66,2)</f>
        <v>0</v>
      </c>
      <c r="L66" s="235">
        <v>21</v>
      </c>
      <c r="M66" s="235">
        <f>G66*(1+L66/100)</f>
        <v>0</v>
      </c>
      <c r="N66" s="234">
        <v>0.34499999999999997</v>
      </c>
      <c r="O66" s="234">
        <f>ROUND(E66*N66,2)</f>
        <v>100.88</v>
      </c>
      <c r="P66" s="234">
        <v>0</v>
      </c>
      <c r="Q66" s="234">
        <f>ROUND(E66*P66,2)</f>
        <v>0</v>
      </c>
      <c r="R66" s="235"/>
      <c r="S66" s="235" t="s">
        <v>277</v>
      </c>
      <c r="T66" s="235" t="s">
        <v>278</v>
      </c>
      <c r="U66" s="235">
        <v>2.5999999999999999E-2</v>
      </c>
      <c r="V66" s="235">
        <f>ROUND(E66*U66,2)</f>
        <v>7.6</v>
      </c>
      <c r="W66" s="235"/>
      <c r="X66" s="235" t="s">
        <v>279</v>
      </c>
      <c r="Y66" s="235" t="s">
        <v>280</v>
      </c>
      <c r="Z66" s="214"/>
      <c r="AA66" s="214"/>
      <c r="AB66" s="214"/>
      <c r="AC66" s="214"/>
      <c r="AD66" s="214"/>
      <c r="AE66" s="214"/>
      <c r="AF66" s="214"/>
      <c r="AG66" s="214" t="s">
        <v>281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ht="56.25" outlineLevel="1" x14ac:dyDescent="0.2">
      <c r="A67" s="254">
        <v>26</v>
      </c>
      <c r="B67" s="255" t="s">
        <v>1897</v>
      </c>
      <c r="C67" s="264" t="s">
        <v>1898</v>
      </c>
      <c r="D67" s="256" t="s">
        <v>342</v>
      </c>
      <c r="E67" s="257">
        <v>49</v>
      </c>
      <c r="F67" s="258"/>
      <c r="G67" s="259">
        <f>ROUND(E67*F67,2)</f>
        <v>0</v>
      </c>
      <c r="H67" s="236"/>
      <c r="I67" s="235">
        <f>ROUND(E67*H67,2)</f>
        <v>0</v>
      </c>
      <c r="J67" s="236"/>
      <c r="K67" s="235">
        <f>ROUND(E67*J67,2)</f>
        <v>0</v>
      </c>
      <c r="L67" s="235">
        <v>21</v>
      </c>
      <c r="M67" s="235">
        <f>G67*(1+L67/100)</f>
        <v>0</v>
      </c>
      <c r="N67" s="234">
        <v>0</v>
      </c>
      <c r="O67" s="234">
        <f>ROUND(E67*N67,2)</f>
        <v>0</v>
      </c>
      <c r="P67" s="234">
        <v>0</v>
      </c>
      <c r="Q67" s="234">
        <f>ROUND(E67*P67,2)</f>
        <v>0</v>
      </c>
      <c r="R67" s="235"/>
      <c r="S67" s="235" t="s">
        <v>311</v>
      </c>
      <c r="T67" s="235" t="s">
        <v>312</v>
      </c>
      <c r="U67" s="235">
        <v>0</v>
      </c>
      <c r="V67" s="235">
        <f>ROUND(E67*U67,2)</f>
        <v>0</v>
      </c>
      <c r="W67" s="235"/>
      <c r="X67" s="235" t="s">
        <v>279</v>
      </c>
      <c r="Y67" s="235" t="s">
        <v>280</v>
      </c>
      <c r="Z67" s="214"/>
      <c r="AA67" s="214"/>
      <c r="AB67" s="214"/>
      <c r="AC67" s="214"/>
      <c r="AD67" s="214"/>
      <c r="AE67" s="214"/>
      <c r="AF67" s="214"/>
      <c r="AG67" s="214" t="s">
        <v>281</v>
      </c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ht="22.5" outlineLevel="1" x14ac:dyDescent="0.2">
      <c r="A68" s="248">
        <v>27</v>
      </c>
      <c r="B68" s="249" t="s">
        <v>1899</v>
      </c>
      <c r="C68" s="262" t="s">
        <v>1900</v>
      </c>
      <c r="D68" s="250" t="s">
        <v>342</v>
      </c>
      <c r="E68" s="251">
        <v>292.41000000000003</v>
      </c>
      <c r="F68" s="252"/>
      <c r="G68" s="253">
        <f>ROUND(E68*F68,2)</f>
        <v>0</v>
      </c>
      <c r="H68" s="236"/>
      <c r="I68" s="235">
        <f>ROUND(E68*H68,2)</f>
        <v>0</v>
      </c>
      <c r="J68" s="236"/>
      <c r="K68" s="235">
        <f>ROUND(E68*J68,2)</f>
        <v>0</v>
      </c>
      <c r="L68" s="235">
        <v>21</v>
      </c>
      <c r="M68" s="235">
        <f>G68*(1+L68/100)</f>
        <v>0</v>
      </c>
      <c r="N68" s="234">
        <v>0.57499999999999996</v>
      </c>
      <c r="O68" s="234">
        <f>ROUND(E68*N68,2)</f>
        <v>168.14</v>
      </c>
      <c r="P68" s="234">
        <v>0</v>
      </c>
      <c r="Q68" s="234">
        <f>ROUND(E68*P68,2)</f>
        <v>0</v>
      </c>
      <c r="R68" s="235"/>
      <c r="S68" s="235" t="s">
        <v>311</v>
      </c>
      <c r="T68" s="235" t="s">
        <v>312</v>
      </c>
      <c r="U68" s="235">
        <v>2.7E-2</v>
      </c>
      <c r="V68" s="235">
        <f>ROUND(E68*U68,2)</f>
        <v>7.9</v>
      </c>
      <c r="W68" s="235"/>
      <c r="X68" s="235" t="s">
        <v>279</v>
      </c>
      <c r="Y68" s="235" t="s">
        <v>280</v>
      </c>
      <c r="Z68" s="214"/>
      <c r="AA68" s="214"/>
      <c r="AB68" s="214"/>
      <c r="AC68" s="214"/>
      <c r="AD68" s="214"/>
      <c r="AE68" s="214"/>
      <c r="AF68" s="214"/>
      <c r="AG68" s="214" t="s">
        <v>281</v>
      </c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outlineLevel="2" x14ac:dyDescent="0.2">
      <c r="A69" s="231"/>
      <c r="B69" s="232"/>
      <c r="C69" s="263" t="s">
        <v>1877</v>
      </c>
      <c r="D69" s="237"/>
      <c r="E69" s="238">
        <v>292.41000000000003</v>
      </c>
      <c r="F69" s="235"/>
      <c r="G69" s="235"/>
      <c r="H69" s="235"/>
      <c r="I69" s="235"/>
      <c r="J69" s="235"/>
      <c r="K69" s="235"/>
      <c r="L69" s="235"/>
      <c r="M69" s="235"/>
      <c r="N69" s="234"/>
      <c r="O69" s="234"/>
      <c r="P69" s="234"/>
      <c r="Q69" s="234"/>
      <c r="R69" s="235"/>
      <c r="S69" s="235"/>
      <c r="T69" s="235"/>
      <c r="U69" s="235"/>
      <c r="V69" s="235"/>
      <c r="W69" s="235"/>
      <c r="X69" s="235"/>
      <c r="Y69" s="235"/>
      <c r="Z69" s="214"/>
      <c r="AA69" s="214"/>
      <c r="AB69" s="214"/>
      <c r="AC69" s="214"/>
      <c r="AD69" s="214"/>
      <c r="AE69" s="214"/>
      <c r="AF69" s="214"/>
      <c r="AG69" s="214" t="s">
        <v>283</v>
      </c>
      <c r="AH69" s="214">
        <v>0</v>
      </c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x14ac:dyDescent="0.2">
      <c r="A70" s="241" t="s">
        <v>272</v>
      </c>
      <c r="B70" s="242" t="s">
        <v>160</v>
      </c>
      <c r="C70" s="261" t="s">
        <v>161</v>
      </c>
      <c r="D70" s="243"/>
      <c r="E70" s="244"/>
      <c r="F70" s="245"/>
      <c r="G70" s="246">
        <f>SUMIF(AG71:AG71,"&lt;&gt;NOR",G71:G71)</f>
        <v>0</v>
      </c>
      <c r="H70" s="240"/>
      <c r="I70" s="240">
        <f>SUM(I71:I71)</f>
        <v>0</v>
      </c>
      <c r="J70" s="240"/>
      <c r="K70" s="240">
        <f>SUM(K71:K71)</f>
        <v>0</v>
      </c>
      <c r="L70" s="240"/>
      <c r="M70" s="240">
        <f>SUM(M71:M71)</f>
        <v>0</v>
      </c>
      <c r="N70" s="239"/>
      <c r="O70" s="239">
        <f>SUM(O71:O71)</f>
        <v>0</v>
      </c>
      <c r="P70" s="239"/>
      <c r="Q70" s="239">
        <f>SUM(Q71:Q71)</f>
        <v>0</v>
      </c>
      <c r="R70" s="240"/>
      <c r="S70" s="240"/>
      <c r="T70" s="240"/>
      <c r="U70" s="240"/>
      <c r="V70" s="240">
        <f>SUM(V71:V71)</f>
        <v>0</v>
      </c>
      <c r="W70" s="240"/>
      <c r="X70" s="240"/>
      <c r="Y70" s="240"/>
      <c r="AG70" t="s">
        <v>273</v>
      </c>
    </row>
    <row r="71" spans="1:60" ht="22.5" outlineLevel="1" x14ac:dyDescent="0.2">
      <c r="A71" s="254">
        <v>28</v>
      </c>
      <c r="B71" s="255" t="s">
        <v>1901</v>
      </c>
      <c r="C71" s="264" t="s">
        <v>1902</v>
      </c>
      <c r="D71" s="256" t="s">
        <v>398</v>
      </c>
      <c r="E71" s="257">
        <v>2</v>
      </c>
      <c r="F71" s="258"/>
      <c r="G71" s="259">
        <f>ROUND(E71*F71,2)</f>
        <v>0</v>
      </c>
      <c r="H71" s="236"/>
      <c r="I71" s="235">
        <f>ROUND(E71*H71,2)</f>
        <v>0</v>
      </c>
      <c r="J71" s="236"/>
      <c r="K71" s="235">
        <f>ROUND(E71*J71,2)</f>
        <v>0</v>
      </c>
      <c r="L71" s="235">
        <v>21</v>
      </c>
      <c r="M71" s="235">
        <f>G71*(1+L71/100)</f>
        <v>0</v>
      </c>
      <c r="N71" s="234">
        <v>0</v>
      </c>
      <c r="O71" s="234">
        <f>ROUND(E71*N71,2)</f>
        <v>0</v>
      </c>
      <c r="P71" s="234">
        <v>0</v>
      </c>
      <c r="Q71" s="234">
        <f>ROUND(E71*P71,2)</f>
        <v>0</v>
      </c>
      <c r="R71" s="235"/>
      <c r="S71" s="235" t="s">
        <v>311</v>
      </c>
      <c r="T71" s="235" t="s">
        <v>312</v>
      </c>
      <c r="U71" s="235">
        <v>0</v>
      </c>
      <c r="V71" s="235">
        <f>ROUND(E71*U71,2)</f>
        <v>0</v>
      </c>
      <c r="W71" s="235"/>
      <c r="X71" s="235" t="s">
        <v>346</v>
      </c>
      <c r="Y71" s="235" t="s">
        <v>280</v>
      </c>
      <c r="Z71" s="214"/>
      <c r="AA71" s="214"/>
      <c r="AB71" s="214"/>
      <c r="AC71" s="214"/>
      <c r="AD71" s="214"/>
      <c r="AE71" s="214"/>
      <c r="AF71" s="214"/>
      <c r="AG71" s="214" t="s">
        <v>347</v>
      </c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</row>
    <row r="72" spans="1:60" x14ac:dyDescent="0.2">
      <c r="A72" s="241" t="s">
        <v>272</v>
      </c>
      <c r="B72" s="242" t="s">
        <v>179</v>
      </c>
      <c r="C72" s="261" t="s">
        <v>180</v>
      </c>
      <c r="D72" s="243"/>
      <c r="E72" s="244"/>
      <c r="F72" s="245"/>
      <c r="G72" s="246">
        <f>SUMIF(AG73:AG73,"&lt;&gt;NOR",G73:G73)</f>
        <v>0</v>
      </c>
      <c r="H72" s="240"/>
      <c r="I72" s="240">
        <f>SUM(I73:I73)</f>
        <v>0</v>
      </c>
      <c r="J72" s="240"/>
      <c r="K72" s="240">
        <f>SUM(K73:K73)</f>
        <v>0</v>
      </c>
      <c r="L72" s="240"/>
      <c r="M72" s="240">
        <f>SUM(M73:M73)</f>
        <v>0</v>
      </c>
      <c r="N72" s="239"/>
      <c r="O72" s="239">
        <f>SUM(O73:O73)</f>
        <v>0</v>
      </c>
      <c r="P72" s="239"/>
      <c r="Q72" s="239">
        <f>SUM(Q73:Q73)</f>
        <v>0</v>
      </c>
      <c r="R72" s="240"/>
      <c r="S72" s="240"/>
      <c r="T72" s="240"/>
      <c r="U72" s="240"/>
      <c r="V72" s="240">
        <f>SUM(V73:V73)</f>
        <v>123.81</v>
      </c>
      <c r="W72" s="240"/>
      <c r="X72" s="240"/>
      <c r="Y72" s="240"/>
      <c r="AG72" t="s">
        <v>273</v>
      </c>
    </row>
    <row r="73" spans="1:60" outlineLevel="1" x14ac:dyDescent="0.2">
      <c r="A73" s="254">
        <v>29</v>
      </c>
      <c r="B73" s="255" t="s">
        <v>1707</v>
      </c>
      <c r="C73" s="264" t="s">
        <v>1708</v>
      </c>
      <c r="D73" s="256" t="s">
        <v>379</v>
      </c>
      <c r="E73" s="257">
        <v>589.54975000000002</v>
      </c>
      <c r="F73" s="258"/>
      <c r="G73" s="259">
        <f>ROUND(E73*F73,2)</f>
        <v>0</v>
      </c>
      <c r="H73" s="236"/>
      <c r="I73" s="235">
        <f>ROUND(E73*H73,2)</f>
        <v>0</v>
      </c>
      <c r="J73" s="236"/>
      <c r="K73" s="235">
        <f>ROUND(E73*J73,2)</f>
        <v>0</v>
      </c>
      <c r="L73" s="235">
        <v>21</v>
      </c>
      <c r="M73" s="235">
        <f>G73*(1+L73/100)</f>
        <v>0</v>
      </c>
      <c r="N73" s="234">
        <v>0</v>
      </c>
      <c r="O73" s="234">
        <f>ROUND(E73*N73,2)</f>
        <v>0</v>
      </c>
      <c r="P73" s="234">
        <v>0</v>
      </c>
      <c r="Q73" s="234">
        <f>ROUND(E73*P73,2)</f>
        <v>0</v>
      </c>
      <c r="R73" s="235"/>
      <c r="S73" s="235" t="s">
        <v>277</v>
      </c>
      <c r="T73" s="235" t="s">
        <v>278</v>
      </c>
      <c r="U73" s="235">
        <v>0.21</v>
      </c>
      <c r="V73" s="235">
        <f>ROUND(E73*U73,2)</f>
        <v>123.81</v>
      </c>
      <c r="W73" s="235"/>
      <c r="X73" s="235" t="s">
        <v>705</v>
      </c>
      <c r="Y73" s="235" t="s">
        <v>280</v>
      </c>
      <c r="Z73" s="214"/>
      <c r="AA73" s="214"/>
      <c r="AB73" s="214"/>
      <c r="AC73" s="214"/>
      <c r="AD73" s="214"/>
      <c r="AE73" s="214"/>
      <c r="AF73" s="214"/>
      <c r="AG73" s="214" t="s">
        <v>706</v>
      </c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</row>
    <row r="74" spans="1:60" x14ac:dyDescent="0.2">
      <c r="A74" s="241" t="s">
        <v>272</v>
      </c>
      <c r="B74" s="242" t="s">
        <v>244</v>
      </c>
      <c r="C74" s="261" t="s">
        <v>29</v>
      </c>
      <c r="D74" s="243"/>
      <c r="E74" s="244"/>
      <c r="F74" s="245"/>
      <c r="G74" s="246">
        <f>SUMIF(AG75:AG78,"&lt;&gt;NOR",G75:G78)</f>
        <v>0</v>
      </c>
      <c r="H74" s="240"/>
      <c r="I74" s="240">
        <f>SUM(I75:I78)</f>
        <v>0</v>
      </c>
      <c r="J74" s="240"/>
      <c r="K74" s="240">
        <f>SUM(K75:K78)</f>
        <v>0</v>
      </c>
      <c r="L74" s="240"/>
      <c r="M74" s="240">
        <f>SUM(M75:M78)</f>
        <v>0</v>
      </c>
      <c r="N74" s="239"/>
      <c r="O74" s="239">
        <f>SUM(O75:O78)</f>
        <v>0</v>
      </c>
      <c r="P74" s="239"/>
      <c r="Q74" s="239">
        <f>SUM(Q75:Q78)</f>
        <v>0</v>
      </c>
      <c r="R74" s="240"/>
      <c r="S74" s="240"/>
      <c r="T74" s="240"/>
      <c r="U74" s="240"/>
      <c r="V74" s="240">
        <f>SUM(V75:V78)</f>
        <v>0</v>
      </c>
      <c r="W74" s="240"/>
      <c r="X74" s="240"/>
      <c r="Y74" s="240"/>
      <c r="AG74" t="s">
        <v>273</v>
      </c>
    </row>
    <row r="75" spans="1:60" outlineLevel="1" x14ac:dyDescent="0.2">
      <c r="A75" s="254">
        <v>30</v>
      </c>
      <c r="B75" s="255" t="s">
        <v>1903</v>
      </c>
      <c r="C75" s="264" t="s">
        <v>799</v>
      </c>
      <c r="D75" s="256" t="s">
        <v>804</v>
      </c>
      <c r="E75" s="257">
        <v>1</v>
      </c>
      <c r="F75" s="258"/>
      <c r="G75" s="259">
        <f>ROUND(E75*F75,2)</f>
        <v>0</v>
      </c>
      <c r="H75" s="236"/>
      <c r="I75" s="235">
        <f>ROUND(E75*H75,2)</f>
        <v>0</v>
      </c>
      <c r="J75" s="236"/>
      <c r="K75" s="235">
        <f>ROUND(E75*J75,2)</f>
        <v>0</v>
      </c>
      <c r="L75" s="235">
        <v>21</v>
      </c>
      <c r="M75" s="235">
        <f>G75*(1+L75/100)</f>
        <v>0</v>
      </c>
      <c r="N75" s="234">
        <v>0</v>
      </c>
      <c r="O75" s="234">
        <f>ROUND(E75*N75,2)</f>
        <v>0</v>
      </c>
      <c r="P75" s="234">
        <v>0</v>
      </c>
      <c r="Q75" s="234">
        <f>ROUND(E75*P75,2)</f>
        <v>0</v>
      </c>
      <c r="R75" s="235"/>
      <c r="S75" s="235" t="s">
        <v>277</v>
      </c>
      <c r="T75" s="235" t="s">
        <v>312</v>
      </c>
      <c r="U75" s="235">
        <v>0</v>
      </c>
      <c r="V75" s="235">
        <f>ROUND(E75*U75,2)</f>
        <v>0</v>
      </c>
      <c r="W75" s="235"/>
      <c r="X75" s="235" t="s">
        <v>805</v>
      </c>
      <c r="Y75" s="235" t="s">
        <v>280</v>
      </c>
      <c r="Z75" s="214"/>
      <c r="AA75" s="214"/>
      <c r="AB75" s="214"/>
      <c r="AC75" s="214"/>
      <c r="AD75" s="214"/>
      <c r="AE75" s="214"/>
      <c r="AF75" s="214"/>
      <c r="AG75" s="214" t="s">
        <v>809</v>
      </c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</row>
    <row r="76" spans="1:60" outlineLevel="1" x14ac:dyDescent="0.2">
      <c r="A76" s="254">
        <v>31</v>
      </c>
      <c r="B76" s="255" t="s">
        <v>1904</v>
      </c>
      <c r="C76" s="264" t="s">
        <v>1905</v>
      </c>
      <c r="D76" s="256" t="s">
        <v>804</v>
      </c>
      <c r="E76" s="257">
        <v>1</v>
      </c>
      <c r="F76" s="258"/>
      <c r="G76" s="259">
        <f>ROUND(E76*F76,2)</f>
        <v>0</v>
      </c>
      <c r="H76" s="236"/>
      <c r="I76" s="235">
        <f>ROUND(E76*H76,2)</f>
        <v>0</v>
      </c>
      <c r="J76" s="236"/>
      <c r="K76" s="235">
        <f>ROUND(E76*J76,2)</f>
        <v>0</v>
      </c>
      <c r="L76" s="235">
        <v>21</v>
      </c>
      <c r="M76" s="235">
        <f>G76*(1+L76/100)</f>
        <v>0</v>
      </c>
      <c r="N76" s="234">
        <v>0</v>
      </c>
      <c r="O76" s="234">
        <f>ROUND(E76*N76,2)</f>
        <v>0</v>
      </c>
      <c r="P76" s="234">
        <v>0</v>
      </c>
      <c r="Q76" s="234">
        <f>ROUND(E76*P76,2)</f>
        <v>0</v>
      </c>
      <c r="R76" s="235"/>
      <c r="S76" s="235" t="s">
        <v>277</v>
      </c>
      <c r="T76" s="235" t="s">
        <v>312</v>
      </c>
      <c r="U76" s="235">
        <v>0</v>
      </c>
      <c r="V76" s="235">
        <f>ROUND(E76*U76,2)</f>
        <v>0</v>
      </c>
      <c r="W76" s="235"/>
      <c r="X76" s="235" t="s">
        <v>805</v>
      </c>
      <c r="Y76" s="235" t="s">
        <v>280</v>
      </c>
      <c r="Z76" s="214"/>
      <c r="AA76" s="214"/>
      <c r="AB76" s="214"/>
      <c r="AC76" s="214"/>
      <c r="AD76" s="214"/>
      <c r="AE76" s="214"/>
      <c r="AF76" s="214"/>
      <c r="AG76" s="214" t="s">
        <v>809</v>
      </c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</row>
    <row r="77" spans="1:60" outlineLevel="1" x14ac:dyDescent="0.2">
      <c r="A77" s="254">
        <v>32</v>
      </c>
      <c r="B77" s="255" t="s">
        <v>802</v>
      </c>
      <c r="C77" s="264" t="s">
        <v>803</v>
      </c>
      <c r="D77" s="256" t="s">
        <v>804</v>
      </c>
      <c r="E77" s="257">
        <v>1</v>
      </c>
      <c r="F77" s="258"/>
      <c r="G77" s="259">
        <f>ROUND(E77*F77,2)</f>
        <v>0</v>
      </c>
      <c r="H77" s="236"/>
      <c r="I77" s="235">
        <f>ROUND(E77*H77,2)</f>
        <v>0</v>
      </c>
      <c r="J77" s="236"/>
      <c r="K77" s="235">
        <f>ROUND(E77*J77,2)</f>
        <v>0</v>
      </c>
      <c r="L77" s="235">
        <v>21</v>
      </c>
      <c r="M77" s="235">
        <f>G77*(1+L77/100)</f>
        <v>0</v>
      </c>
      <c r="N77" s="234">
        <v>0</v>
      </c>
      <c r="O77" s="234">
        <f>ROUND(E77*N77,2)</f>
        <v>0</v>
      </c>
      <c r="P77" s="234">
        <v>0</v>
      </c>
      <c r="Q77" s="234">
        <f>ROUND(E77*P77,2)</f>
        <v>0</v>
      </c>
      <c r="R77" s="235"/>
      <c r="S77" s="235" t="s">
        <v>277</v>
      </c>
      <c r="T77" s="235" t="s">
        <v>312</v>
      </c>
      <c r="U77" s="235">
        <v>0</v>
      </c>
      <c r="V77" s="235">
        <f>ROUND(E77*U77,2)</f>
        <v>0</v>
      </c>
      <c r="W77" s="235"/>
      <c r="X77" s="235" t="s">
        <v>805</v>
      </c>
      <c r="Y77" s="235" t="s">
        <v>280</v>
      </c>
      <c r="Z77" s="214"/>
      <c r="AA77" s="214"/>
      <c r="AB77" s="214"/>
      <c r="AC77" s="214"/>
      <c r="AD77" s="214"/>
      <c r="AE77" s="214"/>
      <c r="AF77" s="214"/>
      <c r="AG77" s="214" t="s">
        <v>809</v>
      </c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</row>
    <row r="78" spans="1:60" outlineLevel="1" x14ac:dyDescent="0.2">
      <c r="A78" s="248">
        <v>33</v>
      </c>
      <c r="B78" s="249" t="s">
        <v>1435</v>
      </c>
      <c r="C78" s="262" t="s">
        <v>1141</v>
      </c>
      <c r="D78" s="250" t="s">
        <v>804</v>
      </c>
      <c r="E78" s="251">
        <v>1</v>
      </c>
      <c r="F78" s="252"/>
      <c r="G78" s="253">
        <f>ROUND(E78*F78,2)</f>
        <v>0</v>
      </c>
      <c r="H78" s="236"/>
      <c r="I78" s="235">
        <f>ROUND(E78*H78,2)</f>
        <v>0</v>
      </c>
      <c r="J78" s="236"/>
      <c r="K78" s="235">
        <f>ROUND(E78*J78,2)</f>
        <v>0</v>
      </c>
      <c r="L78" s="235">
        <v>21</v>
      </c>
      <c r="M78" s="235">
        <f>G78*(1+L78/100)</f>
        <v>0</v>
      </c>
      <c r="N78" s="234">
        <v>0</v>
      </c>
      <c r="O78" s="234">
        <f>ROUND(E78*N78,2)</f>
        <v>0</v>
      </c>
      <c r="P78" s="234">
        <v>0</v>
      </c>
      <c r="Q78" s="234">
        <f>ROUND(E78*P78,2)</f>
        <v>0</v>
      </c>
      <c r="R78" s="235"/>
      <c r="S78" s="235" t="s">
        <v>277</v>
      </c>
      <c r="T78" s="235" t="s">
        <v>312</v>
      </c>
      <c r="U78" s="235">
        <v>0</v>
      </c>
      <c r="V78" s="235">
        <f>ROUND(E78*U78,2)</f>
        <v>0</v>
      </c>
      <c r="W78" s="235"/>
      <c r="X78" s="235" t="s">
        <v>805</v>
      </c>
      <c r="Y78" s="235" t="s">
        <v>280</v>
      </c>
      <c r="Z78" s="214"/>
      <c r="AA78" s="214"/>
      <c r="AB78" s="214"/>
      <c r="AC78" s="214"/>
      <c r="AD78" s="214"/>
      <c r="AE78" s="214"/>
      <c r="AF78" s="214"/>
      <c r="AG78" s="214" t="s">
        <v>809</v>
      </c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</row>
    <row r="79" spans="1:60" x14ac:dyDescent="0.2">
      <c r="A79" s="3"/>
      <c r="B79" s="4"/>
      <c r="C79" s="266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AE79">
        <v>12</v>
      </c>
      <c r="AF79">
        <v>21</v>
      </c>
      <c r="AG79" t="s">
        <v>258</v>
      </c>
    </row>
    <row r="80" spans="1:60" x14ac:dyDescent="0.2">
      <c r="A80" s="217"/>
      <c r="B80" s="218" t="s">
        <v>31</v>
      </c>
      <c r="C80" s="267"/>
      <c r="D80" s="219"/>
      <c r="E80" s="220"/>
      <c r="F80" s="220"/>
      <c r="G80" s="247">
        <f>G8+G45+G61+G63+G70+G72+G74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AE80">
        <f>SUMIF(L7:L78,AE79,G7:G78)</f>
        <v>0</v>
      </c>
      <c r="AF80">
        <f>SUMIF(L7:L78,AF79,G7:G78)</f>
        <v>0</v>
      </c>
      <c r="AG80" t="s">
        <v>810</v>
      </c>
    </row>
    <row r="81" spans="1:33" x14ac:dyDescent="0.2">
      <c r="A81" s="3"/>
      <c r="B81" s="4"/>
      <c r="C81" s="266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33" x14ac:dyDescent="0.2">
      <c r="A82" s="3"/>
      <c r="B82" s="4"/>
      <c r="C82" s="266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33" x14ac:dyDescent="0.2">
      <c r="A83" s="221" t="s">
        <v>811</v>
      </c>
      <c r="B83" s="221"/>
      <c r="C83" s="268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33" x14ac:dyDescent="0.2">
      <c r="A84" s="222"/>
      <c r="B84" s="223"/>
      <c r="C84" s="269"/>
      <c r="D84" s="223"/>
      <c r="E84" s="223"/>
      <c r="F84" s="223"/>
      <c r="G84" s="224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AG84" t="s">
        <v>812</v>
      </c>
    </row>
    <row r="85" spans="1:33" x14ac:dyDescent="0.2">
      <c r="A85" s="225"/>
      <c r="B85" s="226"/>
      <c r="C85" s="270"/>
      <c r="D85" s="226"/>
      <c r="E85" s="226"/>
      <c r="F85" s="226"/>
      <c r="G85" s="227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33" x14ac:dyDescent="0.2">
      <c r="A86" s="225"/>
      <c r="B86" s="226"/>
      <c r="C86" s="270"/>
      <c r="D86" s="226"/>
      <c r="E86" s="226"/>
      <c r="F86" s="226"/>
      <c r="G86" s="227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33" x14ac:dyDescent="0.2">
      <c r="A87" s="225"/>
      <c r="B87" s="226"/>
      <c r="C87" s="270"/>
      <c r="D87" s="226"/>
      <c r="E87" s="226"/>
      <c r="F87" s="226"/>
      <c r="G87" s="227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33" x14ac:dyDescent="0.2">
      <c r="A88" s="228"/>
      <c r="B88" s="229"/>
      <c r="C88" s="271"/>
      <c r="D88" s="229"/>
      <c r="E88" s="229"/>
      <c r="F88" s="229"/>
      <c r="G88" s="23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33" x14ac:dyDescent="0.2">
      <c r="A89" s="3"/>
      <c r="B89" s="4"/>
      <c r="C89" s="266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33" x14ac:dyDescent="0.2">
      <c r="C90" s="272"/>
      <c r="D90" s="10"/>
      <c r="AG90" t="s">
        <v>813</v>
      </c>
    </row>
    <row r="91" spans="1:33" x14ac:dyDescent="0.2">
      <c r="D91" s="10"/>
    </row>
    <row r="92" spans="1:33" x14ac:dyDescent="0.2">
      <c r="D92" s="10"/>
    </row>
    <row r="93" spans="1:33" x14ac:dyDescent="0.2">
      <c r="D93" s="10"/>
    </row>
    <row r="94" spans="1:33" x14ac:dyDescent="0.2">
      <c r="D94" s="10"/>
    </row>
    <row r="95" spans="1:33" x14ac:dyDescent="0.2">
      <c r="D95" s="10"/>
    </row>
    <row r="96" spans="1:33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83:C83"/>
    <mergeCell ref="A84:G88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78</v>
      </c>
      <c r="C3" s="203" t="s">
        <v>79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80</v>
      </c>
      <c r="C4" s="206" t="s">
        <v>81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139</v>
      </c>
      <c r="C8" s="261" t="s">
        <v>140</v>
      </c>
      <c r="D8" s="243"/>
      <c r="E8" s="244"/>
      <c r="F8" s="245"/>
      <c r="G8" s="246">
        <f>SUMIF(AG9:AG16,"&lt;&gt;NOR",G9:G16)</f>
        <v>0</v>
      </c>
      <c r="H8" s="240"/>
      <c r="I8" s="240">
        <f>SUM(I9:I16)</f>
        <v>0</v>
      </c>
      <c r="J8" s="240"/>
      <c r="K8" s="240">
        <f>SUM(K9:K16)</f>
        <v>0</v>
      </c>
      <c r="L8" s="240"/>
      <c r="M8" s="240">
        <f>SUM(M9:M16)</f>
        <v>0</v>
      </c>
      <c r="N8" s="239"/>
      <c r="O8" s="239">
        <f>SUM(O9:O16)</f>
        <v>0</v>
      </c>
      <c r="P8" s="239"/>
      <c r="Q8" s="239">
        <f>SUM(Q9:Q16)</f>
        <v>0</v>
      </c>
      <c r="R8" s="240"/>
      <c r="S8" s="240"/>
      <c r="T8" s="240"/>
      <c r="U8" s="240"/>
      <c r="V8" s="240">
        <f>SUM(V9:V16)</f>
        <v>8.2999999999999989</v>
      </c>
      <c r="W8" s="240"/>
      <c r="X8" s="240"/>
      <c r="Y8" s="240"/>
      <c r="AG8" t="s">
        <v>273</v>
      </c>
    </row>
    <row r="9" spans="1:60" outlineLevel="1" x14ac:dyDescent="0.2">
      <c r="A9" s="248">
        <v>1</v>
      </c>
      <c r="B9" s="249" t="s">
        <v>1709</v>
      </c>
      <c r="C9" s="262" t="s">
        <v>1710</v>
      </c>
      <c r="D9" s="250" t="s">
        <v>276</v>
      </c>
      <c r="E9" s="251">
        <v>14.39</v>
      </c>
      <c r="F9" s="252"/>
      <c r="G9" s="253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277</v>
      </c>
      <c r="T9" s="235" t="s">
        <v>278</v>
      </c>
      <c r="U9" s="235">
        <v>0.36799999999999999</v>
      </c>
      <c r="V9" s="235">
        <f>ROUND(E9*U9,2)</f>
        <v>5.3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281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">
      <c r="A10" s="231"/>
      <c r="B10" s="232"/>
      <c r="C10" s="263" t="s">
        <v>1906</v>
      </c>
      <c r="D10" s="237"/>
      <c r="E10" s="238">
        <v>14.39</v>
      </c>
      <c r="F10" s="235"/>
      <c r="G10" s="235"/>
      <c r="H10" s="235"/>
      <c r="I10" s="235"/>
      <c r="J10" s="235"/>
      <c r="K10" s="235"/>
      <c r="L10" s="235"/>
      <c r="M10" s="235"/>
      <c r="N10" s="234"/>
      <c r="O10" s="234"/>
      <c r="P10" s="234"/>
      <c r="Q10" s="234"/>
      <c r="R10" s="235"/>
      <c r="S10" s="235"/>
      <c r="T10" s="235"/>
      <c r="U10" s="235"/>
      <c r="V10" s="235"/>
      <c r="W10" s="235"/>
      <c r="X10" s="235"/>
      <c r="Y10" s="235"/>
      <c r="Z10" s="214"/>
      <c r="AA10" s="214"/>
      <c r="AB10" s="214"/>
      <c r="AC10" s="214"/>
      <c r="AD10" s="214"/>
      <c r="AE10" s="214"/>
      <c r="AF10" s="214"/>
      <c r="AG10" s="214" t="s">
        <v>283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">
      <c r="A11" s="254">
        <v>2</v>
      </c>
      <c r="B11" s="255" t="s">
        <v>332</v>
      </c>
      <c r="C11" s="264" t="s">
        <v>333</v>
      </c>
      <c r="D11" s="256" t="s">
        <v>276</v>
      </c>
      <c r="E11" s="257">
        <v>14.39</v>
      </c>
      <c r="F11" s="258"/>
      <c r="G11" s="259">
        <f>ROUND(E11*F11,2)</f>
        <v>0</v>
      </c>
      <c r="H11" s="236"/>
      <c r="I11" s="235">
        <f>ROUND(E11*H11,2)</f>
        <v>0</v>
      </c>
      <c r="J11" s="236"/>
      <c r="K11" s="235">
        <f>ROUND(E11*J11,2)</f>
        <v>0</v>
      </c>
      <c r="L11" s="235">
        <v>21</v>
      </c>
      <c r="M11" s="235">
        <f>G11*(1+L11/100)</f>
        <v>0</v>
      </c>
      <c r="N11" s="234">
        <v>0</v>
      </c>
      <c r="O11" s="234">
        <f>ROUND(E11*N11,2)</f>
        <v>0</v>
      </c>
      <c r="P11" s="234">
        <v>0</v>
      </c>
      <c r="Q11" s="234">
        <f>ROUND(E11*P11,2)</f>
        <v>0</v>
      </c>
      <c r="R11" s="235"/>
      <c r="S11" s="235" t="s">
        <v>277</v>
      </c>
      <c r="T11" s="235" t="s">
        <v>278</v>
      </c>
      <c r="U11" s="235">
        <v>1.0999999999999999E-2</v>
      </c>
      <c r="V11" s="235">
        <f>ROUND(E11*U11,2)</f>
        <v>0.16</v>
      </c>
      <c r="W11" s="235"/>
      <c r="X11" s="235" t="s">
        <v>279</v>
      </c>
      <c r="Y11" s="235" t="s">
        <v>280</v>
      </c>
      <c r="Z11" s="214"/>
      <c r="AA11" s="214"/>
      <c r="AB11" s="214"/>
      <c r="AC11" s="214"/>
      <c r="AD11" s="214"/>
      <c r="AE11" s="214"/>
      <c r="AF11" s="214"/>
      <c r="AG11" s="214" t="s">
        <v>293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ht="22.5" outlineLevel="1" x14ac:dyDescent="0.2">
      <c r="A12" s="254">
        <v>3</v>
      </c>
      <c r="B12" s="255" t="s">
        <v>1712</v>
      </c>
      <c r="C12" s="264" t="s">
        <v>1760</v>
      </c>
      <c r="D12" s="256" t="s">
        <v>276</v>
      </c>
      <c r="E12" s="257">
        <v>2.5299999999999998</v>
      </c>
      <c r="F12" s="258"/>
      <c r="G12" s="259">
        <f>ROUND(E12*F12,2)</f>
        <v>0</v>
      </c>
      <c r="H12" s="236"/>
      <c r="I12" s="235">
        <f>ROUND(E12*H12,2)</f>
        <v>0</v>
      </c>
      <c r="J12" s="236"/>
      <c r="K12" s="235">
        <f>ROUND(E12*J12,2)</f>
        <v>0</v>
      </c>
      <c r="L12" s="235">
        <v>21</v>
      </c>
      <c r="M12" s="235">
        <f>G12*(1+L12/100)</f>
        <v>0</v>
      </c>
      <c r="N12" s="234">
        <v>0</v>
      </c>
      <c r="O12" s="234">
        <f>ROUND(E12*N12,2)</f>
        <v>0</v>
      </c>
      <c r="P12" s="234">
        <v>0</v>
      </c>
      <c r="Q12" s="234">
        <f>ROUND(E12*P12,2)</f>
        <v>0</v>
      </c>
      <c r="R12" s="235"/>
      <c r="S12" s="235" t="s">
        <v>277</v>
      </c>
      <c r="T12" s="235" t="s">
        <v>278</v>
      </c>
      <c r="U12" s="235">
        <v>0.65200000000000002</v>
      </c>
      <c r="V12" s="235">
        <f>ROUND(E12*U12,2)</f>
        <v>1.65</v>
      </c>
      <c r="W12" s="235"/>
      <c r="X12" s="235" t="s">
        <v>279</v>
      </c>
      <c r="Y12" s="235" t="s">
        <v>280</v>
      </c>
      <c r="Z12" s="214"/>
      <c r="AA12" s="214"/>
      <c r="AB12" s="214"/>
      <c r="AC12" s="214"/>
      <c r="AD12" s="214"/>
      <c r="AE12" s="214"/>
      <c r="AF12" s="214"/>
      <c r="AG12" s="214" t="s">
        <v>281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1" x14ac:dyDescent="0.2">
      <c r="A13" s="248">
        <v>4</v>
      </c>
      <c r="B13" s="249" t="s">
        <v>304</v>
      </c>
      <c r="C13" s="262" t="s">
        <v>305</v>
      </c>
      <c r="D13" s="250" t="s">
        <v>276</v>
      </c>
      <c r="E13" s="251">
        <v>2.5299999999999998</v>
      </c>
      <c r="F13" s="252"/>
      <c r="G13" s="253">
        <f>ROUND(E13*F13,2)</f>
        <v>0</v>
      </c>
      <c r="H13" s="236"/>
      <c r="I13" s="235">
        <f>ROUND(E13*H13,2)</f>
        <v>0</v>
      </c>
      <c r="J13" s="236"/>
      <c r="K13" s="235">
        <f>ROUND(E13*J13,2)</f>
        <v>0</v>
      </c>
      <c r="L13" s="235">
        <v>21</v>
      </c>
      <c r="M13" s="235">
        <f>G13*(1+L13/100)</f>
        <v>0</v>
      </c>
      <c r="N13" s="234">
        <v>0</v>
      </c>
      <c r="O13" s="234">
        <f>ROUND(E13*N13,2)</f>
        <v>0</v>
      </c>
      <c r="P13" s="234">
        <v>0</v>
      </c>
      <c r="Q13" s="234">
        <f>ROUND(E13*P13,2)</f>
        <v>0</v>
      </c>
      <c r="R13" s="235"/>
      <c r="S13" s="235" t="s">
        <v>277</v>
      </c>
      <c r="T13" s="235" t="s">
        <v>278</v>
      </c>
      <c r="U13" s="235">
        <v>0.2</v>
      </c>
      <c r="V13" s="235">
        <f>ROUND(E13*U13,2)</f>
        <v>0.51</v>
      </c>
      <c r="W13" s="235"/>
      <c r="X13" s="235" t="s">
        <v>279</v>
      </c>
      <c r="Y13" s="235" t="s">
        <v>280</v>
      </c>
      <c r="Z13" s="214"/>
      <c r="AA13" s="214"/>
      <c r="AB13" s="214"/>
      <c r="AC13" s="214"/>
      <c r="AD13" s="214"/>
      <c r="AE13" s="214"/>
      <c r="AF13" s="214"/>
      <c r="AG13" s="214" t="s">
        <v>281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2" x14ac:dyDescent="0.2">
      <c r="A14" s="231"/>
      <c r="B14" s="232"/>
      <c r="C14" s="263" t="s">
        <v>1906</v>
      </c>
      <c r="D14" s="237"/>
      <c r="E14" s="238">
        <v>14.39</v>
      </c>
      <c r="F14" s="235"/>
      <c r="G14" s="235"/>
      <c r="H14" s="235"/>
      <c r="I14" s="235"/>
      <c r="J14" s="235"/>
      <c r="K14" s="235"/>
      <c r="L14" s="235"/>
      <c r="M14" s="235"/>
      <c r="N14" s="234"/>
      <c r="O14" s="234"/>
      <c r="P14" s="234"/>
      <c r="Q14" s="234"/>
      <c r="R14" s="235"/>
      <c r="S14" s="235"/>
      <c r="T14" s="235"/>
      <c r="U14" s="235"/>
      <c r="V14" s="235"/>
      <c r="W14" s="235"/>
      <c r="X14" s="235"/>
      <c r="Y14" s="235"/>
      <c r="Z14" s="214"/>
      <c r="AA14" s="214"/>
      <c r="AB14" s="214"/>
      <c r="AC14" s="214"/>
      <c r="AD14" s="214"/>
      <c r="AE14" s="214"/>
      <c r="AF14" s="214"/>
      <c r="AG14" s="214" t="s">
        <v>283</v>
      </c>
      <c r="AH14" s="214">
        <v>0</v>
      </c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3" x14ac:dyDescent="0.2">
      <c r="A15" s="231"/>
      <c r="B15" s="232"/>
      <c r="C15" s="263" t="s">
        <v>1907</v>
      </c>
      <c r="D15" s="237"/>
      <c r="E15" s="238">
        <v>-11.86</v>
      </c>
      <c r="F15" s="235"/>
      <c r="G15" s="235"/>
      <c r="H15" s="235"/>
      <c r="I15" s="235"/>
      <c r="J15" s="235"/>
      <c r="K15" s="235"/>
      <c r="L15" s="235"/>
      <c r="M15" s="235"/>
      <c r="N15" s="234"/>
      <c r="O15" s="234"/>
      <c r="P15" s="234"/>
      <c r="Q15" s="234"/>
      <c r="R15" s="235"/>
      <c r="S15" s="235"/>
      <c r="T15" s="235"/>
      <c r="U15" s="235"/>
      <c r="V15" s="235"/>
      <c r="W15" s="235"/>
      <c r="X15" s="235"/>
      <c r="Y15" s="235"/>
      <c r="Z15" s="214"/>
      <c r="AA15" s="214"/>
      <c r="AB15" s="214"/>
      <c r="AC15" s="214"/>
      <c r="AD15" s="214"/>
      <c r="AE15" s="214"/>
      <c r="AF15" s="214"/>
      <c r="AG15" s="214" t="s">
        <v>283</v>
      </c>
      <c r="AH15" s="214">
        <v>0</v>
      </c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">
      <c r="A16" s="254">
        <v>5</v>
      </c>
      <c r="B16" s="255" t="s">
        <v>340</v>
      </c>
      <c r="C16" s="264" t="s">
        <v>341</v>
      </c>
      <c r="D16" s="256" t="s">
        <v>342</v>
      </c>
      <c r="E16" s="257">
        <v>37.5</v>
      </c>
      <c r="F16" s="258"/>
      <c r="G16" s="259">
        <f>ROUND(E16*F16,2)</f>
        <v>0</v>
      </c>
      <c r="H16" s="236"/>
      <c r="I16" s="235">
        <f>ROUND(E16*H16,2)</f>
        <v>0</v>
      </c>
      <c r="J16" s="236"/>
      <c r="K16" s="235">
        <f>ROUND(E16*J16,2)</f>
        <v>0</v>
      </c>
      <c r="L16" s="235">
        <v>21</v>
      </c>
      <c r="M16" s="235">
        <f>G16*(1+L16/100)</f>
        <v>0</v>
      </c>
      <c r="N16" s="234">
        <v>0</v>
      </c>
      <c r="O16" s="234">
        <f>ROUND(E16*N16,2)</f>
        <v>0</v>
      </c>
      <c r="P16" s="234">
        <v>0</v>
      </c>
      <c r="Q16" s="234">
        <f>ROUND(E16*P16,2)</f>
        <v>0</v>
      </c>
      <c r="R16" s="235"/>
      <c r="S16" s="235" t="s">
        <v>277</v>
      </c>
      <c r="T16" s="235" t="s">
        <v>278</v>
      </c>
      <c r="U16" s="235">
        <v>1.7999999999999999E-2</v>
      </c>
      <c r="V16" s="235">
        <f>ROUND(E16*U16,2)</f>
        <v>0.68</v>
      </c>
      <c r="W16" s="235"/>
      <c r="X16" s="235" t="s">
        <v>279</v>
      </c>
      <c r="Y16" s="235" t="s">
        <v>280</v>
      </c>
      <c r="Z16" s="214"/>
      <c r="AA16" s="214"/>
      <c r="AB16" s="214"/>
      <c r="AC16" s="214"/>
      <c r="AD16" s="214"/>
      <c r="AE16" s="214"/>
      <c r="AF16" s="214"/>
      <c r="AG16" s="214" t="s">
        <v>293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x14ac:dyDescent="0.2">
      <c r="A17" s="241" t="s">
        <v>272</v>
      </c>
      <c r="B17" s="242" t="s">
        <v>141</v>
      </c>
      <c r="C17" s="261" t="s">
        <v>142</v>
      </c>
      <c r="D17" s="243"/>
      <c r="E17" s="244"/>
      <c r="F17" s="245"/>
      <c r="G17" s="246">
        <f>SUMIF(AG18:AG38,"&lt;&gt;NOR",G18:G38)</f>
        <v>0</v>
      </c>
      <c r="H17" s="240"/>
      <c r="I17" s="240">
        <f>SUM(I18:I38)</f>
        <v>0</v>
      </c>
      <c r="J17" s="240"/>
      <c r="K17" s="240">
        <f>SUM(K18:K38)</f>
        <v>0</v>
      </c>
      <c r="L17" s="240"/>
      <c r="M17" s="240">
        <f>SUM(M18:M38)</f>
        <v>0</v>
      </c>
      <c r="N17" s="239"/>
      <c r="O17" s="239">
        <f>SUM(O18:O38)</f>
        <v>18.049999999999997</v>
      </c>
      <c r="P17" s="239"/>
      <c r="Q17" s="239">
        <f>SUM(Q18:Q38)</f>
        <v>0</v>
      </c>
      <c r="R17" s="240"/>
      <c r="S17" s="240"/>
      <c r="T17" s="240"/>
      <c r="U17" s="240"/>
      <c r="V17" s="240">
        <f>SUM(V18:V38)</f>
        <v>80.180000000000007</v>
      </c>
      <c r="W17" s="240"/>
      <c r="X17" s="240"/>
      <c r="Y17" s="240"/>
      <c r="AG17" t="s">
        <v>273</v>
      </c>
    </row>
    <row r="18" spans="1:60" ht="22.5" outlineLevel="1" x14ac:dyDescent="0.2">
      <c r="A18" s="254">
        <v>6</v>
      </c>
      <c r="B18" s="255" t="s">
        <v>843</v>
      </c>
      <c r="C18" s="264" t="s">
        <v>844</v>
      </c>
      <c r="D18" s="256" t="s">
        <v>342</v>
      </c>
      <c r="E18" s="257">
        <v>37.5</v>
      </c>
      <c r="F18" s="258"/>
      <c r="G18" s="259">
        <f>ROUND(E18*F18,2)</f>
        <v>0</v>
      </c>
      <c r="H18" s="236"/>
      <c r="I18" s="235">
        <f>ROUND(E18*H18,2)</f>
        <v>0</v>
      </c>
      <c r="J18" s="236"/>
      <c r="K18" s="235">
        <f>ROUND(E18*J18,2)</f>
        <v>0</v>
      </c>
      <c r="L18" s="235">
        <v>21</v>
      </c>
      <c r="M18" s="235">
        <f>G18*(1+L18/100)</f>
        <v>0</v>
      </c>
      <c r="N18" s="234">
        <v>0</v>
      </c>
      <c r="O18" s="234">
        <f>ROUND(E18*N18,2)</f>
        <v>0</v>
      </c>
      <c r="P18" s="234">
        <v>0</v>
      </c>
      <c r="Q18" s="234">
        <f>ROUND(E18*P18,2)</f>
        <v>0</v>
      </c>
      <c r="R18" s="235"/>
      <c r="S18" s="235" t="s">
        <v>277</v>
      </c>
      <c r="T18" s="235" t="s">
        <v>278</v>
      </c>
      <c r="U18" s="235">
        <v>0.15</v>
      </c>
      <c r="V18" s="235">
        <f>ROUND(E18*U18,2)</f>
        <v>5.63</v>
      </c>
      <c r="W18" s="235"/>
      <c r="X18" s="235" t="s">
        <v>279</v>
      </c>
      <c r="Y18" s="235" t="s">
        <v>280</v>
      </c>
      <c r="Z18" s="214"/>
      <c r="AA18" s="214"/>
      <c r="AB18" s="214"/>
      <c r="AC18" s="214"/>
      <c r="AD18" s="214"/>
      <c r="AE18" s="214"/>
      <c r="AF18" s="214"/>
      <c r="AG18" s="214" t="s">
        <v>293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1" x14ac:dyDescent="0.2">
      <c r="A19" s="248">
        <v>7</v>
      </c>
      <c r="B19" s="249" t="s">
        <v>1908</v>
      </c>
      <c r="C19" s="262" t="s">
        <v>1909</v>
      </c>
      <c r="D19" s="250" t="s">
        <v>276</v>
      </c>
      <c r="E19" s="251">
        <v>0.13</v>
      </c>
      <c r="F19" s="252"/>
      <c r="G19" s="253">
        <f>ROUND(E19*F19,2)</f>
        <v>0</v>
      </c>
      <c r="H19" s="236"/>
      <c r="I19" s="235">
        <f>ROUND(E19*H19,2)</f>
        <v>0</v>
      </c>
      <c r="J19" s="236"/>
      <c r="K19" s="235">
        <f>ROUND(E19*J19,2)</f>
        <v>0</v>
      </c>
      <c r="L19" s="235">
        <v>21</v>
      </c>
      <c r="M19" s="235">
        <f>G19*(1+L19/100)</f>
        <v>0</v>
      </c>
      <c r="N19" s="234">
        <v>2.5249999999999999</v>
      </c>
      <c r="O19" s="234">
        <f>ROUND(E19*N19,2)</f>
        <v>0.33</v>
      </c>
      <c r="P19" s="234">
        <v>0</v>
      </c>
      <c r="Q19" s="234">
        <f>ROUND(E19*P19,2)</f>
        <v>0</v>
      </c>
      <c r="R19" s="235"/>
      <c r="S19" s="235" t="s">
        <v>277</v>
      </c>
      <c r="T19" s="235" t="s">
        <v>278</v>
      </c>
      <c r="U19" s="235">
        <v>0.47699999999999998</v>
      </c>
      <c r="V19" s="235">
        <f>ROUND(E19*U19,2)</f>
        <v>0.06</v>
      </c>
      <c r="W19" s="235"/>
      <c r="X19" s="235" t="s">
        <v>279</v>
      </c>
      <c r="Y19" s="235" t="s">
        <v>280</v>
      </c>
      <c r="Z19" s="214"/>
      <c r="AA19" s="214"/>
      <c r="AB19" s="214"/>
      <c r="AC19" s="214"/>
      <c r="AD19" s="214"/>
      <c r="AE19" s="214"/>
      <c r="AF19" s="214"/>
      <c r="AG19" s="214" t="s">
        <v>281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2" x14ac:dyDescent="0.2">
      <c r="A20" s="231"/>
      <c r="B20" s="232"/>
      <c r="C20" s="263" t="s">
        <v>1765</v>
      </c>
      <c r="D20" s="237"/>
      <c r="E20" s="238">
        <v>0.13</v>
      </c>
      <c r="F20" s="235"/>
      <c r="G20" s="235"/>
      <c r="H20" s="235"/>
      <c r="I20" s="235"/>
      <c r="J20" s="235"/>
      <c r="K20" s="235"/>
      <c r="L20" s="235"/>
      <c r="M20" s="235"/>
      <c r="N20" s="234"/>
      <c r="O20" s="234"/>
      <c r="P20" s="234"/>
      <c r="Q20" s="234"/>
      <c r="R20" s="235"/>
      <c r="S20" s="235"/>
      <c r="T20" s="235"/>
      <c r="U20" s="235"/>
      <c r="V20" s="235"/>
      <c r="W20" s="235"/>
      <c r="X20" s="235"/>
      <c r="Y20" s="235"/>
      <c r="Z20" s="214"/>
      <c r="AA20" s="214"/>
      <c r="AB20" s="214"/>
      <c r="AC20" s="214"/>
      <c r="AD20" s="214"/>
      <c r="AE20" s="214"/>
      <c r="AF20" s="214"/>
      <c r="AG20" s="214" t="s">
        <v>283</v>
      </c>
      <c r="AH20" s="214">
        <v>0</v>
      </c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ht="33.75" outlineLevel="1" x14ac:dyDescent="0.2">
      <c r="A21" s="248">
        <v>8</v>
      </c>
      <c r="B21" s="249" t="s">
        <v>1910</v>
      </c>
      <c r="C21" s="262" t="s">
        <v>1911</v>
      </c>
      <c r="D21" s="250" t="s">
        <v>276</v>
      </c>
      <c r="E21" s="251">
        <v>6.3</v>
      </c>
      <c r="F21" s="252"/>
      <c r="G21" s="253">
        <f>ROUND(E21*F21,2)</f>
        <v>0</v>
      </c>
      <c r="H21" s="236"/>
      <c r="I21" s="235">
        <f>ROUND(E21*H21,2)</f>
        <v>0</v>
      </c>
      <c r="J21" s="236"/>
      <c r="K21" s="235">
        <f>ROUND(E21*J21,2)</f>
        <v>0</v>
      </c>
      <c r="L21" s="235">
        <v>21</v>
      </c>
      <c r="M21" s="235">
        <f>G21*(1+L21/100)</f>
        <v>0</v>
      </c>
      <c r="N21" s="234">
        <v>2.6262799999999999</v>
      </c>
      <c r="O21" s="234">
        <f>ROUND(E21*N21,2)</f>
        <v>16.55</v>
      </c>
      <c r="P21" s="234">
        <v>0</v>
      </c>
      <c r="Q21" s="234">
        <f>ROUND(E21*P21,2)</f>
        <v>0</v>
      </c>
      <c r="R21" s="235"/>
      <c r="S21" s="235" t="s">
        <v>277</v>
      </c>
      <c r="T21" s="235" t="s">
        <v>278</v>
      </c>
      <c r="U21" s="235">
        <v>1.05</v>
      </c>
      <c r="V21" s="235">
        <f>ROUND(E21*U21,2)</f>
        <v>6.62</v>
      </c>
      <c r="W21" s="235"/>
      <c r="X21" s="235" t="s">
        <v>279</v>
      </c>
      <c r="Y21" s="235" t="s">
        <v>280</v>
      </c>
      <c r="Z21" s="214"/>
      <c r="AA21" s="214"/>
      <c r="AB21" s="214"/>
      <c r="AC21" s="214"/>
      <c r="AD21" s="214"/>
      <c r="AE21" s="214"/>
      <c r="AF21" s="214"/>
      <c r="AG21" s="214" t="s">
        <v>293</v>
      </c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2" x14ac:dyDescent="0.2">
      <c r="A22" s="231"/>
      <c r="B22" s="232"/>
      <c r="C22" s="263" t="s">
        <v>1768</v>
      </c>
      <c r="D22" s="237"/>
      <c r="E22" s="238">
        <v>6.3</v>
      </c>
      <c r="F22" s="235"/>
      <c r="G22" s="235"/>
      <c r="H22" s="235"/>
      <c r="I22" s="235"/>
      <c r="J22" s="235"/>
      <c r="K22" s="235"/>
      <c r="L22" s="235"/>
      <c r="M22" s="235"/>
      <c r="N22" s="234"/>
      <c r="O22" s="234"/>
      <c r="P22" s="234"/>
      <c r="Q22" s="234"/>
      <c r="R22" s="235"/>
      <c r="S22" s="235"/>
      <c r="T22" s="235"/>
      <c r="U22" s="235"/>
      <c r="V22" s="235"/>
      <c r="W22" s="235"/>
      <c r="X22" s="235"/>
      <c r="Y22" s="235"/>
      <c r="Z22" s="214"/>
      <c r="AA22" s="214"/>
      <c r="AB22" s="214"/>
      <c r="AC22" s="214"/>
      <c r="AD22" s="214"/>
      <c r="AE22" s="214"/>
      <c r="AF22" s="214"/>
      <c r="AG22" s="214" t="s">
        <v>283</v>
      </c>
      <c r="AH22" s="214">
        <v>0</v>
      </c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1" x14ac:dyDescent="0.2">
      <c r="A23" s="248">
        <v>9</v>
      </c>
      <c r="B23" s="249" t="s">
        <v>852</v>
      </c>
      <c r="C23" s="262" t="s">
        <v>853</v>
      </c>
      <c r="D23" s="250" t="s">
        <v>342</v>
      </c>
      <c r="E23" s="251">
        <v>6.96</v>
      </c>
      <c r="F23" s="252"/>
      <c r="G23" s="253">
        <f>ROUND(E23*F23,2)</f>
        <v>0</v>
      </c>
      <c r="H23" s="236"/>
      <c r="I23" s="235">
        <f>ROUND(E23*H23,2)</f>
        <v>0</v>
      </c>
      <c r="J23" s="236"/>
      <c r="K23" s="235">
        <f>ROUND(E23*J23,2)</f>
        <v>0</v>
      </c>
      <c r="L23" s="235">
        <v>21</v>
      </c>
      <c r="M23" s="235">
        <f>G23*(1+L23/100)</f>
        <v>0</v>
      </c>
      <c r="N23" s="234">
        <v>3.9199999999999999E-2</v>
      </c>
      <c r="O23" s="234">
        <f>ROUND(E23*N23,2)</f>
        <v>0.27</v>
      </c>
      <c r="P23" s="234">
        <v>0</v>
      </c>
      <c r="Q23" s="234">
        <f>ROUND(E23*P23,2)</f>
        <v>0</v>
      </c>
      <c r="R23" s="235"/>
      <c r="S23" s="235" t="s">
        <v>277</v>
      </c>
      <c r="T23" s="235" t="s">
        <v>278</v>
      </c>
      <c r="U23" s="235">
        <v>1.6</v>
      </c>
      <c r="V23" s="235">
        <f>ROUND(E23*U23,2)</f>
        <v>11.14</v>
      </c>
      <c r="W23" s="235"/>
      <c r="X23" s="235" t="s">
        <v>279</v>
      </c>
      <c r="Y23" s="235" t="s">
        <v>280</v>
      </c>
      <c r="Z23" s="214"/>
      <c r="AA23" s="214"/>
      <c r="AB23" s="214"/>
      <c r="AC23" s="214"/>
      <c r="AD23" s="214"/>
      <c r="AE23" s="214"/>
      <c r="AF23" s="214"/>
      <c r="AG23" s="214" t="s">
        <v>293</v>
      </c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2" x14ac:dyDescent="0.2">
      <c r="A24" s="231"/>
      <c r="B24" s="232"/>
      <c r="C24" s="263" t="s">
        <v>1770</v>
      </c>
      <c r="D24" s="237"/>
      <c r="E24" s="238">
        <v>4.4000000000000004</v>
      </c>
      <c r="F24" s="235"/>
      <c r="G24" s="235"/>
      <c r="H24" s="235"/>
      <c r="I24" s="235"/>
      <c r="J24" s="235"/>
      <c r="K24" s="235"/>
      <c r="L24" s="235"/>
      <c r="M24" s="235"/>
      <c r="N24" s="234"/>
      <c r="O24" s="234"/>
      <c r="P24" s="234"/>
      <c r="Q24" s="234"/>
      <c r="R24" s="235"/>
      <c r="S24" s="235"/>
      <c r="T24" s="235"/>
      <c r="U24" s="235"/>
      <c r="V24" s="235"/>
      <c r="W24" s="235"/>
      <c r="X24" s="235"/>
      <c r="Y24" s="235"/>
      <c r="Z24" s="214"/>
      <c r="AA24" s="214"/>
      <c r="AB24" s="214"/>
      <c r="AC24" s="214"/>
      <c r="AD24" s="214"/>
      <c r="AE24" s="214"/>
      <c r="AF24" s="214"/>
      <c r="AG24" s="214" t="s">
        <v>283</v>
      </c>
      <c r="AH24" s="214">
        <v>0</v>
      </c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3" x14ac:dyDescent="0.2">
      <c r="A25" s="231"/>
      <c r="B25" s="232"/>
      <c r="C25" s="263" t="s">
        <v>1771</v>
      </c>
      <c r="D25" s="237"/>
      <c r="E25" s="238">
        <v>0.36</v>
      </c>
      <c r="F25" s="235"/>
      <c r="G25" s="235"/>
      <c r="H25" s="235"/>
      <c r="I25" s="235"/>
      <c r="J25" s="235"/>
      <c r="K25" s="235"/>
      <c r="L25" s="235"/>
      <c r="M25" s="235"/>
      <c r="N25" s="234"/>
      <c r="O25" s="234"/>
      <c r="P25" s="234"/>
      <c r="Q25" s="234"/>
      <c r="R25" s="235"/>
      <c r="S25" s="235"/>
      <c r="T25" s="235"/>
      <c r="U25" s="235"/>
      <c r="V25" s="235"/>
      <c r="W25" s="235"/>
      <c r="X25" s="235"/>
      <c r="Y25" s="235"/>
      <c r="Z25" s="214"/>
      <c r="AA25" s="214"/>
      <c r="AB25" s="214"/>
      <c r="AC25" s="214"/>
      <c r="AD25" s="214"/>
      <c r="AE25" s="214"/>
      <c r="AF25" s="214"/>
      <c r="AG25" s="214" t="s">
        <v>283</v>
      </c>
      <c r="AH25" s="214">
        <v>0</v>
      </c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3" x14ac:dyDescent="0.2">
      <c r="A26" s="231"/>
      <c r="B26" s="232"/>
      <c r="C26" s="263" t="s">
        <v>1772</v>
      </c>
      <c r="D26" s="237"/>
      <c r="E26" s="238">
        <v>2.2000000000000002</v>
      </c>
      <c r="F26" s="235"/>
      <c r="G26" s="235"/>
      <c r="H26" s="235"/>
      <c r="I26" s="235"/>
      <c r="J26" s="235"/>
      <c r="K26" s="235"/>
      <c r="L26" s="235"/>
      <c r="M26" s="235"/>
      <c r="N26" s="234"/>
      <c r="O26" s="234"/>
      <c r="P26" s="234"/>
      <c r="Q26" s="234"/>
      <c r="R26" s="235"/>
      <c r="S26" s="235"/>
      <c r="T26" s="235"/>
      <c r="U26" s="235"/>
      <c r="V26" s="235"/>
      <c r="W26" s="235"/>
      <c r="X26" s="235"/>
      <c r="Y26" s="235"/>
      <c r="Z26" s="214"/>
      <c r="AA26" s="214"/>
      <c r="AB26" s="214"/>
      <c r="AC26" s="214"/>
      <c r="AD26" s="214"/>
      <c r="AE26" s="214"/>
      <c r="AF26" s="214"/>
      <c r="AG26" s="214" t="s">
        <v>283</v>
      </c>
      <c r="AH26" s="214">
        <v>0</v>
      </c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1" x14ac:dyDescent="0.2">
      <c r="A27" s="254">
        <v>10</v>
      </c>
      <c r="B27" s="255" t="s">
        <v>414</v>
      </c>
      <c r="C27" s="264" t="s">
        <v>415</v>
      </c>
      <c r="D27" s="256" t="s">
        <v>342</v>
      </c>
      <c r="E27" s="257">
        <v>6.96</v>
      </c>
      <c r="F27" s="258"/>
      <c r="G27" s="259">
        <f>ROUND(E27*F27,2)</f>
        <v>0</v>
      </c>
      <c r="H27" s="236"/>
      <c r="I27" s="235">
        <f>ROUND(E27*H27,2)</f>
        <v>0</v>
      </c>
      <c r="J27" s="236"/>
      <c r="K27" s="235">
        <f>ROUND(E27*J27,2)</f>
        <v>0</v>
      </c>
      <c r="L27" s="235">
        <v>21</v>
      </c>
      <c r="M27" s="235">
        <f>G27*(1+L27/100)</f>
        <v>0</v>
      </c>
      <c r="N27" s="234">
        <v>0</v>
      </c>
      <c r="O27" s="234">
        <f>ROUND(E27*N27,2)</f>
        <v>0</v>
      </c>
      <c r="P27" s="234">
        <v>0</v>
      </c>
      <c r="Q27" s="234">
        <f>ROUND(E27*P27,2)</f>
        <v>0</v>
      </c>
      <c r="R27" s="235"/>
      <c r="S27" s="235" t="s">
        <v>277</v>
      </c>
      <c r="T27" s="235" t="s">
        <v>278</v>
      </c>
      <c r="U27" s="235">
        <v>0.32</v>
      </c>
      <c r="V27" s="235">
        <f>ROUND(E27*U27,2)</f>
        <v>2.23</v>
      </c>
      <c r="W27" s="235"/>
      <c r="X27" s="235" t="s">
        <v>279</v>
      </c>
      <c r="Y27" s="235" t="s">
        <v>280</v>
      </c>
      <c r="Z27" s="214"/>
      <c r="AA27" s="214"/>
      <c r="AB27" s="214"/>
      <c r="AC27" s="214"/>
      <c r="AD27" s="214"/>
      <c r="AE27" s="214"/>
      <c r="AF27" s="214"/>
      <c r="AG27" s="214" t="s">
        <v>293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ht="22.5" outlineLevel="1" x14ac:dyDescent="0.2">
      <c r="A28" s="248">
        <v>11</v>
      </c>
      <c r="B28" s="249" t="s">
        <v>1740</v>
      </c>
      <c r="C28" s="262" t="s">
        <v>1741</v>
      </c>
      <c r="D28" s="250" t="s">
        <v>379</v>
      </c>
      <c r="E28" s="251">
        <v>0.35</v>
      </c>
      <c r="F28" s="252"/>
      <c r="G28" s="253">
        <f>ROUND(E28*F28,2)</f>
        <v>0</v>
      </c>
      <c r="H28" s="236"/>
      <c r="I28" s="235">
        <f>ROUND(E28*H28,2)</f>
        <v>0</v>
      </c>
      <c r="J28" s="236"/>
      <c r="K28" s="235">
        <f>ROUND(E28*J28,2)</f>
        <v>0</v>
      </c>
      <c r="L28" s="235">
        <v>21</v>
      </c>
      <c r="M28" s="235">
        <f>G28*(1+L28/100)</f>
        <v>0</v>
      </c>
      <c r="N28" s="234">
        <v>1.04548</v>
      </c>
      <c r="O28" s="234">
        <f>ROUND(E28*N28,2)</f>
        <v>0.37</v>
      </c>
      <c r="P28" s="234">
        <v>0</v>
      </c>
      <c r="Q28" s="234">
        <f>ROUND(E28*P28,2)</f>
        <v>0</v>
      </c>
      <c r="R28" s="235"/>
      <c r="S28" s="235" t="s">
        <v>277</v>
      </c>
      <c r="T28" s="235" t="s">
        <v>278</v>
      </c>
      <c r="U28" s="235">
        <v>15.23</v>
      </c>
      <c r="V28" s="235">
        <f>ROUND(E28*U28,2)</f>
        <v>5.33</v>
      </c>
      <c r="W28" s="235"/>
      <c r="X28" s="235" t="s">
        <v>279</v>
      </c>
      <c r="Y28" s="235" t="s">
        <v>280</v>
      </c>
      <c r="Z28" s="214"/>
      <c r="AA28" s="214"/>
      <c r="AB28" s="214"/>
      <c r="AC28" s="214"/>
      <c r="AD28" s="214"/>
      <c r="AE28" s="214"/>
      <c r="AF28" s="214"/>
      <c r="AG28" s="214" t="s">
        <v>293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ht="22.5" outlineLevel="2" x14ac:dyDescent="0.2">
      <c r="A29" s="231"/>
      <c r="B29" s="232"/>
      <c r="C29" s="263" t="s">
        <v>1912</v>
      </c>
      <c r="D29" s="237"/>
      <c r="E29" s="238">
        <v>0.35</v>
      </c>
      <c r="F29" s="235"/>
      <c r="G29" s="235"/>
      <c r="H29" s="235"/>
      <c r="I29" s="235"/>
      <c r="J29" s="235"/>
      <c r="K29" s="235"/>
      <c r="L29" s="235"/>
      <c r="M29" s="235"/>
      <c r="N29" s="234"/>
      <c r="O29" s="234"/>
      <c r="P29" s="234"/>
      <c r="Q29" s="234"/>
      <c r="R29" s="235"/>
      <c r="S29" s="235"/>
      <c r="T29" s="235"/>
      <c r="U29" s="235"/>
      <c r="V29" s="235"/>
      <c r="W29" s="235"/>
      <c r="X29" s="235"/>
      <c r="Y29" s="235"/>
      <c r="Z29" s="214"/>
      <c r="AA29" s="214"/>
      <c r="AB29" s="214"/>
      <c r="AC29" s="214"/>
      <c r="AD29" s="214"/>
      <c r="AE29" s="214"/>
      <c r="AF29" s="214"/>
      <c r="AG29" s="214" t="s">
        <v>283</v>
      </c>
      <c r="AH29" s="214">
        <v>0</v>
      </c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1" x14ac:dyDescent="0.2">
      <c r="A30" s="248">
        <v>12</v>
      </c>
      <c r="B30" s="249" t="s">
        <v>598</v>
      </c>
      <c r="C30" s="262" t="s">
        <v>599</v>
      </c>
      <c r="D30" s="250" t="s">
        <v>276</v>
      </c>
      <c r="E30" s="251">
        <v>12.6</v>
      </c>
      <c r="F30" s="252"/>
      <c r="G30" s="253">
        <f>ROUND(E30*F30,2)</f>
        <v>0</v>
      </c>
      <c r="H30" s="236"/>
      <c r="I30" s="235">
        <f>ROUND(E30*H30,2)</f>
        <v>0</v>
      </c>
      <c r="J30" s="236"/>
      <c r="K30" s="235">
        <f>ROUND(E30*J30,2)</f>
        <v>0</v>
      </c>
      <c r="L30" s="235">
        <v>21</v>
      </c>
      <c r="M30" s="235">
        <f>G30*(1+L30/100)</f>
        <v>0</v>
      </c>
      <c r="N30" s="234">
        <v>0</v>
      </c>
      <c r="O30" s="234">
        <f>ROUND(E30*N30,2)</f>
        <v>0</v>
      </c>
      <c r="P30" s="234">
        <v>0</v>
      </c>
      <c r="Q30" s="234">
        <f>ROUND(E30*P30,2)</f>
        <v>0</v>
      </c>
      <c r="R30" s="235"/>
      <c r="S30" s="235" t="s">
        <v>277</v>
      </c>
      <c r="T30" s="235" t="s">
        <v>278</v>
      </c>
      <c r="U30" s="235">
        <v>0.21</v>
      </c>
      <c r="V30" s="235">
        <f>ROUND(E30*U30,2)</f>
        <v>2.65</v>
      </c>
      <c r="W30" s="235"/>
      <c r="X30" s="235" t="s">
        <v>279</v>
      </c>
      <c r="Y30" s="235" t="s">
        <v>280</v>
      </c>
      <c r="Z30" s="214"/>
      <c r="AA30" s="214"/>
      <c r="AB30" s="214"/>
      <c r="AC30" s="214"/>
      <c r="AD30" s="214"/>
      <c r="AE30" s="214"/>
      <c r="AF30" s="214"/>
      <c r="AG30" s="214" t="s">
        <v>293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2" x14ac:dyDescent="0.2">
      <c r="A31" s="231"/>
      <c r="B31" s="232"/>
      <c r="C31" s="263" t="s">
        <v>1913</v>
      </c>
      <c r="D31" s="237"/>
      <c r="E31" s="238">
        <v>12.6</v>
      </c>
      <c r="F31" s="235"/>
      <c r="G31" s="235"/>
      <c r="H31" s="235"/>
      <c r="I31" s="235"/>
      <c r="J31" s="235"/>
      <c r="K31" s="235"/>
      <c r="L31" s="235"/>
      <c r="M31" s="235"/>
      <c r="N31" s="234"/>
      <c r="O31" s="234"/>
      <c r="P31" s="234"/>
      <c r="Q31" s="234"/>
      <c r="R31" s="235"/>
      <c r="S31" s="235"/>
      <c r="T31" s="235"/>
      <c r="U31" s="235"/>
      <c r="V31" s="235"/>
      <c r="W31" s="235"/>
      <c r="X31" s="235"/>
      <c r="Y31" s="235"/>
      <c r="Z31" s="214"/>
      <c r="AA31" s="214"/>
      <c r="AB31" s="214"/>
      <c r="AC31" s="214"/>
      <c r="AD31" s="214"/>
      <c r="AE31" s="214"/>
      <c r="AF31" s="214"/>
      <c r="AG31" s="214" t="s">
        <v>283</v>
      </c>
      <c r="AH31" s="214">
        <v>0</v>
      </c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1" x14ac:dyDescent="0.2">
      <c r="A32" s="248">
        <v>13</v>
      </c>
      <c r="B32" s="249" t="s">
        <v>755</v>
      </c>
      <c r="C32" s="262" t="s">
        <v>756</v>
      </c>
      <c r="D32" s="250" t="s">
        <v>757</v>
      </c>
      <c r="E32" s="251">
        <v>465.2</v>
      </c>
      <c r="F32" s="252"/>
      <c r="G32" s="253">
        <f>ROUND(E32*F32,2)</f>
        <v>0</v>
      </c>
      <c r="H32" s="236"/>
      <c r="I32" s="235">
        <f>ROUND(E32*H32,2)</f>
        <v>0</v>
      </c>
      <c r="J32" s="236"/>
      <c r="K32" s="235">
        <f>ROUND(E32*J32,2)</f>
        <v>0</v>
      </c>
      <c r="L32" s="235">
        <v>21</v>
      </c>
      <c r="M32" s="235">
        <f>G32*(1+L32/100)</f>
        <v>0</v>
      </c>
      <c r="N32" s="234">
        <v>5.0000000000000002E-5</v>
      </c>
      <c r="O32" s="234">
        <f>ROUND(E32*N32,2)</f>
        <v>0.02</v>
      </c>
      <c r="P32" s="234">
        <v>0</v>
      </c>
      <c r="Q32" s="234">
        <f>ROUND(E32*P32,2)</f>
        <v>0</v>
      </c>
      <c r="R32" s="235"/>
      <c r="S32" s="235" t="s">
        <v>277</v>
      </c>
      <c r="T32" s="235" t="s">
        <v>278</v>
      </c>
      <c r="U32" s="235">
        <v>0.1</v>
      </c>
      <c r="V32" s="235">
        <f>ROUND(E32*U32,2)</f>
        <v>46.52</v>
      </c>
      <c r="W32" s="235"/>
      <c r="X32" s="235" t="s">
        <v>279</v>
      </c>
      <c r="Y32" s="235" t="s">
        <v>280</v>
      </c>
      <c r="Z32" s="214"/>
      <c r="AA32" s="214"/>
      <c r="AB32" s="214"/>
      <c r="AC32" s="214"/>
      <c r="AD32" s="214"/>
      <c r="AE32" s="214"/>
      <c r="AF32" s="214"/>
      <c r="AG32" s="214" t="s">
        <v>281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2" x14ac:dyDescent="0.2">
      <c r="A33" s="231"/>
      <c r="B33" s="232"/>
      <c r="C33" s="263" t="s">
        <v>1914</v>
      </c>
      <c r="D33" s="237"/>
      <c r="E33" s="238">
        <v>10.192</v>
      </c>
      <c r="F33" s="235"/>
      <c r="G33" s="235"/>
      <c r="H33" s="235"/>
      <c r="I33" s="235"/>
      <c r="J33" s="235"/>
      <c r="K33" s="235"/>
      <c r="L33" s="235"/>
      <c r="M33" s="235"/>
      <c r="N33" s="234"/>
      <c r="O33" s="234"/>
      <c r="P33" s="234"/>
      <c r="Q33" s="234"/>
      <c r="R33" s="235"/>
      <c r="S33" s="235"/>
      <c r="T33" s="235"/>
      <c r="U33" s="235"/>
      <c r="V33" s="235"/>
      <c r="W33" s="235"/>
      <c r="X33" s="235"/>
      <c r="Y33" s="235"/>
      <c r="Z33" s="214"/>
      <c r="AA33" s="214"/>
      <c r="AB33" s="214"/>
      <c r="AC33" s="214"/>
      <c r="AD33" s="214"/>
      <c r="AE33" s="214"/>
      <c r="AF33" s="214"/>
      <c r="AG33" s="214" t="s">
        <v>283</v>
      </c>
      <c r="AH33" s="214">
        <v>0</v>
      </c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3" x14ac:dyDescent="0.2">
      <c r="A34" s="231"/>
      <c r="B34" s="232"/>
      <c r="C34" s="263" t="s">
        <v>1915</v>
      </c>
      <c r="D34" s="237"/>
      <c r="E34" s="238">
        <v>455.00799999999998</v>
      </c>
      <c r="F34" s="235"/>
      <c r="G34" s="235"/>
      <c r="H34" s="235"/>
      <c r="I34" s="235"/>
      <c r="J34" s="235"/>
      <c r="K34" s="235"/>
      <c r="L34" s="235"/>
      <c r="M34" s="235"/>
      <c r="N34" s="234"/>
      <c r="O34" s="234"/>
      <c r="P34" s="234"/>
      <c r="Q34" s="234"/>
      <c r="R34" s="235"/>
      <c r="S34" s="235"/>
      <c r="T34" s="235"/>
      <c r="U34" s="235"/>
      <c r="V34" s="235"/>
      <c r="W34" s="235"/>
      <c r="X34" s="235"/>
      <c r="Y34" s="235"/>
      <c r="Z34" s="214"/>
      <c r="AA34" s="214"/>
      <c r="AB34" s="214"/>
      <c r="AC34" s="214"/>
      <c r="AD34" s="214"/>
      <c r="AE34" s="214"/>
      <c r="AF34" s="214"/>
      <c r="AG34" s="214" t="s">
        <v>283</v>
      </c>
      <c r="AH34" s="214">
        <v>0</v>
      </c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1" x14ac:dyDescent="0.2">
      <c r="A35" s="248">
        <v>14</v>
      </c>
      <c r="B35" s="249" t="s">
        <v>767</v>
      </c>
      <c r="C35" s="262" t="s">
        <v>1746</v>
      </c>
      <c r="D35" s="250" t="s">
        <v>379</v>
      </c>
      <c r="E35" s="251">
        <v>0.02</v>
      </c>
      <c r="F35" s="252"/>
      <c r="G35" s="253">
        <f>ROUND(E35*F35,2)</f>
        <v>0</v>
      </c>
      <c r="H35" s="236"/>
      <c r="I35" s="235">
        <f>ROUND(E35*H35,2)</f>
        <v>0</v>
      </c>
      <c r="J35" s="236"/>
      <c r="K35" s="235">
        <f>ROUND(E35*J35,2)</f>
        <v>0</v>
      </c>
      <c r="L35" s="235">
        <v>21</v>
      </c>
      <c r="M35" s="235">
        <f>G35*(1+L35/100)</f>
        <v>0</v>
      </c>
      <c r="N35" s="234">
        <v>1</v>
      </c>
      <c r="O35" s="234">
        <f>ROUND(E35*N35,2)</f>
        <v>0.02</v>
      </c>
      <c r="P35" s="234">
        <v>0</v>
      </c>
      <c r="Q35" s="234">
        <f>ROUND(E35*P35,2)</f>
        <v>0</v>
      </c>
      <c r="R35" s="235" t="s">
        <v>716</v>
      </c>
      <c r="S35" s="235" t="s">
        <v>277</v>
      </c>
      <c r="T35" s="235" t="s">
        <v>278</v>
      </c>
      <c r="U35" s="235">
        <v>0</v>
      </c>
      <c r="V35" s="235">
        <f>ROUND(E35*U35,2)</f>
        <v>0</v>
      </c>
      <c r="W35" s="235"/>
      <c r="X35" s="235" t="s">
        <v>346</v>
      </c>
      <c r="Y35" s="235" t="s">
        <v>280</v>
      </c>
      <c r="Z35" s="214"/>
      <c r="AA35" s="214"/>
      <c r="AB35" s="214"/>
      <c r="AC35" s="214"/>
      <c r="AD35" s="214"/>
      <c r="AE35" s="214"/>
      <c r="AF35" s="214"/>
      <c r="AG35" s="214" t="s">
        <v>688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2" x14ac:dyDescent="0.2">
      <c r="A36" s="231"/>
      <c r="B36" s="232"/>
      <c r="C36" s="263" t="s">
        <v>1778</v>
      </c>
      <c r="D36" s="237"/>
      <c r="E36" s="238">
        <v>0.02</v>
      </c>
      <c r="F36" s="235"/>
      <c r="G36" s="235"/>
      <c r="H36" s="235"/>
      <c r="I36" s="235"/>
      <c r="J36" s="235"/>
      <c r="K36" s="235"/>
      <c r="L36" s="235"/>
      <c r="M36" s="235"/>
      <c r="N36" s="234"/>
      <c r="O36" s="234"/>
      <c r="P36" s="234"/>
      <c r="Q36" s="234"/>
      <c r="R36" s="235"/>
      <c r="S36" s="235"/>
      <c r="T36" s="235"/>
      <c r="U36" s="235"/>
      <c r="V36" s="235"/>
      <c r="W36" s="235"/>
      <c r="X36" s="235"/>
      <c r="Y36" s="235"/>
      <c r="Z36" s="214"/>
      <c r="AA36" s="214"/>
      <c r="AB36" s="214"/>
      <c r="AC36" s="214"/>
      <c r="AD36" s="214"/>
      <c r="AE36" s="214"/>
      <c r="AF36" s="214"/>
      <c r="AG36" s="214" t="s">
        <v>283</v>
      </c>
      <c r="AH36" s="214">
        <v>0</v>
      </c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1" x14ac:dyDescent="0.2">
      <c r="A37" s="248">
        <v>15</v>
      </c>
      <c r="B37" s="249" t="s">
        <v>1748</v>
      </c>
      <c r="C37" s="262" t="s">
        <v>1749</v>
      </c>
      <c r="D37" s="250" t="s">
        <v>351</v>
      </c>
      <c r="E37" s="251">
        <v>14</v>
      </c>
      <c r="F37" s="252"/>
      <c r="G37" s="253">
        <f>ROUND(E37*F37,2)</f>
        <v>0</v>
      </c>
      <c r="H37" s="236"/>
      <c r="I37" s="235">
        <f>ROUND(E37*H37,2)</f>
        <v>0</v>
      </c>
      <c r="J37" s="236"/>
      <c r="K37" s="235">
        <f>ROUND(E37*J37,2)</f>
        <v>0</v>
      </c>
      <c r="L37" s="235">
        <v>21</v>
      </c>
      <c r="M37" s="235">
        <f>G37*(1+L37/100)</f>
        <v>0</v>
      </c>
      <c r="N37" s="234">
        <v>3.5000000000000003E-2</v>
      </c>
      <c r="O37" s="234">
        <f>ROUND(E37*N37,2)</f>
        <v>0.49</v>
      </c>
      <c r="P37" s="234">
        <v>0</v>
      </c>
      <c r="Q37" s="234">
        <f>ROUND(E37*P37,2)</f>
        <v>0</v>
      </c>
      <c r="R37" s="235" t="s">
        <v>716</v>
      </c>
      <c r="S37" s="235" t="s">
        <v>277</v>
      </c>
      <c r="T37" s="235" t="s">
        <v>278</v>
      </c>
      <c r="U37" s="235">
        <v>0</v>
      </c>
      <c r="V37" s="235">
        <f>ROUND(E37*U37,2)</f>
        <v>0</v>
      </c>
      <c r="W37" s="235"/>
      <c r="X37" s="235" t="s">
        <v>346</v>
      </c>
      <c r="Y37" s="235" t="s">
        <v>280</v>
      </c>
      <c r="Z37" s="214"/>
      <c r="AA37" s="214"/>
      <c r="AB37" s="214"/>
      <c r="AC37" s="214"/>
      <c r="AD37" s="214"/>
      <c r="AE37" s="214"/>
      <c r="AF37" s="214"/>
      <c r="AG37" s="214" t="s">
        <v>688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2" x14ac:dyDescent="0.2">
      <c r="A38" s="231"/>
      <c r="B38" s="232"/>
      <c r="C38" s="263" t="s">
        <v>1916</v>
      </c>
      <c r="D38" s="237"/>
      <c r="E38" s="238">
        <v>14</v>
      </c>
      <c r="F38" s="235"/>
      <c r="G38" s="235"/>
      <c r="H38" s="235"/>
      <c r="I38" s="235"/>
      <c r="J38" s="235"/>
      <c r="K38" s="235"/>
      <c r="L38" s="235"/>
      <c r="M38" s="235"/>
      <c r="N38" s="234"/>
      <c r="O38" s="234"/>
      <c r="P38" s="234"/>
      <c r="Q38" s="234"/>
      <c r="R38" s="235"/>
      <c r="S38" s="235"/>
      <c r="T38" s="235"/>
      <c r="U38" s="235"/>
      <c r="V38" s="235"/>
      <c r="W38" s="235"/>
      <c r="X38" s="235"/>
      <c r="Y38" s="235"/>
      <c r="Z38" s="214"/>
      <c r="AA38" s="214"/>
      <c r="AB38" s="214"/>
      <c r="AC38" s="214"/>
      <c r="AD38" s="214"/>
      <c r="AE38" s="214"/>
      <c r="AF38" s="214"/>
      <c r="AG38" s="214" t="s">
        <v>283</v>
      </c>
      <c r="AH38" s="214">
        <v>0</v>
      </c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x14ac:dyDescent="0.2">
      <c r="A39" s="241" t="s">
        <v>272</v>
      </c>
      <c r="B39" s="242" t="s">
        <v>143</v>
      </c>
      <c r="C39" s="261" t="s">
        <v>144</v>
      </c>
      <c r="D39" s="243"/>
      <c r="E39" s="244"/>
      <c r="F39" s="245"/>
      <c r="G39" s="246">
        <f>SUMIF(AG40:AG50,"&lt;&gt;NOR",G40:G50)</f>
        <v>0</v>
      </c>
      <c r="H39" s="240"/>
      <c r="I39" s="240">
        <f>SUM(I40:I50)</f>
        <v>0</v>
      </c>
      <c r="J39" s="240"/>
      <c r="K39" s="240">
        <f>SUM(K40:K50)</f>
        <v>0</v>
      </c>
      <c r="L39" s="240"/>
      <c r="M39" s="240">
        <f>SUM(M40:M50)</f>
        <v>0</v>
      </c>
      <c r="N39" s="239"/>
      <c r="O39" s="239">
        <f>SUM(O40:O50)</f>
        <v>0.83000000000000007</v>
      </c>
      <c r="P39" s="239"/>
      <c r="Q39" s="239">
        <f>SUM(Q40:Q50)</f>
        <v>0</v>
      </c>
      <c r="R39" s="240"/>
      <c r="S39" s="240"/>
      <c r="T39" s="240"/>
      <c r="U39" s="240"/>
      <c r="V39" s="240">
        <f>SUM(V40:V50)</f>
        <v>8.1</v>
      </c>
      <c r="W39" s="240"/>
      <c r="X39" s="240"/>
      <c r="Y39" s="240"/>
      <c r="AG39" t="s">
        <v>273</v>
      </c>
    </row>
    <row r="40" spans="1:60" outlineLevel="1" x14ac:dyDescent="0.2">
      <c r="A40" s="248">
        <v>16</v>
      </c>
      <c r="B40" s="249" t="s">
        <v>1780</v>
      </c>
      <c r="C40" s="262" t="s">
        <v>1781</v>
      </c>
      <c r="D40" s="250" t="s">
        <v>276</v>
      </c>
      <c r="E40" s="251">
        <v>0.26</v>
      </c>
      <c r="F40" s="252"/>
      <c r="G40" s="253">
        <f>ROUND(E40*F40,2)</f>
        <v>0</v>
      </c>
      <c r="H40" s="236"/>
      <c r="I40" s="235">
        <f>ROUND(E40*H40,2)</f>
        <v>0</v>
      </c>
      <c r="J40" s="236"/>
      <c r="K40" s="235">
        <f>ROUND(E40*J40,2)</f>
        <v>0</v>
      </c>
      <c r="L40" s="235">
        <v>21</v>
      </c>
      <c r="M40" s="235">
        <f>G40*(1+L40/100)</f>
        <v>0</v>
      </c>
      <c r="N40" s="234">
        <v>2.5276700000000001</v>
      </c>
      <c r="O40" s="234">
        <f>ROUND(E40*N40,2)</f>
        <v>0.66</v>
      </c>
      <c r="P40" s="234">
        <v>0</v>
      </c>
      <c r="Q40" s="234">
        <f>ROUND(E40*P40,2)</f>
        <v>0</v>
      </c>
      <c r="R40" s="235"/>
      <c r="S40" s="235" t="s">
        <v>277</v>
      </c>
      <c r="T40" s="235" t="s">
        <v>278</v>
      </c>
      <c r="U40" s="235">
        <v>1.0900000000000001</v>
      </c>
      <c r="V40" s="235">
        <f>ROUND(E40*U40,2)</f>
        <v>0.28000000000000003</v>
      </c>
      <c r="W40" s="235"/>
      <c r="X40" s="235" t="s">
        <v>279</v>
      </c>
      <c r="Y40" s="235" t="s">
        <v>280</v>
      </c>
      <c r="Z40" s="214"/>
      <c r="AA40" s="214"/>
      <c r="AB40" s="214"/>
      <c r="AC40" s="214"/>
      <c r="AD40" s="214"/>
      <c r="AE40" s="214"/>
      <c r="AF40" s="214"/>
      <c r="AG40" s="214" t="s">
        <v>293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2" x14ac:dyDescent="0.2">
      <c r="A41" s="231"/>
      <c r="B41" s="232"/>
      <c r="C41" s="263" t="s">
        <v>1782</v>
      </c>
      <c r="D41" s="237"/>
      <c r="E41" s="238">
        <v>0.26</v>
      </c>
      <c r="F41" s="235"/>
      <c r="G41" s="235"/>
      <c r="H41" s="235"/>
      <c r="I41" s="235"/>
      <c r="J41" s="235"/>
      <c r="K41" s="235"/>
      <c r="L41" s="235"/>
      <c r="M41" s="235"/>
      <c r="N41" s="234"/>
      <c r="O41" s="234"/>
      <c r="P41" s="234"/>
      <c r="Q41" s="234"/>
      <c r="R41" s="235"/>
      <c r="S41" s="235"/>
      <c r="T41" s="235"/>
      <c r="U41" s="235"/>
      <c r="V41" s="235"/>
      <c r="W41" s="235"/>
      <c r="X41" s="235"/>
      <c r="Y41" s="235"/>
      <c r="Z41" s="214"/>
      <c r="AA41" s="214"/>
      <c r="AB41" s="214"/>
      <c r="AC41" s="214"/>
      <c r="AD41" s="214"/>
      <c r="AE41" s="214"/>
      <c r="AF41" s="214"/>
      <c r="AG41" s="214" t="s">
        <v>283</v>
      </c>
      <c r="AH41" s="214">
        <v>0</v>
      </c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1" x14ac:dyDescent="0.2">
      <c r="A42" s="248">
        <v>17</v>
      </c>
      <c r="B42" s="249" t="s">
        <v>1783</v>
      </c>
      <c r="C42" s="262" t="s">
        <v>1784</v>
      </c>
      <c r="D42" s="250" t="s">
        <v>342</v>
      </c>
      <c r="E42" s="251">
        <v>3.38</v>
      </c>
      <c r="F42" s="252"/>
      <c r="G42" s="253">
        <f>ROUND(E42*F42,2)</f>
        <v>0</v>
      </c>
      <c r="H42" s="236"/>
      <c r="I42" s="235">
        <f>ROUND(E42*H42,2)</f>
        <v>0</v>
      </c>
      <c r="J42" s="236"/>
      <c r="K42" s="235">
        <f>ROUND(E42*J42,2)</f>
        <v>0</v>
      </c>
      <c r="L42" s="235">
        <v>21</v>
      </c>
      <c r="M42" s="235">
        <f>G42*(1+L42/100)</f>
        <v>0</v>
      </c>
      <c r="N42" s="234">
        <v>3.9309999999999998E-2</v>
      </c>
      <c r="O42" s="234">
        <f>ROUND(E42*N42,2)</f>
        <v>0.13</v>
      </c>
      <c r="P42" s="234">
        <v>0</v>
      </c>
      <c r="Q42" s="234">
        <f>ROUND(E42*P42,2)</f>
        <v>0</v>
      </c>
      <c r="R42" s="235"/>
      <c r="S42" s="235" t="s">
        <v>277</v>
      </c>
      <c r="T42" s="235" t="s">
        <v>278</v>
      </c>
      <c r="U42" s="235">
        <v>0.65</v>
      </c>
      <c r="V42" s="235">
        <f>ROUND(E42*U42,2)</f>
        <v>2.2000000000000002</v>
      </c>
      <c r="W42" s="235"/>
      <c r="X42" s="235" t="s">
        <v>279</v>
      </c>
      <c r="Y42" s="235" t="s">
        <v>280</v>
      </c>
      <c r="Z42" s="214"/>
      <c r="AA42" s="214"/>
      <c r="AB42" s="214"/>
      <c r="AC42" s="214"/>
      <c r="AD42" s="214"/>
      <c r="AE42" s="214"/>
      <c r="AF42" s="214"/>
      <c r="AG42" s="214" t="s">
        <v>293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2" x14ac:dyDescent="0.2">
      <c r="A43" s="231"/>
      <c r="B43" s="232"/>
      <c r="C43" s="263" t="s">
        <v>1785</v>
      </c>
      <c r="D43" s="237"/>
      <c r="E43" s="238">
        <v>3.38</v>
      </c>
      <c r="F43" s="235"/>
      <c r="G43" s="235"/>
      <c r="H43" s="235"/>
      <c r="I43" s="235"/>
      <c r="J43" s="235"/>
      <c r="K43" s="235"/>
      <c r="L43" s="235"/>
      <c r="M43" s="235"/>
      <c r="N43" s="234"/>
      <c r="O43" s="234"/>
      <c r="P43" s="234"/>
      <c r="Q43" s="234"/>
      <c r="R43" s="235"/>
      <c r="S43" s="235"/>
      <c r="T43" s="235"/>
      <c r="U43" s="235"/>
      <c r="V43" s="235"/>
      <c r="W43" s="235"/>
      <c r="X43" s="235"/>
      <c r="Y43" s="235"/>
      <c r="Z43" s="214"/>
      <c r="AA43" s="214"/>
      <c r="AB43" s="214"/>
      <c r="AC43" s="214"/>
      <c r="AD43" s="214"/>
      <c r="AE43" s="214"/>
      <c r="AF43" s="214"/>
      <c r="AG43" s="214" t="s">
        <v>283</v>
      </c>
      <c r="AH43" s="214">
        <v>0</v>
      </c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ht="22.5" outlineLevel="1" x14ac:dyDescent="0.2">
      <c r="A44" s="254">
        <v>18</v>
      </c>
      <c r="B44" s="255" t="s">
        <v>1786</v>
      </c>
      <c r="C44" s="264" t="s">
        <v>1787</v>
      </c>
      <c r="D44" s="256" t="s">
        <v>342</v>
      </c>
      <c r="E44" s="257">
        <v>3.38</v>
      </c>
      <c r="F44" s="258"/>
      <c r="G44" s="259">
        <f>ROUND(E44*F44,2)</f>
        <v>0</v>
      </c>
      <c r="H44" s="236"/>
      <c r="I44" s="235">
        <f>ROUND(E44*H44,2)</f>
        <v>0</v>
      </c>
      <c r="J44" s="236"/>
      <c r="K44" s="235">
        <f>ROUND(E44*J44,2)</f>
        <v>0</v>
      </c>
      <c r="L44" s="235">
        <v>21</v>
      </c>
      <c r="M44" s="235">
        <f>G44*(1+L44/100)</f>
        <v>0</v>
      </c>
      <c r="N44" s="234">
        <v>0</v>
      </c>
      <c r="O44" s="234">
        <f>ROUND(E44*N44,2)</f>
        <v>0</v>
      </c>
      <c r="P44" s="234">
        <v>0</v>
      </c>
      <c r="Q44" s="234">
        <f>ROUND(E44*P44,2)</f>
        <v>0</v>
      </c>
      <c r="R44" s="235"/>
      <c r="S44" s="235" t="s">
        <v>277</v>
      </c>
      <c r="T44" s="235" t="s">
        <v>278</v>
      </c>
      <c r="U44" s="235">
        <v>0.35</v>
      </c>
      <c r="V44" s="235">
        <f>ROUND(E44*U44,2)</f>
        <v>1.18</v>
      </c>
      <c r="W44" s="235"/>
      <c r="X44" s="235" t="s">
        <v>279</v>
      </c>
      <c r="Y44" s="235" t="s">
        <v>280</v>
      </c>
      <c r="Z44" s="214"/>
      <c r="AA44" s="214"/>
      <c r="AB44" s="214"/>
      <c r="AC44" s="214"/>
      <c r="AD44" s="214"/>
      <c r="AE44" s="214"/>
      <c r="AF44" s="214"/>
      <c r="AG44" s="214" t="s">
        <v>293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ht="22.5" outlineLevel="1" x14ac:dyDescent="0.2">
      <c r="A45" s="248">
        <v>19</v>
      </c>
      <c r="B45" s="249" t="s">
        <v>461</v>
      </c>
      <c r="C45" s="262" t="s">
        <v>1917</v>
      </c>
      <c r="D45" s="250" t="s">
        <v>379</v>
      </c>
      <c r="E45" s="251">
        <v>0.03</v>
      </c>
      <c r="F45" s="252"/>
      <c r="G45" s="253">
        <f>ROUND(E45*F45,2)</f>
        <v>0</v>
      </c>
      <c r="H45" s="236"/>
      <c r="I45" s="235">
        <f>ROUND(E45*H45,2)</f>
        <v>0</v>
      </c>
      <c r="J45" s="236"/>
      <c r="K45" s="235">
        <f>ROUND(E45*J45,2)</f>
        <v>0</v>
      </c>
      <c r="L45" s="235">
        <v>21</v>
      </c>
      <c r="M45" s="235">
        <f>G45*(1+L45/100)</f>
        <v>0</v>
      </c>
      <c r="N45" s="234">
        <v>1.05654</v>
      </c>
      <c r="O45" s="234">
        <f>ROUND(E45*N45,2)</f>
        <v>0.03</v>
      </c>
      <c r="P45" s="234">
        <v>0</v>
      </c>
      <c r="Q45" s="234">
        <f>ROUND(E45*P45,2)</f>
        <v>0</v>
      </c>
      <c r="R45" s="235"/>
      <c r="S45" s="235" t="s">
        <v>277</v>
      </c>
      <c r="T45" s="235" t="s">
        <v>278</v>
      </c>
      <c r="U45" s="235">
        <v>15.231</v>
      </c>
      <c r="V45" s="235">
        <f>ROUND(E45*U45,2)</f>
        <v>0.46</v>
      </c>
      <c r="W45" s="235"/>
      <c r="X45" s="235" t="s">
        <v>279</v>
      </c>
      <c r="Y45" s="235" t="s">
        <v>280</v>
      </c>
      <c r="Z45" s="214"/>
      <c r="AA45" s="214"/>
      <c r="AB45" s="214"/>
      <c r="AC45" s="214"/>
      <c r="AD45" s="214"/>
      <c r="AE45" s="214"/>
      <c r="AF45" s="214"/>
      <c r="AG45" s="214" t="s">
        <v>293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2" x14ac:dyDescent="0.2">
      <c r="A46" s="231"/>
      <c r="B46" s="232"/>
      <c r="C46" s="263" t="s">
        <v>1788</v>
      </c>
      <c r="D46" s="237"/>
      <c r="E46" s="238">
        <v>0.03</v>
      </c>
      <c r="F46" s="235"/>
      <c r="G46" s="235"/>
      <c r="H46" s="235"/>
      <c r="I46" s="235"/>
      <c r="J46" s="235"/>
      <c r="K46" s="235"/>
      <c r="L46" s="235"/>
      <c r="M46" s="235"/>
      <c r="N46" s="234"/>
      <c r="O46" s="234"/>
      <c r="P46" s="234"/>
      <c r="Q46" s="234"/>
      <c r="R46" s="235"/>
      <c r="S46" s="235"/>
      <c r="T46" s="235"/>
      <c r="U46" s="235"/>
      <c r="V46" s="235"/>
      <c r="W46" s="235"/>
      <c r="X46" s="235"/>
      <c r="Y46" s="235"/>
      <c r="Z46" s="214"/>
      <c r="AA46" s="214"/>
      <c r="AB46" s="214"/>
      <c r="AC46" s="214"/>
      <c r="AD46" s="214"/>
      <c r="AE46" s="214"/>
      <c r="AF46" s="214"/>
      <c r="AG46" s="214" t="s">
        <v>283</v>
      </c>
      <c r="AH46" s="214">
        <v>0</v>
      </c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1" x14ac:dyDescent="0.2">
      <c r="A47" s="248">
        <v>20</v>
      </c>
      <c r="B47" s="249" t="s">
        <v>1789</v>
      </c>
      <c r="C47" s="262" t="s">
        <v>1790</v>
      </c>
      <c r="D47" s="250" t="s">
        <v>757</v>
      </c>
      <c r="E47" s="251">
        <v>9.35</v>
      </c>
      <c r="F47" s="252"/>
      <c r="G47" s="253">
        <f>ROUND(E47*F47,2)</f>
        <v>0</v>
      </c>
      <c r="H47" s="236"/>
      <c r="I47" s="235">
        <f>ROUND(E47*H47,2)</f>
        <v>0</v>
      </c>
      <c r="J47" s="236"/>
      <c r="K47" s="235">
        <f>ROUND(E47*J47,2)</f>
        <v>0</v>
      </c>
      <c r="L47" s="235">
        <v>21</v>
      </c>
      <c r="M47" s="235">
        <f>G47*(1+L47/100)</f>
        <v>0</v>
      </c>
      <c r="N47" s="234">
        <v>6.0000000000000002E-5</v>
      </c>
      <c r="O47" s="234">
        <f>ROUND(E47*N47,2)</f>
        <v>0</v>
      </c>
      <c r="P47" s="234">
        <v>0</v>
      </c>
      <c r="Q47" s="234">
        <f>ROUND(E47*P47,2)</f>
        <v>0</v>
      </c>
      <c r="R47" s="235"/>
      <c r="S47" s="235" t="s">
        <v>277</v>
      </c>
      <c r="T47" s="235" t="s">
        <v>278</v>
      </c>
      <c r="U47" s="235">
        <v>0.42599999999999999</v>
      </c>
      <c r="V47" s="235">
        <f>ROUND(E47*U47,2)</f>
        <v>3.98</v>
      </c>
      <c r="W47" s="235"/>
      <c r="X47" s="235" t="s">
        <v>279</v>
      </c>
      <c r="Y47" s="235" t="s">
        <v>280</v>
      </c>
      <c r="Z47" s="214"/>
      <c r="AA47" s="214"/>
      <c r="AB47" s="214"/>
      <c r="AC47" s="214"/>
      <c r="AD47" s="214"/>
      <c r="AE47" s="214"/>
      <c r="AF47" s="214"/>
      <c r="AG47" s="214" t="s">
        <v>281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ht="22.5" outlineLevel="2" x14ac:dyDescent="0.2">
      <c r="A48" s="231"/>
      <c r="B48" s="232"/>
      <c r="C48" s="263" t="s">
        <v>1791</v>
      </c>
      <c r="D48" s="237"/>
      <c r="E48" s="238">
        <v>9.35</v>
      </c>
      <c r="F48" s="235"/>
      <c r="G48" s="235"/>
      <c r="H48" s="235"/>
      <c r="I48" s="235"/>
      <c r="J48" s="235"/>
      <c r="K48" s="235"/>
      <c r="L48" s="235"/>
      <c r="M48" s="235"/>
      <c r="N48" s="234"/>
      <c r="O48" s="234"/>
      <c r="P48" s="234"/>
      <c r="Q48" s="234"/>
      <c r="R48" s="235"/>
      <c r="S48" s="235"/>
      <c r="T48" s="235"/>
      <c r="U48" s="235"/>
      <c r="V48" s="235"/>
      <c r="W48" s="235"/>
      <c r="X48" s="235"/>
      <c r="Y48" s="235"/>
      <c r="Z48" s="214"/>
      <c r="AA48" s="214"/>
      <c r="AB48" s="214"/>
      <c r="AC48" s="214"/>
      <c r="AD48" s="214"/>
      <c r="AE48" s="214"/>
      <c r="AF48" s="214"/>
      <c r="AG48" s="214" t="s">
        <v>283</v>
      </c>
      <c r="AH48" s="214">
        <v>0</v>
      </c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ht="22.5" outlineLevel="1" x14ac:dyDescent="0.2">
      <c r="A49" s="248">
        <v>21</v>
      </c>
      <c r="B49" s="249" t="s">
        <v>1792</v>
      </c>
      <c r="C49" s="262" t="s">
        <v>1793</v>
      </c>
      <c r="D49" s="250" t="s">
        <v>757</v>
      </c>
      <c r="E49" s="251">
        <v>10.1</v>
      </c>
      <c r="F49" s="252"/>
      <c r="G49" s="253">
        <f>ROUND(E49*F49,2)</f>
        <v>0</v>
      </c>
      <c r="H49" s="236"/>
      <c r="I49" s="235">
        <f>ROUND(E49*H49,2)</f>
        <v>0</v>
      </c>
      <c r="J49" s="236"/>
      <c r="K49" s="235">
        <f>ROUND(E49*J49,2)</f>
        <v>0</v>
      </c>
      <c r="L49" s="235">
        <v>21</v>
      </c>
      <c r="M49" s="235">
        <f>G49*(1+L49/100)</f>
        <v>0</v>
      </c>
      <c r="N49" s="234">
        <v>1E-3</v>
      </c>
      <c r="O49" s="234">
        <f>ROUND(E49*N49,2)</f>
        <v>0.01</v>
      </c>
      <c r="P49" s="234">
        <v>0</v>
      </c>
      <c r="Q49" s="234">
        <f>ROUND(E49*P49,2)</f>
        <v>0</v>
      </c>
      <c r="R49" s="235" t="s">
        <v>716</v>
      </c>
      <c r="S49" s="235" t="s">
        <v>1302</v>
      </c>
      <c r="T49" s="235" t="s">
        <v>1302</v>
      </c>
      <c r="U49" s="235">
        <v>0</v>
      </c>
      <c r="V49" s="235">
        <f>ROUND(E49*U49,2)</f>
        <v>0</v>
      </c>
      <c r="W49" s="235"/>
      <c r="X49" s="235" t="s">
        <v>346</v>
      </c>
      <c r="Y49" s="235" t="s">
        <v>280</v>
      </c>
      <c r="Z49" s="214"/>
      <c r="AA49" s="214"/>
      <c r="AB49" s="214"/>
      <c r="AC49" s="214"/>
      <c r="AD49" s="214"/>
      <c r="AE49" s="214"/>
      <c r="AF49" s="214"/>
      <c r="AG49" s="214" t="s">
        <v>688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ht="22.5" outlineLevel="2" x14ac:dyDescent="0.2">
      <c r="A50" s="231"/>
      <c r="B50" s="232"/>
      <c r="C50" s="263" t="s">
        <v>1794</v>
      </c>
      <c r="D50" s="237"/>
      <c r="E50" s="238">
        <v>10.1</v>
      </c>
      <c r="F50" s="235"/>
      <c r="G50" s="235"/>
      <c r="H50" s="235"/>
      <c r="I50" s="235"/>
      <c r="J50" s="235"/>
      <c r="K50" s="235"/>
      <c r="L50" s="235"/>
      <c r="M50" s="235"/>
      <c r="N50" s="234"/>
      <c r="O50" s="234"/>
      <c r="P50" s="234"/>
      <c r="Q50" s="234"/>
      <c r="R50" s="235"/>
      <c r="S50" s="235"/>
      <c r="T50" s="235"/>
      <c r="U50" s="235"/>
      <c r="V50" s="235"/>
      <c r="W50" s="235"/>
      <c r="X50" s="235"/>
      <c r="Y50" s="235"/>
      <c r="Z50" s="214"/>
      <c r="AA50" s="214"/>
      <c r="AB50" s="214"/>
      <c r="AC50" s="214"/>
      <c r="AD50" s="214"/>
      <c r="AE50" s="214"/>
      <c r="AF50" s="214"/>
      <c r="AG50" s="214" t="s">
        <v>283</v>
      </c>
      <c r="AH50" s="214">
        <v>0</v>
      </c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x14ac:dyDescent="0.2">
      <c r="A51" s="241" t="s">
        <v>272</v>
      </c>
      <c r="B51" s="242" t="s">
        <v>149</v>
      </c>
      <c r="C51" s="261" t="s">
        <v>150</v>
      </c>
      <c r="D51" s="243"/>
      <c r="E51" s="244"/>
      <c r="F51" s="245"/>
      <c r="G51" s="246">
        <f>SUMIF(AG52:AG54,"&lt;&gt;NOR",G52:G54)</f>
        <v>0</v>
      </c>
      <c r="H51" s="240"/>
      <c r="I51" s="240">
        <f>SUM(I52:I54)</f>
        <v>0</v>
      </c>
      <c r="J51" s="240"/>
      <c r="K51" s="240">
        <f>SUM(K52:K54)</f>
        <v>0</v>
      </c>
      <c r="L51" s="240"/>
      <c r="M51" s="240">
        <f>SUM(M52:M54)</f>
        <v>0</v>
      </c>
      <c r="N51" s="239"/>
      <c r="O51" s="239">
        <f>SUM(O52:O54)</f>
        <v>17.61</v>
      </c>
      <c r="P51" s="239"/>
      <c r="Q51" s="239">
        <f>SUM(Q52:Q54)</f>
        <v>0</v>
      </c>
      <c r="R51" s="240"/>
      <c r="S51" s="240"/>
      <c r="T51" s="240"/>
      <c r="U51" s="240"/>
      <c r="V51" s="240">
        <f>SUM(V52:V54)</f>
        <v>2.96</v>
      </c>
      <c r="W51" s="240"/>
      <c r="X51" s="240"/>
      <c r="Y51" s="240"/>
      <c r="AG51" t="s">
        <v>273</v>
      </c>
    </row>
    <row r="52" spans="1:60" outlineLevel="1" x14ac:dyDescent="0.2">
      <c r="A52" s="248">
        <v>22</v>
      </c>
      <c r="B52" s="249" t="s">
        <v>1751</v>
      </c>
      <c r="C52" s="262" t="s">
        <v>1752</v>
      </c>
      <c r="D52" s="250" t="s">
        <v>342</v>
      </c>
      <c r="E52" s="251">
        <v>37.5</v>
      </c>
      <c r="F52" s="252"/>
      <c r="G52" s="253">
        <f>ROUND(E52*F52,2)</f>
        <v>0</v>
      </c>
      <c r="H52" s="236"/>
      <c r="I52" s="235">
        <f>ROUND(E52*H52,2)</f>
        <v>0</v>
      </c>
      <c r="J52" s="236"/>
      <c r="K52" s="235">
        <f>ROUND(E52*J52,2)</f>
        <v>0</v>
      </c>
      <c r="L52" s="235">
        <v>21</v>
      </c>
      <c r="M52" s="235">
        <f>G52*(1+L52/100)</f>
        <v>0</v>
      </c>
      <c r="N52" s="234">
        <v>0.1012</v>
      </c>
      <c r="O52" s="234">
        <f>ROUND(E52*N52,2)</f>
        <v>3.8</v>
      </c>
      <c r="P52" s="234">
        <v>0</v>
      </c>
      <c r="Q52" s="234">
        <f>ROUND(E52*P52,2)</f>
        <v>0</v>
      </c>
      <c r="R52" s="235"/>
      <c r="S52" s="235" t="s">
        <v>277</v>
      </c>
      <c r="T52" s="235" t="s">
        <v>278</v>
      </c>
      <c r="U52" s="235">
        <v>2.4E-2</v>
      </c>
      <c r="V52" s="235">
        <f>ROUND(E52*U52,2)</f>
        <v>0.9</v>
      </c>
      <c r="W52" s="235"/>
      <c r="X52" s="235" t="s">
        <v>279</v>
      </c>
      <c r="Y52" s="235" t="s">
        <v>280</v>
      </c>
      <c r="Z52" s="214"/>
      <c r="AA52" s="214"/>
      <c r="AB52" s="214"/>
      <c r="AC52" s="214"/>
      <c r="AD52" s="214"/>
      <c r="AE52" s="214"/>
      <c r="AF52" s="214"/>
      <c r="AG52" s="214" t="s">
        <v>281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2" x14ac:dyDescent="0.2">
      <c r="A53" s="231"/>
      <c r="B53" s="232"/>
      <c r="C53" s="263" t="s">
        <v>1918</v>
      </c>
      <c r="D53" s="237"/>
      <c r="E53" s="238">
        <v>37.5</v>
      </c>
      <c r="F53" s="235"/>
      <c r="G53" s="235"/>
      <c r="H53" s="235"/>
      <c r="I53" s="235"/>
      <c r="J53" s="235"/>
      <c r="K53" s="235"/>
      <c r="L53" s="235"/>
      <c r="M53" s="235"/>
      <c r="N53" s="234"/>
      <c r="O53" s="234"/>
      <c r="P53" s="234"/>
      <c r="Q53" s="234"/>
      <c r="R53" s="235"/>
      <c r="S53" s="235"/>
      <c r="T53" s="235"/>
      <c r="U53" s="235"/>
      <c r="V53" s="235"/>
      <c r="W53" s="235"/>
      <c r="X53" s="235"/>
      <c r="Y53" s="235"/>
      <c r="Z53" s="214"/>
      <c r="AA53" s="214"/>
      <c r="AB53" s="214"/>
      <c r="AC53" s="214"/>
      <c r="AD53" s="214"/>
      <c r="AE53" s="214"/>
      <c r="AF53" s="214"/>
      <c r="AG53" s="214" t="s">
        <v>283</v>
      </c>
      <c r="AH53" s="214">
        <v>0</v>
      </c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ht="22.5" outlineLevel="1" x14ac:dyDescent="0.2">
      <c r="A54" s="254">
        <v>23</v>
      </c>
      <c r="B54" s="255" t="s">
        <v>1796</v>
      </c>
      <c r="C54" s="264" t="s">
        <v>1797</v>
      </c>
      <c r="D54" s="256" t="s">
        <v>342</v>
      </c>
      <c r="E54" s="257">
        <v>37.5</v>
      </c>
      <c r="F54" s="258"/>
      <c r="G54" s="259">
        <f>ROUND(E54*F54,2)</f>
        <v>0</v>
      </c>
      <c r="H54" s="236"/>
      <c r="I54" s="235">
        <f>ROUND(E54*H54,2)</f>
        <v>0</v>
      </c>
      <c r="J54" s="236"/>
      <c r="K54" s="235">
        <f>ROUND(E54*J54,2)</f>
        <v>0</v>
      </c>
      <c r="L54" s="235">
        <v>21</v>
      </c>
      <c r="M54" s="235">
        <f>G54*(1+L54/100)</f>
        <v>0</v>
      </c>
      <c r="N54" s="234">
        <v>0.36834</v>
      </c>
      <c r="O54" s="234">
        <f>ROUND(E54*N54,2)</f>
        <v>13.81</v>
      </c>
      <c r="P54" s="234">
        <v>0</v>
      </c>
      <c r="Q54" s="234">
        <f>ROUND(E54*P54,2)</f>
        <v>0</v>
      </c>
      <c r="R54" s="235"/>
      <c r="S54" s="235" t="s">
        <v>277</v>
      </c>
      <c r="T54" s="235" t="s">
        <v>278</v>
      </c>
      <c r="U54" s="235">
        <v>5.5E-2</v>
      </c>
      <c r="V54" s="235">
        <f>ROUND(E54*U54,2)</f>
        <v>2.06</v>
      </c>
      <c r="W54" s="235"/>
      <c r="X54" s="235" t="s">
        <v>279</v>
      </c>
      <c r="Y54" s="235" t="s">
        <v>280</v>
      </c>
      <c r="Z54" s="214"/>
      <c r="AA54" s="214"/>
      <c r="AB54" s="214"/>
      <c r="AC54" s="214"/>
      <c r="AD54" s="214"/>
      <c r="AE54" s="214"/>
      <c r="AF54" s="214"/>
      <c r="AG54" s="214" t="s">
        <v>281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x14ac:dyDescent="0.2">
      <c r="A55" s="241" t="s">
        <v>272</v>
      </c>
      <c r="B55" s="242" t="s">
        <v>160</v>
      </c>
      <c r="C55" s="261" t="s">
        <v>161</v>
      </c>
      <c r="D55" s="243"/>
      <c r="E55" s="244"/>
      <c r="F55" s="245"/>
      <c r="G55" s="246">
        <f>SUMIF(AG56:AG56,"&lt;&gt;NOR",G56:G56)</f>
        <v>0</v>
      </c>
      <c r="H55" s="240"/>
      <c r="I55" s="240">
        <f>SUM(I56:I56)</f>
        <v>0</v>
      </c>
      <c r="J55" s="240"/>
      <c r="K55" s="240">
        <f>SUM(K56:K56)</f>
        <v>0</v>
      </c>
      <c r="L55" s="240"/>
      <c r="M55" s="240">
        <f>SUM(M56:M56)</f>
        <v>0</v>
      </c>
      <c r="N55" s="239"/>
      <c r="O55" s="239">
        <f>SUM(O56:O56)</f>
        <v>0.09</v>
      </c>
      <c r="P55" s="239"/>
      <c r="Q55" s="239">
        <f>SUM(Q56:Q56)</f>
        <v>0</v>
      </c>
      <c r="R55" s="240"/>
      <c r="S55" s="240"/>
      <c r="T55" s="240"/>
      <c r="U55" s="240"/>
      <c r="V55" s="240">
        <f>SUM(V56:V56)</f>
        <v>1.69</v>
      </c>
      <c r="W55" s="240"/>
      <c r="X55" s="240"/>
      <c r="Y55" s="240"/>
      <c r="AG55" t="s">
        <v>273</v>
      </c>
    </row>
    <row r="56" spans="1:60" ht="22.5" outlineLevel="1" x14ac:dyDescent="0.2">
      <c r="A56" s="254">
        <v>24</v>
      </c>
      <c r="B56" s="255" t="s">
        <v>1798</v>
      </c>
      <c r="C56" s="264" t="s">
        <v>1799</v>
      </c>
      <c r="D56" s="256" t="s">
        <v>374</v>
      </c>
      <c r="E56" s="257">
        <v>1</v>
      </c>
      <c r="F56" s="258"/>
      <c r="G56" s="259">
        <f>ROUND(E56*F56,2)</f>
        <v>0</v>
      </c>
      <c r="H56" s="236"/>
      <c r="I56" s="235">
        <f>ROUND(E56*H56,2)</f>
        <v>0</v>
      </c>
      <c r="J56" s="236"/>
      <c r="K56" s="235">
        <f>ROUND(E56*J56,2)</f>
        <v>0</v>
      </c>
      <c r="L56" s="235">
        <v>21</v>
      </c>
      <c r="M56" s="235">
        <f>G56*(1+L56/100)</f>
        <v>0</v>
      </c>
      <c r="N56" s="234">
        <v>9.4359999999999999E-2</v>
      </c>
      <c r="O56" s="234">
        <f>ROUND(E56*N56,2)</f>
        <v>0.09</v>
      </c>
      <c r="P56" s="234">
        <v>0</v>
      </c>
      <c r="Q56" s="234">
        <f>ROUND(E56*P56,2)</f>
        <v>0</v>
      </c>
      <c r="R56" s="235"/>
      <c r="S56" s="235" t="s">
        <v>277</v>
      </c>
      <c r="T56" s="235" t="s">
        <v>278</v>
      </c>
      <c r="U56" s="235">
        <v>1.6890000000000001</v>
      </c>
      <c r="V56" s="235">
        <f>ROUND(E56*U56,2)</f>
        <v>1.69</v>
      </c>
      <c r="W56" s="235"/>
      <c r="X56" s="235" t="s">
        <v>279</v>
      </c>
      <c r="Y56" s="235" t="s">
        <v>280</v>
      </c>
      <c r="Z56" s="214"/>
      <c r="AA56" s="214"/>
      <c r="AB56" s="214"/>
      <c r="AC56" s="214"/>
      <c r="AD56" s="214"/>
      <c r="AE56" s="214"/>
      <c r="AF56" s="214"/>
      <c r="AG56" s="214" t="s">
        <v>281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x14ac:dyDescent="0.2">
      <c r="A57" s="241" t="s">
        <v>272</v>
      </c>
      <c r="B57" s="242" t="s">
        <v>179</v>
      </c>
      <c r="C57" s="261" t="s">
        <v>180</v>
      </c>
      <c r="D57" s="243"/>
      <c r="E57" s="244"/>
      <c r="F57" s="245"/>
      <c r="G57" s="246">
        <f>SUMIF(AG58:AG58,"&lt;&gt;NOR",G58:G58)</f>
        <v>0</v>
      </c>
      <c r="H57" s="240"/>
      <c r="I57" s="240">
        <f>SUM(I58:I58)</f>
        <v>0</v>
      </c>
      <c r="J57" s="240"/>
      <c r="K57" s="240">
        <f>SUM(K58:K58)</f>
        <v>0</v>
      </c>
      <c r="L57" s="240"/>
      <c r="M57" s="240">
        <f>SUM(M58:M58)</f>
        <v>0</v>
      </c>
      <c r="N57" s="239"/>
      <c r="O57" s="239">
        <f>SUM(O58:O58)</f>
        <v>0</v>
      </c>
      <c r="P57" s="239"/>
      <c r="Q57" s="239">
        <f>SUM(Q58:Q58)</f>
        <v>0</v>
      </c>
      <c r="R57" s="240"/>
      <c r="S57" s="240"/>
      <c r="T57" s="240"/>
      <c r="U57" s="240"/>
      <c r="V57" s="240">
        <f>SUM(V58:V58)</f>
        <v>0.4</v>
      </c>
      <c r="W57" s="240"/>
      <c r="X57" s="240"/>
      <c r="Y57" s="240"/>
      <c r="AG57" t="s">
        <v>273</v>
      </c>
    </row>
    <row r="58" spans="1:60" outlineLevel="1" x14ac:dyDescent="0.2">
      <c r="A58" s="254">
        <v>25</v>
      </c>
      <c r="B58" s="255" t="s">
        <v>1729</v>
      </c>
      <c r="C58" s="264" t="s">
        <v>1730</v>
      </c>
      <c r="D58" s="256" t="s">
        <v>379</v>
      </c>
      <c r="E58" s="257">
        <v>36.580350000000003</v>
      </c>
      <c r="F58" s="258"/>
      <c r="G58" s="259">
        <f>ROUND(E58*F58,2)</f>
        <v>0</v>
      </c>
      <c r="H58" s="236"/>
      <c r="I58" s="235">
        <f>ROUND(E58*H58,2)</f>
        <v>0</v>
      </c>
      <c r="J58" s="236"/>
      <c r="K58" s="235">
        <f>ROUND(E58*J58,2)</f>
        <v>0</v>
      </c>
      <c r="L58" s="235">
        <v>21</v>
      </c>
      <c r="M58" s="235">
        <f>G58*(1+L58/100)</f>
        <v>0</v>
      </c>
      <c r="N58" s="234">
        <v>0</v>
      </c>
      <c r="O58" s="234">
        <f>ROUND(E58*N58,2)</f>
        <v>0</v>
      </c>
      <c r="P58" s="234">
        <v>0</v>
      </c>
      <c r="Q58" s="234">
        <f>ROUND(E58*P58,2)</f>
        <v>0</v>
      </c>
      <c r="R58" s="235"/>
      <c r="S58" s="235" t="s">
        <v>277</v>
      </c>
      <c r="T58" s="235" t="s">
        <v>278</v>
      </c>
      <c r="U58" s="235">
        <v>1.0999999999999999E-2</v>
      </c>
      <c r="V58" s="235">
        <f>ROUND(E58*U58,2)</f>
        <v>0.4</v>
      </c>
      <c r="W58" s="235"/>
      <c r="X58" s="235" t="s">
        <v>705</v>
      </c>
      <c r="Y58" s="235" t="s">
        <v>280</v>
      </c>
      <c r="Z58" s="214"/>
      <c r="AA58" s="214"/>
      <c r="AB58" s="214"/>
      <c r="AC58" s="214"/>
      <c r="AD58" s="214"/>
      <c r="AE58" s="214"/>
      <c r="AF58" s="214"/>
      <c r="AG58" s="214" t="s">
        <v>741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x14ac:dyDescent="0.2">
      <c r="A59" s="241" t="s">
        <v>272</v>
      </c>
      <c r="B59" s="242" t="s">
        <v>244</v>
      </c>
      <c r="C59" s="261" t="s">
        <v>29</v>
      </c>
      <c r="D59" s="243"/>
      <c r="E59" s="244"/>
      <c r="F59" s="245"/>
      <c r="G59" s="246">
        <f>SUMIF(AG60:AG60,"&lt;&gt;NOR",G60:G60)</f>
        <v>0</v>
      </c>
      <c r="H59" s="240"/>
      <c r="I59" s="240">
        <f>SUM(I60:I60)</f>
        <v>0</v>
      </c>
      <c r="J59" s="240"/>
      <c r="K59" s="240">
        <f>SUM(K60:K60)</f>
        <v>0</v>
      </c>
      <c r="L59" s="240"/>
      <c r="M59" s="240">
        <f>SUM(M60:M60)</f>
        <v>0</v>
      </c>
      <c r="N59" s="239"/>
      <c r="O59" s="239">
        <f>SUM(O60:O60)</f>
        <v>0</v>
      </c>
      <c r="P59" s="239"/>
      <c r="Q59" s="239">
        <f>SUM(Q60:Q60)</f>
        <v>0</v>
      </c>
      <c r="R59" s="240"/>
      <c r="S59" s="240"/>
      <c r="T59" s="240"/>
      <c r="U59" s="240"/>
      <c r="V59" s="240">
        <f>SUM(V60:V60)</f>
        <v>0</v>
      </c>
      <c r="W59" s="240"/>
      <c r="X59" s="240"/>
      <c r="Y59" s="240"/>
      <c r="AG59" t="s">
        <v>273</v>
      </c>
    </row>
    <row r="60" spans="1:60" outlineLevel="1" x14ac:dyDescent="0.2">
      <c r="A60" s="248">
        <v>26</v>
      </c>
      <c r="B60" s="249" t="s">
        <v>1435</v>
      </c>
      <c r="C60" s="262" t="s">
        <v>1141</v>
      </c>
      <c r="D60" s="250" t="s">
        <v>804</v>
      </c>
      <c r="E60" s="251">
        <v>1</v>
      </c>
      <c r="F60" s="252"/>
      <c r="G60" s="253">
        <f>ROUND(E60*F60,2)</f>
        <v>0</v>
      </c>
      <c r="H60" s="236"/>
      <c r="I60" s="235">
        <f>ROUND(E60*H60,2)</f>
        <v>0</v>
      </c>
      <c r="J60" s="236"/>
      <c r="K60" s="235">
        <f>ROUND(E60*J60,2)</f>
        <v>0</v>
      </c>
      <c r="L60" s="235">
        <v>21</v>
      </c>
      <c r="M60" s="235">
        <f>G60*(1+L60/100)</f>
        <v>0</v>
      </c>
      <c r="N60" s="234">
        <v>0</v>
      </c>
      <c r="O60" s="234">
        <f>ROUND(E60*N60,2)</f>
        <v>0</v>
      </c>
      <c r="P60" s="234">
        <v>0</v>
      </c>
      <c r="Q60" s="234">
        <f>ROUND(E60*P60,2)</f>
        <v>0</v>
      </c>
      <c r="R60" s="235"/>
      <c r="S60" s="235" t="s">
        <v>277</v>
      </c>
      <c r="T60" s="235" t="s">
        <v>312</v>
      </c>
      <c r="U60" s="235">
        <v>0</v>
      </c>
      <c r="V60" s="235">
        <f>ROUND(E60*U60,2)</f>
        <v>0</v>
      </c>
      <c r="W60" s="235"/>
      <c r="X60" s="235" t="s">
        <v>805</v>
      </c>
      <c r="Y60" s="235" t="s">
        <v>280</v>
      </c>
      <c r="Z60" s="214"/>
      <c r="AA60" s="214"/>
      <c r="AB60" s="214"/>
      <c r="AC60" s="214"/>
      <c r="AD60" s="214"/>
      <c r="AE60" s="214"/>
      <c r="AF60" s="214"/>
      <c r="AG60" s="214" t="s">
        <v>809</v>
      </c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x14ac:dyDescent="0.2">
      <c r="A61" s="3"/>
      <c r="B61" s="4"/>
      <c r="C61" s="266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AE61">
        <v>12</v>
      </c>
      <c r="AF61">
        <v>21</v>
      </c>
      <c r="AG61" t="s">
        <v>258</v>
      </c>
    </row>
    <row r="62" spans="1:60" x14ac:dyDescent="0.2">
      <c r="A62" s="217"/>
      <c r="B62" s="218" t="s">
        <v>31</v>
      </c>
      <c r="C62" s="267"/>
      <c r="D62" s="219"/>
      <c r="E62" s="220"/>
      <c r="F62" s="220"/>
      <c r="G62" s="247">
        <f>G8+G17+G39+G51+G55+G57+G59</f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f>SUMIF(L7:L60,AE61,G7:G60)</f>
        <v>0</v>
      </c>
      <c r="AF62">
        <f>SUMIF(L7:L60,AF61,G7:G60)</f>
        <v>0</v>
      </c>
      <c r="AG62" t="s">
        <v>810</v>
      </c>
    </row>
    <row r="63" spans="1:60" x14ac:dyDescent="0.2">
      <c r="A63" s="3"/>
      <c r="B63" s="4"/>
      <c r="C63" s="266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">
      <c r="A64" s="3"/>
      <c r="B64" s="4"/>
      <c r="C64" s="266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">
      <c r="A65" s="221" t="s">
        <v>811</v>
      </c>
      <c r="B65" s="221"/>
      <c r="C65" s="268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">
      <c r="A66" s="222"/>
      <c r="B66" s="223"/>
      <c r="C66" s="269"/>
      <c r="D66" s="223"/>
      <c r="E66" s="223"/>
      <c r="F66" s="223"/>
      <c r="G66" s="224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AG66" t="s">
        <v>812</v>
      </c>
    </row>
    <row r="67" spans="1:33" x14ac:dyDescent="0.2">
      <c r="A67" s="225"/>
      <c r="B67" s="226"/>
      <c r="C67" s="270"/>
      <c r="D67" s="226"/>
      <c r="E67" s="226"/>
      <c r="F67" s="226"/>
      <c r="G67" s="227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33" x14ac:dyDescent="0.2">
      <c r="A68" s="225"/>
      <c r="B68" s="226"/>
      <c r="C68" s="270"/>
      <c r="D68" s="226"/>
      <c r="E68" s="226"/>
      <c r="F68" s="226"/>
      <c r="G68" s="227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33" x14ac:dyDescent="0.2">
      <c r="A69" s="225"/>
      <c r="B69" s="226"/>
      <c r="C69" s="270"/>
      <c r="D69" s="226"/>
      <c r="E69" s="226"/>
      <c r="F69" s="226"/>
      <c r="G69" s="227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33" x14ac:dyDescent="0.2">
      <c r="A70" s="228"/>
      <c r="B70" s="229"/>
      <c r="C70" s="271"/>
      <c r="D70" s="229"/>
      <c r="E70" s="229"/>
      <c r="F70" s="229"/>
      <c r="G70" s="23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33" x14ac:dyDescent="0.2">
      <c r="A71" s="3"/>
      <c r="B71" s="4"/>
      <c r="C71" s="266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33" x14ac:dyDescent="0.2">
      <c r="C72" s="272"/>
      <c r="D72" s="10"/>
      <c r="AG72" t="s">
        <v>813</v>
      </c>
    </row>
    <row r="73" spans="1:33" x14ac:dyDescent="0.2">
      <c r="D73" s="10"/>
    </row>
    <row r="74" spans="1:33" x14ac:dyDescent="0.2">
      <c r="D74" s="10"/>
    </row>
    <row r="75" spans="1:33" x14ac:dyDescent="0.2">
      <c r="D75" s="10"/>
    </row>
    <row r="76" spans="1:33" x14ac:dyDescent="0.2">
      <c r="D76" s="10"/>
    </row>
    <row r="77" spans="1:33" x14ac:dyDescent="0.2">
      <c r="D77" s="10"/>
    </row>
    <row r="78" spans="1:33" x14ac:dyDescent="0.2">
      <c r="D78" s="10"/>
    </row>
    <row r="79" spans="1:33" x14ac:dyDescent="0.2">
      <c r="D79" s="10"/>
    </row>
    <row r="80" spans="1:33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65:C65"/>
    <mergeCell ref="A66:G70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82</v>
      </c>
      <c r="C3" s="203" t="s">
        <v>83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84</v>
      </c>
      <c r="C4" s="206" t="s">
        <v>83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139</v>
      </c>
      <c r="C8" s="261" t="s">
        <v>140</v>
      </c>
      <c r="D8" s="243"/>
      <c r="E8" s="244"/>
      <c r="F8" s="245"/>
      <c r="G8" s="246">
        <f>SUMIF(AG9:AG18,"&lt;&gt;NOR",G9:G18)</f>
        <v>0</v>
      </c>
      <c r="H8" s="240"/>
      <c r="I8" s="240">
        <f>SUM(I9:I18)</f>
        <v>0</v>
      </c>
      <c r="J8" s="240"/>
      <c r="K8" s="240">
        <f>SUM(K9:K18)</f>
        <v>0</v>
      </c>
      <c r="L8" s="240"/>
      <c r="M8" s="240">
        <f>SUM(M9:M18)</f>
        <v>0</v>
      </c>
      <c r="N8" s="239"/>
      <c r="O8" s="239">
        <f>SUM(O9:O18)</f>
        <v>0</v>
      </c>
      <c r="P8" s="239"/>
      <c r="Q8" s="239">
        <f>SUM(Q9:Q18)</f>
        <v>0</v>
      </c>
      <c r="R8" s="240"/>
      <c r="S8" s="240"/>
      <c r="T8" s="240"/>
      <c r="U8" s="240"/>
      <c r="V8" s="240">
        <f>SUM(V9:V18)</f>
        <v>8.2099999999999991</v>
      </c>
      <c r="W8" s="240"/>
      <c r="X8" s="240"/>
      <c r="Y8" s="240"/>
      <c r="AG8" t="s">
        <v>273</v>
      </c>
    </row>
    <row r="9" spans="1:60" outlineLevel="1" x14ac:dyDescent="0.2">
      <c r="A9" s="248">
        <v>1</v>
      </c>
      <c r="B9" s="249" t="s">
        <v>274</v>
      </c>
      <c r="C9" s="262" t="s">
        <v>275</v>
      </c>
      <c r="D9" s="250" t="s">
        <v>276</v>
      </c>
      <c r="E9" s="251">
        <v>6.73</v>
      </c>
      <c r="F9" s="252"/>
      <c r="G9" s="253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277</v>
      </c>
      <c r="T9" s="235" t="s">
        <v>278</v>
      </c>
      <c r="U9" s="235">
        <v>1.34E-2</v>
      </c>
      <c r="V9" s="235">
        <f>ROUND(E9*U9,2)</f>
        <v>0.09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281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">
      <c r="A10" s="231"/>
      <c r="B10" s="232"/>
      <c r="C10" s="263" t="s">
        <v>1919</v>
      </c>
      <c r="D10" s="237"/>
      <c r="E10" s="238">
        <v>6.73</v>
      </c>
      <c r="F10" s="235"/>
      <c r="G10" s="235"/>
      <c r="H10" s="235"/>
      <c r="I10" s="235"/>
      <c r="J10" s="235"/>
      <c r="K10" s="235"/>
      <c r="L10" s="235"/>
      <c r="M10" s="235"/>
      <c r="N10" s="234"/>
      <c r="O10" s="234"/>
      <c r="P10" s="234"/>
      <c r="Q10" s="234"/>
      <c r="R10" s="235"/>
      <c r="S10" s="235"/>
      <c r="T10" s="235"/>
      <c r="U10" s="235"/>
      <c r="V10" s="235"/>
      <c r="W10" s="235"/>
      <c r="X10" s="235"/>
      <c r="Y10" s="235"/>
      <c r="Z10" s="214"/>
      <c r="AA10" s="214"/>
      <c r="AB10" s="214"/>
      <c r="AC10" s="214"/>
      <c r="AD10" s="214"/>
      <c r="AE10" s="214"/>
      <c r="AF10" s="214"/>
      <c r="AG10" s="214" t="s">
        <v>283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">
      <c r="A11" s="248">
        <v>2</v>
      </c>
      <c r="B11" s="249" t="s">
        <v>1709</v>
      </c>
      <c r="C11" s="262" t="s">
        <v>1710</v>
      </c>
      <c r="D11" s="250" t="s">
        <v>276</v>
      </c>
      <c r="E11" s="251">
        <v>20.100000000000001</v>
      </c>
      <c r="F11" s="252"/>
      <c r="G11" s="253">
        <f>ROUND(E11*F11,2)</f>
        <v>0</v>
      </c>
      <c r="H11" s="236"/>
      <c r="I11" s="235">
        <f>ROUND(E11*H11,2)</f>
        <v>0</v>
      </c>
      <c r="J11" s="236"/>
      <c r="K11" s="235">
        <f>ROUND(E11*J11,2)</f>
        <v>0</v>
      </c>
      <c r="L11" s="235">
        <v>21</v>
      </c>
      <c r="M11" s="235">
        <f>G11*(1+L11/100)</f>
        <v>0</v>
      </c>
      <c r="N11" s="234">
        <v>0</v>
      </c>
      <c r="O11" s="234">
        <f>ROUND(E11*N11,2)</f>
        <v>0</v>
      </c>
      <c r="P11" s="234">
        <v>0</v>
      </c>
      <c r="Q11" s="234">
        <f>ROUND(E11*P11,2)</f>
        <v>0</v>
      </c>
      <c r="R11" s="235"/>
      <c r="S11" s="235" t="s">
        <v>277</v>
      </c>
      <c r="T11" s="235" t="s">
        <v>278</v>
      </c>
      <c r="U11" s="235">
        <v>0.36799999999999999</v>
      </c>
      <c r="V11" s="235">
        <f>ROUND(E11*U11,2)</f>
        <v>7.4</v>
      </c>
      <c r="W11" s="235"/>
      <c r="X11" s="235" t="s">
        <v>279</v>
      </c>
      <c r="Y11" s="235" t="s">
        <v>280</v>
      </c>
      <c r="Z11" s="214"/>
      <c r="AA11" s="214"/>
      <c r="AB11" s="214"/>
      <c r="AC11" s="214"/>
      <c r="AD11" s="214"/>
      <c r="AE11" s="214"/>
      <c r="AF11" s="214"/>
      <c r="AG11" s="214" t="s">
        <v>293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2" x14ac:dyDescent="0.2">
      <c r="A12" s="231"/>
      <c r="B12" s="232"/>
      <c r="C12" s="263" t="s">
        <v>1920</v>
      </c>
      <c r="D12" s="237"/>
      <c r="E12" s="238">
        <v>20.100000000000001</v>
      </c>
      <c r="F12" s="235"/>
      <c r="G12" s="235"/>
      <c r="H12" s="235"/>
      <c r="I12" s="235"/>
      <c r="J12" s="235"/>
      <c r="K12" s="235"/>
      <c r="L12" s="235"/>
      <c r="M12" s="235"/>
      <c r="N12" s="234"/>
      <c r="O12" s="234"/>
      <c r="P12" s="234"/>
      <c r="Q12" s="234"/>
      <c r="R12" s="235"/>
      <c r="S12" s="235"/>
      <c r="T12" s="235"/>
      <c r="U12" s="235"/>
      <c r="V12" s="235"/>
      <c r="W12" s="235"/>
      <c r="X12" s="235"/>
      <c r="Y12" s="235"/>
      <c r="Z12" s="214"/>
      <c r="AA12" s="214"/>
      <c r="AB12" s="214"/>
      <c r="AC12" s="214"/>
      <c r="AD12" s="214"/>
      <c r="AE12" s="214"/>
      <c r="AF12" s="214"/>
      <c r="AG12" s="214" t="s">
        <v>283</v>
      </c>
      <c r="AH12" s="214">
        <v>0</v>
      </c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1" x14ac:dyDescent="0.2">
      <c r="A13" s="248">
        <v>3</v>
      </c>
      <c r="B13" s="249" t="s">
        <v>1921</v>
      </c>
      <c r="C13" s="262" t="s">
        <v>1922</v>
      </c>
      <c r="D13" s="250" t="s">
        <v>276</v>
      </c>
      <c r="E13" s="251">
        <v>0.44</v>
      </c>
      <c r="F13" s="252"/>
      <c r="G13" s="253">
        <f>ROUND(E13*F13,2)</f>
        <v>0</v>
      </c>
      <c r="H13" s="236"/>
      <c r="I13" s="235">
        <f>ROUND(E13*H13,2)</f>
        <v>0</v>
      </c>
      <c r="J13" s="236"/>
      <c r="K13" s="235">
        <f>ROUND(E13*J13,2)</f>
        <v>0</v>
      </c>
      <c r="L13" s="235">
        <v>21</v>
      </c>
      <c r="M13" s="235">
        <f>G13*(1+L13/100)</f>
        <v>0</v>
      </c>
      <c r="N13" s="234">
        <v>0</v>
      </c>
      <c r="O13" s="234">
        <f>ROUND(E13*N13,2)</f>
        <v>0</v>
      </c>
      <c r="P13" s="234">
        <v>0</v>
      </c>
      <c r="Q13" s="234">
        <f>ROUND(E13*P13,2)</f>
        <v>0</v>
      </c>
      <c r="R13" s="235"/>
      <c r="S13" s="235" t="s">
        <v>277</v>
      </c>
      <c r="T13" s="235" t="s">
        <v>278</v>
      </c>
      <c r="U13" s="235">
        <v>0.23</v>
      </c>
      <c r="V13" s="235">
        <f>ROUND(E13*U13,2)</f>
        <v>0.1</v>
      </c>
      <c r="W13" s="235"/>
      <c r="X13" s="235" t="s">
        <v>279</v>
      </c>
      <c r="Y13" s="235" t="s">
        <v>280</v>
      </c>
      <c r="Z13" s="214"/>
      <c r="AA13" s="214"/>
      <c r="AB13" s="214"/>
      <c r="AC13" s="214"/>
      <c r="AD13" s="214"/>
      <c r="AE13" s="214"/>
      <c r="AF13" s="214"/>
      <c r="AG13" s="214" t="s">
        <v>293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2" x14ac:dyDescent="0.2">
      <c r="A14" s="231"/>
      <c r="B14" s="232"/>
      <c r="C14" s="263" t="s">
        <v>1923</v>
      </c>
      <c r="D14" s="237"/>
      <c r="E14" s="238">
        <v>0.44</v>
      </c>
      <c r="F14" s="235"/>
      <c r="G14" s="235"/>
      <c r="H14" s="235"/>
      <c r="I14" s="235"/>
      <c r="J14" s="235"/>
      <c r="K14" s="235"/>
      <c r="L14" s="235"/>
      <c r="M14" s="235"/>
      <c r="N14" s="234"/>
      <c r="O14" s="234"/>
      <c r="P14" s="234"/>
      <c r="Q14" s="234"/>
      <c r="R14" s="235"/>
      <c r="S14" s="235"/>
      <c r="T14" s="235"/>
      <c r="U14" s="235"/>
      <c r="V14" s="235"/>
      <c r="W14" s="235"/>
      <c r="X14" s="235"/>
      <c r="Y14" s="235"/>
      <c r="Z14" s="214"/>
      <c r="AA14" s="214"/>
      <c r="AB14" s="214"/>
      <c r="AC14" s="214"/>
      <c r="AD14" s="214"/>
      <c r="AE14" s="214"/>
      <c r="AF14" s="214"/>
      <c r="AG14" s="214" t="s">
        <v>283</v>
      </c>
      <c r="AH14" s="214">
        <v>0</v>
      </c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1" x14ac:dyDescent="0.2">
      <c r="A15" s="248">
        <v>4</v>
      </c>
      <c r="B15" s="249" t="s">
        <v>332</v>
      </c>
      <c r="C15" s="262" t="s">
        <v>333</v>
      </c>
      <c r="D15" s="250" t="s">
        <v>276</v>
      </c>
      <c r="E15" s="251">
        <v>61.66</v>
      </c>
      <c r="F15" s="252"/>
      <c r="G15" s="253">
        <f>ROUND(E15*F15,2)</f>
        <v>0</v>
      </c>
      <c r="H15" s="236"/>
      <c r="I15" s="235">
        <f>ROUND(E15*H15,2)</f>
        <v>0</v>
      </c>
      <c r="J15" s="236"/>
      <c r="K15" s="235">
        <f>ROUND(E15*J15,2)</f>
        <v>0</v>
      </c>
      <c r="L15" s="235">
        <v>21</v>
      </c>
      <c r="M15" s="235">
        <f>G15*(1+L15/100)</f>
        <v>0</v>
      </c>
      <c r="N15" s="234">
        <v>0</v>
      </c>
      <c r="O15" s="234">
        <f>ROUND(E15*N15,2)</f>
        <v>0</v>
      </c>
      <c r="P15" s="234">
        <v>0</v>
      </c>
      <c r="Q15" s="234">
        <f>ROUND(E15*P15,2)</f>
        <v>0</v>
      </c>
      <c r="R15" s="235"/>
      <c r="S15" s="235" t="s">
        <v>277</v>
      </c>
      <c r="T15" s="235" t="s">
        <v>278</v>
      </c>
      <c r="U15" s="235">
        <v>0.01</v>
      </c>
      <c r="V15" s="235">
        <f>ROUND(E15*U15,2)</f>
        <v>0.62</v>
      </c>
      <c r="W15" s="235"/>
      <c r="X15" s="235" t="s">
        <v>279</v>
      </c>
      <c r="Y15" s="235" t="s">
        <v>280</v>
      </c>
      <c r="Z15" s="214"/>
      <c r="AA15" s="214"/>
      <c r="AB15" s="214"/>
      <c r="AC15" s="214"/>
      <c r="AD15" s="214"/>
      <c r="AE15" s="214"/>
      <c r="AF15" s="214"/>
      <c r="AG15" s="214" t="s">
        <v>293</v>
      </c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2" x14ac:dyDescent="0.2">
      <c r="A16" s="231"/>
      <c r="B16" s="232"/>
      <c r="C16" s="263" t="s">
        <v>1924</v>
      </c>
      <c r="D16" s="237"/>
      <c r="E16" s="238">
        <v>61.66</v>
      </c>
      <c r="F16" s="235"/>
      <c r="G16" s="235"/>
      <c r="H16" s="235"/>
      <c r="I16" s="235"/>
      <c r="J16" s="235"/>
      <c r="K16" s="235"/>
      <c r="L16" s="235"/>
      <c r="M16" s="235"/>
      <c r="N16" s="234"/>
      <c r="O16" s="234"/>
      <c r="P16" s="234"/>
      <c r="Q16" s="234"/>
      <c r="R16" s="235"/>
      <c r="S16" s="235"/>
      <c r="T16" s="235"/>
      <c r="U16" s="235"/>
      <c r="V16" s="235"/>
      <c r="W16" s="235"/>
      <c r="X16" s="235"/>
      <c r="Y16" s="235"/>
      <c r="Z16" s="214"/>
      <c r="AA16" s="214"/>
      <c r="AB16" s="214"/>
      <c r="AC16" s="214"/>
      <c r="AD16" s="214"/>
      <c r="AE16" s="214"/>
      <c r="AF16" s="214"/>
      <c r="AG16" s="214" t="s">
        <v>283</v>
      </c>
      <c r="AH16" s="214">
        <v>0</v>
      </c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ht="22.5" outlineLevel="1" x14ac:dyDescent="0.2">
      <c r="A17" s="248">
        <v>5</v>
      </c>
      <c r="B17" s="249" t="s">
        <v>1925</v>
      </c>
      <c r="C17" s="262" t="s">
        <v>1926</v>
      </c>
      <c r="D17" s="250" t="s">
        <v>276</v>
      </c>
      <c r="E17" s="251">
        <v>9.3800000000000008</v>
      </c>
      <c r="F17" s="252"/>
      <c r="G17" s="253">
        <f>ROUND(E17*F17,2)</f>
        <v>0</v>
      </c>
      <c r="H17" s="236"/>
      <c r="I17" s="235">
        <f>ROUND(E17*H17,2)</f>
        <v>0</v>
      </c>
      <c r="J17" s="236"/>
      <c r="K17" s="235">
        <f>ROUND(E17*J17,2)</f>
        <v>0</v>
      </c>
      <c r="L17" s="235">
        <v>21</v>
      </c>
      <c r="M17" s="235">
        <f>G17*(1+L17/100)</f>
        <v>0</v>
      </c>
      <c r="N17" s="234">
        <v>0</v>
      </c>
      <c r="O17" s="234">
        <f>ROUND(E17*N17,2)</f>
        <v>0</v>
      </c>
      <c r="P17" s="234">
        <v>0</v>
      </c>
      <c r="Q17" s="234">
        <f>ROUND(E17*P17,2)</f>
        <v>0</v>
      </c>
      <c r="R17" s="235"/>
      <c r="S17" s="235" t="s">
        <v>277</v>
      </c>
      <c r="T17" s="235" t="s">
        <v>278</v>
      </c>
      <c r="U17" s="235">
        <v>0</v>
      </c>
      <c r="V17" s="235">
        <f>ROUND(E17*U17,2)</f>
        <v>0</v>
      </c>
      <c r="W17" s="235"/>
      <c r="X17" s="235" t="s">
        <v>484</v>
      </c>
      <c r="Y17" s="235" t="s">
        <v>280</v>
      </c>
      <c r="Z17" s="214"/>
      <c r="AA17" s="214"/>
      <c r="AB17" s="214"/>
      <c r="AC17" s="214"/>
      <c r="AD17" s="214"/>
      <c r="AE17" s="214"/>
      <c r="AF17" s="214"/>
      <c r="AG17" s="214" t="s">
        <v>1509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2" x14ac:dyDescent="0.2">
      <c r="A18" s="231"/>
      <c r="B18" s="232"/>
      <c r="C18" s="263" t="s">
        <v>1927</v>
      </c>
      <c r="D18" s="237"/>
      <c r="E18" s="238">
        <v>9.3800000000000008</v>
      </c>
      <c r="F18" s="235"/>
      <c r="G18" s="235"/>
      <c r="H18" s="235"/>
      <c r="I18" s="235"/>
      <c r="J18" s="235"/>
      <c r="K18" s="235"/>
      <c r="L18" s="235"/>
      <c r="M18" s="235"/>
      <c r="N18" s="234"/>
      <c r="O18" s="234"/>
      <c r="P18" s="234"/>
      <c r="Q18" s="234"/>
      <c r="R18" s="235"/>
      <c r="S18" s="235"/>
      <c r="T18" s="235"/>
      <c r="U18" s="235"/>
      <c r="V18" s="235"/>
      <c r="W18" s="235"/>
      <c r="X18" s="235"/>
      <c r="Y18" s="235"/>
      <c r="Z18" s="214"/>
      <c r="AA18" s="214"/>
      <c r="AB18" s="214"/>
      <c r="AC18" s="214"/>
      <c r="AD18" s="214"/>
      <c r="AE18" s="214"/>
      <c r="AF18" s="214"/>
      <c r="AG18" s="214" t="s">
        <v>283</v>
      </c>
      <c r="AH18" s="214">
        <v>0</v>
      </c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x14ac:dyDescent="0.2">
      <c r="A19" s="241" t="s">
        <v>272</v>
      </c>
      <c r="B19" s="242" t="s">
        <v>141</v>
      </c>
      <c r="C19" s="261" t="s">
        <v>142</v>
      </c>
      <c r="D19" s="243"/>
      <c r="E19" s="244"/>
      <c r="F19" s="245"/>
      <c r="G19" s="246">
        <f>SUMIF(AG20:AG29,"&lt;&gt;NOR",G20:G29)</f>
        <v>0</v>
      </c>
      <c r="H19" s="240"/>
      <c r="I19" s="240">
        <f>SUM(I20:I29)</f>
        <v>0</v>
      </c>
      <c r="J19" s="240"/>
      <c r="K19" s="240">
        <f>SUM(K20:K29)</f>
        <v>0</v>
      </c>
      <c r="L19" s="240"/>
      <c r="M19" s="240">
        <f>SUM(M20:M29)</f>
        <v>0</v>
      </c>
      <c r="N19" s="239"/>
      <c r="O19" s="239">
        <f>SUM(O20:O29)</f>
        <v>8.0299999999999994</v>
      </c>
      <c r="P19" s="239"/>
      <c r="Q19" s="239">
        <f>SUM(Q20:Q29)</f>
        <v>0</v>
      </c>
      <c r="R19" s="240"/>
      <c r="S19" s="240"/>
      <c r="T19" s="240"/>
      <c r="U19" s="240"/>
      <c r="V19" s="240">
        <f>SUM(V20:V29)</f>
        <v>8.9699999999999989</v>
      </c>
      <c r="W19" s="240"/>
      <c r="X19" s="240"/>
      <c r="Y19" s="240"/>
      <c r="AG19" t="s">
        <v>273</v>
      </c>
    </row>
    <row r="20" spans="1:60" outlineLevel="1" x14ac:dyDescent="0.2">
      <c r="A20" s="248">
        <v>6</v>
      </c>
      <c r="B20" s="249" t="s">
        <v>849</v>
      </c>
      <c r="C20" s="262" t="s">
        <v>850</v>
      </c>
      <c r="D20" s="250" t="s">
        <v>276</v>
      </c>
      <c r="E20" s="251">
        <v>2.69</v>
      </c>
      <c r="F20" s="252"/>
      <c r="G20" s="253">
        <f>ROUND(E20*F20,2)</f>
        <v>0</v>
      </c>
      <c r="H20" s="236"/>
      <c r="I20" s="235">
        <f>ROUND(E20*H20,2)</f>
        <v>0</v>
      </c>
      <c r="J20" s="236"/>
      <c r="K20" s="235">
        <f>ROUND(E20*J20,2)</f>
        <v>0</v>
      </c>
      <c r="L20" s="235">
        <v>21</v>
      </c>
      <c r="M20" s="235">
        <f>G20*(1+L20/100)</f>
        <v>0</v>
      </c>
      <c r="N20" s="234">
        <v>2.5249999999999999</v>
      </c>
      <c r="O20" s="234">
        <f>ROUND(E20*N20,2)</f>
        <v>6.79</v>
      </c>
      <c r="P20" s="234">
        <v>0</v>
      </c>
      <c r="Q20" s="234">
        <f>ROUND(E20*P20,2)</f>
        <v>0</v>
      </c>
      <c r="R20" s="235"/>
      <c r="S20" s="235" t="s">
        <v>277</v>
      </c>
      <c r="T20" s="235" t="s">
        <v>278</v>
      </c>
      <c r="U20" s="235">
        <v>0.48</v>
      </c>
      <c r="V20" s="235">
        <f>ROUND(E20*U20,2)</f>
        <v>1.29</v>
      </c>
      <c r="W20" s="235"/>
      <c r="X20" s="235" t="s">
        <v>279</v>
      </c>
      <c r="Y20" s="235" t="s">
        <v>280</v>
      </c>
      <c r="Z20" s="214"/>
      <c r="AA20" s="214"/>
      <c r="AB20" s="214"/>
      <c r="AC20" s="214"/>
      <c r="AD20" s="214"/>
      <c r="AE20" s="214"/>
      <c r="AF20" s="214"/>
      <c r="AG20" s="214" t="s">
        <v>293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2" x14ac:dyDescent="0.2">
      <c r="A21" s="231"/>
      <c r="B21" s="232"/>
      <c r="C21" s="263" t="s">
        <v>1928</v>
      </c>
      <c r="D21" s="237"/>
      <c r="E21" s="238">
        <v>2.69</v>
      </c>
      <c r="F21" s="235"/>
      <c r="G21" s="235"/>
      <c r="H21" s="235"/>
      <c r="I21" s="235"/>
      <c r="J21" s="235"/>
      <c r="K21" s="235"/>
      <c r="L21" s="235"/>
      <c r="M21" s="235"/>
      <c r="N21" s="234"/>
      <c r="O21" s="234"/>
      <c r="P21" s="234"/>
      <c r="Q21" s="234"/>
      <c r="R21" s="235"/>
      <c r="S21" s="235"/>
      <c r="T21" s="235"/>
      <c r="U21" s="235"/>
      <c r="V21" s="235"/>
      <c r="W21" s="235"/>
      <c r="X21" s="235"/>
      <c r="Y21" s="235"/>
      <c r="Z21" s="214"/>
      <c r="AA21" s="214"/>
      <c r="AB21" s="214"/>
      <c r="AC21" s="214"/>
      <c r="AD21" s="214"/>
      <c r="AE21" s="214"/>
      <c r="AF21" s="214"/>
      <c r="AG21" s="214" t="s">
        <v>283</v>
      </c>
      <c r="AH21" s="214">
        <v>0</v>
      </c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1" x14ac:dyDescent="0.2">
      <c r="A22" s="248">
        <v>7</v>
      </c>
      <c r="B22" s="249" t="s">
        <v>852</v>
      </c>
      <c r="C22" s="262" t="s">
        <v>853</v>
      </c>
      <c r="D22" s="250" t="s">
        <v>342</v>
      </c>
      <c r="E22" s="251">
        <v>2.13</v>
      </c>
      <c r="F22" s="252"/>
      <c r="G22" s="253">
        <f>ROUND(E22*F22,2)</f>
        <v>0</v>
      </c>
      <c r="H22" s="236"/>
      <c r="I22" s="235">
        <f>ROUND(E22*H22,2)</f>
        <v>0</v>
      </c>
      <c r="J22" s="236"/>
      <c r="K22" s="235">
        <f>ROUND(E22*J22,2)</f>
        <v>0</v>
      </c>
      <c r="L22" s="235">
        <v>21</v>
      </c>
      <c r="M22" s="235">
        <f>G22*(1+L22/100)</f>
        <v>0</v>
      </c>
      <c r="N22" s="234">
        <v>3.9199999999999999E-2</v>
      </c>
      <c r="O22" s="234">
        <f>ROUND(E22*N22,2)</f>
        <v>0.08</v>
      </c>
      <c r="P22" s="234">
        <v>0</v>
      </c>
      <c r="Q22" s="234">
        <f>ROUND(E22*P22,2)</f>
        <v>0</v>
      </c>
      <c r="R22" s="235"/>
      <c r="S22" s="235" t="s">
        <v>277</v>
      </c>
      <c r="T22" s="235" t="s">
        <v>278</v>
      </c>
      <c r="U22" s="235">
        <v>1.6</v>
      </c>
      <c r="V22" s="235">
        <f>ROUND(E22*U22,2)</f>
        <v>3.41</v>
      </c>
      <c r="W22" s="235"/>
      <c r="X22" s="235" t="s">
        <v>279</v>
      </c>
      <c r="Y22" s="235" t="s">
        <v>280</v>
      </c>
      <c r="Z22" s="214"/>
      <c r="AA22" s="214"/>
      <c r="AB22" s="214"/>
      <c r="AC22" s="214"/>
      <c r="AD22" s="214"/>
      <c r="AE22" s="214"/>
      <c r="AF22" s="214"/>
      <c r="AG22" s="214" t="s">
        <v>293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2" x14ac:dyDescent="0.2">
      <c r="A23" s="231"/>
      <c r="B23" s="232"/>
      <c r="C23" s="263" t="s">
        <v>1929</v>
      </c>
      <c r="D23" s="237"/>
      <c r="E23" s="238">
        <v>2.13</v>
      </c>
      <c r="F23" s="235"/>
      <c r="G23" s="235"/>
      <c r="H23" s="235"/>
      <c r="I23" s="235"/>
      <c r="J23" s="235"/>
      <c r="K23" s="235"/>
      <c r="L23" s="235"/>
      <c r="M23" s="235"/>
      <c r="N23" s="234"/>
      <c r="O23" s="234"/>
      <c r="P23" s="234"/>
      <c r="Q23" s="234"/>
      <c r="R23" s="235"/>
      <c r="S23" s="235"/>
      <c r="T23" s="235"/>
      <c r="U23" s="235"/>
      <c r="V23" s="235"/>
      <c r="W23" s="235"/>
      <c r="X23" s="235"/>
      <c r="Y23" s="235"/>
      <c r="Z23" s="214"/>
      <c r="AA23" s="214"/>
      <c r="AB23" s="214"/>
      <c r="AC23" s="214"/>
      <c r="AD23" s="214"/>
      <c r="AE23" s="214"/>
      <c r="AF23" s="214"/>
      <c r="AG23" s="214" t="s">
        <v>283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1" x14ac:dyDescent="0.2">
      <c r="A24" s="254">
        <v>8</v>
      </c>
      <c r="B24" s="255" t="s">
        <v>414</v>
      </c>
      <c r="C24" s="264" t="s">
        <v>415</v>
      </c>
      <c r="D24" s="256" t="s">
        <v>342</v>
      </c>
      <c r="E24" s="257">
        <v>2.13</v>
      </c>
      <c r="F24" s="258"/>
      <c r="G24" s="259">
        <f>ROUND(E24*F24,2)</f>
        <v>0</v>
      </c>
      <c r="H24" s="236"/>
      <c r="I24" s="235">
        <f>ROUND(E24*H24,2)</f>
        <v>0</v>
      </c>
      <c r="J24" s="236"/>
      <c r="K24" s="235">
        <f>ROUND(E24*J24,2)</f>
        <v>0</v>
      </c>
      <c r="L24" s="235">
        <v>21</v>
      </c>
      <c r="M24" s="235">
        <f>G24*(1+L24/100)</f>
        <v>0</v>
      </c>
      <c r="N24" s="234">
        <v>0</v>
      </c>
      <c r="O24" s="234">
        <f>ROUND(E24*N24,2)</f>
        <v>0</v>
      </c>
      <c r="P24" s="234">
        <v>0</v>
      </c>
      <c r="Q24" s="234">
        <f>ROUND(E24*P24,2)</f>
        <v>0</v>
      </c>
      <c r="R24" s="235"/>
      <c r="S24" s="235" t="s">
        <v>277</v>
      </c>
      <c r="T24" s="235" t="s">
        <v>278</v>
      </c>
      <c r="U24" s="235">
        <v>0.32</v>
      </c>
      <c r="V24" s="235">
        <f>ROUND(E24*U24,2)</f>
        <v>0.68</v>
      </c>
      <c r="W24" s="235"/>
      <c r="X24" s="235" t="s">
        <v>279</v>
      </c>
      <c r="Y24" s="235" t="s">
        <v>280</v>
      </c>
      <c r="Z24" s="214"/>
      <c r="AA24" s="214"/>
      <c r="AB24" s="214"/>
      <c r="AC24" s="214"/>
      <c r="AD24" s="214"/>
      <c r="AE24" s="214"/>
      <c r="AF24" s="214"/>
      <c r="AG24" s="214" t="s">
        <v>293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1" x14ac:dyDescent="0.2">
      <c r="A25" s="248">
        <v>9</v>
      </c>
      <c r="B25" s="249" t="s">
        <v>419</v>
      </c>
      <c r="C25" s="262" t="s">
        <v>1930</v>
      </c>
      <c r="D25" s="250" t="s">
        <v>276</v>
      </c>
      <c r="E25" s="251">
        <v>0.42</v>
      </c>
      <c r="F25" s="252"/>
      <c r="G25" s="253">
        <f>ROUND(E25*F25,2)</f>
        <v>0</v>
      </c>
      <c r="H25" s="236"/>
      <c r="I25" s="235">
        <f>ROUND(E25*H25,2)</f>
        <v>0</v>
      </c>
      <c r="J25" s="236"/>
      <c r="K25" s="235">
        <f>ROUND(E25*J25,2)</f>
        <v>0</v>
      </c>
      <c r="L25" s="235">
        <v>21</v>
      </c>
      <c r="M25" s="235">
        <f>G25*(1+L25/100)</f>
        <v>0</v>
      </c>
      <c r="N25" s="234">
        <v>2.5249999999999999</v>
      </c>
      <c r="O25" s="234">
        <f>ROUND(E25*N25,2)</f>
        <v>1.06</v>
      </c>
      <c r="P25" s="234">
        <v>0</v>
      </c>
      <c r="Q25" s="234">
        <f>ROUND(E25*P25,2)</f>
        <v>0</v>
      </c>
      <c r="R25" s="235"/>
      <c r="S25" s="235" t="s">
        <v>277</v>
      </c>
      <c r="T25" s="235" t="s">
        <v>278</v>
      </c>
      <c r="U25" s="235">
        <v>0.48</v>
      </c>
      <c r="V25" s="235">
        <f>ROUND(E25*U25,2)</f>
        <v>0.2</v>
      </c>
      <c r="W25" s="235"/>
      <c r="X25" s="235" t="s">
        <v>279</v>
      </c>
      <c r="Y25" s="235" t="s">
        <v>280</v>
      </c>
      <c r="Z25" s="214"/>
      <c r="AA25" s="214"/>
      <c r="AB25" s="214"/>
      <c r="AC25" s="214"/>
      <c r="AD25" s="214"/>
      <c r="AE25" s="214"/>
      <c r="AF25" s="214"/>
      <c r="AG25" s="214" t="s">
        <v>293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2" x14ac:dyDescent="0.2">
      <c r="A26" s="231"/>
      <c r="B26" s="232"/>
      <c r="C26" s="263" t="s">
        <v>1931</v>
      </c>
      <c r="D26" s="237"/>
      <c r="E26" s="238">
        <v>0.42</v>
      </c>
      <c r="F26" s="235"/>
      <c r="G26" s="235"/>
      <c r="H26" s="235"/>
      <c r="I26" s="235"/>
      <c r="J26" s="235"/>
      <c r="K26" s="235"/>
      <c r="L26" s="235"/>
      <c r="M26" s="235"/>
      <c r="N26" s="234"/>
      <c r="O26" s="234"/>
      <c r="P26" s="234"/>
      <c r="Q26" s="234"/>
      <c r="R26" s="235"/>
      <c r="S26" s="235"/>
      <c r="T26" s="235"/>
      <c r="U26" s="235"/>
      <c r="V26" s="235"/>
      <c r="W26" s="235"/>
      <c r="X26" s="235"/>
      <c r="Y26" s="235"/>
      <c r="Z26" s="214"/>
      <c r="AA26" s="214"/>
      <c r="AB26" s="214"/>
      <c r="AC26" s="214"/>
      <c r="AD26" s="214"/>
      <c r="AE26" s="214"/>
      <c r="AF26" s="214"/>
      <c r="AG26" s="214" t="s">
        <v>283</v>
      </c>
      <c r="AH26" s="214">
        <v>0</v>
      </c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1" x14ac:dyDescent="0.2">
      <c r="A27" s="248">
        <v>10</v>
      </c>
      <c r="B27" s="249" t="s">
        <v>422</v>
      </c>
      <c r="C27" s="262" t="s">
        <v>423</v>
      </c>
      <c r="D27" s="250" t="s">
        <v>342</v>
      </c>
      <c r="E27" s="251">
        <v>2.48</v>
      </c>
      <c r="F27" s="252"/>
      <c r="G27" s="253">
        <f>ROUND(E27*F27,2)</f>
        <v>0</v>
      </c>
      <c r="H27" s="236"/>
      <c r="I27" s="235">
        <f>ROUND(E27*H27,2)</f>
        <v>0</v>
      </c>
      <c r="J27" s="236"/>
      <c r="K27" s="235">
        <f>ROUND(E27*J27,2)</f>
        <v>0</v>
      </c>
      <c r="L27" s="235">
        <v>21</v>
      </c>
      <c r="M27" s="235">
        <f>G27*(1+L27/100)</f>
        <v>0</v>
      </c>
      <c r="N27" s="234">
        <v>3.9199999999999999E-2</v>
      </c>
      <c r="O27" s="234">
        <f>ROUND(E27*N27,2)</f>
        <v>0.1</v>
      </c>
      <c r="P27" s="234">
        <v>0</v>
      </c>
      <c r="Q27" s="234">
        <f>ROUND(E27*P27,2)</f>
        <v>0</v>
      </c>
      <c r="R27" s="235"/>
      <c r="S27" s="235" t="s">
        <v>277</v>
      </c>
      <c r="T27" s="235" t="s">
        <v>278</v>
      </c>
      <c r="U27" s="235">
        <v>1.05</v>
      </c>
      <c r="V27" s="235">
        <f>ROUND(E27*U27,2)</f>
        <v>2.6</v>
      </c>
      <c r="W27" s="235"/>
      <c r="X27" s="235" t="s">
        <v>279</v>
      </c>
      <c r="Y27" s="235" t="s">
        <v>280</v>
      </c>
      <c r="Z27" s="214"/>
      <c r="AA27" s="214"/>
      <c r="AB27" s="214"/>
      <c r="AC27" s="214"/>
      <c r="AD27" s="214"/>
      <c r="AE27" s="214"/>
      <c r="AF27" s="214"/>
      <c r="AG27" s="214" t="s">
        <v>293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2" x14ac:dyDescent="0.2">
      <c r="A28" s="231"/>
      <c r="B28" s="232"/>
      <c r="C28" s="263" t="s">
        <v>1932</v>
      </c>
      <c r="D28" s="237"/>
      <c r="E28" s="238">
        <v>2.48</v>
      </c>
      <c r="F28" s="235"/>
      <c r="G28" s="235"/>
      <c r="H28" s="235"/>
      <c r="I28" s="235"/>
      <c r="J28" s="235"/>
      <c r="K28" s="235"/>
      <c r="L28" s="235"/>
      <c r="M28" s="235"/>
      <c r="N28" s="234"/>
      <c r="O28" s="234"/>
      <c r="P28" s="234"/>
      <c r="Q28" s="234"/>
      <c r="R28" s="235"/>
      <c r="S28" s="235"/>
      <c r="T28" s="235"/>
      <c r="U28" s="235"/>
      <c r="V28" s="235"/>
      <c r="W28" s="235"/>
      <c r="X28" s="235"/>
      <c r="Y28" s="235"/>
      <c r="Z28" s="214"/>
      <c r="AA28" s="214"/>
      <c r="AB28" s="214"/>
      <c r="AC28" s="214"/>
      <c r="AD28" s="214"/>
      <c r="AE28" s="214"/>
      <c r="AF28" s="214"/>
      <c r="AG28" s="214" t="s">
        <v>283</v>
      </c>
      <c r="AH28" s="214">
        <v>0</v>
      </c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1" x14ac:dyDescent="0.2">
      <c r="A29" s="254">
        <v>11</v>
      </c>
      <c r="B29" s="255" t="s">
        <v>427</v>
      </c>
      <c r="C29" s="264" t="s">
        <v>428</v>
      </c>
      <c r="D29" s="256" t="s">
        <v>342</v>
      </c>
      <c r="E29" s="257">
        <v>2.48</v>
      </c>
      <c r="F29" s="258"/>
      <c r="G29" s="259">
        <f>ROUND(E29*F29,2)</f>
        <v>0</v>
      </c>
      <c r="H29" s="236"/>
      <c r="I29" s="235">
        <f>ROUND(E29*H29,2)</f>
        <v>0</v>
      </c>
      <c r="J29" s="236"/>
      <c r="K29" s="235">
        <f>ROUND(E29*J29,2)</f>
        <v>0</v>
      </c>
      <c r="L29" s="235">
        <v>21</v>
      </c>
      <c r="M29" s="235">
        <f>G29*(1+L29/100)</f>
        <v>0</v>
      </c>
      <c r="N29" s="234">
        <v>0</v>
      </c>
      <c r="O29" s="234">
        <f>ROUND(E29*N29,2)</f>
        <v>0</v>
      </c>
      <c r="P29" s="234">
        <v>0</v>
      </c>
      <c r="Q29" s="234">
        <f>ROUND(E29*P29,2)</f>
        <v>0</v>
      </c>
      <c r="R29" s="235"/>
      <c r="S29" s="235" t="s">
        <v>277</v>
      </c>
      <c r="T29" s="235" t="s">
        <v>278</v>
      </c>
      <c r="U29" s="235">
        <v>0.32</v>
      </c>
      <c r="V29" s="235">
        <f>ROUND(E29*U29,2)</f>
        <v>0.79</v>
      </c>
      <c r="W29" s="235"/>
      <c r="X29" s="235" t="s">
        <v>279</v>
      </c>
      <c r="Y29" s="235" t="s">
        <v>280</v>
      </c>
      <c r="Z29" s="214"/>
      <c r="AA29" s="214"/>
      <c r="AB29" s="214"/>
      <c r="AC29" s="214"/>
      <c r="AD29" s="214"/>
      <c r="AE29" s="214"/>
      <c r="AF29" s="214"/>
      <c r="AG29" s="214" t="s">
        <v>293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x14ac:dyDescent="0.2">
      <c r="A30" s="241" t="s">
        <v>272</v>
      </c>
      <c r="B30" s="242" t="s">
        <v>143</v>
      </c>
      <c r="C30" s="261" t="s">
        <v>144</v>
      </c>
      <c r="D30" s="243"/>
      <c r="E30" s="244"/>
      <c r="F30" s="245"/>
      <c r="G30" s="246">
        <f>SUMIF(AG31:AG41,"&lt;&gt;NOR",G31:G41)</f>
        <v>0</v>
      </c>
      <c r="H30" s="240"/>
      <c r="I30" s="240">
        <f>SUM(I31:I41)</f>
        <v>0</v>
      </c>
      <c r="J30" s="240"/>
      <c r="K30" s="240">
        <f>SUM(K31:K41)</f>
        <v>0</v>
      </c>
      <c r="L30" s="240"/>
      <c r="M30" s="240">
        <f>SUM(M31:M41)</f>
        <v>0</v>
      </c>
      <c r="N30" s="239"/>
      <c r="O30" s="239">
        <f>SUM(O31:O41)</f>
        <v>46.65</v>
      </c>
      <c r="P30" s="239"/>
      <c r="Q30" s="239">
        <f>SUM(Q31:Q41)</f>
        <v>0</v>
      </c>
      <c r="R30" s="240"/>
      <c r="S30" s="240"/>
      <c r="T30" s="240"/>
      <c r="U30" s="240"/>
      <c r="V30" s="240">
        <f>SUM(V31:V41)</f>
        <v>171.13</v>
      </c>
      <c r="W30" s="240"/>
      <c r="X30" s="240"/>
      <c r="Y30" s="240"/>
      <c r="AG30" t="s">
        <v>273</v>
      </c>
    </row>
    <row r="31" spans="1:60" outlineLevel="1" x14ac:dyDescent="0.2">
      <c r="A31" s="248">
        <v>12</v>
      </c>
      <c r="B31" s="249" t="s">
        <v>1933</v>
      </c>
      <c r="C31" s="262" t="s">
        <v>1934</v>
      </c>
      <c r="D31" s="250" t="s">
        <v>276</v>
      </c>
      <c r="E31" s="251">
        <v>16.36</v>
      </c>
      <c r="F31" s="252"/>
      <c r="G31" s="253">
        <f>ROUND(E31*F31,2)</f>
        <v>0</v>
      </c>
      <c r="H31" s="236"/>
      <c r="I31" s="235">
        <f>ROUND(E31*H31,2)</f>
        <v>0</v>
      </c>
      <c r="J31" s="236"/>
      <c r="K31" s="235">
        <f>ROUND(E31*J31,2)</f>
        <v>0</v>
      </c>
      <c r="L31" s="235">
        <v>21</v>
      </c>
      <c r="M31" s="235">
        <f>G31*(1+L31/100)</f>
        <v>0</v>
      </c>
      <c r="N31" s="234">
        <v>2.5276700000000001</v>
      </c>
      <c r="O31" s="234">
        <f>ROUND(E31*N31,2)</f>
        <v>41.35</v>
      </c>
      <c r="P31" s="234">
        <v>0</v>
      </c>
      <c r="Q31" s="234">
        <f>ROUND(E31*P31,2)</f>
        <v>0</v>
      </c>
      <c r="R31" s="235"/>
      <c r="S31" s="235" t="s">
        <v>277</v>
      </c>
      <c r="T31" s="235" t="s">
        <v>278</v>
      </c>
      <c r="U31" s="235">
        <v>1.093</v>
      </c>
      <c r="V31" s="235">
        <f>ROUND(E31*U31,2)</f>
        <v>17.88</v>
      </c>
      <c r="W31" s="235"/>
      <c r="X31" s="235" t="s">
        <v>279</v>
      </c>
      <c r="Y31" s="235" t="s">
        <v>280</v>
      </c>
      <c r="Z31" s="214"/>
      <c r="AA31" s="214"/>
      <c r="AB31" s="214"/>
      <c r="AC31" s="214"/>
      <c r="AD31" s="214"/>
      <c r="AE31" s="214"/>
      <c r="AF31" s="214"/>
      <c r="AG31" s="214" t="s">
        <v>293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2" x14ac:dyDescent="0.2">
      <c r="A32" s="231"/>
      <c r="B32" s="232"/>
      <c r="C32" s="263" t="s">
        <v>1935</v>
      </c>
      <c r="D32" s="237"/>
      <c r="E32" s="238">
        <v>11.615399999999999</v>
      </c>
      <c r="F32" s="235"/>
      <c r="G32" s="235"/>
      <c r="H32" s="235"/>
      <c r="I32" s="235"/>
      <c r="J32" s="235"/>
      <c r="K32" s="235"/>
      <c r="L32" s="235"/>
      <c r="M32" s="235"/>
      <c r="N32" s="234"/>
      <c r="O32" s="234"/>
      <c r="P32" s="234"/>
      <c r="Q32" s="234"/>
      <c r="R32" s="235"/>
      <c r="S32" s="235"/>
      <c r="T32" s="235"/>
      <c r="U32" s="235"/>
      <c r="V32" s="235"/>
      <c r="W32" s="235"/>
      <c r="X32" s="235"/>
      <c r="Y32" s="235"/>
      <c r="Z32" s="214"/>
      <c r="AA32" s="214"/>
      <c r="AB32" s="214"/>
      <c r="AC32" s="214"/>
      <c r="AD32" s="214"/>
      <c r="AE32" s="214"/>
      <c r="AF32" s="214"/>
      <c r="AG32" s="214" t="s">
        <v>283</v>
      </c>
      <c r="AH32" s="214">
        <v>0</v>
      </c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3" x14ac:dyDescent="0.2">
      <c r="A33" s="231"/>
      <c r="B33" s="232"/>
      <c r="C33" s="263" t="s">
        <v>1936</v>
      </c>
      <c r="D33" s="237"/>
      <c r="E33" s="238">
        <v>4.7446000000000002</v>
      </c>
      <c r="F33" s="235"/>
      <c r="G33" s="235"/>
      <c r="H33" s="235"/>
      <c r="I33" s="235"/>
      <c r="J33" s="235"/>
      <c r="K33" s="235"/>
      <c r="L33" s="235"/>
      <c r="M33" s="235"/>
      <c r="N33" s="234"/>
      <c r="O33" s="234"/>
      <c r="P33" s="234"/>
      <c r="Q33" s="234"/>
      <c r="R33" s="235"/>
      <c r="S33" s="235"/>
      <c r="T33" s="235"/>
      <c r="U33" s="235"/>
      <c r="V33" s="235"/>
      <c r="W33" s="235"/>
      <c r="X33" s="235"/>
      <c r="Y33" s="235"/>
      <c r="Z33" s="214"/>
      <c r="AA33" s="214"/>
      <c r="AB33" s="214"/>
      <c r="AC33" s="214"/>
      <c r="AD33" s="214"/>
      <c r="AE33" s="214"/>
      <c r="AF33" s="214"/>
      <c r="AG33" s="214" t="s">
        <v>283</v>
      </c>
      <c r="AH33" s="214">
        <v>0</v>
      </c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ht="22.5" outlineLevel="1" x14ac:dyDescent="0.2">
      <c r="A34" s="248">
        <v>13</v>
      </c>
      <c r="B34" s="249" t="s">
        <v>456</v>
      </c>
      <c r="C34" s="262" t="s">
        <v>868</v>
      </c>
      <c r="D34" s="250" t="s">
        <v>379</v>
      </c>
      <c r="E34" s="251">
        <v>1.48</v>
      </c>
      <c r="F34" s="252"/>
      <c r="G34" s="253">
        <f>ROUND(E34*F34,2)</f>
        <v>0</v>
      </c>
      <c r="H34" s="236"/>
      <c r="I34" s="235">
        <f>ROUND(E34*H34,2)</f>
        <v>0</v>
      </c>
      <c r="J34" s="236"/>
      <c r="K34" s="235">
        <f>ROUND(E34*J34,2)</f>
        <v>0</v>
      </c>
      <c r="L34" s="235">
        <v>21</v>
      </c>
      <c r="M34" s="235">
        <f>G34*(1+L34/100)</f>
        <v>0</v>
      </c>
      <c r="N34" s="234">
        <v>1.0210999999999999</v>
      </c>
      <c r="O34" s="234">
        <f>ROUND(E34*N34,2)</f>
        <v>1.51</v>
      </c>
      <c r="P34" s="234">
        <v>0</v>
      </c>
      <c r="Q34" s="234">
        <f>ROUND(E34*P34,2)</f>
        <v>0</v>
      </c>
      <c r="R34" s="235"/>
      <c r="S34" s="235" t="s">
        <v>277</v>
      </c>
      <c r="T34" s="235" t="s">
        <v>278</v>
      </c>
      <c r="U34" s="235">
        <v>25.27</v>
      </c>
      <c r="V34" s="235">
        <f>ROUND(E34*U34,2)</f>
        <v>37.4</v>
      </c>
      <c r="W34" s="235"/>
      <c r="X34" s="235" t="s">
        <v>279</v>
      </c>
      <c r="Y34" s="235" t="s">
        <v>280</v>
      </c>
      <c r="Z34" s="214"/>
      <c r="AA34" s="214"/>
      <c r="AB34" s="214"/>
      <c r="AC34" s="214"/>
      <c r="AD34" s="214"/>
      <c r="AE34" s="214"/>
      <c r="AF34" s="214"/>
      <c r="AG34" s="214" t="s">
        <v>281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2" x14ac:dyDescent="0.2">
      <c r="A35" s="231"/>
      <c r="B35" s="232"/>
      <c r="C35" s="263" t="s">
        <v>1937</v>
      </c>
      <c r="D35" s="237"/>
      <c r="E35" s="238">
        <v>1.48</v>
      </c>
      <c r="F35" s="235"/>
      <c r="G35" s="235"/>
      <c r="H35" s="235"/>
      <c r="I35" s="235"/>
      <c r="J35" s="235"/>
      <c r="K35" s="235"/>
      <c r="L35" s="235"/>
      <c r="M35" s="235"/>
      <c r="N35" s="234"/>
      <c r="O35" s="234"/>
      <c r="P35" s="234"/>
      <c r="Q35" s="234"/>
      <c r="R35" s="235"/>
      <c r="S35" s="235"/>
      <c r="T35" s="235"/>
      <c r="U35" s="235"/>
      <c r="V35" s="235"/>
      <c r="W35" s="235"/>
      <c r="X35" s="235"/>
      <c r="Y35" s="235"/>
      <c r="Z35" s="214"/>
      <c r="AA35" s="214"/>
      <c r="AB35" s="214"/>
      <c r="AC35" s="214"/>
      <c r="AD35" s="214"/>
      <c r="AE35" s="214"/>
      <c r="AF35" s="214"/>
      <c r="AG35" s="214" t="s">
        <v>283</v>
      </c>
      <c r="AH35" s="214">
        <v>0</v>
      </c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1" x14ac:dyDescent="0.2">
      <c r="A36" s="248">
        <v>14</v>
      </c>
      <c r="B36" s="249" t="s">
        <v>446</v>
      </c>
      <c r="C36" s="262" t="s">
        <v>447</v>
      </c>
      <c r="D36" s="250" t="s">
        <v>342</v>
      </c>
      <c r="E36" s="251">
        <v>96.48</v>
      </c>
      <c r="F36" s="252"/>
      <c r="G36" s="253">
        <f>ROUND(E36*F36,2)</f>
        <v>0</v>
      </c>
      <c r="H36" s="236"/>
      <c r="I36" s="235">
        <f>ROUND(E36*H36,2)</f>
        <v>0</v>
      </c>
      <c r="J36" s="236"/>
      <c r="K36" s="235">
        <f>ROUND(E36*J36,2)</f>
        <v>0</v>
      </c>
      <c r="L36" s="235">
        <v>21</v>
      </c>
      <c r="M36" s="235">
        <f>G36*(1+L36/100)</f>
        <v>0</v>
      </c>
      <c r="N36" s="234">
        <v>3.9309999999999998E-2</v>
      </c>
      <c r="O36" s="234">
        <f>ROUND(E36*N36,2)</f>
        <v>3.79</v>
      </c>
      <c r="P36" s="234">
        <v>0</v>
      </c>
      <c r="Q36" s="234">
        <f>ROUND(E36*P36,2)</f>
        <v>0</v>
      </c>
      <c r="R36" s="235"/>
      <c r="S36" s="235" t="s">
        <v>277</v>
      </c>
      <c r="T36" s="235" t="s">
        <v>278</v>
      </c>
      <c r="U36" s="235">
        <v>0.87</v>
      </c>
      <c r="V36" s="235">
        <f>ROUND(E36*U36,2)</f>
        <v>83.94</v>
      </c>
      <c r="W36" s="235"/>
      <c r="X36" s="235" t="s">
        <v>279</v>
      </c>
      <c r="Y36" s="235" t="s">
        <v>280</v>
      </c>
      <c r="Z36" s="214"/>
      <c r="AA36" s="214"/>
      <c r="AB36" s="214"/>
      <c r="AC36" s="214"/>
      <c r="AD36" s="214"/>
      <c r="AE36" s="214"/>
      <c r="AF36" s="214"/>
      <c r="AG36" s="214" t="s">
        <v>293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2" x14ac:dyDescent="0.2">
      <c r="A37" s="231"/>
      <c r="B37" s="232"/>
      <c r="C37" s="263" t="s">
        <v>1938</v>
      </c>
      <c r="D37" s="237"/>
      <c r="E37" s="238">
        <v>2.37</v>
      </c>
      <c r="F37" s="235"/>
      <c r="G37" s="235"/>
      <c r="H37" s="235"/>
      <c r="I37" s="235"/>
      <c r="J37" s="235"/>
      <c r="K37" s="235"/>
      <c r="L37" s="235"/>
      <c r="M37" s="235"/>
      <c r="N37" s="234"/>
      <c r="O37" s="234"/>
      <c r="P37" s="234"/>
      <c r="Q37" s="234"/>
      <c r="R37" s="235"/>
      <c r="S37" s="235"/>
      <c r="T37" s="235"/>
      <c r="U37" s="235"/>
      <c r="V37" s="235"/>
      <c r="W37" s="235"/>
      <c r="X37" s="235"/>
      <c r="Y37" s="235"/>
      <c r="Z37" s="214"/>
      <c r="AA37" s="214"/>
      <c r="AB37" s="214"/>
      <c r="AC37" s="214"/>
      <c r="AD37" s="214"/>
      <c r="AE37" s="214"/>
      <c r="AF37" s="214"/>
      <c r="AG37" s="214" t="s">
        <v>283</v>
      </c>
      <c r="AH37" s="214">
        <v>0</v>
      </c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3" x14ac:dyDescent="0.2">
      <c r="A38" s="231"/>
      <c r="B38" s="232"/>
      <c r="C38" s="263" t="s">
        <v>1939</v>
      </c>
      <c r="D38" s="237"/>
      <c r="E38" s="238">
        <v>15.8</v>
      </c>
      <c r="F38" s="235"/>
      <c r="G38" s="235"/>
      <c r="H38" s="235"/>
      <c r="I38" s="235"/>
      <c r="J38" s="235"/>
      <c r="K38" s="235"/>
      <c r="L38" s="235"/>
      <c r="M38" s="235"/>
      <c r="N38" s="234"/>
      <c r="O38" s="234"/>
      <c r="P38" s="234"/>
      <c r="Q38" s="234"/>
      <c r="R38" s="235"/>
      <c r="S38" s="235"/>
      <c r="T38" s="235"/>
      <c r="U38" s="235"/>
      <c r="V38" s="235"/>
      <c r="W38" s="235"/>
      <c r="X38" s="235"/>
      <c r="Y38" s="235"/>
      <c r="Z38" s="214"/>
      <c r="AA38" s="214"/>
      <c r="AB38" s="214"/>
      <c r="AC38" s="214"/>
      <c r="AD38" s="214"/>
      <c r="AE38" s="214"/>
      <c r="AF38" s="214"/>
      <c r="AG38" s="214" t="s">
        <v>283</v>
      </c>
      <c r="AH38" s="214">
        <v>0</v>
      </c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3" x14ac:dyDescent="0.2">
      <c r="A39" s="231"/>
      <c r="B39" s="232"/>
      <c r="C39" s="263" t="s">
        <v>1940</v>
      </c>
      <c r="D39" s="237"/>
      <c r="E39" s="238">
        <v>78.25</v>
      </c>
      <c r="F39" s="235"/>
      <c r="G39" s="235"/>
      <c r="H39" s="235"/>
      <c r="I39" s="235"/>
      <c r="J39" s="235"/>
      <c r="K39" s="235"/>
      <c r="L39" s="235"/>
      <c r="M39" s="235"/>
      <c r="N39" s="234"/>
      <c r="O39" s="234"/>
      <c r="P39" s="234"/>
      <c r="Q39" s="234"/>
      <c r="R39" s="235"/>
      <c r="S39" s="235"/>
      <c r="T39" s="235"/>
      <c r="U39" s="235"/>
      <c r="V39" s="235"/>
      <c r="W39" s="235"/>
      <c r="X39" s="235"/>
      <c r="Y39" s="235"/>
      <c r="Z39" s="214"/>
      <c r="AA39" s="214"/>
      <c r="AB39" s="214"/>
      <c r="AC39" s="214"/>
      <c r="AD39" s="214"/>
      <c r="AE39" s="214"/>
      <c r="AF39" s="214"/>
      <c r="AG39" s="214" t="s">
        <v>283</v>
      </c>
      <c r="AH39" s="214">
        <v>0</v>
      </c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3" x14ac:dyDescent="0.2">
      <c r="A40" s="231"/>
      <c r="B40" s="232"/>
      <c r="C40" s="263" t="s">
        <v>1941</v>
      </c>
      <c r="D40" s="237"/>
      <c r="E40" s="238">
        <v>0.06</v>
      </c>
      <c r="F40" s="235"/>
      <c r="G40" s="235"/>
      <c r="H40" s="235"/>
      <c r="I40" s="235"/>
      <c r="J40" s="235"/>
      <c r="K40" s="235"/>
      <c r="L40" s="235"/>
      <c r="M40" s="235"/>
      <c r="N40" s="234"/>
      <c r="O40" s="234"/>
      <c r="P40" s="234"/>
      <c r="Q40" s="234"/>
      <c r="R40" s="235"/>
      <c r="S40" s="235"/>
      <c r="T40" s="235"/>
      <c r="U40" s="235"/>
      <c r="V40" s="235"/>
      <c r="W40" s="235"/>
      <c r="X40" s="235"/>
      <c r="Y40" s="235"/>
      <c r="Z40" s="214"/>
      <c r="AA40" s="214"/>
      <c r="AB40" s="214"/>
      <c r="AC40" s="214"/>
      <c r="AD40" s="214"/>
      <c r="AE40" s="214"/>
      <c r="AF40" s="214"/>
      <c r="AG40" s="214" t="s">
        <v>283</v>
      </c>
      <c r="AH40" s="214">
        <v>0</v>
      </c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1" x14ac:dyDescent="0.2">
      <c r="A41" s="254">
        <v>15</v>
      </c>
      <c r="B41" s="255" t="s">
        <v>454</v>
      </c>
      <c r="C41" s="264" t="s">
        <v>455</v>
      </c>
      <c r="D41" s="256" t="s">
        <v>342</v>
      </c>
      <c r="E41" s="257">
        <v>96.48</v>
      </c>
      <c r="F41" s="258"/>
      <c r="G41" s="259">
        <f>ROUND(E41*F41,2)</f>
        <v>0</v>
      </c>
      <c r="H41" s="236"/>
      <c r="I41" s="235">
        <f>ROUND(E41*H41,2)</f>
        <v>0</v>
      </c>
      <c r="J41" s="236"/>
      <c r="K41" s="235">
        <f>ROUND(E41*J41,2)</f>
        <v>0</v>
      </c>
      <c r="L41" s="235">
        <v>21</v>
      </c>
      <c r="M41" s="235">
        <f>G41*(1+L41/100)</f>
        <v>0</v>
      </c>
      <c r="N41" s="234">
        <v>0</v>
      </c>
      <c r="O41" s="234">
        <f>ROUND(E41*N41,2)</f>
        <v>0</v>
      </c>
      <c r="P41" s="234">
        <v>0</v>
      </c>
      <c r="Q41" s="234">
        <f>ROUND(E41*P41,2)</f>
        <v>0</v>
      </c>
      <c r="R41" s="235"/>
      <c r="S41" s="235" t="s">
        <v>277</v>
      </c>
      <c r="T41" s="235" t="s">
        <v>278</v>
      </c>
      <c r="U41" s="235">
        <v>0.33073999999999998</v>
      </c>
      <c r="V41" s="235">
        <f>ROUND(E41*U41,2)</f>
        <v>31.91</v>
      </c>
      <c r="W41" s="235"/>
      <c r="X41" s="235" t="s">
        <v>279</v>
      </c>
      <c r="Y41" s="235" t="s">
        <v>280</v>
      </c>
      <c r="Z41" s="214"/>
      <c r="AA41" s="214"/>
      <c r="AB41" s="214"/>
      <c r="AC41" s="214"/>
      <c r="AD41" s="214"/>
      <c r="AE41" s="214"/>
      <c r="AF41" s="214"/>
      <c r="AG41" s="214" t="s">
        <v>293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x14ac:dyDescent="0.2">
      <c r="A42" s="241" t="s">
        <v>272</v>
      </c>
      <c r="B42" s="242" t="s">
        <v>156</v>
      </c>
      <c r="C42" s="261" t="s">
        <v>157</v>
      </c>
      <c r="D42" s="243"/>
      <c r="E42" s="244"/>
      <c r="F42" s="245"/>
      <c r="G42" s="246">
        <f>SUMIF(AG43:AG54,"&lt;&gt;NOR",G43:G54)</f>
        <v>0</v>
      </c>
      <c r="H42" s="240"/>
      <c r="I42" s="240">
        <f>SUM(I43:I54)</f>
        <v>0</v>
      </c>
      <c r="J42" s="240"/>
      <c r="K42" s="240">
        <f>SUM(K43:K54)</f>
        <v>0</v>
      </c>
      <c r="L42" s="240"/>
      <c r="M42" s="240">
        <f>SUM(M43:M54)</f>
        <v>0</v>
      </c>
      <c r="N42" s="239"/>
      <c r="O42" s="239">
        <f>SUM(O43:O54)</f>
        <v>36.28</v>
      </c>
      <c r="P42" s="239"/>
      <c r="Q42" s="239">
        <f>SUM(Q43:Q54)</f>
        <v>0</v>
      </c>
      <c r="R42" s="240"/>
      <c r="S42" s="240"/>
      <c r="T42" s="240"/>
      <c r="U42" s="240"/>
      <c r="V42" s="240">
        <f>SUM(V43:V54)</f>
        <v>46.760000000000005</v>
      </c>
      <c r="W42" s="240"/>
      <c r="X42" s="240"/>
      <c r="Y42" s="240"/>
      <c r="AG42" t="s">
        <v>273</v>
      </c>
    </row>
    <row r="43" spans="1:60" ht="22.5" outlineLevel="1" x14ac:dyDescent="0.2">
      <c r="A43" s="248">
        <v>16</v>
      </c>
      <c r="B43" s="249" t="s">
        <v>536</v>
      </c>
      <c r="C43" s="262" t="s">
        <v>1942</v>
      </c>
      <c r="D43" s="250" t="s">
        <v>276</v>
      </c>
      <c r="E43" s="251">
        <v>6.83</v>
      </c>
      <c r="F43" s="252"/>
      <c r="G43" s="253">
        <f>ROUND(E43*F43,2)</f>
        <v>0</v>
      </c>
      <c r="H43" s="236"/>
      <c r="I43" s="235">
        <f>ROUND(E43*H43,2)</f>
        <v>0</v>
      </c>
      <c r="J43" s="236"/>
      <c r="K43" s="235">
        <f>ROUND(E43*J43,2)</f>
        <v>0</v>
      </c>
      <c r="L43" s="235">
        <v>21</v>
      </c>
      <c r="M43" s="235">
        <f>G43*(1+L43/100)</f>
        <v>0</v>
      </c>
      <c r="N43" s="234">
        <v>2.5249999999999999</v>
      </c>
      <c r="O43" s="234">
        <f>ROUND(E43*N43,2)</f>
        <v>17.25</v>
      </c>
      <c r="P43" s="234">
        <v>0</v>
      </c>
      <c r="Q43" s="234">
        <f>ROUND(E43*P43,2)</f>
        <v>0</v>
      </c>
      <c r="R43" s="235"/>
      <c r="S43" s="235" t="s">
        <v>277</v>
      </c>
      <c r="T43" s="235" t="s">
        <v>278</v>
      </c>
      <c r="U43" s="235">
        <v>2.3199999999999998</v>
      </c>
      <c r="V43" s="235">
        <f>ROUND(E43*U43,2)</f>
        <v>15.85</v>
      </c>
      <c r="W43" s="235"/>
      <c r="X43" s="235" t="s">
        <v>279</v>
      </c>
      <c r="Y43" s="235" t="s">
        <v>280</v>
      </c>
      <c r="Z43" s="214"/>
      <c r="AA43" s="214"/>
      <c r="AB43" s="214"/>
      <c r="AC43" s="214"/>
      <c r="AD43" s="214"/>
      <c r="AE43" s="214"/>
      <c r="AF43" s="214"/>
      <c r="AG43" s="214" t="s">
        <v>293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outlineLevel="2" x14ac:dyDescent="0.2">
      <c r="A44" s="231"/>
      <c r="B44" s="232"/>
      <c r="C44" s="263" t="s">
        <v>1943</v>
      </c>
      <c r="D44" s="237"/>
      <c r="E44" s="238">
        <v>6.83</v>
      </c>
      <c r="F44" s="235"/>
      <c r="G44" s="235"/>
      <c r="H44" s="235"/>
      <c r="I44" s="235"/>
      <c r="J44" s="235"/>
      <c r="K44" s="235"/>
      <c r="L44" s="235"/>
      <c r="M44" s="235"/>
      <c r="N44" s="234"/>
      <c r="O44" s="234"/>
      <c r="P44" s="234"/>
      <c r="Q44" s="234"/>
      <c r="R44" s="235"/>
      <c r="S44" s="235"/>
      <c r="T44" s="235"/>
      <c r="U44" s="235"/>
      <c r="V44" s="235"/>
      <c r="W44" s="235"/>
      <c r="X44" s="235"/>
      <c r="Y44" s="235"/>
      <c r="Z44" s="214"/>
      <c r="AA44" s="214"/>
      <c r="AB44" s="214"/>
      <c r="AC44" s="214"/>
      <c r="AD44" s="214"/>
      <c r="AE44" s="214"/>
      <c r="AF44" s="214"/>
      <c r="AG44" s="214" t="s">
        <v>283</v>
      </c>
      <c r="AH44" s="214">
        <v>0</v>
      </c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1" x14ac:dyDescent="0.2">
      <c r="A45" s="248">
        <v>17</v>
      </c>
      <c r="B45" s="249" t="s">
        <v>611</v>
      </c>
      <c r="C45" s="262" t="s">
        <v>612</v>
      </c>
      <c r="D45" s="250" t="s">
        <v>342</v>
      </c>
      <c r="E45" s="251">
        <v>6</v>
      </c>
      <c r="F45" s="252"/>
      <c r="G45" s="253">
        <f>ROUND(E45*F45,2)</f>
        <v>0</v>
      </c>
      <c r="H45" s="236"/>
      <c r="I45" s="235">
        <f>ROUND(E45*H45,2)</f>
        <v>0</v>
      </c>
      <c r="J45" s="236"/>
      <c r="K45" s="235">
        <f>ROUND(E45*J45,2)</f>
        <v>0</v>
      </c>
      <c r="L45" s="235">
        <v>21</v>
      </c>
      <c r="M45" s="235">
        <f>G45*(1+L45/100)</f>
        <v>0</v>
      </c>
      <c r="N45" s="234">
        <v>1.41E-2</v>
      </c>
      <c r="O45" s="234">
        <f>ROUND(E45*N45,2)</f>
        <v>0.08</v>
      </c>
      <c r="P45" s="234">
        <v>0</v>
      </c>
      <c r="Q45" s="234">
        <f>ROUND(E45*P45,2)</f>
        <v>0</v>
      </c>
      <c r="R45" s="235"/>
      <c r="S45" s="235" t="s">
        <v>277</v>
      </c>
      <c r="T45" s="235" t="s">
        <v>278</v>
      </c>
      <c r="U45" s="235">
        <v>0.4</v>
      </c>
      <c r="V45" s="235">
        <f>ROUND(E45*U45,2)</f>
        <v>2.4</v>
      </c>
      <c r="W45" s="235"/>
      <c r="X45" s="235" t="s">
        <v>279</v>
      </c>
      <c r="Y45" s="235" t="s">
        <v>280</v>
      </c>
      <c r="Z45" s="214"/>
      <c r="AA45" s="214"/>
      <c r="AB45" s="214"/>
      <c r="AC45" s="214"/>
      <c r="AD45" s="214"/>
      <c r="AE45" s="214"/>
      <c r="AF45" s="214"/>
      <c r="AG45" s="214" t="s">
        <v>281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2" x14ac:dyDescent="0.2">
      <c r="A46" s="231"/>
      <c r="B46" s="232"/>
      <c r="C46" s="263" t="s">
        <v>1944</v>
      </c>
      <c r="D46" s="237"/>
      <c r="E46" s="238">
        <v>6</v>
      </c>
      <c r="F46" s="235"/>
      <c r="G46" s="235"/>
      <c r="H46" s="235"/>
      <c r="I46" s="235"/>
      <c r="J46" s="235"/>
      <c r="K46" s="235"/>
      <c r="L46" s="235"/>
      <c r="M46" s="235"/>
      <c r="N46" s="234"/>
      <c r="O46" s="234"/>
      <c r="P46" s="234"/>
      <c r="Q46" s="234"/>
      <c r="R46" s="235"/>
      <c r="S46" s="235"/>
      <c r="T46" s="235"/>
      <c r="U46" s="235"/>
      <c r="V46" s="235"/>
      <c r="W46" s="235"/>
      <c r="X46" s="235"/>
      <c r="Y46" s="235"/>
      <c r="Z46" s="214"/>
      <c r="AA46" s="214"/>
      <c r="AB46" s="214"/>
      <c r="AC46" s="214"/>
      <c r="AD46" s="214"/>
      <c r="AE46" s="214"/>
      <c r="AF46" s="214"/>
      <c r="AG46" s="214" t="s">
        <v>283</v>
      </c>
      <c r="AH46" s="214">
        <v>0</v>
      </c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1" x14ac:dyDescent="0.2">
      <c r="A47" s="254">
        <v>18</v>
      </c>
      <c r="B47" s="255" t="s">
        <v>631</v>
      </c>
      <c r="C47" s="264" t="s">
        <v>632</v>
      </c>
      <c r="D47" s="256" t="s">
        <v>342</v>
      </c>
      <c r="E47" s="257">
        <v>6</v>
      </c>
      <c r="F47" s="258"/>
      <c r="G47" s="259">
        <f>ROUND(E47*F47,2)</f>
        <v>0</v>
      </c>
      <c r="H47" s="236"/>
      <c r="I47" s="235">
        <f>ROUND(E47*H47,2)</f>
        <v>0</v>
      </c>
      <c r="J47" s="236"/>
      <c r="K47" s="235">
        <f>ROUND(E47*J47,2)</f>
        <v>0</v>
      </c>
      <c r="L47" s="235">
        <v>21</v>
      </c>
      <c r="M47" s="235">
        <f>G47*(1+L47/100)</f>
        <v>0</v>
      </c>
      <c r="N47" s="234">
        <v>0</v>
      </c>
      <c r="O47" s="234">
        <f>ROUND(E47*N47,2)</f>
        <v>0</v>
      </c>
      <c r="P47" s="234">
        <v>0</v>
      </c>
      <c r="Q47" s="234">
        <f>ROUND(E47*P47,2)</f>
        <v>0</v>
      </c>
      <c r="R47" s="235"/>
      <c r="S47" s="235" t="s">
        <v>277</v>
      </c>
      <c r="T47" s="235" t="s">
        <v>278</v>
      </c>
      <c r="U47" s="235">
        <v>0.24</v>
      </c>
      <c r="V47" s="235">
        <f>ROUND(E47*U47,2)</f>
        <v>1.44</v>
      </c>
      <c r="W47" s="235"/>
      <c r="X47" s="235" t="s">
        <v>279</v>
      </c>
      <c r="Y47" s="235" t="s">
        <v>280</v>
      </c>
      <c r="Z47" s="214"/>
      <c r="AA47" s="214"/>
      <c r="AB47" s="214"/>
      <c r="AC47" s="214"/>
      <c r="AD47" s="214"/>
      <c r="AE47" s="214"/>
      <c r="AF47" s="214"/>
      <c r="AG47" s="214" t="s">
        <v>281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outlineLevel="1" x14ac:dyDescent="0.2">
      <c r="A48" s="248">
        <v>19</v>
      </c>
      <c r="B48" s="249" t="s">
        <v>1945</v>
      </c>
      <c r="C48" s="262" t="s">
        <v>1946</v>
      </c>
      <c r="D48" s="250" t="s">
        <v>379</v>
      </c>
      <c r="E48" s="251">
        <v>7.0000000000000007E-2</v>
      </c>
      <c r="F48" s="252"/>
      <c r="G48" s="253">
        <f>ROUND(E48*F48,2)</f>
        <v>0</v>
      </c>
      <c r="H48" s="236"/>
      <c r="I48" s="235">
        <f>ROUND(E48*H48,2)</f>
        <v>0</v>
      </c>
      <c r="J48" s="236"/>
      <c r="K48" s="235">
        <f>ROUND(E48*J48,2)</f>
        <v>0</v>
      </c>
      <c r="L48" s="235">
        <v>21</v>
      </c>
      <c r="M48" s="235">
        <f>G48*(1+L48/100)</f>
        <v>0</v>
      </c>
      <c r="N48" s="234">
        <v>1.0322899999999999</v>
      </c>
      <c r="O48" s="234">
        <f>ROUND(E48*N48,2)</f>
        <v>7.0000000000000007E-2</v>
      </c>
      <c r="P48" s="234">
        <v>0</v>
      </c>
      <c r="Q48" s="234">
        <f>ROUND(E48*P48,2)</f>
        <v>0</v>
      </c>
      <c r="R48" s="235"/>
      <c r="S48" s="235" t="s">
        <v>277</v>
      </c>
      <c r="T48" s="235" t="s">
        <v>278</v>
      </c>
      <c r="U48" s="235">
        <v>15.292999999999999</v>
      </c>
      <c r="V48" s="235">
        <f>ROUND(E48*U48,2)</f>
        <v>1.07</v>
      </c>
      <c r="W48" s="235"/>
      <c r="X48" s="235" t="s">
        <v>279</v>
      </c>
      <c r="Y48" s="235" t="s">
        <v>280</v>
      </c>
      <c r="Z48" s="214"/>
      <c r="AA48" s="214"/>
      <c r="AB48" s="214"/>
      <c r="AC48" s="214"/>
      <c r="AD48" s="214"/>
      <c r="AE48" s="214"/>
      <c r="AF48" s="214"/>
      <c r="AG48" s="214" t="s">
        <v>281</v>
      </c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ht="22.5" outlineLevel="2" x14ac:dyDescent="0.2">
      <c r="A49" s="231"/>
      <c r="B49" s="232"/>
      <c r="C49" s="263" t="s">
        <v>1947</v>
      </c>
      <c r="D49" s="237"/>
      <c r="E49" s="238">
        <v>7.0000000000000007E-2</v>
      </c>
      <c r="F49" s="235"/>
      <c r="G49" s="235"/>
      <c r="H49" s="235"/>
      <c r="I49" s="235"/>
      <c r="J49" s="235"/>
      <c r="K49" s="235"/>
      <c r="L49" s="235"/>
      <c r="M49" s="235"/>
      <c r="N49" s="234"/>
      <c r="O49" s="234"/>
      <c r="P49" s="234"/>
      <c r="Q49" s="234"/>
      <c r="R49" s="235"/>
      <c r="S49" s="235"/>
      <c r="T49" s="235"/>
      <c r="U49" s="235"/>
      <c r="V49" s="235"/>
      <c r="W49" s="235"/>
      <c r="X49" s="235"/>
      <c r="Y49" s="235"/>
      <c r="Z49" s="214"/>
      <c r="AA49" s="214"/>
      <c r="AB49" s="214"/>
      <c r="AC49" s="214"/>
      <c r="AD49" s="214"/>
      <c r="AE49" s="214"/>
      <c r="AF49" s="214"/>
      <c r="AG49" s="214" t="s">
        <v>283</v>
      </c>
      <c r="AH49" s="214">
        <v>0</v>
      </c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ht="22.5" outlineLevel="1" x14ac:dyDescent="0.2">
      <c r="A50" s="248">
        <v>20</v>
      </c>
      <c r="B50" s="249" t="s">
        <v>1948</v>
      </c>
      <c r="C50" s="262" t="s">
        <v>1949</v>
      </c>
      <c r="D50" s="250" t="s">
        <v>379</v>
      </c>
      <c r="E50" s="251">
        <v>0.5</v>
      </c>
      <c r="F50" s="252"/>
      <c r="G50" s="253">
        <f>ROUND(E50*F50,2)</f>
        <v>0</v>
      </c>
      <c r="H50" s="236"/>
      <c r="I50" s="235">
        <f>ROUND(E50*H50,2)</f>
        <v>0</v>
      </c>
      <c r="J50" s="236"/>
      <c r="K50" s="235">
        <f>ROUND(E50*J50,2)</f>
        <v>0</v>
      </c>
      <c r="L50" s="235">
        <v>21</v>
      </c>
      <c r="M50" s="235">
        <f>G50*(1+L50/100)</f>
        <v>0</v>
      </c>
      <c r="N50" s="234">
        <v>1.0636300000000001</v>
      </c>
      <c r="O50" s="234">
        <f>ROUND(E50*N50,2)</f>
        <v>0.53</v>
      </c>
      <c r="P50" s="234">
        <v>0</v>
      </c>
      <c r="Q50" s="234">
        <f>ROUND(E50*P50,2)</f>
        <v>0</v>
      </c>
      <c r="R50" s="235"/>
      <c r="S50" s="235" t="s">
        <v>277</v>
      </c>
      <c r="T50" s="235" t="s">
        <v>278</v>
      </c>
      <c r="U50" s="235">
        <v>15.23</v>
      </c>
      <c r="V50" s="235">
        <f>ROUND(E50*U50,2)</f>
        <v>7.62</v>
      </c>
      <c r="W50" s="235"/>
      <c r="X50" s="235" t="s">
        <v>279</v>
      </c>
      <c r="Y50" s="235" t="s">
        <v>280</v>
      </c>
      <c r="Z50" s="214"/>
      <c r="AA50" s="214"/>
      <c r="AB50" s="214"/>
      <c r="AC50" s="214"/>
      <c r="AD50" s="214"/>
      <c r="AE50" s="214"/>
      <c r="AF50" s="214"/>
      <c r="AG50" s="214" t="s">
        <v>281</v>
      </c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outlineLevel="2" x14ac:dyDescent="0.2">
      <c r="A51" s="231"/>
      <c r="B51" s="232"/>
      <c r="C51" s="263" t="s">
        <v>1950</v>
      </c>
      <c r="D51" s="237"/>
      <c r="E51" s="238">
        <v>0.5</v>
      </c>
      <c r="F51" s="235"/>
      <c r="G51" s="235"/>
      <c r="H51" s="235"/>
      <c r="I51" s="235"/>
      <c r="J51" s="235"/>
      <c r="K51" s="235"/>
      <c r="L51" s="235"/>
      <c r="M51" s="235"/>
      <c r="N51" s="234"/>
      <c r="O51" s="234"/>
      <c r="P51" s="234"/>
      <c r="Q51" s="234"/>
      <c r="R51" s="235"/>
      <c r="S51" s="235"/>
      <c r="T51" s="235"/>
      <c r="U51" s="235"/>
      <c r="V51" s="235"/>
      <c r="W51" s="235"/>
      <c r="X51" s="235"/>
      <c r="Y51" s="235"/>
      <c r="Z51" s="214"/>
      <c r="AA51" s="214"/>
      <c r="AB51" s="214"/>
      <c r="AC51" s="214"/>
      <c r="AD51" s="214"/>
      <c r="AE51" s="214"/>
      <c r="AF51" s="214"/>
      <c r="AG51" s="214" t="s">
        <v>283</v>
      </c>
      <c r="AH51" s="214">
        <v>0</v>
      </c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outlineLevel="1" x14ac:dyDescent="0.2">
      <c r="A52" s="248">
        <v>21</v>
      </c>
      <c r="B52" s="249" t="s">
        <v>1951</v>
      </c>
      <c r="C52" s="262" t="s">
        <v>1952</v>
      </c>
      <c r="D52" s="250" t="s">
        <v>276</v>
      </c>
      <c r="E52" s="251">
        <v>9.99</v>
      </c>
      <c r="F52" s="252"/>
      <c r="G52" s="253">
        <f>ROUND(E52*F52,2)</f>
        <v>0</v>
      </c>
      <c r="H52" s="236"/>
      <c r="I52" s="235">
        <f>ROUND(E52*H52,2)</f>
        <v>0</v>
      </c>
      <c r="J52" s="236"/>
      <c r="K52" s="235">
        <f>ROUND(E52*J52,2)</f>
        <v>0</v>
      </c>
      <c r="L52" s="235">
        <v>21</v>
      </c>
      <c r="M52" s="235">
        <f>G52*(1+L52/100)</f>
        <v>0</v>
      </c>
      <c r="N52" s="234">
        <v>1.837</v>
      </c>
      <c r="O52" s="234">
        <f>ROUND(E52*N52,2)</f>
        <v>18.350000000000001</v>
      </c>
      <c r="P52" s="234">
        <v>0</v>
      </c>
      <c r="Q52" s="234">
        <f>ROUND(E52*P52,2)</f>
        <v>0</v>
      </c>
      <c r="R52" s="235"/>
      <c r="S52" s="235" t="s">
        <v>277</v>
      </c>
      <c r="T52" s="235" t="s">
        <v>278</v>
      </c>
      <c r="U52" s="235">
        <v>1.84</v>
      </c>
      <c r="V52" s="235">
        <f>ROUND(E52*U52,2)</f>
        <v>18.38</v>
      </c>
      <c r="W52" s="235"/>
      <c r="X52" s="235" t="s">
        <v>279</v>
      </c>
      <c r="Y52" s="235" t="s">
        <v>280</v>
      </c>
      <c r="Z52" s="214"/>
      <c r="AA52" s="214"/>
      <c r="AB52" s="214"/>
      <c r="AC52" s="214"/>
      <c r="AD52" s="214"/>
      <c r="AE52" s="214"/>
      <c r="AF52" s="214"/>
      <c r="AG52" s="214" t="s">
        <v>281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2" x14ac:dyDescent="0.2">
      <c r="A53" s="231"/>
      <c r="B53" s="232"/>
      <c r="C53" s="263" t="s">
        <v>1953</v>
      </c>
      <c r="D53" s="237"/>
      <c r="E53" s="238">
        <v>8.5500000000000007</v>
      </c>
      <c r="F53" s="235"/>
      <c r="G53" s="235"/>
      <c r="H53" s="235"/>
      <c r="I53" s="235"/>
      <c r="J53" s="235"/>
      <c r="K53" s="235"/>
      <c r="L53" s="235"/>
      <c r="M53" s="235"/>
      <c r="N53" s="234"/>
      <c r="O53" s="234"/>
      <c r="P53" s="234"/>
      <c r="Q53" s="234"/>
      <c r="R53" s="235"/>
      <c r="S53" s="235"/>
      <c r="T53" s="235"/>
      <c r="U53" s="235"/>
      <c r="V53" s="235"/>
      <c r="W53" s="235"/>
      <c r="X53" s="235"/>
      <c r="Y53" s="235"/>
      <c r="Z53" s="214"/>
      <c r="AA53" s="214"/>
      <c r="AB53" s="214"/>
      <c r="AC53" s="214"/>
      <c r="AD53" s="214"/>
      <c r="AE53" s="214"/>
      <c r="AF53" s="214"/>
      <c r="AG53" s="214" t="s">
        <v>283</v>
      </c>
      <c r="AH53" s="214">
        <v>0</v>
      </c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ht="22.5" outlineLevel="3" x14ac:dyDescent="0.2">
      <c r="A54" s="231"/>
      <c r="B54" s="232"/>
      <c r="C54" s="263" t="s">
        <v>1954</v>
      </c>
      <c r="D54" s="237"/>
      <c r="E54" s="238">
        <v>1.44</v>
      </c>
      <c r="F54" s="235"/>
      <c r="G54" s="235"/>
      <c r="H54" s="235"/>
      <c r="I54" s="235"/>
      <c r="J54" s="235"/>
      <c r="K54" s="235"/>
      <c r="L54" s="235"/>
      <c r="M54" s="235"/>
      <c r="N54" s="234"/>
      <c r="O54" s="234"/>
      <c r="P54" s="234"/>
      <c r="Q54" s="234"/>
      <c r="R54" s="235"/>
      <c r="S54" s="235"/>
      <c r="T54" s="235"/>
      <c r="U54" s="235"/>
      <c r="V54" s="235"/>
      <c r="W54" s="235"/>
      <c r="X54" s="235"/>
      <c r="Y54" s="235"/>
      <c r="Z54" s="214"/>
      <c r="AA54" s="214"/>
      <c r="AB54" s="214"/>
      <c r="AC54" s="214"/>
      <c r="AD54" s="214"/>
      <c r="AE54" s="214"/>
      <c r="AF54" s="214"/>
      <c r="AG54" s="214" t="s">
        <v>283</v>
      </c>
      <c r="AH54" s="214">
        <v>0</v>
      </c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x14ac:dyDescent="0.2">
      <c r="A55" s="241" t="s">
        <v>272</v>
      </c>
      <c r="B55" s="242" t="s">
        <v>173</v>
      </c>
      <c r="C55" s="261" t="s">
        <v>174</v>
      </c>
      <c r="D55" s="243"/>
      <c r="E55" s="244"/>
      <c r="F55" s="245"/>
      <c r="G55" s="246">
        <f>SUMIF(AG56:AG59,"&lt;&gt;NOR",G56:G59)</f>
        <v>0</v>
      </c>
      <c r="H55" s="240"/>
      <c r="I55" s="240">
        <f>SUM(I56:I59)</f>
        <v>0</v>
      </c>
      <c r="J55" s="240"/>
      <c r="K55" s="240">
        <f>SUM(K56:K59)</f>
        <v>0</v>
      </c>
      <c r="L55" s="240"/>
      <c r="M55" s="240">
        <f>SUM(M56:M59)</f>
        <v>0</v>
      </c>
      <c r="N55" s="239"/>
      <c r="O55" s="239">
        <f>SUM(O56:O59)</f>
        <v>0.57000000000000006</v>
      </c>
      <c r="P55" s="239"/>
      <c r="Q55" s="239">
        <f>SUM(Q56:Q59)</f>
        <v>0</v>
      </c>
      <c r="R55" s="240"/>
      <c r="S55" s="240"/>
      <c r="T55" s="240"/>
      <c r="U55" s="240"/>
      <c r="V55" s="240">
        <f>SUM(V56:V59)</f>
        <v>7.92</v>
      </c>
      <c r="W55" s="240"/>
      <c r="X55" s="240"/>
      <c r="Y55" s="240"/>
      <c r="AG55" t="s">
        <v>273</v>
      </c>
    </row>
    <row r="56" spans="1:60" outlineLevel="1" x14ac:dyDescent="0.2">
      <c r="A56" s="248">
        <v>22</v>
      </c>
      <c r="B56" s="249" t="s">
        <v>1955</v>
      </c>
      <c r="C56" s="262" t="s">
        <v>1956</v>
      </c>
      <c r="D56" s="250" t="s">
        <v>342</v>
      </c>
      <c r="E56" s="251">
        <v>29.12</v>
      </c>
      <c r="F56" s="252"/>
      <c r="G56" s="253">
        <f>ROUND(E56*F56,2)</f>
        <v>0</v>
      </c>
      <c r="H56" s="236"/>
      <c r="I56" s="235">
        <f>ROUND(E56*H56,2)</f>
        <v>0</v>
      </c>
      <c r="J56" s="236"/>
      <c r="K56" s="235">
        <f>ROUND(E56*J56,2)</f>
        <v>0</v>
      </c>
      <c r="L56" s="235">
        <v>21</v>
      </c>
      <c r="M56" s="235">
        <f>G56*(1+L56/100)</f>
        <v>0</v>
      </c>
      <c r="N56" s="234">
        <v>1.8380000000000001E-2</v>
      </c>
      <c r="O56" s="234">
        <f>ROUND(E56*N56,2)</f>
        <v>0.54</v>
      </c>
      <c r="P56" s="234">
        <v>0</v>
      </c>
      <c r="Q56" s="234">
        <f>ROUND(E56*P56,2)</f>
        <v>0</v>
      </c>
      <c r="R56" s="235"/>
      <c r="S56" s="235" t="s">
        <v>277</v>
      </c>
      <c r="T56" s="235" t="s">
        <v>278</v>
      </c>
      <c r="U56" s="235">
        <v>0.14000000000000001</v>
      </c>
      <c r="V56" s="235">
        <f>ROUND(E56*U56,2)</f>
        <v>4.08</v>
      </c>
      <c r="W56" s="235"/>
      <c r="X56" s="235" t="s">
        <v>279</v>
      </c>
      <c r="Y56" s="235" t="s">
        <v>280</v>
      </c>
      <c r="Z56" s="214"/>
      <c r="AA56" s="214"/>
      <c r="AB56" s="214"/>
      <c r="AC56" s="214"/>
      <c r="AD56" s="214"/>
      <c r="AE56" s="214"/>
      <c r="AF56" s="214"/>
      <c r="AG56" s="214" t="s">
        <v>293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outlineLevel="2" x14ac:dyDescent="0.2">
      <c r="A57" s="231"/>
      <c r="B57" s="232"/>
      <c r="C57" s="263" t="s">
        <v>1957</v>
      </c>
      <c r="D57" s="237"/>
      <c r="E57" s="238">
        <v>29.12</v>
      </c>
      <c r="F57" s="235"/>
      <c r="G57" s="235"/>
      <c r="H57" s="235"/>
      <c r="I57" s="235"/>
      <c r="J57" s="235"/>
      <c r="K57" s="235"/>
      <c r="L57" s="235"/>
      <c r="M57" s="235"/>
      <c r="N57" s="234"/>
      <c r="O57" s="234"/>
      <c r="P57" s="234"/>
      <c r="Q57" s="234"/>
      <c r="R57" s="235"/>
      <c r="S57" s="235"/>
      <c r="T57" s="235"/>
      <c r="U57" s="235"/>
      <c r="V57" s="235"/>
      <c r="W57" s="235"/>
      <c r="X57" s="235"/>
      <c r="Y57" s="235"/>
      <c r="Z57" s="214"/>
      <c r="AA57" s="214"/>
      <c r="AB57" s="214"/>
      <c r="AC57" s="214"/>
      <c r="AD57" s="214"/>
      <c r="AE57" s="214"/>
      <c r="AF57" s="214"/>
      <c r="AG57" s="214" t="s">
        <v>283</v>
      </c>
      <c r="AH57" s="214">
        <v>0</v>
      </c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outlineLevel="1" x14ac:dyDescent="0.2">
      <c r="A58" s="254">
        <v>23</v>
      </c>
      <c r="B58" s="255" t="s">
        <v>1958</v>
      </c>
      <c r="C58" s="264" t="s">
        <v>1959</v>
      </c>
      <c r="D58" s="256" t="s">
        <v>342</v>
      </c>
      <c r="E58" s="257">
        <v>29.12</v>
      </c>
      <c r="F58" s="258"/>
      <c r="G58" s="259">
        <f>ROUND(E58*F58,2)</f>
        <v>0</v>
      </c>
      <c r="H58" s="236"/>
      <c r="I58" s="235">
        <f>ROUND(E58*H58,2)</f>
        <v>0</v>
      </c>
      <c r="J58" s="236"/>
      <c r="K58" s="235">
        <f>ROUND(E58*J58,2)</f>
        <v>0</v>
      </c>
      <c r="L58" s="235">
        <v>21</v>
      </c>
      <c r="M58" s="235">
        <f>G58*(1+L58/100)</f>
        <v>0</v>
      </c>
      <c r="N58" s="234">
        <v>9.7000000000000005E-4</v>
      </c>
      <c r="O58" s="234">
        <f>ROUND(E58*N58,2)</f>
        <v>0.03</v>
      </c>
      <c r="P58" s="234">
        <v>0</v>
      </c>
      <c r="Q58" s="234">
        <f>ROUND(E58*P58,2)</f>
        <v>0</v>
      </c>
      <c r="R58" s="235"/>
      <c r="S58" s="235" t="s">
        <v>277</v>
      </c>
      <c r="T58" s="235" t="s">
        <v>278</v>
      </c>
      <c r="U58" s="235">
        <v>6.0000000000000001E-3</v>
      </c>
      <c r="V58" s="235">
        <f>ROUND(E58*U58,2)</f>
        <v>0.17</v>
      </c>
      <c r="W58" s="235"/>
      <c r="X58" s="235" t="s">
        <v>279</v>
      </c>
      <c r="Y58" s="235" t="s">
        <v>280</v>
      </c>
      <c r="Z58" s="214"/>
      <c r="AA58" s="214"/>
      <c r="AB58" s="214"/>
      <c r="AC58" s="214"/>
      <c r="AD58" s="214"/>
      <c r="AE58" s="214"/>
      <c r="AF58" s="214"/>
      <c r="AG58" s="214" t="s">
        <v>293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outlineLevel="1" x14ac:dyDescent="0.2">
      <c r="A59" s="254">
        <v>24</v>
      </c>
      <c r="B59" s="255" t="s">
        <v>1960</v>
      </c>
      <c r="C59" s="264" t="s">
        <v>1961</v>
      </c>
      <c r="D59" s="256" t="s">
        <v>342</v>
      </c>
      <c r="E59" s="257">
        <v>29.12</v>
      </c>
      <c r="F59" s="258"/>
      <c r="G59" s="259">
        <f>ROUND(E59*F59,2)</f>
        <v>0</v>
      </c>
      <c r="H59" s="236"/>
      <c r="I59" s="235">
        <f>ROUND(E59*H59,2)</f>
        <v>0</v>
      </c>
      <c r="J59" s="236"/>
      <c r="K59" s="235">
        <f>ROUND(E59*J59,2)</f>
        <v>0</v>
      </c>
      <c r="L59" s="235">
        <v>21</v>
      </c>
      <c r="M59" s="235">
        <f>G59*(1+L59/100)</f>
        <v>0</v>
      </c>
      <c r="N59" s="234">
        <v>0</v>
      </c>
      <c r="O59" s="234">
        <f>ROUND(E59*N59,2)</f>
        <v>0</v>
      </c>
      <c r="P59" s="234">
        <v>0</v>
      </c>
      <c r="Q59" s="234">
        <f>ROUND(E59*P59,2)</f>
        <v>0</v>
      </c>
      <c r="R59" s="235"/>
      <c r="S59" s="235" t="s">
        <v>277</v>
      </c>
      <c r="T59" s="235" t="s">
        <v>278</v>
      </c>
      <c r="U59" s="235">
        <v>0.126</v>
      </c>
      <c r="V59" s="235">
        <f>ROUND(E59*U59,2)</f>
        <v>3.67</v>
      </c>
      <c r="W59" s="235"/>
      <c r="X59" s="235" t="s">
        <v>279</v>
      </c>
      <c r="Y59" s="235" t="s">
        <v>280</v>
      </c>
      <c r="Z59" s="214"/>
      <c r="AA59" s="214"/>
      <c r="AB59" s="214"/>
      <c r="AC59" s="214"/>
      <c r="AD59" s="214"/>
      <c r="AE59" s="214"/>
      <c r="AF59" s="214"/>
      <c r="AG59" s="214" t="s">
        <v>293</v>
      </c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ht="25.5" x14ac:dyDescent="0.2">
      <c r="A60" s="241" t="s">
        <v>272</v>
      </c>
      <c r="B60" s="242" t="s">
        <v>175</v>
      </c>
      <c r="C60" s="261" t="s">
        <v>176</v>
      </c>
      <c r="D60" s="243"/>
      <c r="E60" s="244"/>
      <c r="F60" s="245"/>
      <c r="G60" s="246">
        <f>SUMIF(AG61:AG61,"&lt;&gt;NOR",G61:G61)</f>
        <v>0</v>
      </c>
      <c r="H60" s="240"/>
      <c r="I60" s="240">
        <f>SUM(I61:I61)</f>
        <v>0</v>
      </c>
      <c r="J60" s="240"/>
      <c r="K60" s="240">
        <f>SUM(K61:K61)</f>
        <v>0</v>
      </c>
      <c r="L60" s="240"/>
      <c r="M60" s="240">
        <f>SUM(M61:M61)</f>
        <v>0</v>
      </c>
      <c r="N60" s="239"/>
      <c r="O60" s="239">
        <f>SUM(O61:O61)</f>
        <v>0.01</v>
      </c>
      <c r="P60" s="239"/>
      <c r="Q60" s="239">
        <f>SUM(Q61:Q61)</f>
        <v>0</v>
      </c>
      <c r="R60" s="240"/>
      <c r="S60" s="240"/>
      <c r="T60" s="240"/>
      <c r="U60" s="240"/>
      <c r="V60" s="240">
        <f>SUM(V61:V61)</f>
        <v>14.04</v>
      </c>
      <c r="W60" s="240"/>
      <c r="X60" s="240"/>
      <c r="Y60" s="240"/>
      <c r="AG60" t="s">
        <v>273</v>
      </c>
    </row>
    <row r="61" spans="1:60" outlineLevel="1" x14ac:dyDescent="0.2">
      <c r="A61" s="254">
        <v>25</v>
      </c>
      <c r="B61" s="255" t="s">
        <v>1962</v>
      </c>
      <c r="C61" s="264" t="s">
        <v>1963</v>
      </c>
      <c r="D61" s="256" t="s">
        <v>374</v>
      </c>
      <c r="E61" s="257">
        <v>13</v>
      </c>
      <c r="F61" s="258"/>
      <c r="G61" s="259">
        <f>ROUND(E61*F61,2)</f>
        <v>0</v>
      </c>
      <c r="H61" s="236"/>
      <c r="I61" s="235">
        <f>ROUND(E61*H61,2)</f>
        <v>0</v>
      </c>
      <c r="J61" s="236"/>
      <c r="K61" s="235">
        <f>ROUND(E61*J61,2)</f>
        <v>0</v>
      </c>
      <c r="L61" s="235">
        <v>21</v>
      </c>
      <c r="M61" s="235">
        <f>G61*(1+L61/100)</f>
        <v>0</v>
      </c>
      <c r="N61" s="234">
        <v>4.4000000000000002E-4</v>
      </c>
      <c r="O61" s="234">
        <f>ROUND(E61*N61,2)</f>
        <v>0.01</v>
      </c>
      <c r="P61" s="234">
        <v>0</v>
      </c>
      <c r="Q61" s="234">
        <f>ROUND(E61*P61,2)</f>
        <v>0</v>
      </c>
      <c r="R61" s="235"/>
      <c r="S61" s="235" t="s">
        <v>277</v>
      </c>
      <c r="T61" s="235" t="s">
        <v>278</v>
      </c>
      <c r="U61" s="235">
        <v>1.08</v>
      </c>
      <c r="V61" s="235">
        <f>ROUND(E61*U61,2)</f>
        <v>14.04</v>
      </c>
      <c r="W61" s="235"/>
      <c r="X61" s="235" t="s">
        <v>279</v>
      </c>
      <c r="Y61" s="235" t="s">
        <v>280</v>
      </c>
      <c r="Z61" s="214"/>
      <c r="AA61" s="214"/>
      <c r="AB61" s="214"/>
      <c r="AC61" s="214"/>
      <c r="AD61" s="214"/>
      <c r="AE61" s="214"/>
      <c r="AF61" s="214"/>
      <c r="AG61" s="214" t="s">
        <v>281</v>
      </c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x14ac:dyDescent="0.2">
      <c r="A62" s="241" t="s">
        <v>272</v>
      </c>
      <c r="B62" s="242" t="s">
        <v>179</v>
      </c>
      <c r="C62" s="261" t="s">
        <v>180</v>
      </c>
      <c r="D62" s="243"/>
      <c r="E62" s="244"/>
      <c r="F62" s="245"/>
      <c r="G62" s="246">
        <f>SUMIF(AG63:AG63,"&lt;&gt;NOR",G63:G63)</f>
        <v>0</v>
      </c>
      <c r="H62" s="240"/>
      <c r="I62" s="240">
        <f>SUM(I63:I63)</f>
        <v>0</v>
      </c>
      <c r="J62" s="240"/>
      <c r="K62" s="240">
        <f>SUM(K63:K63)</f>
        <v>0</v>
      </c>
      <c r="L62" s="240"/>
      <c r="M62" s="240">
        <f>SUM(M63:M63)</f>
        <v>0</v>
      </c>
      <c r="N62" s="239"/>
      <c r="O62" s="239">
        <f>SUM(O63:O63)</f>
        <v>0</v>
      </c>
      <c r="P62" s="239"/>
      <c r="Q62" s="239">
        <f>SUM(Q63:Q63)</f>
        <v>0</v>
      </c>
      <c r="R62" s="240"/>
      <c r="S62" s="240"/>
      <c r="T62" s="240"/>
      <c r="U62" s="240"/>
      <c r="V62" s="240">
        <f>SUM(V63:V63)</f>
        <v>19.04</v>
      </c>
      <c r="W62" s="240"/>
      <c r="X62" s="240"/>
      <c r="Y62" s="240"/>
      <c r="AG62" t="s">
        <v>273</v>
      </c>
    </row>
    <row r="63" spans="1:60" outlineLevel="1" x14ac:dyDescent="0.2">
      <c r="A63" s="254">
        <v>26</v>
      </c>
      <c r="B63" s="255" t="s">
        <v>1707</v>
      </c>
      <c r="C63" s="264" t="s">
        <v>1708</v>
      </c>
      <c r="D63" s="256" t="s">
        <v>379</v>
      </c>
      <c r="E63" s="257">
        <v>91.545249999999996</v>
      </c>
      <c r="F63" s="258"/>
      <c r="G63" s="259">
        <f>ROUND(E63*F63,2)</f>
        <v>0</v>
      </c>
      <c r="H63" s="236"/>
      <c r="I63" s="235">
        <f>ROUND(E63*H63,2)</f>
        <v>0</v>
      </c>
      <c r="J63" s="236"/>
      <c r="K63" s="235">
        <f>ROUND(E63*J63,2)</f>
        <v>0</v>
      </c>
      <c r="L63" s="235">
        <v>21</v>
      </c>
      <c r="M63" s="235">
        <f>G63*(1+L63/100)</f>
        <v>0</v>
      </c>
      <c r="N63" s="234">
        <v>0</v>
      </c>
      <c r="O63" s="234">
        <f>ROUND(E63*N63,2)</f>
        <v>0</v>
      </c>
      <c r="P63" s="234">
        <v>0</v>
      </c>
      <c r="Q63" s="234">
        <f>ROUND(E63*P63,2)</f>
        <v>0</v>
      </c>
      <c r="R63" s="235"/>
      <c r="S63" s="235" t="s">
        <v>277</v>
      </c>
      <c r="T63" s="235" t="s">
        <v>278</v>
      </c>
      <c r="U63" s="235">
        <v>0.20799999999999999</v>
      </c>
      <c r="V63" s="235">
        <f>ROUND(E63*U63,2)</f>
        <v>19.04</v>
      </c>
      <c r="W63" s="235"/>
      <c r="X63" s="235" t="s">
        <v>705</v>
      </c>
      <c r="Y63" s="235" t="s">
        <v>280</v>
      </c>
      <c r="Z63" s="214"/>
      <c r="AA63" s="214"/>
      <c r="AB63" s="214"/>
      <c r="AC63" s="214"/>
      <c r="AD63" s="214"/>
      <c r="AE63" s="214"/>
      <c r="AF63" s="214"/>
      <c r="AG63" s="214" t="s">
        <v>741</v>
      </c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x14ac:dyDescent="0.2">
      <c r="A64" s="241" t="s">
        <v>272</v>
      </c>
      <c r="B64" s="242" t="s">
        <v>216</v>
      </c>
      <c r="C64" s="261" t="s">
        <v>217</v>
      </c>
      <c r="D64" s="243"/>
      <c r="E64" s="244"/>
      <c r="F64" s="245"/>
      <c r="G64" s="246">
        <f>SUMIF(AG65:AG86,"&lt;&gt;NOR",G65:G86)</f>
        <v>0</v>
      </c>
      <c r="H64" s="240"/>
      <c r="I64" s="240">
        <f>SUM(I65:I86)</f>
        <v>0</v>
      </c>
      <c r="J64" s="240"/>
      <c r="K64" s="240">
        <f>SUM(K65:K86)</f>
        <v>0</v>
      </c>
      <c r="L64" s="240"/>
      <c r="M64" s="240">
        <f>SUM(M65:M86)</f>
        <v>0</v>
      </c>
      <c r="N64" s="239"/>
      <c r="O64" s="239">
        <f>SUM(O65:O86)</f>
        <v>0.35000000000000003</v>
      </c>
      <c r="P64" s="239"/>
      <c r="Q64" s="239">
        <f>SUM(Q65:Q86)</f>
        <v>0</v>
      </c>
      <c r="R64" s="240"/>
      <c r="S64" s="240"/>
      <c r="T64" s="240"/>
      <c r="U64" s="240"/>
      <c r="V64" s="240">
        <f>SUM(V65:V86)</f>
        <v>49.9</v>
      </c>
      <c r="W64" s="240"/>
      <c r="X64" s="240"/>
      <c r="Y64" s="240"/>
      <c r="AG64" t="s">
        <v>273</v>
      </c>
    </row>
    <row r="65" spans="1:60" outlineLevel="1" x14ac:dyDescent="0.2">
      <c r="A65" s="248">
        <v>27</v>
      </c>
      <c r="B65" s="249" t="s">
        <v>1964</v>
      </c>
      <c r="C65" s="262" t="s">
        <v>1965</v>
      </c>
      <c r="D65" s="250" t="s">
        <v>342</v>
      </c>
      <c r="E65" s="251">
        <v>10.119999999999999</v>
      </c>
      <c r="F65" s="252"/>
      <c r="G65" s="253">
        <f>ROUND(E65*F65,2)</f>
        <v>0</v>
      </c>
      <c r="H65" s="236"/>
      <c r="I65" s="235">
        <f>ROUND(E65*H65,2)</f>
        <v>0</v>
      </c>
      <c r="J65" s="236"/>
      <c r="K65" s="235">
        <f>ROUND(E65*J65,2)</f>
        <v>0</v>
      </c>
      <c r="L65" s="235">
        <v>21</v>
      </c>
      <c r="M65" s="235">
        <f>G65*(1+L65/100)</f>
        <v>0</v>
      </c>
      <c r="N65" s="234">
        <v>7.1000000000000002E-4</v>
      </c>
      <c r="O65" s="234">
        <f>ROUND(E65*N65,2)</f>
        <v>0.01</v>
      </c>
      <c r="P65" s="234">
        <v>0</v>
      </c>
      <c r="Q65" s="234">
        <f>ROUND(E65*P65,2)</f>
        <v>0</v>
      </c>
      <c r="R65" s="235"/>
      <c r="S65" s="235" t="s">
        <v>277</v>
      </c>
      <c r="T65" s="235" t="s">
        <v>278</v>
      </c>
      <c r="U65" s="235">
        <v>0.34</v>
      </c>
      <c r="V65" s="235">
        <f>ROUND(E65*U65,2)</f>
        <v>3.44</v>
      </c>
      <c r="W65" s="235"/>
      <c r="X65" s="235" t="s">
        <v>279</v>
      </c>
      <c r="Y65" s="235" t="s">
        <v>280</v>
      </c>
      <c r="Z65" s="214"/>
      <c r="AA65" s="214"/>
      <c r="AB65" s="214"/>
      <c r="AC65" s="214"/>
      <c r="AD65" s="214"/>
      <c r="AE65" s="214"/>
      <c r="AF65" s="214"/>
      <c r="AG65" s="214" t="s">
        <v>281</v>
      </c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outlineLevel="2" x14ac:dyDescent="0.2">
      <c r="A66" s="231"/>
      <c r="B66" s="232"/>
      <c r="C66" s="263" t="s">
        <v>1966</v>
      </c>
      <c r="D66" s="237"/>
      <c r="E66" s="238">
        <v>10.119999999999999</v>
      </c>
      <c r="F66" s="235"/>
      <c r="G66" s="235"/>
      <c r="H66" s="235"/>
      <c r="I66" s="235"/>
      <c r="J66" s="235"/>
      <c r="K66" s="235"/>
      <c r="L66" s="235"/>
      <c r="M66" s="235"/>
      <c r="N66" s="234"/>
      <c r="O66" s="234"/>
      <c r="P66" s="234"/>
      <c r="Q66" s="234"/>
      <c r="R66" s="235"/>
      <c r="S66" s="235"/>
      <c r="T66" s="235"/>
      <c r="U66" s="235"/>
      <c r="V66" s="235"/>
      <c r="W66" s="235"/>
      <c r="X66" s="235"/>
      <c r="Y66" s="235"/>
      <c r="Z66" s="214"/>
      <c r="AA66" s="214"/>
      <c r="AB66" s="214"/>
      <c r="AC66" s="214"/>
      <c r="AD66" s="214"/>
      <c r="AE66" s="214"/>
      <c r="AF66" s="214"/>
      <c r="AG66" s="214" t="s">
        <v>283</v>
      </c>
      <c r="AH66" s="214">
        <v>0</v>
      </c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ht="22.5" outlineLevel="1" x14ac:dyDescent="0.2">
      <c r="A67" s="248">
        <v>28</v>
      </c>
      <c r="B67" s="249" t="s">
        <v>1967</v>
      </c>
      <c r="C67" s="262" t="s">
        <v>1968</v>
      </c>
      <c r="D67" s="250" t="s">
        <v>757</v>
      </c>
      <c r="E67" s="251">
        <v>200</v>
      </c>
      <c r="F67" s="252"/>
      <c r="G67" s="253">
        <f>ROUND(E67*F67,2)</f>
        <v>0</v>
      </c>
      <c r="H67" s="236"/>
      <c r="I67" s="235">
        <f>ROUND(E67*H67,2)</f>
        <v>0</v>
      </c>
      <c r="J67" s="236"/>
      <c r="K67" s="235">
        <f>ROUND(E67*J67,2)</f>
        <v>0</v>
      </c>
      <c r="L67" s="235">
        <v>21</v>
      </c>
      <c r="M67" s="235">
        <f>G67*(1+L67/100)</f>
        <v>0</v>
      </c>
      <c r="N67" s="234">
        <v>0</v>
      </c>
      <c r="O67" s="234">
        <f>ROUND(E67*N67,2)</f>
        <v>0</v>
      </c>
      <c r="P67" s="234">
        <v>0</v>
      </c>
      <c r="Q67" s="234">
        <f>ROUND(E67*P67,2)</f>
        <v>0</v>
      </c>
      <c r="R67" s="235"/>
      <c r="S67" s="235" t="s">
        <v>277</v>
      </c>
      <c r="T67" s="235" t="s">
        <v>278</v>
      </c>
      <c r="U67" s="235">
        <v>0</v>
      </c>
      <c r="V67" s="235">
        <f>ROUND(E67*U67,2)</f>
        <v>0</v>
      </c>
      <c r="W67" s="235"/>
      <c r="X67" s="235" t="s">
        <v>279</v>
      </c>
      <c r="Y67" s="235" t="s">
        <v>280</v>
      </c>
      <c r="Z67" s="214"/>
      <c r="AA67" s="214"/>
      <c r="AB67" s="214"/>
      <c r="AC67" s="214"/>
      <c r="AD67" s="214"/>
      <c r="AE67" s="214"/>
      <c r="AF67" s="214"/>
      <c r="AG67" s="214" t="s">
        <v>281</v>
      </c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outlineLevel="2" x14ac:dyDescent="0.2">
      <c r="A68" s="231"/>
      <c r="B68" s="232"/>
      <c r="C68" s="263" t="s">
        <v>1969</v>
      </c>
      <c r="D68" s="237"/>
      <c r="E68" s="238">
        <v>200</v>
      </c>
      <c r="F68" s="235"/>
      <c r="G68" s="235"/>
      <c r="H68" s="235"/>
      <c r="I68" s="235"/>
      <c r="J68" s="235"/>
      <c r="K68" s="235"/>
      <c r="L68" s="235"/>
      <c r="M68" s="235"/>
      <c r="N68" s="234"/>
      <c r="O68" s="234"/>
      <c r="P68" s="234"/>
      <c r="Q68" s="234"/>
      <c r="R68" s="235"/>
      <c r="S68" s="235"/>
      <c r="T68" s="235"/>
      <c r="U68" s="235"/>
      <c r="V68" s="235"/>
      <c r="W68" s="235"/>
      <c r="X68" s="235"/>
      <c r="Y68" s="235"/>
      <c r="Z68" s="214"/>
      <c r="AA68" s="214"/>
      <c r="AB68" s="214"/>
      <c r="AC68" s="214"/>
      <c r="AD68" s="214"/>
      <c r="AE68" s="214"/>
      <c r="AF68" s="214"/>
      <c r="AG68" s="214" t="s">
        <v>283</v>
      </c>
      <c r="AH68" s="214">
        <v>0</v>
      </c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outlineLevel="1" x14ac:dyDescent="0.2">
      <c r="A69" s="248">
        <v>29</v>
      </c>
      <c r="B69" s="249" t="s">
        <v>1970</v>
      </c>
      <c r="C69" s="262" t="s">
        <v>1971</v>
      </c>
      <c r="D69" s="250" t="s">
        <v>757</v>
      </c>
      <c r="E69" s="251">
        <v>211.16</v>
      </c>
      <c r="F69" s="252"/>
      <c r="G69" s="253">
        <f>ROUND(E69*F69,2)</f>
        <v>0</v>
      </c>
      <c r="H69" s="236"/>
      <c r="I69" s="235">
        <f>ROUND(E69*H69,2)</f>
        <v>0</v>
      </c>
      <c r="J69" s="236"/>
      <c r="K69" s="235">
        <f>ROUND(E69*J69,2)</f>
        <v>0</v>
      </c>
      <c r="L69" s="235">
        <v>21</v>
      </c>
      <c r="M69" s="235">
        <f>G69*(1+L69/100)</f>
        <v>0</v>
      </c>
      <c r="N69" s="234">
        <v>6.0000000000000002E-5</v>
      </c>
      <c r="O69" s="234">
        <f>ROUND(E69*N69,2)</f>
        <v>0.01</v>
      </c>
      <c r="P69" s="234">
        <v>0</v>
      </c>
      <c r="Q69" s="234">
        <f>ROUND(E69*P69,2)</f>
        <v>0</v>
      </c>
      <c r="R69" s="235"/>
      <c r="S69" s="235" t="s">
        <v>277</v>
      </c>
      <c r="T69" s="235" t="s">
        <v>278</v>
      </c>
      <c r="U69" s="235">
        <v>0.22</v>
      </c>
      <c r="V69" s="235">
        <f>ROUND(E69*U69,2)</f>
        <v>46.46</v>
      </c>
      <c r="W69" s="235"/>
      <c r="X69" s="235" t="s">
        <v>279</v>
      </c>
      <c r="Y69" s="235" t="s">
        <v>280</v>
      </c>
      <c r="Z69" s="214"/>
      <c r="AA69" s="214"/>
      <c r="AB69" s="214"/>
      <c r="AC69" s="214"/>
      <c r="AD69" s="214"/>
      <c r="AE69" s="214"/>
      <c r="AF69" s="214"/>
      <c r="AG69" s="214" t="s">
        <v>281</v>
      </c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outlineLevel="2" x14ac:dyDescent="0.2">
      <c r="A70" s="231"/>
      <c r="B70" s="232"/>
      <c r="C70" s="263" t="s">
        <v>1972</v>
      </c>
      <c r="D70" s="237"/>
      <c r="E70" s="238">
        <v>178.464</v>
      </c>
      <c r="F70" s="235"/>
      <c r="G70" s="235"/>
      <c r="H70" s="235"/>
      <c r="I70" s="235"/>
      <c r="J70" s="235"/>
      <c r="K70" s="235"/>
      <c r="L70" s="235"/>
      <c r="M70" s="235"/>
      <c r="N70" s="234"/>
      <c r="O70" s="234"/>
      <c r="P70" s="234"/>
      <c r="Q70" s="234"/>
      <c r="R70" s="235"/>
      <c r="S70" s="235"/>
      <c r="T70" s="235"/>
      <c r="U70" s="235"/>
      <c r="V70" s="235"/>
      <c r="W70" s="235"/>
      <c r="X70" s="235"/>
      <c r="Y70" s="235"/>
      <c r="Z70" s="214"/>
      <c r="AA70" s="214"/>
      <c r="AB70" s="214"/>
      <c r="AC70" s="214"/>
      <c r="AD70" s="214"/>
      <c r="AE70" s="214"/>
      <c r="AF70" s="214"/>
      <c r="AG70" s="214" t="s">
        <v>283</v>
      </c>
      <c r="AH70" s="214">
        <v>0</v>
      </c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</row>
    <row r="71" spans="1:60" outlineLevel="3" x14ac:dyDescent="0.2">
      <c r="A71" s="231"/>
      <c r="B71" s="232"/>
      <c r="C71" s="263" t="s">
        <v>1973</v>
      </c>
      <c r="D71" s="237"/>
      <c r="E71" s="238">
        <v>3.84</v>
      </c>
      <c r="F71" s="235"/>
      <c r="G71" s="235"/>
      <c r="H71" s="235"/>
      <c r="I71" s="235"/>
      <c r="J71" s="235"/>
      <c r="K71" s="235"/>
      <c r="L71" s="235"/>
      <c r="M71" s="235"/>
      <c r="N71" s="234"/>
      <c r="O71" s="234"/>
      <c r="P71" s="234"/>
      <c r="Q71" s="234"/>
      <c r="R71" s="235"/>
      <c r="S71" s="235"/>
      <c r="T71" s="235"/>
      <c r="U71" s="235"/>
      <c r="V71" s="235"/>
      <c r="W71" s="235"/>
      <c r="X71" s="235"/>
      <c r="Y71" s="235"/>
      <c r="Z71" s="214"/>
      <c r="AA71" s="214"/>
      <c r="AB71" s="214"/>
      <c r="AC71" s="214"/>
      <c r="AD71" s="214"/>
      <c r="AE71" s="214"/>
      <c r="AF71" s="214"/>
      <c r="AG71" s="214" t="s">
        <v>283</v>
      </c>
      <c r="AH71" s="214">
        <v>0</v>
      </c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</row>
    <row r="72" spans="1:60" outlineLevel="3" x14ac:dyDescent="0.2">
      <c r="A72" s="231"/>
      <c r="B72" s="232"/>
      <c r="C72" s="263" t="s">
        <v>1974</v>
      </c>
      <c r="D72" s="237"/>
      <c r="E72" s="238">
        <v>13.728</v>
      </c>
      <c r="F72" s="235"/>
      <c r="G72" s="235"/>
      <c r="H72" s="235"/>
      <c r="I72" s="235"/>
      <c r="J72" s="235"/>
      <c r="K72" s="235"/>
      <c r="L72" s="235"/>
      <c r="M72" s="235"/>
      <c r="N72" s="234"/>
      <c r="O72" s="234"/>
      <c r="P72" s="234"/>
      <c r="Q72" s="234"/>
      <c r="R72" s="235"/>
      <c r="S72" s="235"/>
      <c r="T72" s="235"/>
      <c r="U72" s="235"/>
      <c r="V72" s="235"/>
      <c r="W72" s="235"/>
      <c r="X72" s="235"/>
      <c r="Y72" s="235"/>
      <c r="Z72" s="214"/>
      <c r="AA72" s="214"/>
      <c r="AB72" s="214"/>
      <c r="AC72" s="214"/>
      <c r="AD72" s="214"/>
      <c r="AE72" s="214"/>
      <c r="AF72" s="214"/>
      <c r="AG72" s="214" t="s">
        <v>283</v>
      </c>
      <c r="AH72" s="214">
        <v>0</v>
      </c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</row>
    <row r="73" spans="1:60" outlineLevel="3" x14ac:dyDescent="0.2">
      <c r="A73" s="231"/>
      <c r="B73" s="232"/>
      <c r="C73" s="263" t="s">
        <v>1975</v>
      </c>
      <c r="D73" s="237"/>
      <c r="E73" s="238">
        <v>15.128</v>
      </c>
      <c r="F73" s="235"/>
      <c r="G73" s="235"/>
      <c r="H73" s="235"/>
      <c r="I73" s="235"/>
      <c r="J73" s="235"/>
      <c r="K73" s="235"/>
      <c r="L73" s="235"/>
      <c r="M73" s="235"/>
      <c r="N73" s="234"/>
      <c r="O73" s="234"/>
      <c r="P73" s="234"/>
      <c r="Q73" s="234"/>
      <c r="R73" s="235"/>
      <c r="S73" s="235"/>
      <c r="T73" s="235"/>
      <c r="U73" s="235"/>
      <c r="V73" s="235"/>
      <c r="W73" s="235"/>
      <c r="X73" s="235"/>
      <c r="Y73" s="235"/>
      <c r="Z73" s="214"/>
      <c r="AA73" s="214"/>
      <c r="AB73" s="214"/>
      <c r="AC73" s="214"/>
      <c r="AD73" s="214"/>
      <c r="AE73" s="214"/>
      <c r="AF73" s="214"/>
      <c r="AG73" s="214" t="s">
        <v>283</v>
      </c>
      <c r="AH73" s="214">
        <v>0</v>
      </c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</row>
    <row r="74" spans="1:60" ht="22.5" outlineLevel="1" x14ac:dyDescent="0.2">
      <c r="A74" s="254">
        <v>30</v>
      </c>
      <c r="B74" s="255" t="s">
        <v>1976</v>
      </c>
      <c r="C74" s="264" t="s">
        <v>1977</v>
      </c>
      <c r="D74" s="256" t="s">
        <v>398</v>
      </c>
      <c r="E74" s="257">
        <v>1</v>
      </c>
      <c r="F74" s="258"/>
      <c r="G74" s="259">
        <f>ROUND(E74*F74,2)</f>
        <v>0</v>
      </c>
      <c r="H74" s="236"/>
      <c r="I74" s="235">
        <f>ROUND(E74*H74,2)</f>
        <v>0</v>
      </c>
      <c r="J74" s="236"/>
      <c r="K74" s="235">
        <f>ROUND(E74*J74,2)</f>
        <v>0</v>
      </c>
      <c r="L74" s="235">
        <v>21</v>
      </c>
      <c r="M74" s="235">
        <f>G74*(1+L74/100)</f>
        <v>0</v>
      </c>
      <c r="N74" s="234">
        <v>0</v>
      </c>
      <c r="O74" s="234">
        <f>ROUND(E74*N74,2)</f>
        <v>0</v>
      </c>
      <c r="P74" s="234">
        <v>0</v>
      </c>
      <c r="Q74" s="234">
        <f>ROUND(E74*P74,2)</f>
        <v>0</v>
      </c>
      <c r="R74" s="235"/>
      <c r="S74" s="235" t="s">
        <v>311</v>
      </c>
      <c r="T74" s="235" t="s">
        <v>312</v>
      </c>
      <c r="U74" s="235">
        <v>0</v>
      </c>
      <c r="V74" s="235">
        <f>ROUND(E74*U74,2)</f>
        <v>0</v>
      </c>
      <c r="W74" s="235"/>
      <c r="X74" s="235" t="s">
        <v>279</v>
      </c>
      <c r="Y74" s="235" t="s">
        <v>280</v>
      </c>
      <c r="Z74" s="214"/>
      <c r="AA74" s="214"/>
      <c r="AB74" s="214"/>
      <c r="AC74" s="214"/>
      <c r="AD74" s="214"/>
      <c r="AE74" s="214"/>
      <c r="AF74" s="214"/>
      <c r="AG74" s="214" t="s">
        <v>281</v>
      </c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</row>
    <row r="75" spans="1:60" ht="33.75" outlineLevel="1" x14ac:dyDescent="0.2">
      <c r="A75" s="254">
        <v>31</v>
      </c>
      <c r="B75" s="255" t="s">
        <v>1978</v>
      </c>
      <c r="C75" s="264" t="s">
        <v>1979</v>
      </c>
      <c r="D75" s="256" t="s">
        <v>398</v>
      </c>
      <c r="E75" s="257">
        <v>1</v>
      </c>
      <c r="F75" s="258"/>
      <c r="G75" s="259">
        <f>ROUND(E75*F75,2)</f>
        <v>0</v>
      </c>
      <c r="H75" s="236"/>
      <c r="I75" s="235">
        <f>ROUND(E75*H75,2)</f>
        <v>0</v>
      </c>
      <c r="J75" s="236"/>
      <c r="K75" s="235">
        <f>ROUND(E75*J75,2)</f>
        <v>0</v>
      </c>
      <c r="L75" s="235">
        <v>21</v>
      </c>
      <c r="M75" s="235">
        <f>G75*(1+L75/100)</f>
        <v>0</v>
      </c>
      <c r="N75" s="234">
        <v>0</v>
      </c>
      <c r="O75" s="234">
        <f>ROUND(E75*N75,2)</f>
        <v>0</v>
      </c>
      <c r="P75" s="234">
        <v>0</v>
      </c>
      <c r="Q75" s="234">
        <f>ROUND(E75*P75,2)</f>
        <v>0</v>
      </c>
      <c r="R75" s="235"/>
      <c r="S75" s="235" t="s">
        <v>311</v>
      </c>
      <c r="T75" s="235" t="s">
        <v>312</v>
      </c>
      <c r="U75" s="235">
        <v>0</v>
      </c>
      <c r="V75" s="235">
        <f>ROUND(E75*U75,2)</f>
        <v>0</v>
      </c>
      <c r="W75" s="235"/>
      <c r="X75" s="235" t="s">
        <v>279</v>
      </c>
      <c r="Y75" s="235" t="s">
        <v>280</v>
      </c>
      <c r="Z75" s="214"/>
      <c r="AA75" s="214"/>
      <c r="AB75" s="214"/>
      <c r="AC75" s="214"/>
      <c r="AD75" s="214"/>
      <c r="AE75" s="214"/>
      <c r="AF75" s="214"/>
      <c r="AG75" s="214" t="s">
        <v>281</v>
      </c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</row>
    <row r="76" spans="1:60" outlineLevel="1" x14ac:dyDescent="0.2">
      <c r="A76" s="248">
        <v>32</v>
      </c>
      <c r="B76" s="249" t="s">
        <v>1980</v>
      </c>
      <c r="C76" s="262" t="s">
        <v>1981</v>
      </c>
      <c r="D76" s="250" t="s">
        <v>379</v>
      </c>
      <c r="E76" s="251">
        <v>0.2</v>
      </c>
      <c r="F76" s="252"/>
      <c r="G76" s="253">
        <f>ROUND(E76*F76,2)</f>
        <v>0</v>
      </c>
      <c r="H76" s="236"/>
      <c r="I76" s="235">
        <f>ROUND(E76*H76,2)</f>
        <v>0</v>
      </c>
      <c r="J76" s="236"/>
      <c r="K76" s="235">
        <f>ROUND(E76*J76,2)</f>
        <v>0</v>
      </c>
      <c r="L76" s="235">
        <v>21</v>
      </c>
      <c r="M76" s="235">
        <f>G76*(1+L76/100)</f>
        <v>0</v>
      </c>
      <c r="N76" s="234">
        <v>1</v>
      </c>
      <c r="O76" s="234">
        <f>ROUND(E76*N76,2)</f>
        <v>0.2</v>
      </c>
      <c r="P76" s="234">
        <v>0</v>
      </c>
      <c r="Q76" s="234">
        <f>ROUND(E76*P76,2)</f>
        <v>0</v>
      </c>
      <c r="R76" s="235" t="s">
        <v>716</v>
      </c>
      <c r="S76" s="235" t="s">
        <v>277</v>
      </c>
      <c r="T76" s="235" t="s">
        <v>278</v>
      </c>
      <c r="U76" s="235">
        <v>0</v>
      </c>
      <c r="V76" s="235">
        <f>ROUND(E76*U76,2)</f>
        <v>0</v>
      </c>
      <c r="W76" s="235"/>
      <c r="X76" s="235" t="s">
        <v>346</v>
      </c>
      <c r="Y76" s="235" t="s">
        <v>280</v>
      </c>
      <c r="Z76" s="214"/>
      <c r="AA76" s="214"/>
      <c r="AB76" s="214"/>
      <c r="AC76" s="214"/>
      <c r="AD76" s="214"/>
      <c r="AE76" s="214"/>
      <c r="AF76" s="214"/>
      <c r="AG76" s="214" t="s">
        <v>688</v>
      </c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</row>
    <row r="77" spans="1:60" outlineLevel="2" x14ac:dyDescent="0.2">
      <c r="A77" s="231"/>
      <c r="B77" s="232"/>
      <c r="C77" s="263" t="s">
        <v>1982</v>
      </c>
      <c r="D77" s="237"/>
      <c r="E77" s="238">
        <v>0.2</v>
      </c>
      <c r="F77" s="235"/>
      <c r="G77" s="235"/>
      <c r="H77" s="235"/>
      <c r="I77" s="235"/>
      <c r="J77" s="235"/>
      <c r="K77" s="235"/>
      <c r="L77" s="235"/>
      <c r="M77" s="235"/>
      <c r="N77" s="234"/>
      <c r="O77" s="234"/>
      <c r="P77" s="234"/>
      <c r="Q77" s="234"/>
      <c r="R77" s="235"/>
      <c r="S77" s="235"/>
      <c r="T77" s="235"/>
      <c r="U77" s="235"/>
      <c r="V77" s="235"/>
      <c r="W77" s="235"/>
      <c r="X77" s="235"/>
      <c r="Y77" s="235"/>
      <c r="Z77" s="214"/>
      <c r="AA77" s="214"/>
      <c r="AB77" s="214"/>
      <c r="AC77" s="214"/>
      <c r="AD77" s="214"/>
      <c r="AE77" s="214"/>
      <c r="AF77" s="214"/>
      <c r="AG77" s="214" t="s">
        <v>283</v>
      </c>
      <c r="AH77" s="214">
        <v>0</v>
      </c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</row>
    <row r="78" spans="1:60" outlineLevel="1" x14ac:dyDescent="0.2">
      <c r="A78" s="248">
        <v>33</v>
      </c>
      <c r="B78" s="249" t="s">
        <v>1983</v>
      </c>
      <c r="C78" s="262" t="s">
        <v>1984</v>
      </c>
      <c r="D78" s="250" t="s">
        <v>379</v>
      </c>
      <c r="E78" s="251">
        <v>0.01</v>
      </c>
      <c r="F78" s="252"/>
      <c r="G78" s="253">
        <f>ROUND(E78*F78,2)</f>
        <v>0</v>
      </c>
      <c r="H78" s="236"/>
      <c r="I78" s="235">
        <f>ROUND(E78*H78,2)</f>
        <v>0</v>
      </c>
      <c r="J78" s="236"/>
      <c r="K78" s="235">
        <f>ROUND(E78*J78,2)</f>
        <v>0</v>
      </c>
      <c r="L78" s="235">
        <v>21</v>
      </c>
      <c r="M78" s="235">
        <f>G78*(1+L78/100)</f>
        <v>0</v>
      </c>
      <c r="N78" s="234">
        <v>1</v>
      </c>
      <c r="O78" s="234">
        <f>ROUND(E78*N78,2)</f>
        <v>0.01</v>
      </c>
      <c r="P78" s="234">
        <v>0</v>
      </c>
      <c r="Q78" s="234">
        <f>ROUND(E78*P78,2)</f>
        <v>0</v>
      </c>
      <c r="R78" s="235" t="s">
        <v>716</v>
      </c>
      <c r="S78" s="235" t="s">
        <v>277</v>
      </c>
      <c r="T78" s="235" t="s">
        <v>278</v>
      </c>
      <c r="U78" s="235">
        <v>0</v>
      </c>
      <c r="V78" s="235">
        <f>ROUND(E78*U78,2)</f>
        <v>0</v>
      </c>
      <c r="W78" s="235"/>
      <c r="X78" s="235" t="s">
        <v>346</v>
      </c>
      <c r="Y78" s="235" t="s">
        <v>280</v>
      </c>
      <c r="Z78" s="214"/>
      <c r="AA78" s="214"/>
      <c r="AB78" s="214"/>
      <c r="AC78" s="214"/>
      <c r="AD78" s="214"/>
      <c r="AE78" s="214"/>
      <c r="AF78" s="214"/>
      <c r="AG78" s="214" t="s">
        <v>688</v>
      </c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</row>
    <row r="79" spans="1:60" ht="22.5" outlineLevel="2" x14ac:dyDescent="0.2">
      <c r="A79" s="231"/>
      <c r="B79" s="232"/>
      <c r="C79" s="263" t="s">
        <v>1985</v>
      </c>
      <c r="D79" s="237"/>
      <c r="E79" s="238">
        <v>0.01</v>
      </c>
      <c r="F79" s="235"/>
      <c r="G79" s="235"/>
      <c r="H79" s="235"/>
      <c r="I79" s="235"/>
      <c r="J79" s="235"/>
      <c r="K79" s="235"/>
      <c r="L79" s="235"/>
      <c r="M79" s="235"/>
      <c r="N79" s="234"/>
      <c r="O79" s="234"/>
      <c r="P79" s="234"/>
      <c r="Q79" s="234"/>
      <c r="R79" s="235"/>
      <c r="S79" s="235"/>
      <c r="T79" s="235"/>
      <c r="U79" s="235"/>
      <c r="V79" s="235"/>
      <c r="W79" s="235"/>
      <c r="X79" s="235"/>
      <c r="Y79" s="235"/>
      <c r="Z79" s="214"/>
      <c r="AA79" s="214"/>
      <c r="AB79" s="214"/>
      <c r="AC79" s="214"/>
      <c r="AD79" s="214"/>
      <c r="AE79" s="214"/>
      <c r="AF79" s="214"/>
      <c r="AG79" s="214" t="s">
        <v>283</v>
      </c>
      <c r="AH79" s="214">
        <v>0</v>
      </c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</row>
    <row r="80" spans="1:60" outlineLevel="1" x14ac:dyDescent="0.2">
      <c r="A80" s="248">
        <v>34</v>
      </c>
      <c r="B80" s="249" t="s">
        <v>1986</v>
      </c>
      <c r="C80" s="262" t="s">
        <v>1987</v>
      </c>
      <c r="D80" s="250" t="s">
        <v>379</v>
      </c>
      <c r="E80" s="251">
        <v>0.02</v>
      </c>
      <c r="F80" s="252"/>
      <c r="G80" s="253">
        <f>ROUND(E80*F80,2)</f>
        <v>0</v>
      </c>
      <c r="H80" s="236"/>
      <c r="I80" s="235">
        <f>ROUND(E80*H80,2)</f>
        <v>0</v>
      </c>
      <c r="J80" s="236"/>
      <c r="K80" s="235">
        <f>ROUND(E80*J80,2)</f>
        <v>0</v>
      </c>
      <c r="L80" s="235">
        <v>21</v>
      </c>
      <c r="M80" s="235">
        <f>G80*(1+L80/100)</f>
        <v>0</v>
      </c>
      <c r="N80" s="234">
        <v>1</v>
      </c>
      <c r="O80" s="234">
        <f>ROUND(E80*N80,2)</f>
        <v>0.02</v>
      </c>
      <c r="P80" s="234">
        <v>0</v>
      </c>
      <c r="Q80" s="234">
        <f>ROUND(E80*P80,2)</f>
        <v>0</v>
      </c>
      <c r="R80" s="235" t="s">
        <v>716</v>
      </c>
      <c r="S80" s="235" t="s">
        <v>277</v>
      </c>
      <c r="T80" s="235" t="s">
        <v>278</v>
      </c>
      <c r="U80" s="235">
        <v>0</v>
      </c>
      <c r="V80" s="235">
        <f>ROUND(E80*U80,2)</f>
        <v>0</v>
      </c>
      <c r="W80" s="235"/>
      <c r="X80" s="235" t="s">
        <v>346</v>
      </c>
      <c r="Y80" s="235" t="s">
        <v>280</v>
      </c>
      <c r="Z80" s="214"/>
      <c r="AA80" s="214"/>
      <c r="AB80" s="214"/>
      <c r="AC80" s="214"/>
      <c r="AD80" s="214"/>
      <c r="AE80" s="214"/>
      <c r="AF80" s="214"/>
      <c r="AG80" s="214" t="s">
        <v>688</v>
      </c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</row>
    <row r="81" spans="1:60" ht="22.5" outlineLevel="2" x14ac:dyDescent="0.2">
      <c r="A81" s="231"/>
      <c r="B81" s="232"/>
      <c r="C81" s="263" t="s">
        <v>1988</v>
      </c>
      <c r="D81" s="237"/>
      <c r="E81" s="238">
        <v>0.02</v>
      </c>
      <c r="F81" s="235"/>
      <c r="G81" s="235"/>
      <c r="H81" s="235"/>
      <c r="I81" s="235"/>
      <c r="J81" s="235"/>
      <c r="K81" s="235"/>
      <c r="L81" s="235"/>
      <c r="M81" s="235"/>
      <c r="N81" s="234"/>
      <c r="O81" s="234"/>
      <c r="P81" s="234"/>
      <c r="Q81" s="234"/>
      <c r="R81" s="235"/>
      <c r="S81" s="235"/>
      <c r="T81" s="235"/>
      <c r="U81" s="235"/>
      <c r="V81" s="235"/>
      <c r="W81" s="235"/>
      <c r="X81" s="235"/>
      <c r="Y81" s="235"/>
      <c r="Z81" s="214"/>
      <c r="AA81" s="214"/>
      <c r="AB81" s="214"/>
      <c r="AC81" s="214"/>
      <c r="AD81" s="214"/>
      <c r="AE81" s="214"/>
      <c r="AF81" s="214"/>
      <c r="AG81" s="214" t="s">
        <v>283</v>
      </c>
      <c r="AH81" s="214">
        <v>0</v>
      </c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</row>
    <row r="82" spans="1:60" outlineLevel="1" x14ac:dyDescent="0.2">
      <c r="A82" s="248">
        <v>35</v>
      </c>
      <c r="B82" s="249" t="s">
        <v>1989</v>
      </c>
      <c r="C82" s="262" t="s">
        <v>1990</v>
      </c>
      <c r="D82" s="250" t="s">
        <v>379</v>
      </c>
      <c r="E82" s="251">
        <v>0.02</v>
      </c>
      <c r="F82" s="252"/>
      <c r="G82" s="253">
        <f>ROUND(E82*F82,2)</f>
        <v>0</v>
      </c>
      <c r="H82" s="236"/>
      <c r="I82" s="235">
        <f>ROUND(E82*H82,2)</f>
        <v>0</v>
      </c>
      <c r="J82" s="236"/>
      <c r="K82" s="235">
        <f>ROUND(E82*J82,2)</f>
        <v>0</v>
      </c>
      <c r="L82" s="235">
        <v>21</v>
      </c>
      <c r="M82" s="235">
        <f>G82*(1+L82/100)</f>
        <v>0</v>
      </c>
      <c r="N82" s="234">
        <v>1</v>
      </c>
      <c r="O82" s="234">
        <f>ROUND(E82*N82,2)</f>
        <v>0.02</v>
      </c>
      <c r="P82" s="234">
        <v>0</v>
      </c>
      <c r="Q82" s="234">
        <f>ROUND(E82*P82,2)</f>
        <v>0</v>
      </c>
      <c r="R82" s="235" t="s">
        <v>716</v>
      </c>
      <c r="S82" s="235" t="s">
        <v>277</v>
      </c>
      <c r="T82" s="235" t="s">
        <v>278</v>
      </c>
      <c r="U82" s="235">
        <v>0</v>
      </c>
      <c r="V82" s="235">
        <f>ROUND(E82*U82,2)</f>
        <v>0</v>
      </c>
      <c r="W82" s="235"/>
      <c r="X82" s="235" t="s">
        <v>346</v>
      </c>
      <c r="Y82" s="235" t="s">
        <v>280</v>
      </c>
      <c r="Z82" s="214"/>
      <c r="AA82" s="214"/>
      <c r="AB82" s="214"/>
      <c r="AC82" s="214"/>
      <c r="AD82" s="214"/>
      <c r="AE82" s="214"/>
      <c r="AF82" s="214"/>
      <c r="AG82" s="214" t="s">
        <v>688</v>
      </c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</row>
    <row r="83" spans="1:60" ht="22.5" outlineLevel="2" x14ac:dyDescent="0.2">
      <c r="A83" s="231"/>
      <c r="B83" s="232"/>
      <c r="C83" s="263" t="s">
        <v>1991</v>
      </c>
      <c r="D83" s="237"/>
      <c r="E83" s="238">
        <v>0.02</v>
      </c>
      <c r="F83" s="235"/>
      <c r="G83" s="235"/>
      <c r="H83" s="235"/>
      <c r="I83" s="235"/>
      <c r="J83" s="235"/>
      <c r="K83" s="235"/>
      <c r="L83" s="235"/>
      <c r="M83" s="235"/>
      <c r="N83" s="234"/>
      <c r="O83" s="234"/>
      <c r="P83" s="234"/>
      <c r="Q83" s="234"/>
      <c r="R83" s="235"/>
      <c r="S83" s="235"/>
      <c r="T83" s="235"/>
      <c r="U83" s="235"/>
      <c r="V83" s="235"/>
      <c r="W83" s="235"/>
      <c r="X83" s="235"/>
      <c r="Y83" s="235"/>
      <c r="Z83" s="214"/>
      <c r="AA83" s="214"/>
      <c r="AB83" s="214"/>
      <c r="AC83" s="214"/>
      <c r="AD83" s="214"/>
      <c r="AE83" s="214"/>
      <c r="AF83" s="214"/>
      <c r="AG83" s="214" t="s">
        <v>283</v>
      </c>
      <c r="AH83" s="214">
        <v>0</v>
      </c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</row>
    <row r="84" spans="1:60" outlineLevel="1" x14ac:dyDescent="0.2">
      <c r="A84" s="248">
        <v>36</v>
      </c>
      <c r="B84" s="249" t="s">
        <v>1992</v>
      </c>
      <c r="C84" s="262" t="s">
        <v>1993</v>
      </c>
      <c r="D84" s="250" t="s">
        <v>342</v>
      </c>
      <c r="E84" s="251">
        <v>12.15</v>
      </c>
      <c r="F84" s="252"/>
      <c r="G84" s="253">
        <f>ROUND(E84*F84,2)</f>
        <v>0</v>
      </c>
      <c r="H84" s="236"/>
      <c r="I84" s="235">
        <f>ROUND(E84*H84,2)</f>
        <v>0</v>
      </c>
      <c r="J84" s="236"/>
      <c r="K84" s="235">
        <f>ROUND(E84*J84,2)</f>
        <v>0</v>
      </c>
      <c r="L84" s="235">
        <v>21</v>
      </c>
      <c r="M84" s="235">
        <f>G84*(1+L84/100)</f>
        <v>0</v>
      </c>
      <c r="N84" s="234">
        <v>6.7600000000000004E-3</v>
      </c>
      <c r="O84" s="234">
        <f>ROUND(E84*N84,2)</f>
        <v>0.08</v>
      </c>
      <c r="P84" s="234">
        <v>0</v>
      </c>
      <c r="Q84" s="234">
        <f>ROUND(E84*P84,2)</f>
        <v>0</v>
      </c>
      <c r="R84" s="235" t="s">
        <v>716</v>
      </c>
      <c r="S84" s="235" t="s">
        <v>278</v>
      </c>
      <c r="T84" s="235" t="s">
        <v>278</v>
      </c>
      <c r="U84" s="235">
        <v>0</v>
      </c>
      <c r="V84" s="235">
        <f>ROUND(E84*U84,2)</f>
        <v>0</v>
      </c>
      <c r="W84" s="235"/>
      <c r="X84" s="235" t="s">
        <v>346</v>
      </c>
      <c r="Y84" s="235" t="s">
        <v>280</v>
      </c>
      <c r="Z84" s="214"/>
      <c r="AA84" s="214"/>
      <c r="AB84" s="214"/>
      <c r="AC84" s="214"/>
      <c r="AD84" s="214"/>
      <c r="AE84" s="214"/>
      <c r="AF84" s="214"/>
      <c r="AG84" s="214" t="s">
        <v>688</v>
      </c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</row>
    <row r="85" spans="1:60" outlineLevel="2" x14ac:dyDescent="0.2">
      <c r="A85" s="231"/>
      <c r="B85" s="232"/>
      <c r="C85" s="263" t="s">
        <v>1994</v>
      </c>
      <c r="D85" s="237"/>
      <c r="E85" s="238">
        <v>12.15</v>
      </c>
      <c r="F85" s="235"/>
      <c r="G85" s="235"/>
      <c r="H85" s="235"/>
      <c r="I85" s="235"/>
      <c r="J85" s="235"/>
      <c r="K85" s="235"/>
      <c r="L85" s="235"/>
      <c r="M85" s="235"/>
      <c r="N85" s="234"/>
      <c r="O85" s="234"/>
      <c r="P85" s="234"/>
      <c r="Q85" s="234"/>
      <c r="R85" s="235"/>
      <c r="S85" s="235"/>
      <c r="T85" s="235"/>
      <c r="U85" s="235"/>
      <c r="V85" s="235"/>
      <c r="W85" s="235"/>
      <c r="X85" s="235"/>
      <c r="Y85" s="235"/>
      <c r="Z85" s="214"/>
      <c r="AA85" s="214"/>
      <c r="AB85" s="214"/>
      <c r="AC85" s="214"/>
      <c r="AD85" s="214"/>
      <c r="AE85" s="214"/>
      <c r="AF85" s="214"/>
      <c r="AG85" s="214" t="s">
        <v>283</v>
      </c>
      <c r="AH85" s="214">
        <v>0</v>
      </c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</row>
    <row r="86" spans="1:60" outlineLevel="1" x14ac:dyDescent="0.2">
      <c r="A86" s="231">
        <v>37</v>
      </c>
      <c r="B86" s="232" t="s">
        <v>1995</v>
      </c>
      <c r="C86" s="265" t="s">
        <v>1996</v>
      </c>
      <c r="D86" s="233" t="s">
        <v>0</v>
      </c>
      <c r="E86" s="260"/>
      <c r="F86" s="236"/>
      <c r="G86" s="235">
        <f>ROUND(E86*F86,2)</f>
        <v>0</v>
      </c>
      <c r="H86" s="236"/>
      <c r="I86" s="235">
        <f>ROUND(E86*H86,2)</f>
        <v>0</v>
      </c>
      <c r="J86" s="236"/>
      <c r="K86" s="235">
        <f>ROUND(E86*J86,2)</f>
        <v>0</v>
      </c>
      <c r="L86" s="235">
        <v>21</v>
      </c>
      <c r="M86" s="235">
        <f>G86*(1+L86/100)</f>
        <v>0</v>
      </c>
      <c r="N86" s="234">
        <v>0</v>
      </c>
      <c r="O86" s="234">
        <f>ROUND(E86*N86,2)</f>
        <v>0</v>
      </c>
      <c r="P86" s="234">
        <v>0</v>
      </c>
      <c r="Q86" s="234">
        <f>ROUND(E86*P86,2)</f>
        <v>0</v>
      </c>
      <c r="R86" s="235"/>
      <c r="S86" s="235" t="s">
        <v>277</v>
      </c>
      <c r="T86" s="235" t="s">
        <v>278</v>
      </c>
      <c r="U86" s="235">
        <v>0</v>
      </c>
      <c r="V86" s="235">
        <f>ROUND(E86*U86,2)</f>
        <v>0</v>
      </c>
      <c r="W86" s="235"/>
      <c r="X86" s="235" t="s">
        <v>705</v>
      </c>
      <c r="Y86" s="235" t="s">
        <v>280</v>
      </c>
      <c r="Z86" s="214"/>
      <c r="AA86" s="214"/>
      <c r="AB86" s="214"/>
      <c r="AC86" s="214"/>
      <c r="AD86" s="214"/>
      <c r="AE86" s="214"/>
      <c r="AF86" s="214"/>
      <c r="AG86" s="214" t="s">
        <v>741</v>
      </c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</row>
    <row r="87" spans="1:60" x14ac:dyDescent="0.2">
      <c r="A87" s="241" t="s">
        <v>272</v>
      </c>
      <c r="B87" s="242" t="s">
        <v>224</v>
      </c>
      <c r="C87" s="261" t="s">
        <v>225</v>
      </c>
      <c r="D87" s="243"/>
      <c r="E87" s="244"/>
      <c r="F87" s="245"/>
      <c r="G87" s="246">
        <f>SUMIF(AG88:AG92,"&lt;&gt;NOR",G88:G92)</f>
        <v>0</v>
      </c>
      <c r="H87" s="240"/>
      <c r="I87" s="240">
        <f>SUM(I88:I92)</f>
        <v>0</v>
      </c>
      <c r="J87" s="240"/>
      <c r="K87" s="240">
        <f>SUM(K88:K92)</f>
        <v>0</v>
      </c>
      <c r="L87" s="240"/>
      <c r="M87" s="240">
        <f>SUM(M88:M92)</f>
        <v>0</v>
      </c>
      <c r="N87" s="239"/>
      <c r="O87" s="239">
        <f>SUM(O88:O92)</f>
        <v>0</v>
      </c>
      <c r="P87" s="239"/>
      <c r="Q87" s="239">
        <f>SUM(Q88:Q92)</f>
        <v>0</v>
      </c>
      <c r="R87" s="240"/>
      <c r="S87" s="240"/>
      <c r="T87" s="240"/>
      <c r="U87" s="240"/>
      <c r="V87" s="240">
        <f>SUM(V88:V92)</f>
        <v>4.07</v>
      </c>
      <c r="W87" s="240"/>
      <c r="X87" s="240"/>
      <c r="Y87" s="240"/>
      <c r="AG87" t="s">
        <v>273</v>
      </c>
    </row>
    <row r="88" spans="1:60" outlineLevel="1" x14ac:dyDescent="0.2">
      <c r="A88" s="248">
        <v>38</v>
      </c>
      <c r="B88" s="249" t="s">
        <v>1997</v>
      </c>
      <c r="C88" s="262" t="s">
        <v>1998</v>
      </c>
      <c r="D88" s="250" t="s">
        <v>342</v>
      </c>
      <c r="E88" s="251">
        <v>8.15</v>
      </c>
      <c r="F88" s="252"/>
      <c r="G88" s="253">
        <f>ROUND(E88*F88,2)</f>
        <v>0</v>
      </c>
      <c r="H88" s="236"/>
      <c r="I88" s="235">
        <f>ROUND(E88*H88,2)</f>
        <v>0</v>
      </c>
      <c r="J88" s="236"/>
      <c r="K88" s="235">
        <f>ROUND(E88*J88,2)</f>
        <v>0</v>
      </c>
      <c r="L88" s="235">
        <v>21</v>
      </c>
      <c r="M88" s="235">
        <f>G88*(1+L88/100)</f>
        <v>0</v>
      </c>
      <c r="N88" s="234">
        <v>8.0000000000000007E-5</v>
      </c>
      <c r="O88" s="234">
        <f>ROUND(E88*N88,2)</f>
        <v>0</v>
      </c>
      <c r="P88" s="234">
        <v>0</v>
      </c>
      <c r="Q88" s="234">
        <f>ROUND(E88*P88,2)</f>
        <v>0</v>
      </c>
      <c r="R88" s="235"/>
      <c r="S88" s="235" t="s">
        <v>277</v>
      </c>
      <c r="T88" s="235" t="s">
        <v>278</v>
      </c>
      <c r="U88" s="235">
        <v>0.16</v>
      </c>
      <c r="V88" s="235">
        <f>ROUND(E88*U88,2)</f>
        <v>1.3</v>
      </c>
      <c r="W88" s="235"/>
      <c r="X88" s="235" t="s">
        <v>279</v>
      </c>
      <c r="Y88" s="235" t="s">
        <v>280</v>
      </c>
      <c r="Z88" s="214"/>
      <c r="AA88" s="214"/>
      <c r="AB88" s="214"/>
      <c r="AC88" s="214"/>
      <c r="AD88" s="214"/>
      <c r="AE88" s="214"/>
      <c r="AF88" s="214"/>
      <c r="AG88" s="214" t="s">
        <v>657</v>
      </c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</row>
    <row r="89" spans="1:60" outlineLevel="2" x14ac:dyDescent="0.2">
      <c r="A89" s="231"/>
      <c r="B89" s="232"/>
      <c r="C89" s="263" t="s">
        <v>1999</v>
      </c>
      <c r="D89" s="237"/>
      <c r="E89" s="238">
        <v>6.3148799999999996</v>
      </c>
      <c r="F89" s="235"/>
      <c r="G89" s="235"/>
      <c r="H89" s="235"/>
      <c r="I89" s="235"/>
      <c r="J89" s="235"/>
      <c r="K89" s="235"/>
      <c r="L89" s="235"/>
      <c r="M89" s="235"/>
      <c r="N89" s="234"/>
      <c r="O89" s="234"/>
      <c r="P89" s="234"/>
      <c r="Q89" s="234"/>
      <c r="R89" s="235"/>
      <c r="S89" s="235"/>
      <c r="T89" s="235"/>
      <c r="U89" s="235"/>
      <c r="V89" s="235"/>
      <c r="W89" s="235"/>
      <c r="X89" s="235"/>
      <c r="Y89" s="235"/>
      <c r="Z89" s="214"/>
      <c r="AA89" s="214"/>
      <c r="AB89" s="214"/>
      <c r="AC89" s="214"/>
      <c r="AD89" s="214"/>
      <c r="AE89" s="214"/>
      <c r="AF89" s="214"/>
      <c r="AG89" s="214" t="s">
        <v>283</v>
      </c>
      <c r="AH89" s="214">
        <v>0</v>
      </c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</row>
    <row r="90" spans="1:60" outlineLevel="3" x14ac:dyDescent="0.2">
      <c r="A90" s="231"/>
      <c r="B90" s="232"/>
      <c r="C90" s="263" t="s">
        <v>2000</v>
      </c>
      <c r="D90" s="237"/>
      <c r="E90" s="238">
        <v>0.48</v>
      </c>
      <c r="F90" s="235"/>
      <c r="G90" s="235"/>
      <c r="H90" s="235"/>
      <c r="I90" s="235"/>
      <c r="J90" s="235"/>
      <c r="K90" s="235"/>
      <c r="L90" s="235"/>
      <c r="M90" s="235"/>
      <c r="N90" s="234"/>
      <c r="O90" s="234"/>
      <c r="P90" s="234"/>
      <c r="Q90" s="234"/>
      <c r="R90" s="235"/>
      <c r="S90" s="235"/>
      <c r="T90" s="235"/>
      <c r="U90" s="235"/>
      <c r="V90" s="235"/>
      <c r="W90" s="235"/>
      <c r="X90" s="235"/>
      <c r="Y90" s="235"/>
      <c r="Z90" s="214"/>
      <c r="AA90" s="214"/>
      <c r="AB90" s="214"/>
      <c r="AC90" s="214"/>
      <c r="AD90" s="214"/>
      <c r="AE90" s="214"/>
      <c r="AF90" s="214"/>
      <c r="AG90" s="214" t="s">
        <v>283</v>
      </c>
      <c r="AH90" s="214">
        <v>0</v>
      </c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</row>
    <row r="91" spans="1:60" outlineLevel="3" x14ac:dyDescent="0.2">
      <c r="A91" s="231"/>
      <c r="B91" s="232"/>
      <c r="C91" s="263" t="s">
        <v>2001</v>
      </c>
      <c r="D91" s="237"/>
      <c r="E91" s="238">
        <v>1.3551200000000001</v>
      </c>
      <c r="F91" s="235"/>
      <c r="G91" s="235"/>
      <c r="H91" s="235"/>
      <c r="I91" s="235"/>
      <c r="J91" s="235"/>
      <c r="K91" s="235"/>
      <c r="L91" s="235"/>
      <c r="M91" s="235"/>
      <c r="N91" s="234"/>
      <c r="O91" s="234"/>
      <c r="P91" s="234"/>
      <c r="Q91" s="234"/>
      <c r="R91" s="235"/>
      <c r="S91" s="235"/>
      <c r="T91" s="235"/>
      <c r="U91" s="235"/>
      <c r="V91" s="235"/>
      <c r="W91" s="235"/>
      <c r="X91" s="235"/>
      <c r="Y91" s="235"/>
      <c r="Z91" s="214"/>
      <c r="AA91" s="214"/>
      <c r="AB91" s="214"/>
      <c r="AC91" s="214"/>
      <c r="AD91" s="214"/>
      <c r="AE91" s="214"/>
      <c r="AF91" s="214"/>
      <c r="AG91" s="214" t="s">
        <v>283</v>
      </c>
      <c r="AH91" s="214">
        <v>0</v>
      </c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</row>
    <row r="92" spans="1:60" outlineLevel="1" x14ac:dyDescent="0.2">
      <c r="A92" s="254">
        <v>39</v>
      </c>
      <c r="B92" s="255" t="s">
        <v>2002</v>
      </c>
      <c r="C92" s="264" t="s">
        <v>2003</v>
      </c>
      <c r="D92" s="256" t="s">
        <v>342</v>
      </c>
      <c r="E92" s="257">
        <v>8.15</v>
      </c>
      <c r="F92" s="258"/>
      <c r="G92" s="259">
        <f>ROUND(E92*F92,2)</f>
        <v>0</v>
      </c>
      <c r="H92" s="236"/>
      <c r="I92" s="235">
        <f>ROUND(E92*H92,2)</f>
        <v>0</v>
      </c>
      <c r="J92" s="236"/>
      <c r="K92" s="235">
        <f>ROUND(E92*J92,2)</f>
        <v>0</v>
      </c>
      <c r="L92" s="235">
        <v>21</v>
      </c>
      <c r="M92" s="235">
        <f>G92*(1+L92/100)</f>
        <v>0</v>
      </c>
      <c r="N92" s="234">
        <v>2.9E-4</v>
      </c>
      <c r="O92" s="234">
        <f>ROUND(E92*N92,2)</f>
        <v>0</v>
      </c>
      <c r="P92" s="234">
        <v>0</v>
      </c>
      <c r="Q92" s="234">
        <f>ROUND(E92*P92,2)</f>
        <v>0</v>
      </c>
      <c r="R92" s="235"/>
      <c r="S92" s="235" t="s">
        <v>311</v>
      </c>
      <c r="T92" s="235" t="s">
        <v>1157</v>
      </c>
      <c r="U92" s="235">
        <v>0.34</v>
      </c>
      <c r="V92" s="235">
        <f>ROUND(E92*U92,2)</f>
        <v>2.77</v>
      </c>
      <c r="W92" s="235"/>
      <c r="X92" s="235" t="s">
        <v>279</v>
      </c>
      <c r="Y92" s="235" t="s">
        <v>280</v>
      </c>
      <c r="Z92" s="214"/>
      <c r="AA92" s="214"/>
      <c r="AB92" s="214"/>
      <c r="AC92" s="214"/>
      <c r="AD92" s="214"/>
      <c r="AE92" s="214"/>
      <c r="AF92" s="214"/>
      <c r="AG92" s="214" t="s">
        <v>281</v>
      </c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</row>
    <row r="93" spans="1:60" x14ac:dyDescent="0.2">
      <c r="A93" s="241" t="s">
        <v>272</v>
      </c>
      <c r="B93" s="242" t="s">
        <v>244</v>
      </c>
      <c r="C93" s="261" t="s">
        <v>29</v>
      </c>
      <c r="D93" s="243"/>
      <c r="E93" s="244"/>
      <c r="F93" s="245"/>
      <c r="G93" s="246">
        <f>SUMIF(AG94:AG94,"&lt;&gt;NOR",G94:G94)</f>
        <v>0</v>
      </c>
      <c r="H93" s="240"/>
      <c r="I93" s="240">
        <f>SUM(I94:I94)</f>
        <v>0</v>
      </c>
      <c r="J93" s="240"/>
      <c r="K93" s="240">
        <f>SUM(K94:K94)</f>
        <v>0</v>
      </c>
      <c r="L93" s="240"/>
      <c r="M93" s="240">
        <f>SUM(M94:M94)</f>
        <v>0</v>
      </c>
      <c r="N93" s="239"/>
      <c r="O93" s="239">
        <f>SUM(O94:O94)</f>
        <v>0</v>
      </c>
      <c r="P93" s="239"/>
      <c r="Q93" s="239">
        <f>SUM(Q94:Q94)</f>
        <v>0</v>
      </c>
      <c r="R93" s="240"/>
      <c r="S93" s="240"/>
      <c r="T93" s="240"/>
      <c r="U93" s="240"/>
      <c r="V93" s="240">
        <f>SUM(V94:V94)</f>
        <v>0</v>
      </c>
      <c r="W93" s="240"/>
      <c r="X93" s="240"/>
      <c r="Y93" s="240"/>
      <c r="AG93" t="s">
        <v>273</v>
      </c>
    </row>
    <row r="94" spans="1:60" outlineLevel="1" x14ac:dyDescent="0.2">
      <c r="A94" s="248">
        <v>40</v>
      </c>
      <c r="B94" s="249" t="s">
        <v>1435</v>
      </c>
      <c r="C94" s="262" t="s">
        <v>1141</v>
      </c>
      <c r="D94" s="250" t="s">
        <v>804</v>
      </c>
      <c r="E94" s="251">
        <v>1</v>
      </c>
      <c r="F94" s="252"/>
      <c r="G94" s="253">
        <f>ROUND(E94*F94,2)</f>
        <v>0</v>
      </c>
      <c r="H94" s="236"/>
      <c r="I94" s="235">
        <f>ROUND(E94*H94,2)</f>
        <v>0</v>
      </c>
      <c r="J94" s="236"/>
      <c r="K94" s="235">
        <f>ROUND(E94*J94,2)</f>
        <v>0</v>
      </c>
      <c r="L94" s="235">
        <v>21</v>
      </c>
      <c r="M94" s="235">
        <f>G94*(1+L94/100)</f>
        <v>0</v>
      </c>
      <c r="N94" s="234">
        <v>0</v>
      </c>
      <c r="O94" s="234">
        <f>ROUND(E94*N94,2)</f>
        <v>0</v>
      </c>
      <c r="P94" s="234">
        <v>0</v>
      </c>
      <c r="Q94" s="234">
        <f>ROUND(E94*P94,2)</f>
        <v>0</v>
      </c>
      <c r="R94" s="235"/>
      <c r="S94" s="235" t="s">
        <v>277</v>
      </c>
      <c r="T94" s="235" t="s">
        <v>312</v>
      </c>
      <c r="U94" s="235">
        <v>0</v>
      </c>
      <c r="V94" s="235">
        <f>ROUND(E94*U94,2)</f>
        <v>0</v>
      </c>
      <c r="W94" s="235"/>
      <c r="X94" s="235" t="s">
        <v>805</v>
      </c>
      <c r="Y94" s="235" t="s">
        <v>280</v>
      </c>
      <c r="Z94" s="214"/>
      <c r="AA94" s="214"/>
      <c r="AB94" s="214"/>
      <c r="AC94" s="214"/>
      <c r="AD94" s="214"/>
      <c r="AE94" s="214"/>
      <c r="AF94" s="214"/>
      <c r="AG94" s="214" t="s">
        <v>809</v>
      </c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</row>
    <row r="95" spans="1:60" x14ac:dyDescent="0.2">
      <c r="A95" s="3"/>
      <c r="B95" s="4"/>
      <c r="C95" s="266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AE95">
        <v>12</v>
      </c>
      <c r="AF95">
        <v>21</v>
      </c>
      <c r="AG95" t="s">
        <v>258</v>
      </c>
    </row>
    <row r="96" spans="1:60" x14ac:dyDescent="0.2">
      <c r="A96" s="217"/>
      <c r="B96" s="218" t="s">
        <v>31</v>
      </c>
      <c r="C96" s="267"/>
      <c r="D96" s="219"/>
      <c r="E96" s="220"/>
      <c r="F96" s="220"/>
      <c r="G96" s="247">
        <f>G8+G19+G30+G42+G55+G60+G62+G64+G87+G93</f>
        <v>0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AE96">
        <f>SUMIF(L7:L94,AE95,G7:G94)</f>
        <v>0</v>
      </c>
      <c r="AF96">
        <f>SUMIF(L7:L94,AF95,G7:G94)</f>
        <v>0</v>
      </c>
      <c r="AG96" t="s">
        <v>810</v>
      </c>
    </row>
    <row r="97" spans="1:33" x14ac:dyDescent="0.2">
      <c r="A97" s="3"/>
      <c r="B97" s="4"/>
      <c r="C97" s="266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33" x14ac:dyDescent="0.2">
      <c r="A98" s="3"/>
      <c r="B98" s="4"/>
      <c r="C98" s="266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33" x14ac:dyDescent="0.2">
      <c r="A99" s="221" t="s">
        <v>811</v>
      </c>
      <c r="B99" s="221"/>
      <c r="C99" s="268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33" x14ac:dyDescent="0.2">
      <c r="A100" s="222"/>
      <c r="B100" s="223"/>
      <c r="C100" s="269"/>
      <c r="D100" s="223"/>
      <c r="E100" s="223"/>
      <c r="F100" s="223"/>
      <c r="G100" s="22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AG100" t="s">
        <v>812</v>
      </c>
    </row>
    <row r="101" spans="1:33" x14ac:dyDescent="0.2">
      <c r="A101" s="225"/>
      <c r="B101" s="226"/>
      <c r="C101" s="270"/>
      <c r="D101" s="226"/>
      <c r="E101" s="226"/>
      <c r="F101" s="226"/>
      <c r="G101" s="227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33" x14ac:dyDescent="0.2">
      <c r="A102" s="225"/>
      <c r="B102" s="226"/>
      <c r="C102" s="270"/>
      <c r="D102" s="226"/>
      <c r="E102" s="226"/>
      <c r="F102" s="226"/>
      <c r="G102" s="227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33" x14ac:dyDescent="0.2">
      <c r="A103" s="225"/>
      <c r="B103" s="226"/>
      <c r="C103" s="270"/>
      <c r="D103" s="226"/>
      <c r="E103" s="226"/>
      <c r="F103" s="226"/>
      <c r="G103" s="227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33" x14ac:dyDescent="0.2">
      <c r="A104" s="228"/>
      <c r="B104" s="229"/>
      <c r="C104" s="271"/>
      <c r="D104" s="229"/>
      <c r="E104" s="229"/>
      <c r="F104" s="229"/>
      <c r="G104" s="23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33" x14ac:dyDescent="0.2">
      <c r="A105" s="3"/>
      <c r="B105" s="4"/>
      <c r="C105" s="266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33" x14ac:dyDescent="0.2">
      <c r="C106" s="272"/>
      <c r="D106" s="10"/>
      <c r="AG106" t="s">
        <v>813</v>
      </c>
    </row>
    <row r="107" spans="1:33" x14ac:dyDescent="0.2">
      <c r="D107" s="10"/>
    </row>
    <row r="108" spans="1:33" x14ac:dyDescent="0.2">
      <c r="D108" s="10"/>
    </row>
    <row r="109" spans="1:33" x14ac:dyDescent="0.2">
      <c r="D109" s="10"/>
    </row>
    <row r="110" spans="1:33" x14ac:dyDescent="0.2">
      <c r="D110" s="10"/>
    </row>
    <row r="111" spans="1:33" x14ac:dyDescent="0.2">
      <c r="D111" s="10"/>
    </row>
    <row r="112" spans="1:33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99:C99"/>
    <mergeCell ref="A100:G104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85</v>
      </c>
      <c r="C3" s="203" t="s">
        <v>86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87</v>
      </c>
      <c r="C4" s="206" t="s">
        <v>86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139</v>
      </c>
      <c r="C8" s="261" t="s">
        <v>140</v>
      </c>
      <c r="D8" s="243"/>
      <c r="E8" s="244"/>
      <c r="F8" s="245"/>
      <c r="G8" s="246">
        <f>SUMIF(AG9:AG47,"&lt;&gt;NOR",G9:G47)</f>
        <v>0</v>
      </c>
      <c r="H8" s="240"/>
      <c r="I8" s="240">
        <f>SUM(I9:I47)</f>
        <v>0</v>
      </c>
      <c r="J8" s="240"/>
      <c r="K8" s="240">
        <f>SUM(K9:K47)</f>
        <v>0</v>
      </c>
      <c r="L8" s="240"/>
      <c r="M8" s="240">
        <f>SUM(M9:M47)</f>
        <v>0</v>
      </c>
      <c r="N8" s="239"/>
      <c r="O8" s="239">
        <f>SUM(O9:O47)</f>
        <v>2439.71</v>
      </c>
      <c r="P8" s="239"/>
      <c r="Q8" s="239">
        <f>SUM(Q9:Q47)</f>
        <v>0</v>
      </c>
      <c r="R8" s="240"/>
      <c r="S8" s="240"/>
      <c r="T8" s="240"/>
      <c r="U8" s="240"/>
      <c r="V8" s="240">
        <f>SUM(V9:V47)</f>
        <v>414.28</v>
      </c>
      <c r="W8" s="240"/>
      <c r="X8" s="240"/>
      <c r="Y8" s="240"/>
      <c r="AG8" t="s">
        <v>273</v>
      </c>
    </row>
    <row r="9" spans="1:60" outlineLevel="1" x14ac:dyDescent="0.2">
      <c r="A9" s="248">
        <v>1</v>
      </c>
      <c r="B9" s="249" t="s">
        <v>274</v>
      </c>
      <c r="C9" s="262" t="s">
        <v>275</v>
      </c>
      <c r="D9" s="250" t="s">
        <v>276</v>
      </c>
      <c r="E9" s="251">
        <v>418.8</v>
      </c>
      <c r="F9" s="252"/>
      <c r="G9" s="253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277</v>
      </c>
      <c r="T9" s="235" t="s">
        <v>278</v>
      </c>
      <c r="U9" s="235">
        <v>1.34E-2</v>
      </c>
      <c r="V9" s="235">
        <f>ROUND(E9*U9,2)</f>
        <v>5.61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281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">
      <c r="A10" s="231"/>
      <c r="B10" s="232"/>
      <c r="C10" s="263" t="s">
        <v>2004</v>
      </c>
      <c r="D10" s="237"/>
      <c r="E10" s="238">
        <v>418.8</v>
      </c>
      <c r="F10" s="235"/>
      <c r="G10" s="235"/>
      <c r="H10" s="235"/>
      <c r="I10" s="235"/>
      <c r="J10" s="235"/>
      <c r="K10" s="235"/>
      <c r="L10" s="235"/>
      <c r="M10" s="235"/>
      <c r="N10" s="234"/>
      <c r="O10" s="234"/>
      <c r="P10" s="234"/>
      <c r="Q10" s="234"/>
      <c r="R10" s="235"/>
      <c r="S10" s="235"/>
      <c r="T10" s="235"/>
      <c r="U10" s="235"/>
      <c r="V10" s="235"/>
      <c r="W10" s="235"/>
      <c r="X10" s="235"/>
      <c r="Y10" s="235"/>
      <c r="Z10" s="214"/>
      <c r="AA10" s="214"/>
      <c r="AB10" s="214"/>
      <c r="AC10" s="214"/>
      <c r="AD10" s="214"/>
      <c r="AE10" s="214"/>
      <c r="AF10" s="214"/>
      <c r="AG10" s="214" t="s">
        <v>283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">
      <c r="A11" s="248">
        <v>2</v>
      </c>
      <c r="B11" s="249" t="s">
        <v>313</v>
      </c>
      <c r="C11" s="262" t="s">
        <v>314</v>
      </c>
      <c r="D11" s="250" t="s">
        <v>276</v>
      </c>
      <c r="E11" s="251">
        <v>101.8</v>
      </c>
      <c r="F11" s="252"/>
      <c r="G11" s="253">
        <f>ROUND(E11*F11,2)</f>
        <v>0</v>
      </c>
      <c r="H11" s="236"/>
      <c r="I11" s="235">
        <f>ROUND(E11*H11,2)</f>
        <v>0</v>
      </c>
      <c r="J11" s="236"/>
      <c r="K11" s="235">
        <f>ROUND(E11*J11,2)</f>
        <v>0</v>
      </c>
      <c r="L11" s="235">
        <v>21</v>
      </c>
      <c r="M11" s="235">
        <f>G11*(1+L11/100)</f>
        <v>0</v>
      </c>
      <c r="N11" s="234">
        <v>0</v>
      </c>
      <c r="O11" s="234">
        <f>ROUND(E11*N11,2)</f>
        <v>0</v>
      </c>
      <c r="P11" s="234">
        <v>0</v>
      </c>
      <c r="Q11" s="234">
        <f>ROUND(E11*P11,2)</f>
        <v>0</v>
      </c>
      <c r="R11" s="235"/>
      <c r="S11" s="235" t="s">
        <v>277</v>
      </c>
      <c r="T11" s="235" t="s">
        <v>278</v>
      </c>
      <c r="U11" s="235">
        <v>0.19</v>
      </c>
      <c r="V11" s="235">
        <f>ROUND(E11*U11,2)</f>
        <v>19.34</v>
      </c>
      <c r="W11" s="235"/>
      <c r="X11" s="235" t="s">
        <v>279</v>
      </c>
      <c r="Y11" s="235" t="s">
        <v>280</v>
      </c>
      <c r="Z11" s="214"/>
      <c r="AA11" s="214"/>
      <c r="AB11" s="214"/>
      <c r="AC11" s="214"/>
      <c r="AD11" s="214"/>
      <c r="AE11" s="214"/>
      <c r="AF11" s="214"/>
      <c r="AG11" s="214" t="s">
        <v>293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ht="22.5" outlineLevel="2" x14ac:dyDescent="0.2">
      <c r="A12" s="231"/>
      <c r="B12" s="232"/>
      <c r="C12" s="263" t="s">
        <v>2005</v>
      </c>
      <c r="D12" s="237"/>
      <c r="E12" s="238">
        <v>50.712000000000003</v>
      </c>
      <c r="F12" s="235"/>
      <c r="G12" s="235"/>
      <c r="H12" s="235"/>
      <c r="I12" s="235"/>
      <c r="J12" s="235"/>
      <c r="K12" s="235"/>
      <c r="L12" s="235"/>
      <c r="M12" s="235"/>
      <c r="N12" s="234"/>
      <c r="O12" s="234"/>
      <c r="P12" s="234"/>
      <c r="Q12" s="234"/>
      <c r="R12" s="235"/>
      <c r="S12" s="235"/>
      <c r="T12" s="235"/>
      <c r="U12" s="235"/>
      <c r="V12" s="235"/>
      <c r="W12" s="235"/>
      <c r="X12" s="235"/>
      <c r="Y12" s="235"/>
      <c r="Z12" s="214"/>
      <c r="AA12" s="214"/>
      <c r="AB12" s="214"/>
      <c r="AC12" s="214"/>
      <c r="AD12" s="214"/>
      <c r="AE12" s="214"/>
      <c r="AF12" s="214"/>
      <c r="AG12" s="214" t="s">
        <v>283</v>
      </c>
      <c r="AH12" s="214">
        <v>0</v>
      </c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ht="22.5" outlineLevel="3" x14ac:dyDescent="0.2">
      <c r="A13" s="231"/>
      <c r="B13" s="232"/>
      <c r="C13" s="263" t="s">
        <v>2006</v>
      </c>
      <c r="D13" s="237"/>
      <c r="E13" s="238">
        <v>51.088000000000001</v>
      </c>
      <c r="F13" s="235"/>
      <c r="G13" s="235"/>
      <c r="H13" s="235"/>
      <c r="I13" s="235"/>
      <c r="J13" s="235"/>
      <c r="K13" s="235"/>
      <c r="L13" s="235"/>
      <c r="M13" s="235"/>
      <c r="N13" s="234"/>
      <c r="O13" s="234"/>
      <c r="P13" s="234"/>
      <c r="Q13" s="234"/>
      <c r="R13" s="235"/>
      <c r="S13" s="235"/>
      <c r="T13" s="235"/>
      <c r="U13" s="235"/>
      <c r="V13" s="235"/>
      <c r="W13" s="235"/>
      <c r="X13" s="235"/>
      <c r="Y13" s="235"/>
      <c r="Z13" s="214"/>
      <c r="AA13" s="214"/>
      <c r="AB13" s="214"/>
      <c r="AC13" s="214"/>
      <c r="AD13" s="214"/>
      <c r="AE13" s="214"/>
      <c r="AF13" s="214"/>
      <c r="AG13" s="214" t="s">
        <v>283</v>
      </c>
      <c r="AH13" s="214">
        <v>0</v>
      </c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1" x14ac:dyDescent="0.2">
      <c r="A14" s="248">
        <v>3</v>
      </c>
      <c r="B14" s="249" t="s">
        <v>316</v>
      </c>
      <c r="C14" s="262" t="s">
        <v>317</v>
      </c>
      <c r="D14" s="250" t="s">
        <v>276</v>
      </c>
      <c r="E14" s="251">
        <v>101.8</v>
      </c>
      <c r="F14" s="252"/>
      <c r="G14" s="253">
        <f>ROUND(E14*F14,2)</f>
        <v>0</v>
      </c>
      <c r="H14" s="236"/>
      <c r="I14" s="235">
        <f>ROUND(E14*H14,2)</f>
        <v>0</v>
      </c>
      <c r="J14" s="236"/>
      <c r="K14" s="235">
        <f>ROUND(E14*J14,2)</f>
        <v>0</v>
      </c>
      <c r="L14" s="235">
        <v>21</v>
      </c>
      <c r="M14" s="235">
        <f>G14*(1+L14/100)</f>
        <v>0</v>
      </c>
      <c r="N14" s="234">
        <v>0</v>
      </c>
      <c r="O14" s="234">
        <f>ROUND(E14*N14,2)</f>
        <v>0</v>
      </c>
      <c r="P14" s="234">
        <v>0</v>
      </c>
      <c r="Q14" s="234">
        <f>ROUND(E14*P14,2)</f>
        <v>0</v>
      </c>
      <c r="R14" s="235"/>
      <c r="S14" s="235" t="s">
        <v>277</v>
      </c>
      <c r="T14" s="235" t="s">
        <v>278</v>
      </c>
      <c r="U14" s="235">
        <v>0.28999999999999998</v>
      </c>
      <c r="V14" s="235">
        <f>ROUND(E14*U14,2)</f>
        <v>29.52</v>
      </c>
      <c r="W14" s="235"/>
      <c r="X14" s="235" t="s">
        <v>279</v>
      </c>
      <c r="Y14" s="235" t="s">
        <v>280</v>
      </c>
      <c r="Z14" s="214"/>
      <c r="AA14" s="214"/>
      <c r="AB14" s="214"/>
      <c r="AC14" s="214"/>
      <c r="AD14" s="214"/>
      <c r="AE14" s="214"/>
      <c r="AF14" s="214"/>
      <c r="AG14" s="214" t="s">
        <v>281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2" x14ac:dyDescent="0.2">
      <c r="A15" s="231"/>
      <c r="B15" s="232"/>
      <c r="C15" s="263" t="s">
        <v>2007</v>
      </c>
      <c r="D15" s="237"/>
      <c r="E15" s="238">
        <v>101.8</v>
      </c>
      <c r="F15" s="235"/>
      <c r="G15" s="235"/>
      <c r="H15" s="235"/>
      <c r="I15" s="235"/>
      <c r="J15" s="235"/>
      <c r="K15" s="235"/>
      <c r="L15" s="235"/>
      <c r="M15" s="235"/>
      <c r="N15" s="234"/>
      <c r="O15" s="234"/>
      <c r="P15" s="234"/>
      <c r="Q15" s="234"/>
      <c r="R15" s="235"/>
      <c r="S15" s="235"/>
      <c r="T15" s="235"/>
      <c r="U15" s="235"/>
      <c r="V15" s="235"/>
      <c r="W15" s="235"/>
      <c r="X15" s="235"/>
      <c r="Y15" s="235"/>
      <c r="Z15" s="214"/>
      <c r="AA15" s="214"/>
      <c r="AB15" s="214"/>
      <c r="AC15" s="214"/>
      <c r="AD15" s="214"/>
      <c r="AE15" s="214"/>
      <c r="AF15" s="214"/>
      <c r="AG15" s="214" t="s">
        <v>283</v>
      </c>
      <c r="AH15" s="214">
        <v>0</v>
      </c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">
      <c r="A16" s="248">
        <v>4</v>
      </c>
      <c r="B16" s="249" t="s">
        <v>2008</v>
      </c>
      <c r="C16" s="262" t="s">
        <v>2009</v>
      </c>
      <c r="D16" s="250" t="s">
        <v>276</v>
      </c>
      <c r="E16" s="251">
        <v>18.239999999999998</v>
      </c>
      <c r="F16" s="252"/>
      <c r="G16" s="253">
        <f>ROUND(E16*F16,2)</f>
        <v>0</v>
      </c>
      <c r="H16" s="236"/>
      <c r="I16" s="235">
        <f>ROUND(E16*H16,2)</f>
        <v>0</v>
      </c>
      <c r="J16" s="236"/>
      <c r="K16" s="235">
        <f>ROUND(E16*J16,2)</f>
        <v>0</v>
      </c>
      <c r="L16" s="235">
        <v>21</v>
      </c>
      <c r="M16" s="235">
        <f>G16*(1+L16/100)</f>
        <v>0</v>
      </c>
      <c r="N16" s="234">
        <v>0</v>
      </c>
      <c r="O16" s="234">
        <f>ROUND(E16*N16,2)</f>
        <v>0</v>
      </c>
      <c r="P16" s="234">
        <v>0</v>
      </c>
      <c r="Q16" s="234">
        <f>ROUND(E16*P16,2)</f>
        <v>0</v>
      </c>
      <c r="R16" s="235"/>
      <c r="S16" s="235" t="s">
        <v>277</v>
      </c>
      <c r="T16" s="235" t="s">
        <v>278</v>
      </c>
      <c r="U16" s="235">
        <v>0.37</v>
      </c>
      <c r="V16" s="235">
        <f>ROUND(E16*U16,2)</f>
        <v>6.75</v>
      </c>
      <c r="W16" s="235"/>
      <c r="X16" s="235" t="s">
        <v>279</v>
      </c>
      <c r="Y16" s="235" t="s">
        <v>280</v>
      </c>
      <c r="Z16" s="214"/>
      <c r="AA16" s="214"/>
      <c r="AB16" s="214"/>
      <c r="AC16" s="214"/>
      <c r="AD16" s="214"/>
      <c r="AE16" s="214"/>
      <c r="AF16" s="214"/>
      <c r="AG16" s="214" t="s">
        <v>281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2" x14ac:dyDescent="0.2">
      <c r="A17" s="231"/>
      <c r="B17" s="232"/>
      <c r="C17" s="263" t="s">
        <v>2010</v>
      </c>
      <c r="D17" s="237"/>
      <c r="E17" s="238">
        <v>18.239999999999998</v>
      </c>
      <c r="F17" s="235"/>
      <c r="G17" s="235"/>
      <c r="H17" s="235"/>
      <c r="I17" s="235"/>
      <c r="J17" s="235"/>
      <c r="K17" s="235"/>
      <c r="L17" s="235"/>
      <c r="M17" s="235"/>
      <c r="N17" s="234"/>
      <c r="O17" s="234"/>
      <c r="P17" s="234"/>
      <c r="Q17" s="234"/>
      <c r="R17" s="235"/>
      <c r="S17" s="235"/>
      <c r="T17" s="235"/>
      <c r="U17" s="235"/>
      <c r="V17" s="235"/>
      <c r="W17" s="235"/>
      <c r="X17" s="235"/>
      <c r="Y17" s="235"/>
      <c r="Z17" s="214"/>
      <c r="AA17" s="214"/>
      <c r="AB17" s="214"/>
      <c r="AC17" s="214"/>
      <c r="AD17" s="214"/>
      <c r="AE17" s="214"/>
      <c r="AF17" s="214"/>
      <c r="AG17" s="214" t="s">
        <v>283</v>
      </c>
      <c r="AH17" s="214">
        <v>0</v>
      </c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1" x14ac:dyDescent="0.2">
      <c r="A18" s="248">
        <v>5</v>
      </c>
      <c r="B18" s="249" t="s">
        <v>332</v>
      </c>
      <c r="C18" s="262" t="s">
        <v>333</v>
      </c>
      <c r="D18" s="250" t="s">
        <v>276</v>
      </c>
      <c r="E18" s="251">
        <v>221.94</v>
      </c>
      <c r="F18" s="252"/>
      <c r="G18" s="253">
        <f>ROUND(E18*F18,2)</f>
        <v>0</v>
      </c>
      <c r="H18" s="236"/>
      <c r="I18" s="235">
        <f>ROUND(E18*H18,2)</f>
        <v>0</v>
      </c>
      <c r="J18" s="236"/>
      <c r="K18" s="235">
        <f>ROUND(E18*J18,2)</f>
        <v>0</v>
      </c>
      <c r="L18" s="235">
        <v>21</v>
      </c>
      <c r="M18" s="235">
        <f>G18*(1+L18/100)</f>
        <v>0</v>
      </c>
      <c r="N18" s="234">
        <v>0</v>
      </c>
      <c r="O18" s="234">
        <f>ROUND(E18*N18,2)</f>
        <v>0</v>
      </c>
      <c r="P18" s="234">
        <v>0</v>
      </c>
      <c r="Q18" s="234">
        <f>ROUND(E18*P18,2)</f>
        <v>0</v>
      </c>
      <c r="R18" s="235"/>
      <c r="S18" s="235" t="s">
        <v>277</v>
      </c>
      <c r="T18" s="235" t="s">
        <v>278</v>
      </c>
      <c r="U18" s="235">
        <v>0.01</v>
      </c>
      <c r="V18" s="235">
        <f>ROUND(E18*U18,2)</f>
        <v>2.2200000000000002</v>
      </c>
      <c r="W18" s="235"/>
      <c r="X18" s="235" t="s">
        <v>279</v>
      </c>
      <c r="Y18" s="235" t="s">
        <v>280</v>
      </c>
      <c r="Z18" s="214"/>
      <c r="AA18" s="214"/>
      <c r="AB18" s="214"/>
      <c r="AC18" s="214"/>
      <c r="AD18" s="214"/>
      <c r="AE18" s="214"/>
      <c r="AF18" s="214"/>
      <c r="AG18" s="214" t="s">
        <v>293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2" x14ac:dyDescent="0.2">
      <c r="A19" s="231"/>
      <c r="B19" s="232"/>
      <c r="C19" s="263" t="s">
        <v>2011</v>
      </c>
      <c r="D19" s="237"/>
      <c r="E19" s="238">
        <v>221.94</v>
      </c>
      <c r="F19" s="235"/>
      <c r="G19" s="235"/>
      <c r="H19" s="235"/>
      <c r="I19" s="235"/>
      <c r="J19" s="235"/>
      <c r="K19" s="235"/>
      <c r="L19" s="235"/>
      <c r="M19" s="235"/>
      <c r="N19" s="234"/>
      <c r="O19" s="234"/>
      <c r="P19" s="234"/>
      <c r="Q19" s="234"/>
      <c r="R19" s="235"/>
      <c r="S19" s="235"/>
      <c r="T19" s="235"/>
      <c r="U19" s="235"/>
      <c r="V19" s="235"/>
      <c r="W19" s="235"/>
      <c r="X19" s="235"/>
      <c r="Y19" s="235"/>
      <c r="Z19" s="214"/>
      <c r="AA19" s="214"/>
      <c r="AB19" s="214"/>
      <c r="AC19" s="214"/>
      <c r="AD19" s="214"/>
      <c r="AE19" s="214"/>
      <c r="AF19" s="214"/>
      <c r="AG19" s="214" t="s">
        <v>283</v>
      </c>
      <c r="AH19" s="214">
        <v>0</v>
      </c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1" x14ac:dyDescent="0.2">
      <c r="A20" s="248">
        <v>6</v>
      </c>
      <c r="B20" s="249" t="s">
        <v>2012</v>
      </c>
      <c r="C20" s="262" t="s">
        <v>2013</v>
      </c>
      <c r="D20" s="250" t="s">
        <v>276</v>
      </c>
      <c r="E20" s="251">
        <v>1466.88</v>
      </c>
      <c r="F20" s="252"/>
      <c r="G20" s="253">
        <f>ROUND(E20*F20,2)</f>
        <v>0</v>
      </c>
      <c r="H20" s="236"/>
      <c r="I20" s="235">
        <f>ROUND(E20*H20,2)</f>
        <v>0</v>
      </c>
      <c r="J20" s="236"/>
      <c r="K20" s="235">
        <f>ROUND(E20*J20,2)</f>
        <v>0</v>
      </c>
      <c r="L20" s="235">
        <v>21</v>
      </c>
      <c r="M20" s="235">
        <f>G20*(1+L20/100)</f>
        <v>0</v>
      </c>
      <c r="N20" s="234">
        <v>0</v>
      </c>
      <c r="O20" s="234">
        <f>ROUND(E20*N20,2)</f>
        <v>0</v>
      </c>
      <c r="P20" s="234">
        <v>0</v>
      </c>
      <c r="Q20" s="234">
        <f>ROUND(E20*P20,2)</f>
        <v>0</v>
      </c>
      <c r="R20" s="235"/>
      <c r="S20" s="235" t="s">
        <v>277</v>
      </c>
      <c r="T20" s="235" t="s">
        <v>278</v>
      </c>
      <c r="U20" s="235">
        <v>0.04</v>
      </c>
      <c r="V20" s="235">
        <f>ROUND(E20*U20,2)</f>
        <v>58.68</v>
      </c>
      <c r="W20" s="235"/>
      <c r="X20" s="235" t="s">
        <v>279</v>
      </c>
      <c r="Y20" s="235" t="s">
        <v>280</v>
      </c>
      <c r="Z20" s="214"/>
      <c r="AA20" s="214"/>
      <c r="AB20" s="214"/>
      <c r="AC20" s="214"/>
      <c r="AD20" s="214"/>
      <c r="AE20" s="214"/>
      <c r="AF20" s="214"/>
      <c r="AG20" s="214" t="s">
        <v>293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ht="56.25" outlineLevel="2" x14ac:dyDescent="0.2">
      <c r="A21" s="231"/>
      <c r="B21" s="232"/>
      <c r="C21" s="263" t="s">
        <v>2014</v>
      </c>
      <c r="D21" s="237"/>
      <c r="E21" s="238">
        <v>1290.7439999999999</v>
      </c>
      <c r="F21" s="235"/>
      <c r="G21" s="235"/>
      <c r="H21" s="235"/>
      <c r="I21" s="235"/>
      <c r="J21" s="235"/>
      <c r="K21" s="235"/>
      <c r="L21" s="235"/>
      <c r="M21" s="235"/>
      <c r="N21" s="234"/>
      <c r="O21" s="234"/>
      <c r="P21" s="234"/>
      <c r="Q21" s="234"/>
      <c r="R21" s="235"/>
      <c r="S21" s="235"/>
      <c r="T21" s="235"/>
      <c r="U21" s="235"/>
      <c r="V21" s="235"/>
      <c r="W21" s="235"/>
      <c r="X21" s="235"/>
      <c r="Y21" s="235"/>
      <c r="Z21" s="214"/>
      <c r="AA21" s="214"/>
      <c r="AB21" s="214"/>
      <c r="AC21" s="214"/>
      <c r="AD21" s="214"/>
      <c r="AE21" s="214"/>
      <c r="AF21" s="214"/>
      <c r="AG21" s="214" t="s">
        <v>283</v>
      </c>
      <c r="AH21" s="214">
        <v>0</v>
      </c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ht="22.5" outlineLevel="3" x14ac:dyDescent="0.2">
      <c r="A22" s="231"/>
      <c r="B22" s="232"/>
      <c r="C22" s="263" t="s">
        <v>2015</v>
      </c>
      <c r="D22" s="237"/>
      <c r="E22" s="238">
        <v>176.136</v>
      </c>
      <c r="F22" s="235"/>
      <c r="G22" s="235"/>
      <c r="H22" s="235"/>
      <c r="I22" s="235"/>
      <c r="J22" s="235"/>
      <c r="K22" s="235"/>
      <c r="L22" s="235"/>
      <c r="M22" s="235"/>
      <c r="N22" s="234"/>
      <c r="O22" s="234"/>
      <c r="P22" s="234"/>
      <c r="Q22" s="234"/>
      <c r="R22" s="235"/>
      <c r="S22" s="235"/>
      <c r="T22" s="235"/>
      <c r="U22" s="235"/>
      <c r="V22" s="235"/>
      <c r="W22" s="235"/>
      <c r="X22" s="235"/>
      <c r="Y22" s="235"/>
      <c r="Z22" s="214"/>
      <c r="AA22" s="214"/>
      <c r="AB22" s="214"/>
      <c r="AC22" s="214"/>
      <c r="AD22" s="214"/>
      <c r="AE22" s="214"/>
      <c r="AF22" s="214"/>
      <c r="AG22" s="214" t="s">
        <v>283</v>
      </c>
      <c r="AH22" s="214">
        <v>0</v>
      </c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ht="22.5" outlineLevel="1" x14ac:dyDescent="0.2">
      <c r="A23" s="248">
        <v>7</v>
      </c>
      <c r="B23" s="249" t="s">
        <v>2016</v>
      </c>
      <c r="C23" s="262" t="s">
        <v>2017</v>
      </c>
      <c r="D23" s="250" t="s">
        <v>276</v>
      </c>
      <c r="E23" s="251">
        <v>253.63</v>
      </c>
      <c r="F23" s="252"/>
      <c r="G23" s="253">
        <f>ROUND(E23*F23,2)</f>
        <v>0</v>
      </c>
      <c r="H23" s="236"/>
      <c r="I23" s="235">
        <f>ROUND(E23*H23,2)</f>
        <v>0</v>
      </c>
      <c r="J23" s="236"/>
      <c r="K23" s="235">
        <f>ROUND(E23*J23,2)</f>
        <v>0</v>
      </c>
      <c r="L23" s="235">
        <v>21</v>
      </c>
      <c r="M23" s="235">
        <f>G23*(1+L23/100)</f>
        <v>0</v>
      </c>
      <c r="N23" s="234">
        <v>0</v>
      </c>
      <c r="O23" s="234">
        <f>ROUND(E23*N23,2)</f>
        <v>0</v>
      </c>
      <c r="P23" s="234">
        <v>0</v>
      </c>
      <c r="Q23" s="234">
        <f>ROUND(E23*P23,2)</f>
        <v>0</v>
      </c>
      <c r="R23" s="235"/>
      <c r="S23" s="235" t="s">
        <v>277</v>
      </c>
      <c r="T23" s="235" t="s">
        <v>278</v>
      </c>
      <c r="U23" s="235">
        <v>7.0000000000000007E-2</v>
      </c>
      <c r="V23" s="235">
        <f>ROUND(E23*U23,2)</f>
        <v>17.75</v>
      </c>
      <c r="W23" s="235"/>
      <c r="X23" s="235" t="s">
        <v>279</v>
      </c>
      <c r="Y23" s="235" t="s">
        <v>280</v>
      </c>
      <c r="Z23" s="214"/>
      <c r="AA23" s="214"/>
      <c r="AB23" s="214"/>
      <c r="AC23" s="214"/>
      <c r="AD23" s="214"/>
      <c r="AE23" s="214"/>
      <c r="AF23" s="214"/>
      <c r="AG23" s="214" t="s">
        <v>281</v>
      </c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2" x14ac:dyDescent="0.2">
      <c r="A24" s="231"/>
      <c r="B24" s="232"/>
      <c r="C24" s="263" t="s">
        <v>2018</v>
      </c>
      <c r="D24" s="237"/>
      <c r="E24" s="238">
        <v>132.98859999999999</v>
      </c>
      <c r="F24" s="235"/>
      <c r="G24" s="235"/>
      <c r="H24" s="235"/>
      <c r="I24" s="235"/>
      <c r="J24" s="235"/>
      <c r="K24" s="235"/>
      <c r="L24" s="235"/>
      <c r="M24" s="235"/>
      <c r="N24" s="234"/>
      <c r="O24" s="234"/>
      <c r="P24" s="234"/>
      <c r="Q24" s="234"/>
      <c r="R24" s="235"/>
      <c r="S24" s="235"/>
      <c r="T24" s="235"/>
      <c r="U24" s="235"/>
      <c r="V24" s="235"/>
      <c r="W24" s="235"/>
      <c r="X24" s="235"/>
      <c r="Y24" s="235"/>
      <c r="Z24" s="214"/>
      <c r="AA24" s="214"/>
      <c r="AB24" s="214"/>
      <c r="AC24" s="214"/>
      <c r="AD24" s="214"/>
      <c r="AE24" s="214"/>
      <c r="AF24" s="214"/>
      <c r="AG24" s="214" t="s">
        <v>283</v>
      </c>
      <c r="AH24" s="214">
        <v>0</v>
      </c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3" x14ac:dyDescent="0.2">
      <c r="A25" s="231"/>
      <c r="B25" s="232"/>
      <c r="C25" s="263" t="s">
        <v>2019</v>
      </c>
      <c r="D25" s="237"/>
      <c r="E25" s="238">
        <v>95.605440000000002</v>
      </c>
      <c r="F25" s="235"/>
      <c r="G25" s="235"/>
      <c r="H25" s="235"/>
      <c r="I25" s="235"/>
      <c r="J25" s="235"/>
      <c r="K25" s="235"/>
      <c r="L25" s="235"/>
      <c r="M25" s="235"/>
      <c r="N25" s="234"/>
      <c r="O25" s="234"/>
      <c r="P25" s="234"/>
      <c r="Q25" s="234"/>
      <c r="R25" s="235"/>
      <c r="S25" s="235"/>
      <c r="T25" s="235"/>
      <c r="U25" s="235"/>
      <c r="V25" s="235"/>
      <c r="W25" s="235"/>
      <c r="X25" s="235"/>
      <c r="Y25" s="235"/>
      <c r="Z25" s="214"/>
      <c r="AA25" s="214"/>
      <c r="AB25" s="214"/>
      <c r="AC25" s="214"/>
      <c r="AD25" s="214"/>
      <c r="AE25" s="214"/>
      <c r="AF25" s="214"/>
      <c r="AG25" s="214" t="s">
        <v>283</v>
      </c>
      <c r="AH25" s="214">
        <v>0</v>
      </c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3" x14ac:dyDescent="0.2">
      <c r="A26" s="231"/>
      <c r="B26" s="232"/>
      <c r="C26" s="263" t="s">
        <v>2020</v>
      </c>
      <c r="D26" s="237"/>
      <c r="E26" s="238">
        <v>17.685960000000001</v>
      </c>
      <c r="F26" s="235"/>
      <c r="G26" s="235"/>
      <c r="H26" s="235"/>
      <c r="I26" s="235"/>
      <c r="J26" s="235"/>
      <c r="K26" s="235"/>
      <c r="L26" s="235"/>
      <c r="M26" s="235"/>
      <c r="N26" s="234"/>
      <c r="O26" s="234"/>
      <c r="P26" s="234"/>
      <c r="Q26" s="234"/>
      <c r="R26" s="235"/>
      <c r="S26" s="235"/>
      <c r="T26" s="235"/>
      <c r="U26" s="235"/>
      <c r="V26" s="235"/>
      <c r="W26" s="235"/>
      <c r="X26" s="235"/>
      <c r="Y26" s="235"/>
      <c r="Z26" s="214"/>
      <c r="AA26" s="214"/>
      <c r="AB26" s="214"/>
      <c r="AC26" s="214"/>
      <c r="AD26" s="214"/>
      <c r="AE26" s="214"/>
      <c r="AF26" s="214"/>
      <c r="AG26" s="214" t="s">
        <v>283</v>
      </c>
      <c r="AH26" s="214">
        <v>0</v>
      </c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3" x14ac:dyDescent="0.2">
      <c r="A27" s="231"/>
      <c r="B27" s="232"/>
      <c r="C27" s="263" t="s">
        <v>2021</v>
      </c>
      <c r="D27" s="237"/>
      <c r="E27" s="238">
        <v>7.35</v>
      </c>
      <c r="F27" s="235"/>
      <c r="G27" s="235"/>
      <c r="H27" s="235"/>
      <c r="I27" s="235"/>
      <c r="J27" s="235"/>
      <c r="K27" s="235"/>
      <c r="L27" s="235"/>
      <c r="M27" s="235"/>
      <c r="N27" s="234"/>
      <c r="O27" s="234"/>
      <c r="P27" s="234"/>
      <c r="Q27" s="234"/>
      <c r="R27" s="235"/>
      <c r="S27" s="235"/>
      <c r="T27" s="235"/>
      <c r="U27" s="235"/>
      <c r="V27" s="235"/>
      <c r="W27" s="235"/>
      <c r="X27" s="235"/>
      <c r="Y27" s="235"/>
      <c r="Z27" s="214"/>
      <c r="AA27" s="214"/>
      <c r="AB27" s="214"/>
      <c r="AC27" s="214"/>
      <c r="AD27" s="214"/>
      <c r="AE27" s="214"/>
      <c r="AF27" s="214"/>
      <c r="AG27" s="214" t="s">
        <v>283</v>
      </c>
      <c r="AH27" s="214">
        <v>0</v>
      </c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1" x14ac:dyDescent="0.2">
      <c r="A28" s="248">
        <v>8</v>
      </c>
      <c r="B28" s="249" t="s">
        <v>2022</v>
      </c>
      <c r="C28" s="262" t="s">
        <v>2023</v>
      </c>
      <c r="D28" s="250" t="s">
        <v>342</v>
      </c>
      <c r="E28" s="251">
        <v>463.2</v>
      </c>
      <c r="F28" s="252"/>
      <c r="G28" s="253">
        <f>ROUND(E28*F28,2)</f>
        <v>0</v>
      </c>
      <c r="H28" s="236"/>
      <c r="I28" s="235">
        <f>ROUND(E28*H28,2)</f>
        <v>0</v>
      </c>
      <c r="J28" s="236"/>
      <c r="K28" s="235">
        <f>ROUND(E28*J28,2)</f>
        <v>0</v>
      </c>
      <c r="L28" s="235">
        <v>21</v>
      </c>
      <c r="M28" s="235">
        <f>G28*(1+L28/100)</f>
        <v>0</v>
      </c>
      <c r="N28" s="234">
        <v>0</v>
      </c>
      <c r="O28" s="234">
        <f>ROUND(E28*N28,2)</f>
        <v>0</v>
      </c>
      <c r="P28" s="234">
        <v>0</v>
      </c>
      <c r="Q28" s="234">
        <f>ROUND(E28*P28,2)</f>
        <v>0</v>
      </c>
      <c r="R28" s="235"/>
      <c r="S28" s="235" t="s">
        <v>277</v>
      </c>
      <c r="T28" s="235" t="s">
        <v>278</v>
      </c>
      <c r="U28" s="235">
        <v>0.01</v>
      </c>
      <c r="V28" s="235">
        <f>ROUND(E28*U28,2)</f>
        <v>4.63</v>
      </c>
      <c r="W28" s="235"/>
      <c r="X28" s="235" t="s">
        <v>279</v>
      </c>
      <c r="Y28" s="235" t="s">
        <v>280</v>
      </c>
      <c r="Z28" s="214"/>
      <c r="AA28" s="214"/>
      <c r="AB28" s="214"/>
      <c r="AC28" s="214"/>
      <c r="AD28" s="214"/>
      <c r="AE28" s="214"/>
      <c r="AF28" s="214"/>
      <c r="AG28" s="214" t="s">
        <v>281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2" x14ac:dyDescent="0.2">
      <c r="A29" s="231"/>
      <c r="B29" s="232"/>
      <c r="C29" s="263" t="s">
        <v>2024</v>
      </c>
      <c r="D29" s="237"/>
      <c r="E29" s="238">
        <v>75.31</v>
      </c>
      <c r="F29" s="235"/>
      <c r="G29" s="235"/>
      <c r="H29" s="235"/>
      <c r="I29" s="235"/>
      <c r="J29" s="235"/>
      <c r="K29" s="235"/>
      <c r="L29" s="235"/>
      <c r="M29" s="235"/>
      <c r="N29" s="234"/>
      <c r="O29" s="234"/>
      <c r="P29" s="234"/>
      <c r="Q29" s="234"/>
      <c r="R29" s="235"/>
      <c r="S29" s="235"/>
      <c r="T29" s="235"/>
      <c r="U29" s="235"/>
      <c r="V29" s="235"/>
      <c r="W29" s="235"/>
      <c r="X29" s="235"/>
      <c r="Y29" s="235"/>
      <c r="Z29" s="214"/>
      <c r="AA29" s="214"/>
      <c r="AB29" s="214"/>
      <c r="AC29" s="214"/>
      <c r="AD29" s="214"/>
      <c r="AE29" s="214"/>
      <c r="AF29" s="214"/>
      <c r="AG29" s="214" t="s">
        <v>283</v>
      </c>
      <c r="AH29" s="214">
        <v>0</v>
      </c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3" x14ac:dyDescent="0.2">
      <c r="A30" s="231"/>
      <c r="B30" s="232"/>
      <c r="C30" s="263" t="s">
        <v>2025</v>
      </c>
      <c r="D30" s="237"/>
      <c r="E30" s="238">
        <v>68.289599999999993</v>
      </c>
      <c r="F30" s="235"/>
      <c r="G30" s="235"/>
      <c r="H30" s="235"/>
      <c r="I30" s="235"/>
      <c r="J30" s="235"/>
      <c r="K30" s="235"/>
      <c r="L30" s="235"/>
      <c r="M30" s="235"/>
      <c r="N30" s="234"/>
      <c r="O30" s="234"/>
      <c r="P30" s="234"/>
      <c r="Q30" s="234"/>
      <c r="R30" s="235"/>
      <c r="S30" s="235"/>
      <c r="T30" s="235"/>
      <c r="U30" s="235"/>
      <c r="V30" s="235"/>
      <c r="W30" s="235"/>
      <c r="X30" s="235"/>
      <c r="Y30" s="235"/>
      <c r="Z30" s="214"/>
      <c r="AA30" s="214"/>
      <c r="AB30" s="214"/>
      <c r="AC30" s="214"/>
      <c r="AD30" s="214"/>
      <c r="AE30" s="214"/>
      <c r="AF30" s="214"/>
      <c r="AG30" s="214" t="s">
        <v>283</v>
      </c>
      <c r="AH30" s="214">
        <v>0</v>
      </c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3" x14ac:dyDescent="0.2">
      <c r="A31" s="231"/>
      <c r="B31" s="232"/>
      <c r="C31" s="263" t="s">
        <v>2026</v>
      </c>
      <c r="D31" s="237"/>
      <c r="E31" s="238">
        <v>44.2</v>
      </c>
      <c r="F31" s="235"/>
      <c r="G31" s="235"/>
      <c r="H31" s="235"/>
      <c r="I31" s="235"/>
      <c r="J31" s="235"/>
      <c r="K31" s="235"/>
      <c r="L31" s="235"/>
      <c r="M31" s="235"/>
      <c r="N31" s="234"/>
      <c r="O31" s="234"/>
      <c r="P31" s="234"/>
      <c r="Q31" s="234"/>
      <c r="R31" s="235"/>
      <c r="S31" s="235"/>
      <c r="T31" s="235"/>
      <c r="U31" s="235"/>
      <c r="V31" s="235"/>
      <c r="W31" s="235"/>
      <c r="X31" s="235"/>
      <c r="Y31" s="235"/>
      <c r="Z31" s="214"/>
      <c r="AA31" s="214"/>
      <c r="AB31" s="214"/>
      <c r="AC31" s="214"/>
      <c r="AD31" s="214"/>
      <c r="AE31" s="214"/>
      <c r="AF31" s="214"/>
      <c r="AG31" s="214" t="s">
        <v>283</v>
      </c>
      <c r="AH31" s="214">
        <v>0</v>
      </c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3" x14ac:dyDescent="0.2">
      <c r="A32" s="231"/>
      <c r="B32" s="232"/>
      <c r="C32" s="263" t="s">
        <v>2027</v>
      </c>
      <c r="D32" s="237"/>
      <c r="E32" s="238">
        <v>29.400400000000001</v>
      </c>
      <c r="F32" s="235"/>
      <c r="G32" s="235"/>
      <c r="H32" s="235"/>
      <c r="I32" s="235"/>
      <c r="J32" s="235"/>
      <c r="K32" s="235"/>
      <c r="L32" s="235"/>
      <c r="M32" s="235"/>
      <c r="N32" s="234"/>
      <c r="O32" s="234"/>
      <c r="P32" s="234"/>
      <c r="Q32" s="234"/>
      <c r="R32" s="235"/>
      <c r="S32" s="235"/>
      <c r="T32" s="235"/>
      <c r="U32" s="235"/>
      <c r="V32" s="235"/>
      <c r="W32" s="235"/>
      <c r="X32" s="235"/>
      <c r="Y32" s="235"/>
      <c r="Z32" s="214"/>
      <c r="AA32" s="214"/>
      <c r="AB32" s="214"/>
      <c r="AC32" s="214"/>
      <c r="AD32" s="214"/>
      <c r="AE32" s="214"/>
      <c r="AF32" s="214"/>
      <c r="AG32" s="214" t="s">
        <v>283</v>
      </c>
      <c r="AH32" s="214">
        <v>0</v>
      </c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3" x14ac:dyDescent="0.2">
      <c r="A33" s="231"/>
      <c r="B33" s="232"/>
      <c r="C33" s="263" t="s">
        <v>2028</v>
      </c>
      <c r="D33" s="237"/>
      <c r="E33" s="238">
        <v>246</v>
      </c>
      <c r="F33" s="235"/>
      <c r="G33" s="235"/>
      <c r="H33" s="235"/>
      <c r="I33" s="235"/>
      <c r="J33" s="235"/>
      <c r="K33" s="235"/>
      <c r="L33" s="235"/>
      <c r="M33" s="235"/>
      <c r="N33" s="234"/>
      <c r="O33" s="234"/>
      <c r="P33" s="234"/>
      <c r="Q33" s="234"/>
      <c r="R33" s="235"/>
      <c r="S33" s="235"/>
      <c r="T33" s="235"/>
      <c r="U33" s="235"/>
      <c r="V33" s="235"/>
      <c r="W33" s="235"/>
      <c r="X33" s="235"/>
      <c r="Y33" s="235"/>
      <c r="Z33" s="214"/>
      <c r="AA33" s="214"/>
      <c r="AB33" s="214"/>
      <c r="AC33" s="214"/>
      <c r="AD33" s="214"/>
      <c r="AE33" s="214"/>
      <c r="AF33" s="214"/>
      <c r="AG33" s="214" t="s">
        <v>283</v>
      </c>
      <c r="AH33" s="214">
        <v>0</v>
      </c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1" x14ac:dyDescent="0.2">
      <c r="A34" s="248">
        <v>9</v>
      </c>
      <c r="B34" s="249" t="s">
        <v>340</v>
      </c>
      <c r="C34" s="262" t="s">
        <v>341</v>
      </c>
      <c r="D34" s="250" t="s">
        <v>342</v>
      </c>
      <c r="E34" s="251">
        <v>519</v>
      </c>
      <c r="F34" s="252"/>
      <c r="G34" s="253">
        <f>ROUND(E34*F34,2)</f>
        <v>0</v>
      </c>
      <c r="H34" s="236"/>
      <c r="I34" s="235">
        <f>ROUND(E34*H34,2)</f>
        <v>0</v>
      </c>
      <c r="J34" s="236"/>
      <c r="K34" s="235">
        <f>ROUND(E34*J34,2)</f>
        <v>0</v>
      </c>
      <c r="L34" s="235">
        <v>21</v>
      </c>
      <c r="M34" s="235">
        <f>G34*(1+L34/100)</f>
        <v>0</v>
      </c>
      <c r="N34" s="234">
        <v>0</v>
      </c>
      <c r="O34" s="234">
        <f>ROUND(E34*N34,2)</f>
        <v>0</v>
      </c>
      <c r="P34" s="234">
        <v>0</v>
      </c>
      <c r="Q34" s="234">
        <f>ROUND(E34*P34,2)</f>
        <v>0</v>
      </c>
      <c r="R34" s="235"/>
      <c r="S34" s="235" t="s">
        <v>277</v>
      </c>
      <c r="T34" s="235" t="s">
        <v>278</v>
      </c>
      <c r="U34" s="235">
        <v>1.7999999999999999E-2</v>
      </c>
      <c r="V34" s="235">
        <f>ROUND(E34*U34,2)</f>
        <v>9.34</v>
      </c>
      <c r="W34" s="235"/>
      <c r="X34" s="235" t="s">
        <v>279</v>
      </c>
      <c r="Y34" s="235" t="s">
        <v>280</v>
      </c>
      <c r="Z34" s="214"/>
      <c r="AA34" s="214"/>
      <c r="AB34" s="214"/>
      <c r="AC34" s="214"/>
      <c r="AD34" s="214"/>
      <c r="AE34" s="214"/>
      <c r="AF34" s="214"/>
      <c r="AG34" s="214" t="s">
        <v>281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2" x14ac:dyDescent="0.2">
      <c r="A35" s="231"/>
      <c r="B35" s="232"/>
      <c r="C35" s="263" t="s">
        <v>2029</v>
      </c>
      <c r="D35" s="237"/>
      <c r="E35" s="238">
        <v>519</v>
      </c>
      <c r="F35" s="235"/>
      <c r="G35" s="235"/>
      <c r="H35" s="235"/>
      <c r="I35" s="235"/>
      <c r="J35" s="235"/>
      <c r="K35" s="235"/>
      <c r="L35" s="235"/>
      <c r="M35" s="235"/>
      <c r="N35" s="234"/>
      <c r="O35" s="234"/>
      <c r="P35" s="234"/>
      <c r="Q35" s="234"/>
      <c r="R35" s="235"/>
      <c r="S35" s="235"/>
      <c r="T35" s="235"/>
      <c r="U35" s="235"/>
      <c r="V35" s="235"/>
      <c r="W35" s="235"/>
      <c r="X35" s="235"/>
      <c r="Y35" s="235"/>
      <c r="Z35" s="214"/>
      <c r="AA35" s="214"/>
      <c r="AB35" s="214"/>
      <c r="AC35" s="214"/>
      <c r="AD35" s="214"/>
      <c r="AE35" s="214"/>
      <c r="AF35" s="214"/>
      <c r="AG35" s="214" t="s">
        <v>283</v>
      </c>
      <c r="AH35" s="214">
        <v>0</v>
      </c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1" x14ac:dyDescent="0.2">
      <c r="A36" s="248">
        <v>10</v>
      </c>
      <c r="B36" s="249" t="s">
        <v>2030</v>
      </c>
      <c r="C36" s="262" t="s">
        <v>2031</v>
      </c>
      <c r="D36" s="250" t="s">
        <v>342</v>
      </c>
      <c r="E36" s="251">
        <v>1575</v>
      </c>
      <c r="F36" s="252"/>
      <c r="G36" s="253">
        <f>ROUND(E36*F36,2)</f>
        <v>0</v>
      </c>
      <c r="H36" s="236"/>
      <c r="I36" s="235">
        <f>ROUND(E36*H36,2)</f>
        <v>0</v>
      </c>
      <c r="J36" s="236"/>
      <c r="K36" s="235">
        <f>ROUND(E36*J36,2)</f>
        <v>0</v>
      </c>
      <c r="L36" s="235">
        <v>21</v>
      </c>
      <c r="M36" s="235">
        <f>G36*(1+L36/100)</f>
        <v>0</v>
      </c>
      <c r="N36" s="234">
        <v>0</v>
      </c>
      <c r="O36" s="234">
        <f>ROUND(E36*N36,2)</f>
        <v>0</v>
      </c>
      <c r="P36" s="234">
        <v>0</v>
      </c>
      <c r="Q36" s="234">
        <f>ROUND(E36*P36,2)</f>
        <v>0</v>
      </c>
      <c r="R36" s="235"/>
      <c r="S36" s="235" t="s">
        <v>277</v>
      </c>
      <c r="T36" s="235" t="s">
        <v>278</v>
      </c>
      <c r="U36" s="235">
        <v>0.02</v>
      </c>
      <c r="V36" s="235">
        <f>ROUND(E36*U36,2)</f>
        <v>31.5</v>
      </c>
      <c r="W36" s="235"/>
      <c r="X36" s="235" t="s">
        <v>279</v>
      </c>
      <c r="Y36" s="235" t="s">
        <v>280</v>
      </c>
      <c r="Z36" s="214"/>
      <c r="AA36" s="214"/>
      <c r="AB36" s="214"/>
      <c r="AC36" s="214"/>
      <c r="AD36" s="214"/>
      <c r="AE36" s="214"/>
      <c r="AF36" s="214"/>
      <c r="AG36" s="214" t="s">
        <v>293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2" x14ac:dyDescent="0.2">
      <c r="A37" s="231"/>
      <c r="B37" s="232"/>
      <c r="C37" s="263" t="s">
        <v>2032</v>
      </c>
      <c r="D37" s="237"/>
      <c r="E37" s="238">
        <v>1575</v>
      </c>
      <c r="F37" s="235"/>
      <c r="G37" s="235"/>
      <c r="H37" s="235"/>
      <c r="I37" s="235"/>
      <c r="J37" s="235"/>
      <c r="K37" s="235"/>
      <c r="L37" s="235"/>
      <c r="M37" s="235"/>
      <c r="N37" s="234"/>
      <c r="O37" s="234"/>
      <c r="P37" s="234"/>
      <c r="Q37" s="234"/>
      <c r="R37" s="235"/>
      <c r="S37" s="235"/>
      <c r="T37" s="235"/>
      <c r="U37" s="235"/>
      <c r="V37" s="235"/>
      <c r="W37" s="235"/>
      <c r="X37" s="235"/>
      <c r="Y37" s="235"/>
      <c r="Z37" s="214"/>
      <c r="AA37" s="214"/>
      <c r="AB37" s="214"/>
      <c r="AC37" s="214"/>
      <c r="AD37" s="214"/>
      <c r="AE37" s="214"/>
      <c r="AF37" s="214"/>
      <c r="AG37" s="214" t="s">
        <v>283</v>
      </c>
      <c r="AH37" s="214">
        <v>0</v>
      </c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1" x14ac:dyDescent="0.2">
      <c r="A38" s="248">
        <v>11</v>
      </c>
      <c r="B38" s="249" t="s">
        <v>2033</v>
      </c>
      <c r="C38" s="262" t="s">
        <v>2034</v>
      </c>
      <c r="D38" s="250" t="s">
        <v>342</v>
      </c>
      <c r="E38" s="251">
        <v>65</v>
      </c>
      <c r="F38" s="252"/>
      <c r="G38" s="253">
        <f>ROUND(E38*F38,2)</f>
        <v>0</v>
      </c>
      <c r="H38" s="236"/>
      <c r="I38" s="235">
        <f>ROUND(E38*H38,2)</f>
        <v>0</v>
      </c>
      <c r="J38" s="236"/>
      <c r="K38" s="235">
        <f>ROUND(E38*J38,2)</f>
        <v>0</v>
      </c>
      <c r="L38" s="235">
        <v>21</v>
      </c>
      <c r="M38" s="235">
        <f>G38*(1+L38/100)</f>
        <v>0</v>
      </c>
      <c r="N38" s="234">
        <v>0</v>
      </c>
      <c r="O38" s="234">
        <f>ROUND(E38*N38,2)</f>
        <v>0</v>
      </c>
      <c r="P38" s="234">
        <v>0</v>
      </c>
      <c r="Q38" s="234">
        <f>ROUND(E38*P38,2)</f>
        <v>0</v>
      </c>
      <c r="R38" s="235"/>
      <c r="S38" s="235" t="s">
        <v>277</v>
      </c>
      <c r="T38" s="235" t="s">
        <v>278</v>
      </c>
      <c r="U38" s="235">
        <v>0.18</v>
      </c>
      <c r="V38" s="235">
        <f>ROUND(E38*U38,2)</f>
        <v>11.7</v>
      </c>
      <c r="W38" s="235"/>
      <c r="X38" s="235" t="s">
        <v>279</v>
      </c>
      <c r="Y38" s="235" t="s">
        <v>280</v>
      </c>
      <c r="Z38" s="214"/>
      <c r="AA38" s="214"/>
      <c r="AB38" s="214"/>
      <c r="AC38" s="214"/>
      <c r="AD38" s="214"/>
      <c r="AE38" s="214"/>
      <c r="AF38" s="214"/>
      <c r="AG38" s="214" t="s">
        <v>281</v>
      </c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2" x14ac:dyDescent="0.2">
      <c r="A39" s="231"/>
      <c r="B39" s="232"/>
      <c r="C39" s="263" t="s">
        <v>2035</v>
      </c>
      <c r="D39" s="237"/>
      <c r="E39" s="238">
        <v>65</v>
      </c>
      <c r="F39" s="235"/>
      <c r="G39" s="235"/>
      <c r="H39" s="235"/>
      <c r="I39" s="235"/>
      <c r="J39" s="235"/>
      <c r="K39" s="235"/>
      <c r="L39" s="235"/>
      <c r="M39" s="235"/>
      <c r="N39" s="234"/>
      <c r="O39" s="234"/>
      <c r="P39" s="234"/>
      <c r="Q39" s="234"/>
      <c r="R39" s="235"/>
      <c r="S39" s="235"/>
      <c r="T39" s="235"/>
      <c r="U39" s="235"/>
      <c r="V39" s="235"/>
      <c r="W39" s="235"/>
      <c r="X39" s="235"/>
      <c r="Y39" s="235"/>
      <c r="Z39" s="214"/>
      <c r="AA39" s="214"/>
      <c r="AB39" s="214"/>
      <c r="AC39" s="214"/>
      <c r="AD39" s="214"/>
      <c r="AE39" s="214"/>
      <c r="AF39" s="214"/>
      <c r="AG39" s="214" t="s">
        <v>283</v>
      </c>
      <c r="AH39" s="214">
        <v>0</v>
      </c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1" x14ac:dyDescent="0.2">
      <c r="A40" s="254">
        <v>12</v>
      </c>
      <c r="B40" s="255" t="s">
        <v>2036</v>
      </c>
      <c r="C40" s="264" t="s">
        <v>2037</v>
      </c>
      <c r="D40" s="256" t="s">
        <v>342</v>
      </c>
      <c r="E40" s="257">
        <v>463</v>
      </c>
      <c r="F40" s="258"/>
      <c r="G40" s="259">
        <f>ROUND(E40*F40,2)</f>
        <v>0</v>
      </c>
      <c r="H40" s="236"/>
      <c r="I40" s="235">
        <f>ROUND(E40*H40,2)</f>
        <v>0</v>
      </c>
      <c r="J40" s="236"/>
      <c r="K40" s="235">
        <f>ROUND(E40*J40,2)</f>
        <v>0</v>
      </c>
      <c r="L40" s="235">
        <v>21</v>
      </c>
      <c r="M40" s="235">
        <f>G40*(1+L40/100)</f>
        <v>0</v>
      </c>
      <c r="N40" s="234">
        <v>0</v>
      </c>
      <c r="O40" s="234">
        <f>ROUND(E40*N40,2)</f>
        <v>0</v>
      </c>
      <c r="P40" s="234">
        <v>0</v>
      </c>
      <c r="Q40" s="234">
        <f>ROUND(E40*P40,2)</f>
        <v>0</v>
      </c>
      <c r="R40" s="235"/>
      <c r="S40" s="235" t="s">
        <v>277</v>
      </c>
      <c r="T40" s="235" t="s">
        <v>278</v>
      </c>
      <c r="U40" s="235">
        <v>0.107</v>
      </c>
      <c r="V40" s="235">
        <f>ROUND(E40*U40,2)</f>
        <v>49.54</v>
      </c>
      <c r="W40" s="235"/>
      <c r="X40" s="235" t="s">
        <v>279</v>
      </c>
      <c r="Y40" s="235" t="s">
        <v>280</v>
      </c>
      <c r="Z40" s="214"/>
      <c r="AA40" s="214"/>
      <c r="AB40" s="214"/>
      <c r="AC40" s="214"/>
      <c r="AD40" s="214"/>
      <c r="AE40" s="214"/>
      <c r="AF40" s="214"/>
      <c r="AG40" s="214" t="s">
        <v>281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1" x14ac:dyDescent="0.2">
      <c r="A41" s="248">
        <v>13</v>
      </c>
      <c r="B41" s="249" t="s">
        <v>2038</v>
      </c>
      <c r="C41" s="262" t="s">
        <v>2039</v>
      </c>
      <c r="D41" s="250" t="s">
        <v>342</v>
      </c>
      <c r="E41" s="251">
        <v>645</v>
      </c>
      <c r="F41" s="252"/>
      <c r="G41" s="253">
        <f>ROUND(E41*F41,2)</f>
        <v>0</v>
      </c>
      <c r="H41" s="236"/>
      <c r="I41" s="235">
        <f>ROUND(E41*H41,2)</f>
        <v>0</v>
      </c>
      <c r="J41" s="236"/>
      <c r="K41" s="235">
        <f>ROUND(E41*J41,2)</f>
        <v>0</v>
      </c>
      <c r="L41" s="235">
        <v>21</v>
      </c>
      <c r="M41" s="235">
        <f>G41*(1+L41/100)</f>
        <v>0</v>
      </c>
      <c r="N41" s="234">
        <v>0</v>
      </c>
      <c r="O41" s="234">
        <f>ROUND(E41*N41,2)</f>
        <v>0</v>
      </c>
      <c r="P41" s="234">
        <v>0</v>
      </c>
      <c r="Q41" s="234">
        <f>ROUND(E41*P41,2)</f>
        <v>0</v>
      </c>
      <c r="R41" s="235"/>
      <c r="S41" s="235" t="s">
        <v>277</v>
      </c>
      <c r="T41" s="235" t="s">
        <v>278</v>
      </c>
      <c r="U41" s="235">
        <v>0.26</v>
      </c>
      <c r="V41" s="235">
        <f>ROUND(E41*U41,2)</f>
        <v>167.7</v>
      </c>
      <c r="W41" s="235"/>
      <c r="X41" s="235" t="s">
        <v>279</v>
      </c>
      <c r="Y41" s="235" t="s">
        <v>280</v>
      </c>
      <c r="Z41" s="214"/>
      <c r="AA41" s="214"/>
      <c r="AB41" s="214"/>
      <c r="AC41" s="214"/>
      <c r="AD41" s="214"/>
      <c r="AE41" s="214"/>
      <c r="AF41" s="214"/>
      <c r="AG41" s="214" t="s">
        <v>281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2" x14ac:dyDescent="0.2">
      <c r="A42" s="231"/>
      <c r="B42" s="232"/>
      <c r="C42" s="263" t="s">
        <v>2040</v>
      </c>
      <c r="D42" s="237"/>
      <c r="E42" s="238">
        <v>645</v>
      </c>
      <c r="F42" s="235"/>
      <c r="G42" s="235"/>
      <c r="H42" s="235"/>
      <c r="I42" s="235"/>
      <c r="J42" s="235"/>
      <c r="K42" s="235"/>
      <c r="L42" s="235"/>
      <c r="M42" s="235"/>
      <c r="N42" s="234"/>
      <c r="O42" s="234"/>
      <c r="P42" s="234"/>
      <c r="Q42" s="234"/>
      <c r="R42" s="235"/>
      <c r="S42" s="235"/>
      <c r="T42" s="235"/>
      <c r="U42" s="235"/>
      <c r="V42" s="235"/>
      <c r="W42" s="235"/>
      <c r="X42" s="235"/>
      <c r="Y42" s="235"/>
      <c r="Z42" s="214"/>
      <c r="AA42" s="214"/>
      <c r="AB42" s="214"/>
      <c r="AC42" s="214"/>
      <c r="AD42" s="214"/>
      <c r="AE42" s="214"/>
      <c r="AF42" s="214"/>
      <c r="AG42" s="214" t="s">
        <v>283</v>
      </c>
      <c r="AH42" s="214">
        <v>0</v>
      </c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1" x14ac:dyDescent="0.2">
      <c r="A43" s="254">
        <v>14</v>
      </c>
      <c r="B43" s="255" t="s">
        <v>308</v>
      </c>
      <c r="C43" s="264" t="s">
        <v>835</v>
      </c>
      <c r="D43" s="256" t="s">
        <v>310</v>
      </c>
      <c r="E43" s="257">
        <v>1</v>
      </c>
      <c r="F43" s="258"/>
      <c r="G43" s="259">
        <f>ROUND(E43*F43,2)</f>
        <v>0</v>
      </c>
      <c r="H43" s="236"/>
      <c r="I43" s="235">
        <f>ROUND(E43*H43,2)</f>
        <v>0</v>
      </c>
      <c r="J43" s="236"/>
      <c r="K43" s="235">
        <f>ROUND(E43*J43,2)</f>
        <v>0</v>
      </c>
      <c r="L43" s="235">
        <v>21</v>
      </c>
      <c r="M43" s="235">
        <f>G43*(1+L43/100)</f>
        <v>0</v>
      </c>
      <c r="N43" s="234">
        <v>0</v>
      </c>
      <c r="O43" s="234">
        <f>ROUND(E43*N43,2)</f>
        <v>0</v>
      </c>
      <c r="P43" s="234">
        <v>0</v>
      </c>
      <c r="Q43" s="234">
        <f>ROUND(E43*P43,2)</f>
        <v>0</v>
      </c>
      <c r="R43" s="235"/>
      <c r="S43" s="235" t="s">
        <v>311</v>
      </c>
      <c r="T43" s="235" t="s">
        <v>312</v>
      </c>
      <c r="U43" s="235">
        <v>0</v>
      </c>
      <c r="V43" s="235">
        <f>ROUND(E43*U43,2)</f>
        <v>0</v>
      </c>
      <c r="W43" s="235"/>
      <c r="X43" s="235" t="s">
        <v>279</v>
      </c>
      <c r="Y43" s="235" t="s">
        <v>280</v>
      </c>
      <c r="Z43" s="214"/>
      <c r="AA43" s="214"/>
      <c r="AB43" s="214"/>
      <c r="AC43" s="214"/>
      <c r="AD43" s="214"/>
      <c r="AE43" s="214"/>
      <c r="AF43" s="214"/>
      <c r="AG43" s="214" t="s">
        <v>293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ht="22.5" outlineLevel="1" x14ac:dyDescent="0.2">
      <c r="A44" s="248">
        <v>15</v>
      </c>
      <c r="B44" s="249" t="s">
        <v>2041</v>
      </c>
      <c r="C44" s="262" t="s">
        <v>2042</v>
      </c>
      <c r="D44" s="250" t="s">
        <v>276</v>
      </c>
      <c r="E44" s="251">
        <v>1263.28</v>
      </c>
      <c r="F44" s="252"/>
      <c r="G44" s="253">
        <f>ROUND(E44*F44,2)</f>
        <v>0</v>
      </c>
      <c r="H44" s="236"/>
      <c r="I44" s="235">
        <f>ROUND(E44*H44,2)</f>
        <v>0</v>
      </c>
      <c r="J44" s="236"/>
      <c r="K44" s="235">
        <f>ROUND(E44*J44,2)</f>
        <v>0</v>
      </c>
      <c r="L44" s="235">
        <v>21</v>
      </c>
      <c r="M44" s="235">
        <f>G44*(1+L44/100)</f>
        <v>0</v>
      </c>
      <c r="N44" s="234">
        <v>1.9312499999999999</v>
      </c>
      <c r="O44" s="234">
        <f>ROUND(E44*N44,2)</f>
        <v>2439.71</v>
      </c>
      <c r="P44" s="234">
        <v>0</v>
      </c>
      <c r="Q44" s="234">
        <f>ROUND(E44*P44,2)</f>
        <v>0</v>
      </c>
      <c r="R44" s="235"/>
      <c r="S44" s="235" t="s">
        <v>311</v>
      </c>
      <c r="T44" s="235" t="s">
        <v>312</v>
      </c>
      <c r="U44" s="235">
        <v>0</v>
      </c>
      <c r="V44" s="235">
        <f>ROUND(E44*U44,2)</f>
        <v>0</v>
      </c>
      <c r="W44" s="235"/>
      <c r="X44" s="235" t="s">
        <v>279</v>
      </c>
      <c r="Y44" s="235" t="s">
        <v>280</v>
      </c>
      <c r="Z44" s="214"/>
      <c r="AA44" s="214"/>
      <c r="AB44" s="214"/>
      <c r="AC44" s="214"/>
      <c r="AD44" s="214"/>
      <c r="AE44" s="214"/>
      <c r="AF44" s="214"/>
      <c r="AG44" s="214" t="s">
        <v>293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ht="56.25" outlineLevel="2" x14ac:dyDescent="0.2">
      <c r="A45" s="231"/>
      <c r="B45" s="232"/>
      <c r="C45" s="263" t="s">
        <v>2014</v>
      </c>
      <c r="D45" s="237"/>
      <c r="E45" s="238">
        <v>1290.7439999999999</v>
      </c>
      <c r="F45" s="235"/>
      <c r="G45" s="235"/>
      <c r="H45" s="235"/>
      <c r="I45" s="235"/>
      <c r="J45" s="235"/>
      <c r="K45" s="235"/>
      <c r="L45" s="235"/>
      <c r="M45" s="235"/>
      <c r="N45" s="234"/>
      <c r="O45" s="234"/>
      <c r="P45" s="234"/>
      <c r="Q45" s="234"/>
      <c r="R45" s="235"/>
      <c r="S45" s="235"/>
      <c r="T45" s="235"/>
      <c r="U45" s="235"/>
      <c r="V45" s="235"/>
      <c r="W45" s="235"/>
      <c r="X45" s="235"/>
      <c r="Y45" s="235"/>
      <c r="Z45" s="214"/>
      <c r="AA45" s="214"/>
      <c r="AB45" s="214"/>
      <c r="AC45" s="214"/>
      <c r="AD45" s="214"/>
      <c r="AE45" s="214"/>
      <c r="AF45" s="214"/>
      <c r="AG45" s="214" t="s">
        <v>283</v>
      </c>
      <c r="AH45" s="214">
        <v>0</v>
      </c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ht="22.5" outlineLevel="3" x14ac:dyDescent="0.2">
      <c r="A46" s="231"/>
      <c r="B46" s="232"/>
      <c r="C46" s="263" t="s">
        <v>2015</v>
      </c>
      <c r="D46" s="237"/>
      <c r="E46" s="238">
        <v>176.136</v>
      </c>
      <c r="F46" s="235"/>
      <c r="G46" s="235"/>
      <c r="H46" s="235"/>
      <c r="I46" s="235"/>
      <c r="J46" s="235"/>
      <c r="K46" s="235"/>
      <c r="L46" s="235"/>
      <c r="M46" s="235"/>
      <c r="N46" s="234"/>
      <c r="O46" s="234"/>
      <c r="P46" s="234"/>
      <c r="Q46" s="234"/>
      <c r="R46" s="235"/>
      <c r="S46" s="235"/>
      <c r="T46" s="235"/>
      <c r="U46" s="235"/>
      <c r="V46" s="235"/>
      <c r="W46" s="235"/>
      <c r="X46" s="235"/>
      <c r="Y46" s="235"/>
      <c r="Z46" s="214"/>
      <c r="AA46" s="214"/>
      <c r="AB46" s="214"/>
      <c r="AC46" s="214"/>
      <c r="AD46" s="214"/>
      <c r="AE46" s="214"/>
      <c r="AF46" s="214"/>
      <c r="AG46" s="214" t="s">
        <v>283</v>
      </c>
      <c r="AH46" s="214">
        <v>0</v>
      </c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3" x14ac:dyDescent="0.2">
      <c r="A47" s="231"/>
      <c r="B47" s="232"/>
      <c r="C47" s="263" t="s">
        <v>2043</v>
      </c>
      <c r="D47" s="237"/>
      <c r="E47" s="238">
        <v>-203.6</v>
      </c>
      <c r="F47" s="235"/>
      <c r="G47" s="235"/>
      <c r="H47" s="235"/>
      <c r="I47" s="235"/>
      <c r="J47" s="235"/>
      <c r="K47" s="235"/>
      <c r="L47" s="235"/>
      <c r="M47" s="235"/>
      <c r="N47" s="234"/>
      <c r="O47" s="234"/>
      <c r="P47" s="234"/>
      <c r="Q47" s="234"/>
      <c r="R47" s="235"/>
      <c r="S47" s="235"/>
      <c r="T47" s="235"/>
      <c r="U47" s="235"/>
      <c r="V47" s="235"/>
      <c r="W47" s="235"/>
      <c r="X47" s="235"/>
      <c r="Y47" s="235"/>
      <c r="Z47" s="214"/>
      <c r="AA47" s="214"/>
      <c r="AB47" s="214"/>
      <c r="AC47" s="214"/>
      <c r="AD47" s="214"/>
      <c r="AE47" s="214"/>
      <c r="AF47" s="214"/>
      <c r="AG47" s="214" t="s">
        <v>283</v>
      </c>
      <c r="AH47" s="214">
        <v>0</v>
      </c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x14ac:dyDescent="0.2">
      <c r="A48" s="241" t="s">
        <v>272</v>
      </c>
      <c r="B48" s="242" t="s">
        <v>141</v>
      </c>
      <c r="C48" s="261" t="s">
        <v>142</v>
      </c>
      <c r="D48" s="243"/>
      <c r="E48" s="244"/>
      <c r="F48" s="245"/>
      <c r="G48" s="246">
        <f>SUMIF(AG49:AG50,"&lt;&gt;NOR",G49:G50)</f>
        <v>0</v>
      </c>
      <c r="H48" s="240"/>
      <c r="I48" s="240">
        <f>SUM(I49:I50)</f>
        <v>0</v>
      </c>
      <c r="J48" s="240"/>
      <c r="K48" s="240">
        <f>SUM(K49:K50)</f>
        <v>0</v>
      </c>
      <c r="L48" s="240"/>
      <c r="M48" s="240">
        <f>SUM(M49:M50)</f>
        <v>0</v>
      </c>
      <c r="N48" s="239"/>
      <c r="O48" s="239">
        <f>SUM(O49:O50)</f>
        <v>0</v>
      </c>
      <c r="P48" s="239"/>
      <c r="Q48" s="239">
        <f>SUM(Q49:Q50)</f>
        <v>0</v>
      </c>
      <c r="R48" s="240"/>
      <c r="S48" s="240"/>
      <c r="T48" s="240"/>
      <c r="U48" s="240"/>
      <c r="V48" s="240">
        <f>SUM(V49:V50)</f>
        <v>10.47</v>
      </c>
      <c r="W48" s="240"/>
      <c r="X48" s="240"/>
      <c r="Y48" s="240"/>
      <c r="AG48" t="s">
        <v>273</v>
      </c>
    </row>
    <row r="49" spans="1:60" outlineLevel="1" x14ac:dyDescent="0.2">
      <c r="A49" s="248">
        <v>16</v>
      </c>
      <c r="B49" s="249" t="s">
        <v>392</v>
      </c>
      <c r="C49" s="262" t="s">
        <v>393</v>
      </c>
      <c r="D49" s="250" t="s">
        <v>342</v>
      </c>
      <c r="E49" s="251">
        <v>2094</v>
      </c>
      <c r="F49" s="252"/>
      <c r="G49" s="253">
        <f>ROUND(E49*F49,2)</f>
        <v>0</v>
      </c>
      <c r="H49" s="236"/>
      <c r="I49" s="235">
        <f>ROUND(E49*H49,2)</f>
        <v>0</v>
      </c>
      <c r="J49" s="236"/>
      <c r="K49" s="235">
        <f>ROUND(E49*J49,2)</f>
        <v>0</v>
      </c>
      <c r="L49" s="235">
        <v>21</v>
      </c>
      <c r="M49" s="235">
        <f>G49*(1+L49/100)</f>
        <v>0</v>
      </c>
      <c r="N49" s="234">
        <v>0</v>
      </c>
      <c r="O49" s="234">
        <f>ROUND(E49*N49,2)</f>
        <v>0</v>
      </c>
      <c r="P49" s="234">
        <v>0</v>
      </c>
      <c r="Q49" s="234">
        <f>ROUND(E49*P49,2)</f>
        <v>0</v>
      </c>
      <c r="R49" s="235"/>
      <c r="S49" s="235" t="s">
        <v>277</v>
      </c>
      <c r="T49" s="235" t="s">
        <v>278</v>
      </c>
      <c r="U49" s="235">
        <v>5.0000000000000001E-3</v>
      </c>
      <c r="V49" s="235">
        <f>ROUND(E49*U49,2)</f>
        <v>10.47</v>
      </c>
      <c r="W49" s="235"/>
      <c r="X49" s="235" t="s">
        <v>279</v>
      </c>
      <c r="Y49" s="235" t="s">
        <v>280</v>
      </c>
      <c r="Z49" s="214"/>
      <c r="AA49" s="214"/>
      <c r="AB49" s="214"/>
      <c r="AC49" s="214"/>
      <c r="AD49" s="214"/>
      <c r="AE49" s="214"/>
      <c r="AF49" s="214"/>
      <c r="AG49" s="214" t="s">
        <v>281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outlineLevel="2" x14ac:dyDescent="0.2">
      <c r="A50" s="231"/>
      <c r="B50" s="232"/>
      <c r="C50" s="263" t="s">
        <v>2044</v>
      </c>
      <c r="D50" s="237"/>
      <c r="E50" s="238">
        <v>2094</v>
      </c>
      <c r="F50" s="235"/>
      <c r="G50" s="235"/>
      <c r="H50" s="235"/>
      <c r="I50" s="235"/>
      <c r="J50" s="235"/>
      <c r="K50" s="235"/>
      <c r="L50" s="235"/>
      <c r="M50" s="235"/>
      <c r="N50" s="234"/>
      <c r="O50" s="234"/>
      <c r="P50" s="234"/>
      <c r="Q50" s="234"/>
      <c r="R50" s="235"/>
      <c r="S50" s="235"/>
      <c r="T50" s="235"/>
      <c r="U50" s="235"/>
      <c r="V50" s="235"/>
      <c r="W50" s="235"/>
      <c r="X50" s="235"/>
      <c r="Y50" s="235"/>
      <c r="Z50" s="214"/>
      <c r="AA50" s="214"/>
      <c r="AB50" s="214"/>
      <c r="AC50" s="214"/>
      <c r="AD50" s="214"/>
      <c r="AE50" s="214"/>
      <c r="AF50" s="214"/>
      <c r="AG50" s="214" t="s">
        <v>283</v>
      </c>
      <c r="AH50" s="214">
        <v>0</v>
      </c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x14ac:dyDescent="0.2">
      <c r="A51" s="241" t="s">
        <v>272</v>
      </c>
      <c r="B51" s="242" t="s">
        <v>151</v>
      </c>
      <c r="C51" s="261" t="s">
        <v>152</v>
      </c>
      <c r="D51" s="243"/>
      <c r="E51" s="244"/>
      <c r="F51" s="245"/>
      <c r="G51" s="246">
        <f>SUMIF(AG52:AG56,"&lt;&gt;NOR",G52:G56)</f>
        <v>0</v>
      </c>
      <c r="H51" s="240"/>
      <c r="I51" s="240">
        <f>SUM(I52:I56)</f>
        <v>0</v>
      </c>
      <c r="J51" s="240"/>
      <c r="K51" s="240">
        <f>SUM(K52:K56)</f>
        <v>0</v>
      </c>
      <c r="L51" s="240"/>
      <c r="M51" s="240">
        <f>SUM(M52:M56)</f>
        <v>0</v>
      </c>
      <c r="N51" s="239"/>
      <c r="O51" s="239">
        <f>SUM(O52:O56)</f>
        <v>2405.8500000000004</v>
      </c>
      <c r="P51" s="239"/>
      <c r="Q51" s="239">
        <f>SUM(Q52:Q56)</f>
        <v>0</v>
      </c>
      <c r="R51" s="240"/>
      <c r="S51" s="240"/>
      <c r="T51" s="240"/>
      <c r="U51" s="240"/>
      <c r="V51" s="240">
        <f>SUM(V52:V56)</f>
        <v>402.05</v>
      </c>
      <c r="W51" s="240"/>
      <c r="X51" s="240"/>
      <c r="Y51" s="240"/>
      <c r="AG51" t="s">
        <v>273</v>
      </c>
    </row>
    <row r="52" spans="1:60" outlineLevel="1" x14ac:dyDescent="0.2">
      <c r="A52" s="254">
        <v>17</v>
      </c>
      <c r="B52" s="255" t="s">
        <v>2045</v>
      </c>
      <c r="C52" s="264" t="s">
        <v>2046</v>
      </c>
      <c r="D52" s="256" t="s">
        <v>342</v>
      </c>
      <c r="E52" s="257">
        <v>2094</v>
      </c>
      <c r="F52" s="258"/>
      <c r="G52" s="259">
        <f>ROUND(E52*F52,2)</f>
        <v>0</v>
      </c>
      <c r="H52" s="236"/>
      <c r="I52" s="235">
        <f>ROUND(E52*H52,2)</f>
        <v>0</v>
      </c>
      <c r="J52" s="236"/>
      <c r="K52" s="235">
        <f>ROUND(E52*J52,2)</f>
        <v>0</v>
      </c>
      <c r="L52" s="235">
        <v>21</v>
      </c>
      <c r="M52" s="235">
        <f>G52*(1+L52/100)</f>
        <v>0</v>
      </c>
      <c r="N52" s="234">
        <v>0.4536</v>
      </c>
      <c r="O52" s="234">
        <f>ROUND(E52*N52,2)</f>
        <v>949.84</v>
      </c>
      <c r="P52" s="234">
        <v>0</v>
      </c>
      <c r="Q52" s="234">
        <f>ROUND(E52*P52,2)</f>
        <v>0</v>
      </c>
      <c r="R52" s="235"/>
      <c r="S52" s="235" t="s">
        <v>277</v>
      </c>
      <c r="T52" s="235" t="s">
        <v>278</v>
      </c>
      <c r="U52" s="235">
        <v>0.03</v>
      </c>
      <c r="V52" s="235">
        <f>ROUND(E52*U52,2)</f>
        <v>62.82</v>
      </c>
      <c r="W52" s="235"/>
      <c r="X52" s="235" t="s">
        <v>279</v>
      </c>
      <c r="Y52" s="235" t="s">
        <v>280</v>
      </c>
      <c r="Z52" s="214"/>
      <c r="AA52" s="214"/>
      <c r="AB52" s="214"/>
      <c r="AC52" s="214"/>
      <c r="AD52" s="214"/>
      <c r="AE52" s="214"/>
      <c r="AF52" s="214"/>
      <c r="AG52" s="214" t="s">
        <v>293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ht="22.5" outlineLevel="1" x14ac:dyDescent="0.2">
      <c r="A53" s="254">
        <v>18</v>
      </c>
      <c r="B53" s="255" t="s">
        <v>2047</v>
      </c>
      <c r="C53" s="264" t="s">
        <v>2048</v>
      </c>
      <c r="D53" s="256" t="s">
        <v>342</v>
      </c>
      <c r="E53" s="257">
        <v>2094</v>
      </c>
      <c r="F53" s="258"/>
      <c r="G53" s="259">
        <f>ROUND(E53*F53,2)</f>
        <v>0</v>
      </c>
      <c r="H53" s="236"/>
      <c r="I53" s="235">
        <f>ROUND(E53*H53,2)</f>
        <v>0</v>
      </c>
      <c r="J53" s="236"/>
      <c r="K53" s="235">
        <f>ROUND(E53*J53,2)</f>
        <v>0</v>
      </c>
      <c r="L53" s="235">
        <v>21</v>
      </c>
      <c r="M53" s="235">
        <f>G53*(1+L53/100)</f>
        <v>0</v>
      </c>
      <c r="N53" s="234">
        <v>4.0000000000000002E-4</v>
      </c>
      <c r="O53" s="234">
        <f>ROUND(E53*N53,2)</f>
        <v>0.84</v>
      </c>
      <c r="P53" s="234">
        <v>0</v>
      </c>
      <c r="Q53" s="234">
        <f>ROUND(E53*P53,2)</f>
        <v>0</v>
      </c>
      <c r="R53" s="235"/>
      <c r="S53" s="235" t="s">
        <v>277</v>
      </c>
      <c r="T53" s="235" t="s">
        <v>278</v>
      </c>
      <c r="U53" s="235">
        <v>2E-3</v>
      </c>
      <c r="V53" s="235">
        <f>ROUND(E53*U53,2)</f>
        <v>4.1900000000000004</v>
      </c>
      <c r="W53" s="235"/>
      <c r="X53" s="235" t="s">
        <v>279</v>
      </c>
      <c r="Y53" s="235" t="s">
        <v>280</v>
      </c>
      <c r="Z53" s="214"/>
      <c r="AA53" s="214"/>
      <c r="AB53" s="214"/>
      <c r="AC53" s="214"/>
      <c r="AD53" s="214"/>
      <c r="AE53" s="214"/>
      <c r="AF53" s="214"/>
      <c r="AG53" s="214" t="s">
        <v>281</v>
      </c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1" x14ac:dyDescent="0.2">
      <c r="A54" s="254">
        <v>19</v>
      </c>
      <c r="B54" s="255" t="s">
        <v>2049</v>
      </c>
      <c r="C54" s="264" t="s">
        <v>2050</v>
      </c>
      <c r="D54" s="256" t="s">
        <v>342</v>
      </c>
      <c r="E54" s="257">
        <v>2094</v>
      </c>
      <c r="F54" s="258"/>
      <c r="G54" s="259">
        <f>ROUND(E54*F54,2)</f>
        <v>0</v>
      </c>
      <c r="H54" s="236"/>
      <c r="I54" s="235">
        <f>ROUND(E54*H54,2)</f>
        <v>0</v>
      </c>
      <c r="J54" s="236"/>
      <c r="K54" s="235">
        <f>ROUND(E54*J54,2)</f>
        <v>0</v>
      </c>
      <c r="L54" s="235">
        <v>21</v>
      </c>
      <c r="M54" s="235">
        <f>G54*(1+L54/100)</f>
        <v>0</v>
      </c>
      <c r="N54" s="234">
        <v>0.12715000000000001</v>
      </c>
      <c r="O54" s="234">
        <f>ROUND(E54*N54,2)</f>
        <v>266.25</v>
      </c>
      <c r="P54" s="234">
        <v>0</v>
      </c>
      <c r="Q54" s="234">
        <f>ROUND(E54*P54,2)</f>
        <v>0</v>
      </c>
      <c r="R54" s="235"/>
      <c r="S54" s="235" t="s">
        <v>277</v>
      </c>
      <c r="T54" s="235" t="s">
        <v>278</v>
      </c>
      <c r="U54" s="235">
        <v>7.0000000000000007E-2</v>
      </c>
      <c r="V54" s="235">
        <f>ROUND(E54*U54,2)</f>
        <v>146.58000000000001</v>
      </c>
      <c r="W54" s="235"/>
      <c r="X54" s="235" t="s">
        <v>279</v>
      </c>
      <c r="Y54" s="235" t="s">
        <v>280</v>
      </c>
      <c r="Z54" s="214"/>
      <c r="AA54" s="214"/>
      <c r="AB54" s="214"/>
      <c r="AC54" s="214"/>
      <c r="AD54" s="214"/>
      <c r="AE54" s="214"/>
      <c r="AF54" s="214"/>
      <c r="AG54" s="214" t="s">
        <v>293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1" x14ac:dyDescent="0.2">
      <c r="A55" s="254">
        <v>20</v>
      </c>
      <c r="B55" s="255" t="s">
        <v>2051</v>
      </c>
      <c r="C55" s="264" t="s">
        <v>2052</v>
      </c>
      <c r="D55" s="256" t="s">
        <v>342</v>
      </c>
      <c r="E55" s="257">
        <v>2094</v>
      </c>
      <c r="F55" s="258"/>
      <c r="G55" s="259">
        <f>ROUND(E55*F55,2)</f>
        <v>0</v>
      </c>
      <c r="H55" s="236"/>
      <c r="I55" s="235">
        <f>ROUND(E55*H55,2)</f>
        <v>0</v>
      </c>
      <c r="J55" s="236"/>
      <c r="K55" s="235">
        <f>ROUND(E55*J55,2)</f>
        <v>0</v>
      </c>
      <c r="L55" s="235">
        <v>21</v>
      </c>
      <c r="M55" s="235">
        <f>G55*(1+L55/100)</f>
        <v>0</v>
      </c>
      <c r="N55" s="234">
        <v>0.18462999999999999</v>
      </c>
      <c r="O55" s="234">
        <f>ROUND(E55*N55,2)</f>
        <v>386.62</v>
      </c>
      <c r="P55" s="234">
        <v>0</v>
      </c>
      <c r="Q55" s="234">
        <f>ROUND(E55*P55,2)</f>
        <v>0</v>
      </c>
      <c r="R55" s="235"/>
      <c r="S55" s="235" t="s">
        <v>277</v>
      </c>
      <c r="T55" s="235" t="s">
        <v>278</v>
      </c>
      <c r="U55" s="235">
        <v>0.06</v>
      </c>
      <c r="V55" s="235">
        <f>ROUND(E55*U55,2)</f>
        <v>125.64</v>
      </c>
      <c r="W55" s="235"/>
      <c r="X55" s="235" t="s">
        <v>279</v>
      </c>
      <c r="Y55" s="235" t="s">
        <v>280</v>
      </c>
      <c r="Z55" s="214"/>
      <c r="AA55" s="214"/>
      <c r="AB55" s="214"/>
      <c r="AC55" s="214"/>
      <c r="AD55" s="214"/>
      <c r="AE55" s="214"/>
      <c r="AF55" s="214"/>
      <c r="AG55" s="214" t="s">
        <v>293</v>
      </c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ht="22.5" outlineLevel="1" x14ac:dyDescent="0.2">
      <c r="A56" s="254">
        <v>21</v>
      </c>
      <c r="B56" s="255" t="s">
        <v>2053</v>
      </c>
      <c r="C56" s="264" t="s">
        <v>2054</v>
      </c>
      <c r="D56" s="256" t="s">
        <v>342</v>
      </c>
      <c r="E56" s="257">
        <v>2094</v>
      </c>
      <c r="F56" s="258"/>
      <c r="G56" s="259">
        <f>ROUND(E56*F56,2)</f>
        <v>0</v>
      </c>
      <c r="H56" s="236"/>
      <c r="I56" s="235">
        <f>ROUND(E56*H56,2)</f>
        <v>0</v>
      </c>
      <c r="J56" s="236"/>
      <c r="K56" s="235">
        <f>ROUND(E56*J56,2)</f>
        <v>0</v>
      </c>
      <c r="L56" s="235">
        <v>21</v>
      </c>
      <c r="M56" s="235">
        <f>G56*(1+L56/100)</f>
        <v>0</v>
      </c>
      <c r="N56" s="234">
        <v>0.38313999999999998</v>
      </c>
      <c r="O56" s="234">
        <f>ROUND(E56*N56,2)</f>
        <v>802.3</v>
      </c>
      <c r="P56" s="234">
        <v>0</v>
      </c>
      <c r="Q56" s="234">
        <f>ROUND(E56*P56,2)</f>
        <v>0</v>
      </c>
      <c r="R56" s="235"/>
      <c r="S56" s="235" t="s">
        <v>277</v>
      </c>
      <c r="T56" s="235" t="s">
        <v>278</v>
      </c>
      <c r="U56" s="235">
        <v>0.03</v>
      </c>
      <c r="V56" s="235">
        <f>ROUND(E56*U56,2)</f>
        <v>62.82</v>
      </c>
      <c r="W56" s="235"/>
      <c r="X56" s="235" t="s">
        <v>279</v>
      </c>
      <c r="Y56" s="235" t="s">
        <v>280</v>
      </c>
      <c r="Z56" s="214"/>
      <c r="AA56" s="214"/>
      <c r="AB56" s="214"/>
      <c r="AC56" s="214"/>
      <c r="AD56" s="214"/>
      <c r="AE56" s="214"/>
      <c r="AF56" s="214"/>
      <c r="AG56" s="214" t="s">
        <v>293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x14ac:dyDescent="0.2">
      <c r="A57" s="241" t="s">
        <v>272</v>
      </c>
      <c r="B57" s="242" t="s">
        <v>160</v>
      </c>
      <c r="C57" s="261" t="s">
        <v>161</v>
      </c>
      <c r="D57" s="243"/>
      <c r="E57" s="244"/>
      <c r="F57" s="245"/>
      <c r="G57" s="246">
        <f>SUMIF(AG58:AG59,"&lt;&gt;NOR",G58:G59)</f>
        <v>0</v>
      </c>
      <c r="H57" s="240"/>
      <c r="I57" s="240">
        <f>SUM(I58:I59)</f>
        <v>0</v>
      </c>
      <c r="J57" s="240"/>
      <c r="K57" s="240">
        <f>SUM(K58:K59)</f>
        <v>0</v>
      </c>
      <c r="L57" s="240"/>
      <c r="M57" s="240">
        <f>SUM(M58:M59)</f>
        <v>0</v>
      </c>
      <c r="N57" s="239"/>
      <c r="O57" s="239">
        <f>SUM(O58:O59)</f>
        <v>10.36</v>
      </c>
      <c r="P57" s="239"/>
      <c r="Q57" s="239">
        <f>SUM(Q58:Q59)</f>
        <v>0</v>
      </c>
      <c r="R57" s="240"/>
      <c r="S57" s="240"/>
      <c r="T57" s="240"/>
      <c r="U57" s="240"/>
      <c r="V57" s="240">
        <f>SUM(V58:V59)</f>
        <v>11.45</v>
      </c>
      <c r="W57" s="240"/>
      <c r="X57" s="240"/>
      <c r="Y57" s="240"/>
      <c r="AG57" t="s">
        <v>273</v>
      </c>
    </row>
    <row r="58" spans="1:60" outlineLevel="1" x14ac:dyDescent="0.2">
      <c r="A58" s="254">
        <v>22</v>
      </c>
      <c r="B58" s="255" t="s">
        <v>2055</v>
      </c>
      <c r="C58" s="264" t="s">
        <v>2056</v>
      </c>
      <c r="D58" s="256" t="s">
        <v>374</v>
      </c>
      <c r="E58" s="257">
        <v>3</v>
      </c>
      <c r="F58" s="258"/>
      <c r="G58" s="259">
        <f>ROUND(E58*F58,2)</f>
        <v>0</v>
      </c>
      <c r="H58" s="236"/>
      <c r="I58" s="235">
        <f>ROUND(E58*H58,2)</f>
        <v>0</v>
      </c>
      <c r="J58" s="236"/>
      <c r="K58" s="235">
        <f>ROUND(E58*J58,2)</f>
        <v>0</v>
      </c>
      <c r="L58" s="235">
        <v>21</v>
      </c>
      <c r="M58" s="235">
        <f>G58*(1+L58/100)</f>
        <v>0</v>
      </c>
      <c r="N58" s="234">
        <v>0.43093999999999999</v>
      </c>
      <c r="O58" s="234">
        <f>ROUND(E58*N58,2)</f>
        <v>1.29</v>
      </c>
      <c r="P58" s="234">
        <v>0</v>
      </c>
      <c r="Q58" s="234">
        <f>ROUND(E58*P58,2)</f>
        <v>0</v>
      </c>
      <c r="R58" s="235"/>
      <c r="S58" s="235" t="s">
        <v>277</v>
      </c>
      <c r="T58" s="235" t="s">
        <v>278</v>
      </c>
      <c r="U58" s="235">
        <v>3.8170000000000002</v>
      </c>
      <c r="V58" s="235">
        <f>ROUND(E58*U58,2)</f>
        <v>11.45</v>
      </c>
      <c r="W58" s="235"/>
      <c r="X58" s="235" t="s">
        <v>279</v>
      </c>
      <c r="Y58" s="235" t="s">
        <v>280</v>
      </c>
      <c r="Z58" s="214"/>
      <c r="AA58" s="214"/>
      <c r="AB58" s="214"/>
      <c r="AC58" s="214"/>
      <c r="AD58" s="214"/>
      <c r="AE58" s="214"/>
      <c r="AF58" s="214"/>
      <c r="AG58" s="214" t="s">
        <v>281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outlineLevel="1" x14ac:dyDescent="0.2">
      <c r="A59" s="254">
        <v>23</v>
      </c>
      <c r="B59" s="255" t="s">
        <v>1838</v>
      </c>
      <c r="C59" s="264" t="s">
        <v>2057</v>
      </c>
      <c r="D59" s="256" t="s">
        <v>398</v>
      </c>
      <c r="E59" s="257">
        <v>2</v>
      </c>
      <c r="F59" s="258"/>
      <c r="G59" s="259">
        <f>ROUND(E59*F59,2)</f>
        <v>0</v>
      </c>
      <c r="H59" s="236"/>
      <c r="I59" s="235">
        <f>ROUND(E59*H59,2)</f>
        <v>0</v>
      </c>
      <c r="J59" s="236"/>
      <c r="K59" s="235">
        <f>ROUND(E59*J59,2)</f>
        <v>0</v>
      </c>
      <c r="L59" s="235">
        <v>21</v>
      </c>
      <c r="M59" s="235">
        <f>G59*(1+L59/100)</f>
        <v>0</v>
      </c>
      <c r="N59" s="234">
        <v>4.5359999999999996</v>
      </c>
      <c r="O59" s="234">
        <f>ROUND(E59*N59,2)</f>
        <v>9.07</v>
      </c>
      <c r="P59" s="234">
        <v>0</v>
      </c>
      <c r="Q59" s="234">
        <f>ROUND(E59*P59,2)</f>
        <v>0</v>
      </c>
      <c r="R59" s="235"/>
      <c r="S59" s="235" t="s">
        <v>311</v>
      </c>
      <c r="T59" s="235" t="s">
        <v>312</v>
      </c>
      <c r="U59" s="235">
        <v>0</v>
      </c>
      <c r="V59" s="235">
        <f>ROUND(E59*U59,2)</f>
        <v>0</v>
      </c>
      <c r="W59" s="235"/>
      <c r="X59" s="235" t="s">
        <v>279</v>
      </c>
      <c r="Y59" s="235" t="s">
        <v>280</v>
      </c>
      <c r="Z59" s="214"/>
      <c r="AA59" s="214"/>
      <c r="AB59" s="214"/>
      <c r="AC59" s="214"/>
      <c r="AD59" s="214"/>
      <c r="AE59" s="214"/>
      <c r="AF59" s="214"/>
      <c r="AG59" s="214" t="s">
        <v>281</v>
      </c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x14ac:dyDescent="0.2">
      <c r="A60" s="241" t="s">
        <v>272</v>
      </c>
      <c r="B60" s="242" t="s">
        <v>169</v>
      </c>
      <c r="C60" s="261" t="s">
        <v>170</v>
      </c>
      <c r="D60" s="243"/>
      <c r="E60" s="244"/>
      <c r="F60" s="245"/>
      <c r="G60" s="246">
        <f>SUMIF(AG61:AG64,"&lt;&gt;NOR",G61:G64)</f>
        <v>0</v>
      </c>
      <c r="H60" s="240"/>
      <c r="I60" s="240">
        <f>SUM(I61:I64)</f>
        <v>0</v>
      </c>
      <c r="J60" s="240"/>
      <c r="K60" s="240">
        <f>SUM(K61:K64)</f>
        <v>0</v>
      </c>
      <c r="L60" s="240"/>
      <c r="M60" s="240">
        <f>SUM(M61:M64)</f>
        <v>0</v>
      </c>
      <c r="N60" s="239"/>
      <c r="O60" s="239">
        <f>SUM(O61:O64)</f>
        <v>13.129999999999999</v>
      </c>
      <c r="P60" s="239"/>
      <c r="Q60" s="239">
        <f>SUM(Q61:Q64)</f>
        <v>0</v>
      </c>
      <c r="R60" s="240"/>
      <c r="S60" s="240"/>
      <c r="T60" s="240"/>
      <c r="U60" s="240"/>
      <c r="V60" s="240">
        <f>SUM(V61:V64)</f>
        <v>10.25</v>
      </c>
      <c r="W60" s="240"/>
      <c r="X60" s="240"/>
      <c r="Y60" s="240"/>
      <c r="AG60" t="s">
        <v>273</v>
      </c>
    </row>
    <row r="61" spans="1:60" ht="33.75" outlineLevel="1" x14ac:dyDescent="0.2">
      <c r="A61" s="248">
        <v>24</v>
      </c>
      <c r="B61" s="249" t="s">
        <v>2058</v>
      </c>
      <c r="C61" s="262" t="s">
        <v>2059</v>
      </c>
      <c r="D61" s="250" t="s">
        <v>351</v>
      </c>
      <c r="E61" s="251">
        <v>21</v>
      </c>
      <c r="F61" s="252"/>
      <c r="G61" s="253">
        <f>ROUND(E61*F61,2)</f>
        <v>0</v>
      </c>
      <c r="H61" s="236"/>
      <c r="I61" s="235">
        <f>ROUND(E61*H61,2)</f>
        <v>0</v>
      </c>
      <c r="J61" s="236"/>
      <c r="K61" s="235">
        <f>ROUND(E61*J61,2)</f>
        <v>0</v>
      </c>
      <c r="L61" s="235">
        <v>21</v>
      </c>
      <c r="M61" s="235">
        <f>G61*(1+L61/100)</f>
        <v>0</v>
      </c>
      <c r="N61" s="234">
        <v>0.24657999999999999</v>
      </c>
      <c r="O61" s="234">
        <f>ROUND(E61*N61,2)</f>
        <v>5.18</v>
      </c>
      <c r="P61" s="234">
        <v>0</v>
      </c>
      <c r="Q61" s="234">
        <f>ROUND(E61*P61,2)</f>
        <v>0</v>
      </c>
      <c r="R61" s="235"/>
      <c r="S61" s="235" t="s">
        <v>277</v>
      </c>
      <c r="T61" s="235" t="s">
        <v>278</v>
      </c>
      <c r="U61" s="235">
        <v>0.27200000000000002</v>
      </c>
      <c r="V61" s="235">
        <f>ROUND(E61*U61,2)</f>
        <v>5.71</v>
      </c>
      <c r="W61" s="235"/>
      <c r="X61" s="235" t="s">
        <v>279</v>
      </c>
      <c r="Y61" s="235" t="s">
        <v>280</v>
      </c>
      <c r="Z61" s="214"/>
      <c r="AA61" s="214"/>
      <c r="AB61" s="214"/>
      <c r="AC61" s="214"/>
      <c r="AD61" s="214"/>
      <c r="AE61" s="214"/>
      <c r="AF61" s="214"/>
      <c r="AG61" s="214" t="s">
        <v>281</v>
      </c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outlineLevel="2" x14ac:dyDescent="0.2">
      <c r="A62" s="231"/>
      <c r="B62" s="232"/>
      <c r="C62" s="263" t="s">
        <v>2060</v>
      </c>
      <c r="D62" s="237"/>
      <c r="E62" s="238">
        <v>21</v>
      </c>
      <c r="F62" s="235"/>
      <c r="G62" s="235"/>
      <c r="H62" s="235"/>
      <c r="I62" s="235"/>
      <c r="J62" s="235"/>
      <c r="K62" s="235"/>
      <c r="L62" s="235"/>
      <c r="M62" s="235"/>
      <c r="N62" s="234"/>
      <c r="O62" s="234"/>
      <c r="P62" s="234"/>
      <c r="Q62" s="234"/>
      <c r="R62" s="235"/>
      <c r="S62" s="235"/>
      <c r="T62" s="235"/>
      <c r="U62" s="235"/>
      <c r="V62" s="235"/>
      <c r="W62" s="235"/>
      <c r="X62" s="235"/>
      <c r="Y62" s="235"/>
      <c r="Z62" s="214"/>
      <c r="AA62" s="214"/>
      <c r="AB62" s="214"/>
      <c r="AC62" s="214"/>
      <c r="AD62" s="214"/>
      <c r="AE62" s="214"/>
      <c r="AF62" s="214"/>
      <c r="AG62" s="214" t="s">
        <v>283</v>
      </c>
      <c r="AH62" s="214">
        <v>0</v>
      </c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outlineLevel="1" x14ac:dyDescent="0.2">
      <c r="A63" s="248">
        <v>25</v>
      </c>
      <c r="B63" s="249" t="s">
        <v>1802</v>
      </c>
      <c r="C63" s="262" t="s">
        <v>1803</v>
      </c>
      <c r="D63" s="250" t="s">
        <v>276</v>
      </c>
      <c r="E63" s="251">
        <v>3.15</v>
      </c>
      <c r="F63" s="252"/>
      <c r="G63" s="253">
        <f>ROUND(E63*F63,2)</f>
        <v>0</v>
      </c>
      <c r="H63" s="236"/>
      <c r="I63" s="235">
        <f>ROUND(E63*H63,2)</f>
        <v>0</v>
      </c>
      <c r="J63" s="236"/>
      <c r="K63" s="235">
        <f>ROUND(E63*J63,2)</f>
        <v>0</v>
      </c>
      <c r="L63" s="235">
        <v>21</v>
      </c>
      <c r="M63" s="235">
        <f>G63*(1+L63/100)</f>
        <v>0</v>
      </c>
      <c r="N63" s="234">
        <v>2.5249999999999999</v>
      </c>
      <c r="O63" s="234">
        <f>ROUND(E63*N63,2)</f>
        <v>7.95</v>
      </c>
      <c r="P63" s="234">
        <v>0</v>
      </c>
      <c r="Q63" s="234">
        <f>ROUND(E63*P63,2)</f>
        <v>0</v>
      </c>
      <c r="R63" s="235"/>
      <c r="S63" s="235" t="s">
        <v>277</v>
      </c>
      <c r="T63" s="235" t="s">
        <v>278</v>
      </c>
      <c r="U63" s="235">
        <v>1.44</v>
      </c>
      <c r="V63" s="235">
        <f>ROUND(E63*U63,2)</f>
        <v>4.54</v>
      </c>
      <c r="W63" s="235"/>
      <c r="X63" s="235" t="s">
        <v>279</v>
      </c>
      <c r="Y63" s="235" t="s">
        <v>280</v>
      </c>
      <c r="Z63" s="214"/>
      <c r="AA63" s="214"/>
      <c r="AB63" s="214"/>
      <c r="AC63" s="214"/>
      <c r="AD63" s="214"/>
      <c r="AE63" s="214"/>
      <c r="AF63" s="214"/>
      <c r="AG63" s="214" t="s">
        <v>293</v>
      </c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outlineLevel="2" x14ac:dyDescent="0.2">
      <c r="A64" s="231"/>
      <c r="B64" s="232"/>
      <c r="C64" s="263" t="s">
        <v>2061</v>
      </c>
      <c r="D64" s="237"/>
      <c r="E64" s="238">
        <v>3.15</v>
      </c>
      <c r="F64" s="235"/>
      <c r="G64" s="235"/>
      <c r="H64" s="235"/>
      <c r="I64" s="235"/>
      <c r="J64" s="235"/>
      <c r="K64" s="235"/>
      <c r="L64" s="235"/>
      <c r="M64" s="235"/>
      <c r="N64" s="234"/>
      <c r="O64" s="234"/>
      <c r="P64" s="234"/>
      <c r="Q64" s="234"/>
      <c r="R64" s="235"/>
      <c r="S64" s="235"/>
      <c r="T64" s="235"/>
      <c r="U64" s="235"/>
      <c r="V64" s="235"/>
      <c r="W64" s="235"/>
      <c r="X64" s="235"/>
      <c r="Y64" s="235"/>
      <c r="Z64" s="214"/>
      <c r="AA64" s="214"/>
      <c r="AB64" s="214"/>
      <c r="AC64" s="214"/>
      <c r="AD64" s="214"/>
      <c r="AE64" s="214"/>
      <c r="AF64" s="214"/>
      <c r="AG64" s="214" t="s">
        <v>283</v>
      </c>
      <c r="AH64" s="214">
        <v>0</v>
      </c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</row>
    <row r="65" spans="1:60" x14ac:dyDescent="0.2">
      <c r="A65" s="241" t="s">
        <v>272</v>
      </c>
      <c r="B65" s="242" t="s">
        <v>171</v>
      </c>
      <c r="C65" s="261" t="s">
        <v>172</v>
      </c>
      <c r="D65" s="243"/>
      <c r="E65" s="244"/>
      <c r="F65" s="245"/>
      <c r="G65" s="246">
        <f>SUMIF(AG66:AG74,"&lt;&gt;NOR",G66:G74)</f>
        <v>0</v>
      </c>
      <c r="H65" s="240"/>
      <c r="I65" s="240">
        <f>SUM(I66:I74)</f>
        <v>0</v>
      </c>
      <c r="J65" s="240"/>
      <c r="K65" s="240">
        <f>SUM(K66:K74)</f>
        <v>0</v>
      </c>
      <c r="L65" s="240"/>
      <c r="M65" s="240">
        <f>SUM(M66:M74)</f>
        <v>0</v>
      </c>
      <c r="N65" s="239"/>
      <c r="O65" s="239">
        <f>SUM(O66:O74)</f>
        <v>37.89</v>
      </c>
      <c r="P65" s="239"/>
      <c r="Q65" s="239">
        <f>SUM(Q66:Q74)</f>
        <v>0</v>
      </c>
      <c r="R65" s="240"/>
      <c r="S65" s="240"/>
      <c r="T65" s="240"/>
      <c r="U65" s="240"/>
      <c r="V65" s="240">
        <f>SUM(V66:V74)</f>
        <v>17.059999999999999</v>
      </c>
      <c r="W65" s="240"/>
      <c r="X65" s="240"/>
      <c r="Y65" s="240"/>
      <c r="AG65" t="s">
        <v>273</v>
      </c>
    </row>
    <row r="66" spans="1:60" outlineLevel="1" x14ac:dyDescent="0.2">
      <c r="A66" s="248">
        <v>26</v>
      </c>
      <c r="B66" s="249" t="s">
        <v>2062</v>
      </c>
      <c r="C66" s="262" t="s">
        <v>2063</v>
      </c>
      <c r="D66" s="250" t="s">
        <v>342</v>
      </c>
      <c r="E66" s="251">
        <v>45.59</v>
      </c>
      <c r="F66" s="252"/>
      <c r="G66" s="253">
        <f>ROUND(E66*F66,2)</f>
        <v>0</v>
      </c>
      <c r="H66" s="236"/>
      <c r="I66" s="235">
        <f>ROUND(E66*H66,2)</f>
        <v>0</v>
      </c>
      <c r="J66" s="236"/>
      <c r="K66" s="235">
        <f>ROUND(E66*J66,2)</f>
        <v>0</v>
      </c>
      <c r="L66" s="235">
        <v>21</v>
      </c>
      <c r="M66" s="235">
        <f>G66*(1+L66/100)</f>
        <v>0</v>
      </c>
      <c r="N66" s="234">
        <v>0.40481</v>
      </c>
      <c r="O66" s="234">
        <f>ROUND(E66*N66,2)</f>
        <v>18.46</v>
      </c>
      <c r="P66" s="234">
        <v>0</v>
      </c>
      <c r="Q66" s="234">
        <f>ROUND(E66*P66,2)</f>
        <v>0</v>
      </c>
      <c r="R66" s="235"/>
      <c r="S66" s="235" t="s">
        <v>277</v>
      </c>
      <c r="T66" s="235" t="s">
        <v>278</v>
      </c>
      <c r="U66" s="235">
        <v>0.02</v>
      </c>
      <c r="V66" s="235">
        <f>ROUND(E66*U66,2)</f>
        <v>0.91</v>
      </c>
      <c r="W66" s="235"/>
      <c r="X66" s="235" t="s">
        <v>279</v>
      </c>
      <c r="Y66" s="235" t="s">
        <v>280</v>
      </c>
      <c r="Z66" s="214"/>
      <c r="AA66" s="214"/>
      <c r="AB66" s="214"/>
      <c r="AC66" s="214"/>
      <c r="AD66" s="214"/>
      <c r="AE66" s="214"/>
      <c r="AF66" s="214"/>
      <c r="AG66" s="214" t="s">
        <v>293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outlineLevel="2" x14ac:dyDescent="0.2">
      <c r="A67" s="231"/>
      <c r="B67" s="232"/>
      <c r="C67" s="263" t="s">
        <v>2064</v>
      </c>
      <c r="D67" s="237"/>
      <c r="E67" s="238">
        <v>30.8</v>
      </c>
      <c r="F67" s="235"/>
      <c r="G67" s="235"/>
      <c r="H67" s="235"/>
      <c r="I67" s="235"/>
      <c r="J67" s="235"/>
      <c r="K67" s="235"/>
      <c r="L67" s="235"/>
      <c r="M67" s="235"/>
      <c r="N67" s="234"/>
      <c r="O67" s="234"/>
      <c r="P67" s="234"/>
      <c r="Q67" s="234"/>
      <c r="R67" s="235"/>
      <c r="S67" s="235"/>
      <c r="T67" s="235"/>
      <c r="U67" s="235"/>
      <c r="V67" s="235"/>
      <c r="W67" s="235"/>
      <c r="X67" s="235"/>
      <c r="Y67" s="235"/>
      <c r="Z67" s="214"/>
      <c r="AA67" s="214"/>
      <c r="AB67" s="214"/>
      <c r="AC67" s="214"/>
      <c r="AD67" s="214"/>
      <c r="AE67" s="214"/>
      <c r="AF67" s="214"/>
      <c r="AG67" s="214" t="s">
        <v>283</v>
      </c>
      <c r="AH67" s="214">
        <v>0</v>
      </c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outlineLevel="3" x14ac:dyDescent="0.2">
      <c r="A68" s="231"/>
      <c r="B68" s="232"/>
      <c r="C68" s="263" t="s">
        <v>2065</v>
      </c>
      <c r="D68" s="237"/>
      <c r="E68" s="238">
        <v>14.79</v>
      </c>
      <c r="F68" s="235"/>
      <c r="G68" s="235"/>
      <c r="H68" s="235"/>
      <c r="I68" s="235"/>
      <c r="J68" s="235"/>
      <c r="K68" s="235"/>
      <c r="L68" s="235"/>
      <c r="M68" s="235"/>
      <c r="N68" s="234"/>
      <c r="O68" s="234"/>
      <c r="P68" s="234"/>
      <c r="Q68" s="234"/>
      <c r="R68" s="235"/>
      <c r="S68" s="235"/>
      <c r="T68" s="235"/>
      <c r="U68" s="235"/>
      <c r="V68" s="235"/>
      <c r="W68" s="235"/>
      <c r="X68" s="235"/>
      <c r="Y68" s="235"/>
      <c r="Z68" s="214"/>
      <c r="AA68" s="214"/>
      <c r="AB68" s="214"/>
      <c r="AC68" s="214"/>
      <c r="AD68" s="214"/>
      <c r="AE68" s="214"/>
      <c r="AF68" s="214"/>
      <c r="AG68" s="214" t="s">
        <v>283</v>
      </c>
      <c r="AH68" s="214">
        <v>0</v>
      </c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outlineLevel="1" x14ac:dyDescent="0.2">
      <c r="A69" s="248">
        <v>27</v>
      </c>
      <c r="B69" s="249" t="s">
        <v>2066</v>
      </c>
      <c r="C69" s="262" t="s">
        <v>2067</v>
      </c>
      <c r="D69" s="250" t="s">
        <v>351</v>
      </c>
      <c r="E69" s="251">
        <v>65.12</v>
      </c>
      <c r="F69" s="252"/>
      <c r="G69" s="253">
        <f>ROUND(E69*F69,2)</f>
        <v>0</v>
      </c>
      <c r="H69" s="236"/>
      <c r="I69" s="235">
        <f>ROUND(E69*H69,2)</f>
        <v>0</v>
      </c>
      <c r="J69" s="236"/>
      <c r="K69" s="235">
        <f>ROUND(E69*J69,2)</f>
        <v>0</v>
      </c>
      <c r="L69" s="235">
        <v>21</v>
      </c>
      <c r="M69" s="235">
        <f>G69*(1+L69/100)</f>
        <v>0</v>
      </c>
      <c r="N69" s="234">
        <v>0.18207000000000001</v>
      </c>
      <c r="O69" s="234">
        <f>ROUND(E69*N69,2)</f>
        <v>11.86</v>
      </c>
      <c r="P69" s="234">
        <v>0</v>
      </c>
      <c r="Q69" s="234">
        <f>ROUND(E69*P69,2)</f>
        <v>0</v>
      </c>
      <c r="R69" s="235"/>
      <c r="S69" s="235" t="s">
        <v>277</v>
      </c>
      <c r="T69" s="235" t="s">
        <v>278</v>
      </c>
      <c r="U69" s="235">
        <v>0.248</v>
      </c>
      <c r="V69" s="235">
        <f>ROUND(E69*U69,2)</f>
        <v>16.149999999999999</v>
      </c>
      <c r="W69" s="235"/>
      <c r="X69" s="235" t="s">
        <v>279</v>
      </c>
      <c r="Y69" s="235" t="s">
        <v>280</v>
      </c>
      <c r="Z69" s="214"/>
      <c r="AA69" s="214"/>
      <c r="AB69" s="214"/>
      <c r="AC69" s="214"/>
      <c r="AD69" s="214"/>
      <c r="AE69" s="214"/>
      <c r="AF69" s="214"/>
      <c r="AG69" s="214" t="s">
        <v>293</v>
      </c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outlineLevel="2" x14ac:dyDescent="0.2">
      <c r="A70" s="231"/>
      <c r="B70" s="232"/>
      <c r="C70" s="263" t="s">
        <v>2068</v>
      </c>
      <c r="D70" s="237"/>
      <c r="E70" s="238">
        <v>44</v>
      </c>
      <c r="F70" s="235"/>
      <c r="G70" s="235"/>
      <c r="H70" s="235"/>
      <c r="I70" s="235"/>
      <c r="J70" s="235"/>
      <c r="K70" s="235"/>
      <c r="L70" s="235"/>
      <c r="M70" s="235"/>
      <c r="N70" s="234"/>
      <c r="O70" s="234"/>
      <c r="P70" s="234"/>
      <c r="Q70" s="234"/>
      <c r="R70" s="235"/>
      <c r="S70" s="235"/>
      <c r="T70" s="235"/>
      <c r="U70" s="235"/>
      <c r="V70" s="235"/>
      <c r="W70" s="235"/>
      <c r="X70" s="235"/>
      <c r="Y70" s="235"/>
      <c r="Z70" s="214"/>
      <c r="AA70" s="214"/>
      <c r="AB70" s="214"/>
      <c r="AC70" s="214"/>
      <c r="AD70" s="214"/>
      <c r="AE70" s="214"/>
      <c r="AF70" s="214"/>
      <c r="AG70" s="214" t="s">
        <v>283</v>
      </c>
      <c r="AH70" s="214">
        <v>0</v>
      </c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</row>
    <row r="71" spans="1:60" outlineLevel="3" x14ac:dyDescent="0.2">
      <c r="A71" s="231"/>
      <c r="B71" s="232"/>
      <c r="C71" s="263" t="s">
        <v>2069</v>
      </c>
      <c r="D71" s="237"/>
      <c r="E71" s="238">
        <v>21.12</v>
      </c>
      <c r="F71" s="235"/>
      <c r="G71" s="235"/>
      <c r="H71" s="235"/>
      <c r="I71" s="235"/>
      <c r="J71" s="235"/>
      <c r="K71" s="235"/>
      <c r="L71" s="235"/>
      <c r="M71" s="235"/>
      <c r="N71" s="234"/>
      <c r="O71" s="234"/>
      <c r="P71" s="234"/>
      <c r="Q71" s="234"/>
      <c r="R71" s="235"/>
      <c r="S71" s="235"/>
      <c r="T71" s="235"/>
      <c r="U71" s="235"/>
      <c r="V71" s="235"/>
      <c r="W71" s="235"/>
      <c r="X71" s="235"/>
      <c r="Y71" s="235"/>
      <c r="Z71" s="214"/>
      <c r="AA71" s="214"/>
      <c r="AB71" s="214"/>
      <c r="AC71" s="214"/>
      <c r="AD71" s="214"/>
      <c r="AE71" s="214"/>
      <c r="AF71" s="214"/>
      <c r="AG71" s="214" t="s">
        <v>283</v>
      </c>
      <c r="AH71" s="214">
        <v>0</v>
      </c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</row>
    <row r="72" spans="1:60" outlineLevel="1" x14ac:dyDescent="0.2">
      <c r="A72" s="248">
        <v>28</v>
      </c>
      <c r="B72" s="249" t="s">
        <v>2070</v>
      </c>
      <c r="C72" s="262" t="s">
        <v>2071</v>
      </c>
      <c r="D72" s="250" t="s">
        <v>374</v>
      </c>
      <c r="E72" s="251">
        <v>172</v>
      </c>
      <c r="F72" s="252"/>
      <c r="G72" s="253">
        <f>ROUND(E72*F72,2)</f>
        <v>0</v>
      </c>
      <c r="H72" s="236"/>
      <c r="I72" s="235">
        <f>ROUND(E72*H72,2)</f>
        <v>0</v>
      </c>
      <c r="J72" s="236"/>
      <c r="K72" s="235">
        <f>ROUND(E72*J72,2)</f>
        <v>0</v>
      </c>
      <c r="L72" s="235">
        <v>21</v>
      </c>
      <c r="M72" s="235">
        <f>G72*(1+L72/100)</f>
        <v>0</v>
      </c>
      <c r="N72" s="234">
        <v>4.3999999999999997E-2</v>
      </c>
      <c r="O72" s="234">
        <f>ROUND(E72*N72,2)</f>
        <v>7.57</v>
      </c>
      <c r="P72" s="234">
        <v>0</v>
      </c>
      <c r="Q72" s="234">
        <f>ROUND(E72*P72,2)</f>
        <v>0</v>
      </c>
      <c r="R72" s="235" t="s">
        <v>716</v>
      </c>
      <c r="S72" s="235" t="s">
        <v>277</v>
      </c>
      <c r="T72" s="235" t="s">
        <v>278</v>
      </c>
      <c r="U72" s="235">
        <v>0</v>
      </c>
      <c r="V72" s="235">
        <f>ROUND(E72*U72,2)</f>
        <v>0</v>
      </c>
      <c r="W72" s="235"/>
      <c r="X72" s="235" t="s">
        <v>346</v>
      </c>
      <c r="Y72" s="235" t="s">
        <v>280</v>
      </c>
      <c r="Z72" s="214"/>
      <c r="AA72" s="214"/>
      <c r="AB72" s="214"/>
      <c r="AC72" s="214"/>
      <c r="AD72" s="214"/>
      <c r="AE72" s="214"/>
      <c r="AF72" s="214"/>
      <c r="AG72" s="214" t="s">
        <v>347</v>
      </c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</row>
    <row r="73" spans="1:60" outlineLevel="2" x14ac:dyDescent="0.2">
      <c r="A73" s="231"/>
      <c r="B73" s="232"/>
      <c r="C73" s="263" t="s">
        <v>2072</v>
      </c>
      <c r="D73" s="237"/>
      <c r="E73" s="238">
        <v>150</v>
      </c>
      <c r="F73" s="235"/>
      <c r="G73" s="235"/>
      <c r="H73" s="235"/>
      <c r="I73" s="235"/>
      <c r="J73" s="235"/>
      <c r="K73" s="235"/>
      <c r="L73" s="235"/>
      <c r="M73" s="235"/>
      <c r="N73" s="234"/>
      <c r="O73" s="234"/>
      <c r="P73" s="234"/>
      <c r="Q73" s="234"/>
      <c r="R73" s="235"/>
      <c r="S73" s="235"/>
      <c r="T73" s="235"/>
      <c r="U73" s="235"/>
      <c r="V73" s="235"/>
      <c r="W73" s="235"/>
      <c r="X73" s="235"/>
      <c r="Y73" s="235"/>
      <c r="Z73" s="214"/>
      <c r="AA73" s="214"/>
      <c r="AB73" s="214"/>
      <c r="AC73" s="214"/>
      <c r="AD73" s="214"/>
      <c r="AE73" s="214"/>
      <c r="AF73" s="214"/>
      <c r="AG73" s="214" t="s">
        <v>283</v>
      </c>
      <c r="AH73" s="214">
        <v>0</v>
      </c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</row>
    <row r="74" spans="1:60" outlineLevel="3" x14ac:dyDescent="0.2">
      <c r="A74" s="231"/>
      <c r="B74" s="232"/>
      <c r="C74" s="263" t="s">
        <v>2073</v>
      </c>
      <c r="D74" s="237"/>
      <c r="E74" s="238">
        <v>22</v>
      </c>
      <c r="F74" s="235"/>
      <c r="G74" s="235"/>
      <c r="H74" s="235"/>
      <c r="I74" s="235"/>
      <c r="J74" s="235"/>
      <c r="K74" s="235"/>
      <c r="L74" s="235"/>
      <c r="M74" s="235"/>
      <c r="N74" s="234"/>
      <c r="O74" s="234"/>
      <c r="P74" s="234"/>
      <c r="Q74" s="234"/>
      <c r="R74" s="235"/>
      <c r="S74" s="235"/>
      <c r="T74" s="235"/>
      <c r="U74" s="235"/>
      <c r="V74" s="235"/>
      <c r="W74" s="235"/>
      <c r="X74" s="235"/>
      <c r="Y74" s="235"/>
      <c r="Z74" s="214"/>
      <c r="AA74" s="214"/>
      <c r="AB74" s="214"/>
      <c r="AC74" s="214"/>
      <c r="AD74" s="214"/>
      <c r="AE74" s="214"/>
      <c r="AF74" s="214"/>
      <c r="AG74" s="214" t="s">
        <v>283</v>
      </c>
      <c r="AH74" s="214">
        <v>0</v>
      </c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</row>
    <row r="75" spans="1:60" x14ac:dyDescent="0.2">
      <c r="A75" s="241" t="s">
        <v>272</v>
      </c>
      <c r="B75" s="242" t="s">
        <v>179</v>
      </c>
      <c r="C75" s="261" t="s">
        <v>180</v>
      </c>
      <c r="D75" s="243"/>
      <c r="E75" s="244"/>
      <c r="F75" s="245"/>
      <c r="G75" s="246">
        <f>SUMIF(AG76:AG76,"&lt;&gt;NOR",G76:G76)</f>
        <v>0</v>
      </c>
      <c r="H75" s="240"/>
      <c r="I75" s="240">
        <f>SUM(I76:I76)</f>
        <v>0</v>
      </c>
      <c r="J75" s="240"/>
      <c r="K75" s="240">
        <f>SUM(K76:K76)</f>
        <v>0</v>
      </c>
      <c r="L75" s="240"/>
      <c r="M75" s="240">
        <f>SUM(M76:M76)</f>
        <v>0</v>
      </c>
      <c r="N75" s="239"/>
      <c r="O75" s="239">
        <f>SUM(O76:O76)</f>
        <v>0</v>
      </c>
      <c r="P75" s="239"/>
      <c r="Q75" s="239">
        <f>SUM(Q76:Q76)</f>
        <v>0</v>
      </c>
      <c r="R75" s="240"/>
      <c r="S75" s="240"/>
      <c r="T75" s="240"/>
      <c r="U75" s="240"/>
      <c r="V75" s="240">
        <f>SUM(V76:V76)</f>
        <v>78.510000000000005</v>
      </c>
      <c r="W75" s="240"/>
      <c r="X75" s="240"/>
      <c r="Y75" s="240"/>
      <c r="AG75" t="s">
        <v>273</v>
      </c>
    </row>
    <row r="76" spans="1:60" outlineLevel="1" x14ac:dyDescent="0.2">
      <c r="A76" s="254">
        <v>29</v>
      </c>
      <c r="B76" s="255" t="s">
        <v>2074</v>
      </c>
      <c r="C76" s="264" t="s">
        <v>2075</v>
      </c>
      <c r="D76" s="256" t="s">
        <v>379</v>
      </c>
      <c r="E76" s="257">
        <v>4906.9244200000003</v>
      </c>
      <c r="F76" s="258"/>
      <c r="G76" s="259">
        <f>ROUND(E76*F76,2)</f>
        <v>0</v>
      </c>
      <c r="H76" s="236"/>
      <c r="I76" s="235">
        <f>ROUND(E76*H76,2)</f>
        <v>0</v>
      </c>
      <c r="J76" s="236"/>
      <c r="K76" s="235">
        <f>ROUND(E76*J76,2)</f>
        <v>0</v>
      </c>
      <c r="L76" s="235">
        <v>21</v>
      </c>
      <c r="M76" s="235">
        <f>G76*(1+L76/100)</f>
        <v>0</v>
      </c>
      <c r="N76" s="234">
        <v>0</v>
      </c>
      <c r="O76" s="234">
        <f>ROUND(E76*N76,2)</f>
        <v>0</v>
      </c>
      <c r="P76" s="234">
        <v>0</v>
      </c>
      <c r="Q76" s="234">
        <f>ROUND(E76*P76,2)</f>
        <v>0</v>
      </c>
      <c r="R76" s="235"/>
      <c r="S76" s="235" t="s">
        <v>277</v>
      </c>
      <c r="T76" s="235" t="s">
        <v>278</v>
      </c>
      <c r="U76" s="235">
        <v>1.6E-2</v>
      </c>
      <c r="V76" s="235">
        <f>ROUND(E76*U76,2)</f>
        <v>78.510000000000005</v>
      </c>
      <c r="W76" s="235"/>
      <c r="X76" s="235" t="s">
        <v>705</v>
      </c>
      <c r="Y76" s="235" t="s">
        <v>280</v>
      </c>
      <c r="Z76" s="214"/>
      <c r="AA76" s="214"/>
      <c r="AB76" s="214"/>
      <c r="AC76" s="214"/>
      <c r="AD76" s="214"/>
      <c r="AE76" s="214"/>
      <c r="AF76" s="214"/>
      <c r="AG76" s="214" t="s">
        <v>741</v>
      </c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</row>
    <row r="77" spans="1:60" x14ac:dyDescent="0.2">
      <c r="A77" s="241" t="s">
        <v>272</v>
      </c>
      <c r="B77" s="242" t="s">
        <v>244</v>
      </c>
      <c r="C77" s="261" t="s">
        <v>29</v>
      </c>
      <c r="D77" s="243"/>
      <c r="E77" s="244"/>
      <c r="F77" s="245"/>
      <c r="G77" s="246">
        <f>SUMIF(AG78:AG79,"&lt;&gt;NOR",G78:G79)</f>
        <v>0</v>
      </c>
      <c r="H77" s="240"/>
      <c r="I77" s="240">
        <f>SUM(I78:I79)</f>
        <v>0</v>
      </c>
      <c r="J77" s="240"/>
      <c r="K77" s="240">
        <f>SUM(K78:K79)</f>
        <v>0</v>
      </c>
      <c r="L77" s="240"/>
      <c r="M77" s="240">
        <f>SUM(M78:M79)</f>
        <v>0</v>
      </c>
      <c r="N77" s="239"/>
      <c r="O77" s="239">
        <f>SUM(O78:O79)</f>
        <v>0</v>
      </c>
      <c r="P77" s="239"/>
      <c r="Q77" s="239">
        <f>SUM(Q78:Q79)</f>
        <v>0</v>
      </c>
      <c r="R77" s="240"/>
      <c r="S77" s="240"/>
      <c r="T77" s="240"/>
      <c r="U77" s="240"/>
      <c r="V77" s="240">
        <f>SUM(V78:V79)</f>
        <v>0</v>
      </c>
      <c r="W77" s="240"/>
      <c r="X77" s="240"/>
      <c r="Y77" s="240"/>
      <c r="AG77" t="s">
        <v>273</v>
      </c>
    </row>
    <row r="78" spans="1:60" outlineLevel="1" x14ac:dyDescent="0.2">
      <c r="A78" s="254">
        <v>30</v>
      </c>
      <c r="B78" s="255" t="s">
        <v>802</v>
      </c>
      <c r="C78" s="264" t="s">
        <v>803</v>
      </c>
      <c r="D78" s="256" t="s">
        <v>804</v>
      </c>
      <c r="E78" s="257">
        <v>1</v>
      </c>
      <c r="F78" s="258"/>
      <c r="G78" s="259">
        <f>ROUND(E78*F78,2)</f>
        <v>0</v>
      </c>
      <c r="H78" s="236"/>
      <c r="I78" s="235">
        <f>ROUND(E78*H78,2)</f>
        <v>0</v>
      </c>
      <c r="J78" s="236"/>
      <c r="K78" s="235">
        <f>ROUND(E78*J78,2)</f>
        <v>0</v>
      </c>
      <c r="L78" s="235">
        <v>21</v>
      </c>
      <c r="M78" s="235">
        <f>G78*(1+L78/100)</f>
        <v>0</v>
      </c>
      <c r="N78" s="234">
        <v>0</v>
      </c>
      <c r="O78" s="234">
        <f>ROUND(E78*N78,2)</f>
        <v>0</v>
      </c>
      <c r="P78" s="234">
        <v>0</v>
      </c>
      <c r="Q78" s="234">
        <f>ROUND(E78*P78,2)</f>
        <v>0</v>
      </c>
      <c r="R78" s="235"/>
      <c r="S78" s="235" t="s">
        <v>277</v>
      </c>
      <c r="T78" s="235" t="s">
        <v>312</v>
      </c>
      <c r="U78" s="235">
        <v>0</v>
      </c>
      <c r="V78" s="235">
        <f>ROUND(E78*U78,2)</f>
        <v>0</v>
      </c>
      <c r="W78" s="235"/>
      <c r="X78" s="235" t="s">
        <v>805</v>
      </c>
      <c r="Y78" s="235" t="s">
        <v>280</v>
      </c>
      <c r="Z78" s="214"/>
      <c r="AA78" s="214"/>
      <c r="AB78" s="214"/>
      <c r="AC78" s="214"/>
      <c r="AD78" s="214"/>
      <c r="AE78" s="214"/>
      <c r="AF78" s="214"/>
      <c r="AG78" s="214" t="s">
        <v>809</v>
      </c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</row>
    <row r="79" spans="1:60" outlineLevel="1" x14ac:dyDescent="0.2">
      <c r="A79" s="248">
        <v>31</v>
      </c>
      <c r="B79" s="249" t="s">
        <v>1435</v>
      </c>
      <c r="C79" s="262" t="s">
        <v>1141</v>
      </c>
      <c r="D79" s="250" t="s">
        <v>804</v>
      </c>
      <c r="E79" s="251">
        <v>1</v>
      </c>
      <c r="F79" s="252"/>
      <c r="G79" s="253">
        <f>ROUND(E79*F79,2)</f>
        <v>0</v>
      </c>
      <c r="H79" s="236"/>
      <c r="I79" s="235">
        <f>ROUND(E79*H79,2)</f>
        <v>0</v>
      </c>
      <c r="J79" s="236"/>
      <c r="K79" s="235">
        <f>ROUND(E79*J79,2)</f>
        <v>0</v>
      </c>
      <c r="L79" s="235">
        <v>21</v>
      </c>
      <c r="M79" s="235">
        <f>G79*(1+L79/100)</f>
        <v>0</v>
      </c>
      <c r="N79" s="234">
        <v>0</v>
      </c>
      <c r="O79" s="234">
        <f>ROUND(E79*N79,2)</f>
        <v>0</v>
      </c>
      <c r="P79" s="234">
        <v>0</v>
      </c>
      <c r="Q79" s="234">
        <f>ROUND(E79*P79,2)</f>
        <v>0</v>
      </c>
      <c r="R79" s="235"/>
      <c r="S79" s="235" t="s">
        <v>277</v>
      </c>
      <c r="T79" s="235" t="s">
        <v>312</v>
      </c>
      <c r="U79" s="235">
        <v>0</v>
      </c>
      <c r="V79" s="235">
        <f>ROUND(E79*U79,2)</f>
        <v>0</v>
      </c>
      <c r="W79" s="235"/>
      <c r="X79" s="235" t="s">
        <v>805</v>
      </c>
      <c r="Y79" s="235" t="s">
        <v>280</v>
      </c>
      <c r="Z79" s="214"/>
      <c r="AA79" s="214"/>
      <c r="AB79" s="214"/>
      <c r="AC79" s="214"/>
      <c r="AD79" s="214"/>
      <c r="AE79" s="214"/>
      <c r="AF79" s="214"/>
      <c r="AG79" s="214" t="s">
        <v>809</v>
      </c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</row>
    <row r="80" spans="1:60" x14ac:dyDescent="0.2">
      <c r="A80" s="3"/>
      <c r="B80" s="4"/>
      <c r="C80" s="266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AE80">
        <v>12</v>
      </c>
      <c r="AF80">
        <v>21</v>
      </c>
      <c r="AG80" t="s">
        <v>258</v>
      </c>
    </row>
    <row r="81" spans="1:33" x14ac:dyDescent="0.2">
      <c r="A81" s="217"/>
      <c r="B81" s="218" t="s">
        <v>31</v>
      </c>
      <c r="C81" s="267"/>
      <c r="D81" s="219"/>
      <c r="E81" s="220"/>
      <c r="F81" s="220"/>
      <c r="G81" s="247">
        <f>G8+G48+G51+G57+G60+G65+G75+G77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AE81">
        <f>SUMIF(L7:L79,AE80,G7:G79)</f>
        <v>0</v>
      </c>
      <c r="AF81">
        <f>SUMIF(L7:L79,AF80,G7:G79)</f>
        <v>0</v>
      </c>
      <c r="AG81" t="s">
        <v>810</v>
      </c>
    </row>
    <row r="82" spans="1:33" x14ac:dyDescent="0.2">
      <c r="A82" s="3"/>
      <c r="B82" s="4"/>
      <c r="C82" s="266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33" x14ac:dyDescent="0.2">
      <c r="A83" s="3"/>
      <c r="B83" s="4"/>
      <c r="C83" s="266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33" x14ac:dyDescent="0.2">
      <c r="A84" s="221" t="s">
        <v>811</v>
      </c>
      <c r="B84" s="221"/>
      <c r="C84" s="268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33" x14ac:dyDescent="0.2">
      <c r="A85" s="222"/>
      <c r="B85" s="223"/>
      <c r="C85" s="269"/>
      <c r="D85" s="223"/>
      <c r="E85" s="223"/>
      <c r="F85" s="223"/>
      <c r="G85" s="224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AG85" t="s">
        <v>812</v>
      </c>
    </row>
    <row r="86" spans="1:33" x14ac:dyDescent="0.2">
      <c r="A86" s="225"/>
      <c r="B86" s="226"/>
      <c r="C86" s="270"/>
      <c r="D86" s="226"/>
      <c r="E86" s="226"/>
      <c r="F86" s="226"/>
      <c r="G86" s="227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33" x14ac:dyDescent="0.2">
      <c r="A87" s="225"/>
      <c r="B87" s="226"/>
      <c r="C87" s="270"/>
      <c r="D87" s="226"/>
      <c r="E87" s="226"/>
      <c r="F87" s="226"/>
      <c r="G87" s="227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33" x14ac:dyDescent="0.2">
      <c r="A88" s="225"/>
      <c r="B88" s="226"/>
      <c r="C88" s="270"/>
      <c r="D88" s="226"/>
      <c r="E88" s="226"/>
      <c r="F88" s="226"/>
      <c r="G88" s="22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33" x14ac:dyDescent="0.2">
      <c r="A89" s="228"/>
      <c r="B89" s="229"/>
      <c r="C89" s="271"/>
      <c r="D89" s="229"/>
      <c r="E89" s="229"/>
      <c r="F89" s="229"/>
      <c r="G89" s="23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33" x14ac:dyDescent="0.2">
      <c r="A90" s="3"/>
      <c r="B90" s="4"/>
      <c r="C90" s="266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33" x14ac:dyDescent="0.2">
      <c r="C91" s="272"/>
      <c r="D91" s="10"/>
      <c r="AG91" t="s">
        <v>813</v>
      </c>
    </row>
    <row r="92" spans="1:33" x14ac:dyDescent="0.2">
      <c r="D92" s="10"/>
    </row>
    <row r="93" spans="1:33" x14ac:dyDescent="0.2">
      <c r="D93" s="10"/>
    </row>
    <row r="94" spans="1:33" x14ac:dyDescent="0.2">
      <c r="D94" s="10"/>
    </row>
    <row r="95" spans="1:33" x14ac:dyDescent="0.2">
      <c r="D95" s="10"/>
    </row>
    <row r="96" spans="1:33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84:C84"/>
    <mergeCell ref="A85:G89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AZ166"/>
  <sheetViews>
    <sheetView showGridLines="0" topLeftCell="B24" zoomScaleNormal="100" zoomScaleSheetLayoutView="75" workbookViewId="0">
      <selection activeCell="A28" sqref="A28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  <col min="52" max="52" width="94.5703125" customWidth="1"/>
  </cols>
  <sheetData>
    <row r="1" spans="1:15" ht="33.75" customHeight="1" x14ac:dyDescent="0.2">
      <c r="A1" s="47" t="s">
        <v>38</v>
      </c>
      <c r="B1" s="77" t="s">
        <v>4</v>
      </c>
      <c r="C1" s="78"/>
      <c r="D1" s="78"/>
      <c r="E1" s="78"/>
      <c r="F1" s="78"/>
      <c r="G1" s="78"/>
      <c r="H1" s="78"/>
      <c r="I1" s="78"/>
      <c r="J1" s="79"/>
    </row>
    <row r="2" spans="1:15" ht="36" customHeight="1" x14ac:dyDescent="0.2">
      <c r="A2" s="2"/>
      <c r="B2" s="108" t="s">
        <v>24</v>
      </c>
      <c r="C2" s="109"/>
      <c r="D2" s="110" t="s">
        <v>43</v>
      </c>
      <c r="E2" s="111" t="s">
        <v>44</v>
      </c>
      <c r="F2" s="112"/>
      <c r="G2" s="112"/>
      <c r="H2" s="112"/>
      <c r="I2" s="112"/>
      <c r="J2" s="113"/>
      <c r="O2" s="1"/>
    </row>
    <row r="3" spans="1:15" ht="27" hidden="1" customHeight="1" x14ac:dyDescent="0.2">
      <c r="A3" s="2"/>
      <c r="B3" s="114"/>
      <c r="C3" s="109"/>
      <c r="D3" s="115"/>
      <c r="E3" s="116"/>
      <c r="F3" s="117"/>
      <c r="G3" s="117"/>
      <c r="H3" s="117"/>
      <c r="I3" s="117"/>
      <c r="J3" s="118"/>
    </row>
    <row r="4" spans="1:15" ht="23.25" customHeight="1" x14ac:dyDescent="0.2">
      <c r="A4" s="2"/>
      <c r="B4" s="119"/>
      <c r="C4" s="120"/>
      <c r="D4" s="121"/>
      <c r="E4" s="122"/>
      <c r="F4" s="122"/>
      <c r="G4" s="122"/>
      <c r="H4" s="122"/>
      <c r="I4" s="122"/>
      <c r="J4" s="123"/>
    </row>
    <row r="5" spans="1:15" ht="24" customHeight="1" x14ac:dyDescent="0.2">
      <c r="A5" s="2"/>
      <c r="B5" s="31" t="s">
        <v>23</v>
      </c>
      <c r="D5" s="124" t="s">
        <v>45</v>
      </c>
      <c r="E5" s="91"/>
      <c r="F5" s="91"/>
      <c r="G5" s="91"/>
      <c r="H5" s="18" t="s">
        <v>42</v>
      </c>
      <c r="I5" s="128" t="s">
        <v>49</v>
      </c>
      <c r="J5" s="8"/>
    </row>
    <row r="6" spans="1:15" ht="15.75" customHeight="1" x14ac:dyDescent="0.2">
      <c r="A6" s="2"/>
      <c r="B6" s="28"/>
      <c r="C6" s="55"/>
      <c r="D6" s="125" t="s">
        <v>46</v>
      </c>
      <c r="E6" s="92"/>
      <c r="F6" s="92"/>
      <c r="G6" s="92"/>
      <c r="H6" s="18" t="s">
        <v>36</v>
      </c>
      <c r="I6" s="128" t="s">
        <v>50</v>
      </c>
      <c r="J6" s="8"/>
    </row>
    <row r="7" spans="1:15" ht="15.75" customHeight="1" x14ac:dyDescent="0.2">
      <c r="A7" s="2"/>
      <c r="B7" s="29"/>
      <c r="C7" s="56"/>
      <c r="D7" s="127" t="s">
        <v>48</v>
      </c>
      <c r="E7" s="126" t="s">
        <v>47</v>
      </c>
      <c r="F7" s="93"/>
      <c r="G7" s="93"/>
      <c r="H7" s="24"/>
      <c r="I7" s="23"/>
      <c r="J7" s="34"/>
    </row>
    <row r="8" spans="1:15" ht="24" hidden="1" customHeight="1" x14ac:dyDescent="0.2">
      <c r="A8" s="2"/>
      <c r="B8" s="31" t="s">
        <v>21</v>
      </c>
      <c r="D8" s="51"/>
      <c r="H8" s="18" t="s">
        <v>42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36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20</v>
      </c>
      <c r="D11" s="129"/>
      <c r="E11" s="129"/>
      <c r="F11" s="129"/>
      <c r="G11" s="129"/>
      <c r="H11" s="18" t="s">
        <v>42</v>
      </c>
      <c r="I11" s="134"/>
      <c r="J11" s="8"/>
    </row>
    <row r="12" spans="1:15" ht="15.75" customHeight="1" x14ac:dyDescent="0.2">
      <c r="A12" s="2"/>
      <c r="B12" s="28"/>
      <c r="C12" s="55"/>
      <c r="D12" s="130"/>
      <c r="E12" s="130"/>
      <c r="F12" s="130"/>
      <c r="G12" s="130"/>
      <c r="H12" s="18" t="s">
        <v>36</v>
      </c>
      <c r="I12" s="134"/>
      <c r="J12" s="8"/>
    </row>
    <row r="13" spans="1:15" ht="15.75" customHeight="1" x14ac:dyDescent="0.2">
      <c r="A13" s="2"/>
      <c r="B13" s="29"/>
      <c r="C13" s="56"/>
      <c r="D13" s="133"/>
      <c r="E13" s="131"/>
      <c r="F13" s="132"/>
      <c r="G13" s="132"/>
      <c r="H13" s="19"/>
      <c r="I13" s="23"/>
      <c r="J13" s="34"/>
    </row>
    <row r="14" spans="1:15" ht="24" customHeight="1" x14ac:dyDescent="0.2">
      <c r="A14" s="2"/>
      <c r="B14" s="43" t="s">
        <v>22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34</v>
      </c>
      <c r="C15" s="61"/>
      <c r="D15" s="54"/>
      <c r="E15" s="86"/>
      <c r="F15" s="86"/>
      <c r="G15" s="87"/>
      <c r="H15" s="87"/>
      <c r="I15" s="87" t="s">
        <v>31</v>
      </c>
      <c r="J15" s="88"/>
    </row>
    <row r="16" spans="1:15" ht="23.25" customHeight="1" x14ac:dyDescent="0.2">
      <c r="A16" s="198" t="s">
        <v>26</v>
      </c>
      <c r="B16" s="38" t="s">
        <v>26</v>
      </c>
      <c r="C16" s="62"/>
      <c r="D16" s="63"/>
      <c r="E16" s="83"/>
      <c r="F16" s="84"/>
      <c r="G16" s="83"/>
      <c r="H16" s="84"/>
      <c r="I16" s="83">
        <f>SUMIF(F108:F162,A16,I108:I162)+SUMIF(F108:F162,"PSU",I108:I162)</f>
        <v>0</v>
      </c>
      <c r="J16" s="85"/>
    </row>
    <row r="17" spans="1:10" ht="23.25" customHeight="1" x14ac:dyDescent="0.2">
      <c r="A17" s="198" t="s">
        <v>27</v>
      </c>
      <c r="B17" s="38" t="s">
        <v>27</v>
      </c>
      <c r="C17" s="62"/>
      <c r="D17" s="63"/>
      <c r="E17" s="83"/>
      <c r="F17" s="84"/>
      <c r="G17" s="83"/>
      <c r="H17" s="84"/>
      <c r="I17" s="83">
        <f>SUMIF(F108:F162,A17,I108:I162)</f>
        <v>0</v>
      </c>
      <c r="J17" s="85"/>
    </row>
    <row r="18" spans="1:10" ht="23.25" customHeight="1" x14ac:dyDescent="0.2">
      <c r="A18" s="198" t="s">
        <v>28</v>
      </c>
      <c r="B18" s="38" t="s">
        <v>28</v>
      </c>
      <c r="C18" s="62"/>
      <c r="D18" s="63"/>
      <c r="E18" s="83"/>
      <c r="F18" s="84"/>
      <c r="G18" s="83"/>
      <c r="H18" s="84"/>
      <c r="I18" s="83">
        <f>SUMIF(F108:F162,A18,I108:I162)</f>
        <v>0</v>
      </c>
      <c r="J18" s="85"/>
    </row>
    <row r="19" spans="1:10" ht="23.25" customHeight="1" x14ac:dyDescent="0.2">
      <c r="A19" s="198" t="s">
        <v>244</v>
      </c>
      <c r="B19" s="38" t="s">
        <v>29</v>
      </c>
      <c r="C19" s="62"/>
      <c r="D19" s="63"/>
      <c r="E19" s="83"/>
      <c r="F19" s="84"/>
      <c r="G19" s="83"/>
      <c r="H19" s="84"/>
      <c r="I19" s="83">
        <f>SUMIF(F108:F162,A19,I108:I162)</f>
        <v>0</v>
      </c>
      <c r="J19" s="85"/>
    </row>
    <row r="20" spans="1:10" ht="23.25" customHeight="1" x14ac:dyDescent="0.2">
      <c r="A20" s="198" t="s">
        <v>245</v>
      </c>
      <c r="B20" s="38" t="s">
        <v>30</v>
      </c>
      <c r="C20" s="62"/>
      <c r="D20" s="63"/>
      <c r="E20" s="83"/>
      <c r="F20" s="84"/>
      <c r="G20" s="83"/>
      <c r="H20" s="84"/>
      <c r="I20" s="83">
        <f>SUMIF(F108:F162,A20,I108:I162)</f>
        <v>0</v>
      </c>
      <c r="J20" s="85"/>
    </row>
    <row r="21" spans="1:10" ht="23.25" customHeight="1" x14ac:dyDescent="0.2">
      <c r="A21" s="2"/>
      <c r="B21" s="48" t="s">
        <v>31</v>
      </c>
      <c r="C21" s="64"/>
      <c r="D21" s="65"/>
      <c r="E21" s="89"/>
      <c r="F21" s="90"/>
      <c r="G21" s="89"/>
      <c r="H21" s="90"/>
      <c r="I21" s="89">
        <f>SUM(I16:J20)</f>
        <v>0</v>
      </c>
      <c r="J21" s="99"/>
    </row>
    <row r="22" spans="1:10" ht="33" customHeight="1" x14ac:dyDescent="0.2">
      <c r="A22" s="2"/>
      <c r="B22" s="42" t="s">
        <v>35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>
        <f>ZakladDPHSni*SazbaDPH1/100</f>
        <v>0</v>
      </c>
      <c r="B23" s="38" t="s">
        <v>13</v>
      </c>
      <c r="C23" s="62"/>
      <c r="D23" s="63"/>
      <c r="E23" s="67">
        <v>12</v>
      </c>
      <c r="F23" s="39" t="s">
        <v>0</v>
      </c>
      <c r="G23" s="97">
        <f>ZakladDPHSniVypocet</f>
        <v>0</v>
      </c>
      <c r="H23" s="98"/>
      <c r="I23" s="98"/>
      <c r="J23" s="40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8" t="s">
        <v>14</v>
      </c>
      <c r="C24" s="62"/>
      <c r="D24" s="63"/>
      <c r="E24" s="67">
        <f>SazbaDPH1</f>
        <v>12</v>
      </c>
      <c r="F24" s="39" t="s">
        <v>0</v>
      </c>
      <c r="G24" s="95">
        <f>A23</f>
        <v>0</v>
      </c>
      <c r="H24" s="96"/>
      <c r="I24" s="96"/>
      <c r="J24" s="40" t="str">
        <f t="shared" si="0"/>
        <v>CZK</v>
      </c>
    </row>
    <row r="25" spans="1:10" ht="23.25" customHeight="1" x14ac:dyDescent="0.2">
      <c r="A25" s="2">
        <f>ZakladDPHZakl*SazbaDPH2/100</f>
        <v>0</v>
      </c>
      <c r="B25" s="38" t="s">
        <v>15</v>
      </c>
      <c r="C25" s="62"/>
      <c r="D25" s="63"/>
      <c r="E25" s="67">
        <v>21</v>
      </c>
      <c r="F25" s="39" t="s">
        <v>0</v>
      </c>
      <c r="G25" s="97">
        <f>ZakladDPHZaklVypocet</f>
        <v>0</v>
      </c>
      <c r="H25" s="98"/>
      <c r="I25" s="98"/>
      <c r="J25" s="40" t="str">
        <f t="shared" si="0"/>
        <v>CZK</v>
      </c>
    </row>
    <row r="26" spans="1:10" ht="23.25" customHeight="1" x14ac:dyDescent="0.2">
      <c r="A26" s="2">
        <f>(A25-INT(A25))*100</f>
        <v>0</v>
      </c>
      <c r="B26" s="32" t="s">
        <v>16</v>
      </c>
      <c r="C26" s="68"/>
      <c r="D26" s="54"/>
      <c r="E26" s="69">
        <f>SazbaDPH2</f>
        <v>21</v>
      </c>
      <c r="F26" s="30" t="s">
        <v>0</v>
      </c>
      <c r="G26" s="80">
        <f>A25</f>
        <v>0</v>
      </c>
      <c r="H26" s="81"/>
      <c r="I26" s="81"/>
      <c r="J26" s="37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1" t="s">
        <v>5</v>
      </c>
      <c r="C27" s="70"/>
      <c r="D27" s="71"/>
      <c r="E27" s="70"/>
      <c r="F27" s="16"/>
      <c r="G27" s="82">
        <f>CenaCelkem-(ZakladDPHSni+DPHSni+ZakladDPHZakl+DPHZakl)</f>
        <v>0</v>
      </c>
      <c r="H27" s="82"/>
      <c r="I27" s="82"/>
      <c r="J27" s="41" t="str">
        <f t="shared" si="0"/>
        <v>CZK</v>
      </c>
    </row>
    <row r="28" spans="1:10" ht="27.75" hidden="1" customHeight="1" thickBot="1" x14ac:dyDescent="0.25">
      <c r="A28" s="2"/>
      <c r="B28" s="165" t="s">
        <v>25</v>
      </c>
      <c r="C28" s="166"/>
      <c r="D28" s="166"/>
      <c r="E28" s="167"/>
      <c r="F28" s="168"/>
      <c r="G28" s="169">
        <f>ZakladDPHSniVypocet+ZakladDPHZaklVypocet</f>
        <v>0</v>
      </c>
      <c r="H28" s="169"/>
      <c r="I28" s="169"/>
      <c r="J28" s="170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65" t="s">
        <v>37</v>
      </c>
      <c r="C29" s="171"/>
      <c r="D29" s="171"/>
      <c r="E29" s="171"/>
      <c r="F29" s="172"/>
      <c r="G29" s="173">
        <f>A27</f>
        <v>0</v>
      </c>
      <c r="H29" s="173"/>
      <c r="I29" s="173"/>
      <c r="J29" s="174" t="s">
        <v>98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12</v>
      </c>
      <c r="D32" s="73"/>
      <c r="E32" s="73"/>
      <c r="F32" s="15" t="s">
        <v>11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100"/>
      <c r="E34" s="101"/>
      <c r="G34" s="102"/>
      <c r="H34" s="103"/>
      <c r="I34" s="103"/>
      <c r="J34" s="25"/>
    </row>
    <row r="35" spans="1:10" ht="12.75" customHeight="1" x14ac:dyDescent="0.2">
      <c r="A35" s="2"/>
      <c r="B35" s="2"/>
      <c r="D35" s="94" t="s">
        <v>2</v>
      </c>
      <c r="E35" s="94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137" t="s">
        <v>17</v>
      </c>
      <c r="C37" s="138"/>
      <c r="D37" s="138"/>
      <c r="E37" s="138"/>
      <c r="F37" s="139"/>
      <c r="G37" s="139"/>
      <c r="H37" s="139"/>
      <c r="I37" s="139"/>
      <c r="J37" s="140"/>
    </row>
    <row r="38" spans="1:10" ht="25.5" customHeight="1" x14ac:dyDescent="0.2">
      <c r="A38" s="136" t="s">
        <v>39</v>
      </c>
      <c r="B38" s="141" t="s">
        <v>18</v>
      </c>
      <c r="C38" s="142" t="s">
        <v>6</v>
      </c>
      <c r="D38" s="142"/>
      <c r="E38" s="142"/>
      <c r="F38" s="143" t="str">
        <f>B23</f>
        <v>Základ pro sníženou DPH</v>
      </c>
      <c r="G38" s="143" t="str">
        <f>B25</f>
        <v>Základ pro základní DPH</v>
      </c>
      <c r="H38" s="144" t="s">
        <v>19</v>
      </c>
      <c r="I38" s="144" t="s">
        <v>1</v>
      </c>
      <c r="J38" s="145" t="s">
        <v>0</v>
      </c>
    </row>
    <row r="39" spans="1:10" ht="25.5" hidden="1" customHeight="1" x14ac:dyDescent="0.2">
      <c r="A39" s="136">
        <v>1</v>
      </c>
      <c r="B39" s="146" t="s">
        <v>51</v>
      </c>
      <c r="C39" s="147"/>
      <c r="D39" s="147"/>
      <c r="E39" s="147"/>
      <c r="F39" s="148">
        <f>'SO01 1.1 Pol'!AE426+'SO01 1.1.1 Pol'!AE308+'SO01 1.1.2 Pol'!AE201+'SO01 1.1.3 Pol'!AE85+'SO01 1.1.4 Pol'!AE68+'SO01 1.1.5 Pol'!AE105+'SO01 1.2 Pol'!AE58+'SO01 1.3 Pol'!AE37+'SO01 1.4 Pol'!AE47+'SO01 1.5 Pol'!AE68+'SO01 1.6 Pol'!AE51+'SO01a 1a.1.1 Pol'!AE19+'SO02 2.1 Pol'!AE80+'SO02 2.1 P1'!AE62+'SO03 3.1 Pol'!AE96+'SO04 4.1 Pol'!AE81+'SO04 4.2 Pol'!AE39+'SO05 5.1 Pol'!AE68+'SO06 6.1 Pol'!AE38</f>
        <v>0</v>
      </c>
      <c r="G39" s="149">
        <f>'SO01 1.1 Pol'!AF426+'SO01 1.1.1 Pol'!AF308+'SO01 1.1.2 Pol'!AF201+'SO01 1.1.3 Pol'!AF85+'SO01 1.1.4 Pol'!AF68+'SO01 1.1.5 Pol'!AF105+'SO01 1.2 Pol'!AF58+'SO01 1.3 Pol'!AF37+'SO01 1.4 Pol'!AF47+'SO01 1.5 Pol'!AF68+'SO01 1.6 Pol'!AF51+'SO01a 1a.1.1 Pol'!AF19+'SO02 2.1 Pol'!AF80+'SO02 2.1 P1'!AF62+'SO03 3.1 Pol'!AF96+'SO04 4.1 Pol'!AF81+'SO04 4.2 Pol'!AF39+'SO05 5.1 Pol'!AF68+'SO06 6.1 Pol'!AF38</f>
        <v>0</v>
      </c>
      <c r="H39" s="150">
        <f>(F39*SazbaDPH1/100)+(G39*SazbaDPH2/100)</f>
        <v>0</v>
      </c>
      <c r="I39" s="150">
        <f>F39+G39+H39</f>
        <v>0</v>
      </c>
      <c r="J39" s="151" t="str">
        <f>IF(CenaCelkemVypocet=0,"",I39/CenaCelkemVypocet*100)</f>
        <v/>
      </c>
    </row>
    <row r="40" spans="1:10" ht="25.5" customHeight="1" x14ac:dyDescent="0.2">
      <c r="A40" s="136">
        <v>2</v>
      </c>
      <c r="B40" s="152" t="s">
        <v>52</v>
      </c>
      <c r="C40" s="153" t="s">
        <v>53</v>
      </c>
      <c r="D40" s="153"/>
      <c r="E40" s="153"/>
      <c r="F40" s="154">
        <f>'SO01 1.1 Pol'!AE426+'SO01 1.1.1 Pol'!AE308+'SO01 1.1.2 Pol'!AE201+'SO01 1.1.3 Pol'!AE85+'SO01 1.1.4 Pol'!AE68+'SO01 1.1.5 Pol'!AE105+'SO01 1.2 Pol'!AE58+'SO01 1.3 Pol'!AE37+'SO01 1.4 Pol'!AE47+'SO01 1.5 Pol'!AE68+'SO01 1.6 Pol'!AE51</f>
        <v>0</v>
      </c>
      <c r="G40" s="155">
        <f>'SO01 1.1 Pol'!AF426+'SO01 1.1.1 Pol'!AF308+'SO01 1.1.2 Pol'!AF201+'SO01 1.1.3 Pol'!AF85+'SO01 1.1.4 Pol'!AF68+'SO01 1.1.5 Pol'!AF105+'SO01 1.2 Pol'!AF58+'SO01 1.3 Pol'!AF37+'SO01 1.4 Pol'!AF47+'SO01 1.5 Pol'!AF68+'SO01 1.6 Pol'!AF51</f>
        <v>0</v>
      </c>
      <c r="H40" s="155">
        <f>(F40*SazbaDPH1/100)+(G40*SazbaDPH2/100)</f>
        <v>0</v>
      </c>
      <c r="I40" s="155">
        <f>F40+G40+H40</f>
        <v>0</v>
      </c>
      <c r="J40" s="156" t="str">
        <f>IF(CenaCelkemVypocet=0,"",I40/CenaCelkemVypocet*100)</f>
        <v/>
      </c>
    </row>
    <row r="41" spans="1:10" ht="25.5" customHeight="1" x14ac:dyDescent="0.2">
      <c r="A41" s="136">
        <v>3</v>
      </c>
      <c r="B41" s="157" t="s">
        <v>54</v>
      </c>
      <c r="C41" s="147" t="s">
        <v>53</v>
      </c>
      <c r="D41" s="147"/>
      <c r="E41" s="147"/>
      <c r="F41" s="158">
        <f>'SO01 1.1 Pol'!AE426</f>
        <v>0</v>
      </c>
      <c r="G41" s="150">
        <f>'SO01 1.1 Pol'!AF426</f>
        <v>0</v>
      </c>
      <c r="H41" s="150">
        <f>(F41*SazbaDPH1/100)+(G41*SazbaDPH2/100)</f>
        <v>0</v>
      </c>
      <c r="I41" s="150">
        <f>F41+G41+H41</f>
        <v>0</v>
      </c>
      <c r="J41" s="151" t="str">
        <f>IF(CenaCelkemVypocet=0,"",I41/CenaCelkemVypocet*100)</f>
        <v/>
      </c>
    </row>
    <row r="42" spans="1:10" ht="25.5" customHeight="1" x14ac:dyDescent="0.2">
      <c r="A42" s="136">
        <v>3</v>
      </c>
      <c r="B42" s="157" t="s">
        <v>55</v>
      </c>
      <c r="C42" s="147" t="s">
        <v>56</v>
      </c>
      <c r="D42" s="147"/>
      <c r="E42" s="147"/>
      <c r="F42" s="158">
        <f>'SO01 1.1.1 Pol'!AE308</f>
        <v>0</v>
      </c>
      <c r="G42" s="150">
        <f>'SO01 1.1.1 Pol'!AF308</f>
        <v>0</v>
      </c>
      <c r="H42" s="150">
        <f>(F42*SazbaDPH1/100)+(G42*SazbaDPH2/100)</f>
        <v>0</v>
      </c>
      <c r="I42" s="150">
        <f>F42+G42+H42</f>
        <v>0</v>
      </c>
      <c r="J42" s="151" t="str">
        <f>IF(CenaCelkemVypocet=0,"",I42/CenaCelkemVypocet*100)</f>
        <v/>
      </c>
    </row>
    <row r="43" spans="1:10" ht="25.5" customHeight="1" x14ac:dyDescent="0.2">
      <c r="A43" s="136">
        <v>3</v>
      </c>
      <c r="B43" s="157" t="s">
        <v>57</v>
      </c>
      <c r="C43" s="147" t="s">
        <v>58</v>
      </c>
      <c r="D43" s="147"/>
      <c r="E43" s="147"/>
      <c r="F43" s="158">
        <f>'SO01 1.1.2 Pol'!AE201</f>
        <v>0</v>
      </c>
      <c r="G43" s="150">
        <f>'SO01 1.1.2 Pol'!AF201</f>
        <v>0</v>
      </c>
      <c r="H43" s="150">
        <f>(F43*SazbaDPH1/100)+(G43*SazbaDPH2/100)</f>
        <v>0</v>
      </c>
      <c r="I43" s="150">
        <f>F43+G43+H43</f>
        <v>0</v>
      </c>
      <c r="J43" s="151" t="str">
        <f>IF(CenaCelkemVypocet=0,"",I43/CenaCelkemVypocet*100)</f>
        <v/>
      </c>
    </row>
    <row r="44" spans="1:10" ht="25.5" customHeight="1" x14ac:dyDescent="0.2">
      <c r="A44" s="136">
        <v>3</v>
      </c>
      <c r="B44" s="157" t="s">
        <v>59</v>
      </c>
      <c r="C44" s="147" t="s">
        <v>60</v>
      </c>
      <c r="D44" s="147"/>
      <c r="E44" s="147"/>
      <c r="F44" s="158">
        <f>'SO01 1.1.3 Pol'!AE85</f>
        <v>0</v>
      </c>
      <c r="G44" s="150">
        <f>'SO01 1.1.3 Pol'!AF85</f>
        <v>0</v>
      </c>
      <c r="H44" s="150">
        <f>(F44*SazbaDPH1/100)+(G44*SazbaDPH2/100)</f>
        <v>0</v>
      </c>
      <c r="I44" s="150">
        <f>F44+G44+H44</f>
        <v>0</v>
      </c>
      <c r="J44" s="151" t="str">
        <f>IF(CenaCelkemVypocet=0,"",I44/CenaCelkemVypocet*100)</f>
        <v/>
      </c>
    </row>
    <row r="45" spans="1:10" ht="25.5" customHeight="1" x14ac:dyDescent="0.2">
      <c r="A45" s="136">
        <v>3</v>
      </c>
      <c r="B45" s="157" t="s">
        <v>61</v>
      </c>
      <c r="C45" s="147" t="s">
        <v>62</v>
      </c>
      <c r="D45" s="147"/>
      <c r="E45" s="147"/>
      <c r="F45" s="158">
        <f>'SO01 1.1.4 Pol'!AE68</f>
        <v>0</v>
      </c>
      <c r="G45" s="150">
        <f>'SO01 1.1.4 Pol'!AF68</f>
        <v>0</v>
      </c>
      <c r="H45" s="150">
        <f>(F45*SazbaDPH1/100)+(G45*SazbaDPH2/100)</f>
        <v>0</v>
      </c>
      <c r="I45" s="150">
        <f>F45+G45+H45</f>
        <v>0</v>
      </c>
      <c r="J45" s="151" t="str">
        <f>IF(CenaCelkemVypocet=0,"",I45/CenaCelkemVypocet*100)</f>
        <v/>
      </c>
    </row>
    <row r="46" spans="1:10" ht="25.5" customHeight="1" x14ac:dyDescent="0.2">
      <c r="A46" s="136">
        <v>3</v>
      </c>
      <c r="B46" s="157" t="s">
        <v>63</v>
      </c>
      <c r="C46" s="147" t="s">
        <v>64</v>
      </c>
      <c r="D46" s="147"/>
      <c r="E46" s="147"/>
      <c r="F46" s="158">
        <f>'SO01 1.1.5 Pol'!AE105</f>
        <v>0</v>
      </c>
      <c r="G46" s="150">
        <f>'SO01 1.1.5 Pol'!AF105</f>
        <v>0</v>
      </c>
      <c r="H46" s="150">
        <f>(F46*SazbaDPH1/100)+(G46*SazbaDPH2/100)</f>
        <v>0</v>
      </c>
      <c r="I46" s="150">
        <f>F46+G46+H46</f>
        <v>0</v>
      </c>
      <c r="J46" s="151" t="str">
        <f>IF(CenaCelkemVypocet=0,"",I46/CenaCelkemVypocet*100)</f>
        <v/>
      </c>
    </row>
    <row r="47" spans="1:10" ht="25.5" customHeight="1" x14ac:dyDescent="0.2">
      <c r="A47" s="136">
        <v>3</v>
      </c>
      <c r="B47" s="157" t="s">
        <v>65</v>
      </c>
      <c r="C47" s="147" t="s">
        <v>66</v>
      </c>
      <c r="D47" s="147"/>
      <c r="E47" s="147"/>
      <c r="F47" s="158">
        <f>'SO01 1.2 Pol'!AE58</f>
        <v>0</v>
      </c>
      <c r="G47" s="150">
        <f>'SO01 1.2 Pol'!AF58</f>
        <v>0</v>
      </c>
      <c r="H47" s="150">
        <f>(F47*SazbaDPH1/100)+(G47*SazbaDPH2/100)</f>
        <v>0</v>
      </c>
      <c r="I47" s="150">
        <f>F47+G47+H47</f>
        <v>0</v>
      </c>
      <c r="J47" s="151" t="str">
        <f>IF(CenaCelkemVypocet=0,"",I47/CenaCelkemVypocet*100)</f>
        <v/>
      </c>
    </row>
    <row r="48" spans="1:10" ht="25.5" customHeight="1" x14ac:dyDescent="0.2">
      <c r="A48" s="136">
        <v>3</v>
      </c>
      <c r="B48" s="157" t="s">
        <v>67</v>
      </c>
      <c r="C48" s="147" t="s">
        <v>68</v>
      </c>
      <c r="D48" s="147"/>
      <c r="E48" s="147"/>
      <c r="F48" s="158">
        <f>'SO01 1.3 Pol'!AE37</f>
        <v>0</v>
      </c>
      <c r="G48" s="150">
        <f>'SO01 1.3 Pol'!AF37</f>
        <v>0</v>
      </c>
      <c r="H48" s="150">
        <f>(F48*SazbaDPH1/100)+(G48*SazbaDPH2/100)</f>
        <v>0</v>
      </c>
      <c r="I48" s="150">
        <f>F48+G48+H48</f>
        <v>0</v>
      </c>
      <c r="J48" s="151" t="str">
        <f>IF(CenaCelkemVypocet=0,"",I48/CenaCelkemVypocet*100)</f>
        <v/>
      </c>
    </row>
    <row r="49" spans="1:10" ht="25.5" customHeight="1" x14ac:dyDescent="0.2">
      <c r="A49" s="136">
        <v>3</v>
      </c>
      <c r="B49" s="157" t="s">
        <v>69</v>
      </c>
      <c r="C49" s="147" t="s">
        <v>70</v>
      </c>
      <c r="D49" s="147"/>
      <c r="E49" s="147"/>
      <c r="F49" s="158">
        <f>'SO01 1.4 Pol'!AE47</f>
        <v>0</v>
      </c>
      <c r="G49" s="150">
        <f>'SO01 1.4 Pol'!AF47</f>
        <v>0</v>
      </c>
      <c r="H49" s="150">
        <f>(F49*SazbaDPH1/100)+(G49*SazbaDPH2/100)</f>
        <v>0</v>
      </c>
      <c r="I49" s="150">
        <f>F49+G49+H49</f>
        <v>0</v>
      </c>
      <c r="J49" s="151" t="str">
        <f>IF(CenaCelkemVypocet=0,"",I49/CenaCelkemVypocet*100)</f>
        <v/>
      </c>
    </row>
    <row r="50" spans="1:10" ht="25.5" customHeight="1" x14ac:dyDescent="0.2">
      <c r="A50" s="136">
        <v>3</v>
      </c>
      <c r="B50" s="157" t="s">
        <v>71</v>
      </c>
      <c r="C50" s="147" t="s">
        <v>72</v>
      </c>
      <c r="D50" s="147"/>
      <c r="E50" s="147"/>
      <c r="F50" s="158">
        <f>'SO01 1.5 Pol'!AE68</f>
        <v>0</v>
      </c>
      <c r="G50" s="150">
        <f>'SO01 1.5 Pol'!AF68</f>
        <v>0</v>
      </c>
      <c r="H50" s="150">
        <f>(F50*SazbaDPH1/100)+(G50*SazbaDPH2/100)</f>
        <v>0</v>
      </c>
      <c r="I50" s="150">
        <f>F50+G50+H50</f>
        <v>0</v>
      </c>
      <c r="J50" s="151" t="str">
        <f>IF(CenaCelkemVypocet=0,"",I50/CenaCelkemVypocet*100)</f>
        <v/>
      </c>
    </row>
    <row r="51" spans="1:10" ht="25.5" customHeight="1" x14ac:dyDescent="0.2">
      <c r="A51" s="136">
        <v>3</v>
      </c>
      <c r="B51" s="157" t="s">
        <v>73</v>
      </c>
      <c r="C51" s="147" t="s">
        <v>74</v>
      </c>
      <c r="D51" s="147"/>
      <c r="E51" s="147"/>
      <c r="F51" s="158">
        <f>'SO01 1.6 Pol'!AE51</f>
        <v>0</v>
      </c>
      <c r="G51" s="150">
        <f>'SO01 1.6 Pol'!AF51</f>
        <v>0</v>
      </c>
      <c r="H51" s="150">
        <f>(F51*SazbaDPH1/100)+(G51*SazbaDPH2/100)</f>
        <v>0</v>
      </c>
      <c r="I51" s="150">
        <f>F51+G51+H51</f>
        <v>0</v>
      </c>
      <c r="J51" s="151" t="str">
        <f>IF(CenaCelkemVypocet=0,"",I51/CenaCelkemVypocet*100)</f>
        <v/>
      </c>
    </row>
    <row r="52" spans="1:10" ht="25.5" customHeight="1" x14ac:dyDescent="0.2">
      <c r="A52" s="136">
        <v>2</v>
      </c>
      <c r="B52" s="152" t="s">
        <v>75</v>
      </c>
      <c r="C52" s="153" t="s">
        <v>76</v>
      </c>
      <c r="D52" s="153"/>
      <c r="E52" s="153"/>
      <c r="F52" s="154">
        <f>'SO01a 1a.1.1 Pol'!AE19</f>
        <v>0</v>
      </c>
      <c r="G52" s="155">
        <f>'SO01a 1a.1.1 Pol'!AF19</f>
        <v>0</v>
      </c>
      <c r="H52" s="155">
        <f>(F52*SazbaDPH1/100)+(G52*SazbaDPH2/100)</f>
        <v>0</v>
      </c>
      <c r="I52" s="155">
        <f>F52+G52+H52</f>
        <v>0</v>
      </c>
      <c r="J52" s="156" t="str">
        <f>IF(CenaCelkemVypocet=0,"",I52/CenaCelkemVypocet*100)</f>
        <v/>
      </c>
    </row>
    <row r="53" spans="1:10" ht="25.5" customHeight="1" x14ac:dyDescent="0.2">
      <c r="A53" s="136">
        <v>3</v>
      </c>
      <c r="B53" s="157" t="s">
        <v>77</v>
      </c>
      <c r="C53" s="147" t="s">
        <v>76</v>
      </c>
      <c r="D53" s="147"/>
      <c r="E53" s="147"/>
      <c r="F53" s="158">
        <f>'SO01a 1a.1.1 Pol'!AE19</f>
        <v>0</v>
      </c>
      <c r="G53" s="150">
        <f>'SO01a 1a.1.1 Pol'!AF19</f>
        <v>0</v>
      </c>
      <c r="H53" s="150">
        <f>(F53*SazbaDPH1/100)+(G53*SazbaDPH2/100)</f>
        <v>0</v>
      </c>
      <c r="I53" s="150">
        <f>F53+G53+H53</f>
        <v>0</v>
      </c>
      <c r="J53" s="151" t="str">
        <f>IF(CenaCelkemVypocet=0,"",I53/CenaCelkemVypocet*100)</f>
        <v/>
      </c>
    </row>
    <row r="54" spans="1:10" ht="25.5" customHeight="1" x14ac:dyDescent="0.2">
      <c r="A54" s="136">
        <v>2</v>
      </c>
      <c r="B54" s="152" t="s">
        <v>78</v>
      </c>
      <c r="C54" s="153" t="s">
        <v>79</v>
      </c>
      <c r="D54" s="153"/>
      <c r="E54" s="153"/>
      <c r="F54" s="154">
        <f>'SO02 2.1 Pol'!AE80+'SO02 2.1 P1'!AE62</f>
        <v>0</v>
      </c>
      <c r="G54" s="155">
        <f>'SO02 2.1 Pol'!AF80+'SO02 2.1 P1'!AF62</f>
        <v>0</v>
      </c>
      <c r="H54" s="155">
        <f>(F54*SazbaDPH1/100)+(G54*SazbaDPH2/100)</f>
        <v>0</v>
      </c>
      <c r="I54" s="155">
        <f>F54+G54+H54</f>
        <v>0</v>
      </c>
      <c r="J54" s="156" t="str">
        <f>IF(CenaCelkemVypocet=0,"",I54/CenaCelkemVypocet*100)</f>
        <v/>
      </c>
    </row>
    <row r="55" spans="1:10" ht="25.5" customHeight="1" x14ac:dyDescent="0.2">
      <c r="A55" s="136">
        <v>3</v>
      </c>
      <c r="B55" s="157" t="s">
        <v>80</v>
      </c>
      <c r="C55" s="147" t="s">
        <v>79</v>
      </c>
      <c r="D55" s="147"/>
      <c r="E55" s="147"/>
      <c r="F55" s="158">
        <f>'SO02 2.1 Pol'!AE80</f>
        <v>0</v>
      </c>
      <c r="G55" s="150">
        <f>'SO02 2.1 Pol'!AF80</f>
        <v>0</v>
      </c>
      <c r="H55" s="150">
        <f>(F55*SazbaDPH1/100)+(G55*SazbaDPH2/100)</f>
        <v>0</v>
      </c>
      <c r="I55" s="150">
        <f>F55+G55+H55</f>
        <v>0</v>
      </c>
      <c r="J55" s="151" t="str">
        <f>IF(CenaCelkemVypocet=0,"",I55/CenaCelkemVypocet*100)</f>
        <v/>
      </c>
    </row>
    <row r="56" spans="1:10" ht="25.5" customHeight="1" x14ac:dyDescent="0.2">
      <c r="A56" s="136">
        <v>3</v>
      </c>
      <c r="B56" s="157" t="s">
        <v>80</v>
      </c>
      <c r="C56" s="147" t="s">
        <v>81</v>
      </c>
      <c r="D56" s="147"/>
      <c r="E56" s="147"/>
      <c r="F56" s="158">
        <f>'SO02 2.1 P1'!AE62</f>
        <v>0</v>
      </c>
      <c r="G56" s="150">
        <f>'SO02 2.1 P1'!AF62</f>
        <v>0</v>
      </c>
      <c r="H56" s="150">
        <f>(F56*SazbaDPH1/100)+(G56*SazbaDPH2/100)</f>
        <v>0</v>
      </c>
      <c r="I56" s="150">
        <f>F56+G56+H56</f>
        <v>0</v>
      </c>
      <c r="J56" s="151" t="str">
        <f>IF(CenaCelkemVypocet=0,"",I56/CenaCelkemVypocet*100)</f>
        <v/>
      </c>
    </row>
    <row r="57" spans="1:10" ht="25.5" customHeight="1" x14ac:dyDescent="0.2">
      <c r="A57" s="136">
        <v>2</v>
      </c>
      <c r="B57" s="152" t="s">
        <v>82</v>
      </c>
      <c r="C57" s="153" t="s">
        <v>83</v>
      </c>
      <c r="D57" s="153"/>
      <c r="E57" s="153"/>
      <c r="F57" s="154">
        <f>'SO03 3.1 Pol'!AE96</f>
        <v>0</v>
      </c>
      <c r="G57" s="155">
        <f>'SO03 3.1 Pol'!AF96</f>
        <v>0</v>
      </c>
      <c r="H57" s="155">
        <f>(F57*SazbaDPH1/100)+(G57*SazbaDPH2/100)</f>
        <v>0</v>
      </c>
      <c r="I57" s="155">
        <f>F57+G57+H57</f>
        <v>0</v>
      </c>
      <c r="J57" s="156" t="str">
        <f>IF(CenaCelkemVypocet=0,"",I57/CenaCelkemVypocet*100)</f>
        <v/>
      </c>
    </row>
    <row r="58" spans="1:10" ht="25.5" customHeight="1" x14ac:dyDescent="0.2">
      <c r="A58" s="136">
        <v>3</v>
      </c>
      <c r="B58" s="157" t="s">
        <v>84</v>
      </c>
      <c r="C58" s="147" t="s">
        <v>83</v>
      </c>
      <c r="D58" s="147"/>
      <c r="E58" s="147"/>
      <c r="F58" s="158">
        <f>'SO03 3.1 Pol'!AE96</f>
        <v>0</v>
      </c>
      <c r="G58" s="150">
        <f>'SO03 3.1 Pol'!AF96</f>
        <v>0</v>
      </c>
      <c r="H58" s="150">
        <f>(F58*SazbaDPH1/100)+(G58*SazbaDPH2/100)</f>
        <v>0</v>
      </c>
      <c r="I58" s="150">
        <f>F58+G58+H58</f>
        <v>0</v>
      </c>
      <c r="J58" s="151" t="str">
        <f>IF(CenaCelkemVypocet=0,"",I58/CenaCelkemVypocet*100)</f>
        <v/>
      </c>
    </row>
    <row r="59" spans="1:10" ht="25.5" customHeight="1" x14ac:dyDescent="0.2">
      <c r="A59" s="136">
        <v>2</v>
      </c>
      <c r="B59" s="152" t="s">
        <v>85</v>
      </c>
      <c r="C59" s="153" t="s">
        <v>86</v>
      </c>
      <c r="D59" s="153"/>
      <c r="E59" s="153"/>
      <c r="F59" s="154">
        <f>'SO04 4.1 Pol'!AE81+'SO04 4.2 Pol'!AE39</f>
        <v>0</v>
      </c>
      <c r="G59" s="155">
        <f>'SO04 4.1 Pol'!AF81+'SO04 4.2 Pol'!AF39</f>
        <v>0</v>
      </c>
      <c r="H59" s="155">
        <f>(F59*SazbaDPH1/100)+(G59*SazbaDPH2/100)</f>
        <v>0</v>
      </c>
      <c r="I59" s="155">
        <f>F59+G59+H59</f>
        <v>0</v>
      </c>
      <c r="J59" s="156" t="str">
        <f>IF(CenaCelkemVypocet=0,"",I59/CenaCelkemVypocet*100)</f>
        <v/>
      </c>
    </row>
    <row r="60" spans="1:10" ht="25.5" customHeight="1" x14ac:dyDescent="0.2">
      <c r="A60" s="136">
        <v>3</v>
      </c>
      <c r="B60" s="157" t="s">
        <v>87</v>
      </c>
      <c r="C60" s="147" t="s">
        <v>86</v>
      </c>
      <c r="D60" s="147"/>
      <c r="E60" s="147"/>
      <c r="F60" s="158">
        <f>'SO04 4.1 Pol'!AE81</f>
        <v>0</v>
      </c>
      <c r="G60" s="150">
        <f>'SO04 4.1 Pol'!AF81</f>
        <v>0</v>
      </c>
      <c r="H60" s="150">
        <f>(F60*SazbaDPH1/100)+(G60*SazbaDPH2/100)</f>
        <v>0</v>
      </c>
      <c r="I60" s="150">
        <f>F60+G60+H60</f>
        <v>0</v>
      </c>
      <c r="J60" s="151" t="str">
        <f>IF(CenaCelkemVypocet=0,"",I60/CenaCelkemVypocet*100)</f>
        <v/>
      </c>
    </row>
    <row r="61" spans="1:10" ht="25.5" customHeight="1" x14ac:dyDescent="0.2">
      <c r="A61" s="136">
        <v>3</v>
      </c>
      <c r="B61" s="157" t="s">
        <v>88</v>
      </c>
      <c r="C61" s="147" t="s">
        <v>89</v>
      </c>
      <c r="D61" s="147"/>
      <c r="E61" s="147"/>
      <c r="F61" s="158">
        <f>'SO04 4.2 Pol'!AE39</f>
        <v>0</v>
      </c>
      <c r="G61" s="150">
        <f>'SO04 4.2 Pol'!AF39</f>
        <v>0</v>
      </c>
      <c r="H61" s="150">
        <f>(F61*SazbaDPH1/100)+(G61*SazbaDPH2/100)</f>
        <v>0</v>
      </c>
      <c r="I61" s="150">
        <f>F61+G61+H61</f>
        <v>0</v>
      </c>
      <c r="J61" s="151" t="str">
        <f>IF(CenaCelkemVypocet=0,"",I61/CenaCelkemVypocet*100)</f>
        <v/>
      </c>
    </row>
    <row r="62" spans="1:10" ht="25.5" customHeight="1" x14ac:dyDescent="0.2">
      <c r="A62" s="136">
        <v>2</v>
      </c>
      <c r="B62" s="152" t="s">
        <v>90</v>
      </c>
      <c r="C62" s="153" t="s">
        <v>91</v>
      </c>
      <c r="D62" s="153"/>
      <c r="E62" s="153"/>
      <c r="F62" s="154">
        <f>'SO05 5.1 Pol'!AE68</f>
        <v>0</v>
      </c>
      <c r="G62" s="155">
        <f>'SO05 5.1 Pol'!AF68</f>
        <v>0</v>
      </c>
      <c r="H62" s="155">
        <f>(F62*SazbaDPH1/100)+(G62*SazbaDPH2/100)</f>
        <v>0</v>
      </c>
      <c r="I62" s="155">
        <f>F62+G62+H62</f>
        <v>0</v>
      </c>
      <c r="J62" s="156" t="str">
        <f>IF(CenaCelkemVypocet=0,"",I62/CenaCelkemVypocet*100)</f>
        <v/>
      </c>
    </row>
    <row r="63" spans="1:10" ht="25.5" customHeight="1" x14ac:dyDescent="0.2">
      <c r="A63" s="136">
        <v>3</v>
      </c>
      <c r="B63" s="157" t="s">
        <v>92</v>
      </c>
      <c r="C63" s="147" t="s">
        <v>93</v>
      </c>
      <c r="D63" s="147"/>
      <c r="E63" s="147"/>
      <c r="F63" s="158">
        <f>'SO05 5.1 Pol'!AE68</f>
        <v>0</v>
      </c>
      <c r="G63" s="150">
        <f>'SO05 5.1 Pol'!AF68</f>
        <v>0</v>
      </c>
      <c r="H63" s="150">
        <f>(F63*SazbaDPH1/100)+(G63*SazbaDPH2/100)</f>
        <v>0</v>
      </c>
      <c r="I63" s="150">
        <f>F63+G63+H63</f>
        <v>0</v>
      </c>
      <c r="J63" s="151" t="str">
        <f>IF(CenaCelkemVypocet=0,"",I63/CenaCelkemVypocet*100)</f>
        <v/>
      </c>
    </row>
    <row r="64" spans="1:10" ht="25.5" customHeight="1" x14ac:dyDescent="0.2">
      <c r="A64" s="136">
        <v>2</v>
      </c>
      <c r="B64" s="152" t="s">
        <v>94</v>
      </c>
      <c r="C64" s="153" t="s">
        <v>95</v>
      </c>
      <c r="D64" s="153"/>
      <c r="E64" s="153"/>
      <c r="F64" s="154">
        <f>'SO06 6.1 Pol'!AE38</f>
        <v>0</v>
      </c>
      <c r="G64" s="155">
        <f>'SO06 6.1 Pol'!AF38</f>
        <v>0</v>
      </c>
      <c r="H64" s="155">
        <f>(F64*SazbaDPH1/100)+(G64*SazbaDPH2/100)</f>
        <v>0</v>
      </c>
      <c r="I64" s="155">
        <f>F64+G64+H64</f>
        <v>0</v>
      </c>
      <c r="J64" s="156" t="str">
        <f>IF(CenaCelkemVypocet=0,"",I64/CenaCelkemVypocet*100)</f>
        <v/>
      </c>
    </row>
    <row r="65" spans="1:52" ht="25.5" customHeight="1" x14ac:dyDescent="0.2">
      <c r="A65" s="136">
        <v>3</v>
      </c>
      <c r="B65" s="157" t="s">
        <v>96</v>
      </c>
      <c r="C65" s="147" t="s">
        <v>95</v>
      </c>
      <c r="D65" s="147"/>
      <c r="E65" s="147"/>
      <c r="F65" s="158">
        <f>'SO06 6.1 Pol'!AE38</f>
        <v>0</v>
      </c>
      <c r="G65" s="150">
        <f>'SO06 6.1 Pol'!AF38</f>
        <v>0</v>
      </c>
      <c r="H65" s="150">
        <f>(F65*SazbaDPH1/100)+(G65*SazbaDPH2/100)</f>
        <v>0</v>
      </c>
      <c r="I65" s="150">
        <f>F65+G65+H65</f>
        <v>0</v>
      </c>
      <c r="J65" s="151" t="str">
        <f>IF(CenaCelkemVypocet=0,"",I65/CenaCelkemVypocet*100)</f>
        <v/>
      </c>
    </row>
    <row r="66" spans="1:52" ht="25.5" customHeight="1" x14ac:dyDescent="0.2">
      <c r="A66" s="136"/>
      <c r="B66" s="159" t="s">
        <v>97</v>
      </c>
      <c r="C66" s="160"/>
      <c r="D66" s="160"/>
      <c r="E66" s="161"/>
      <c r="F66" s="162">
        <f>SUMIF(A39:A65,"=1",F39:F65)</f>
        <v>0</v>
      </c>
      <c r="G66" s="163">
        <f>SUMIF(A39:A65,"=1",G39:G65)</f>
        <v>0</v>
      </c>
      <c r="H66" s="163">
        <f>SUMIF(A39:A65,"=1",H39:H65)</f>
        <v>0</v>
      </c>
      <c r="I66" s="163">
        <f>SUMIF(A39:A65,"=1",I39:I65)</f>
        <v>0</v>
      </c>
      <c r="J66" s="164">
        <f>SUMIF(A39:A65,"=1",J39:J65)</f>
        <v>0</v>
      </c>
    </row>
    <row r="68" spans="1:52" x14ac:dyDescent="0.2">
      <c r="A68" t="s">
        <v>99</v>
      </c>
      <c r="B68" t="s">
        <v>100</v>
      </c>
    </row>
    <row r="69" spans="1:52" x14ac:dyDescent="0.2">
      <c r="B69" s="176" t="s">
        <v>101</v>
      </c>
      <c r="C69" s="176"/>
      <c r="D69" s="176"/>
      <c r="E69" s="176"/>
      <c r="F69" s="176"/>
      <c r="G69" s="176"/>
      <c r="H69" s="176"/>
      <c r="I69" s="176"/>
      <c r="J69" s="176"/>
      <c r="AZ69" s="175" t="str">
        <f>B69</f>
        <v>Rozpočet je zhotoven z dokumentace pro účely stavebního řízení.</v>
      </c>
    </row>
    <row r="70" spans="1:52" x14ac:dyDescent="0.2">
      <c r="B70" s="176" t="s">
        <v>102</v>
      </c>
      <c r="C70" s="176"/>
      <c r="D70" s="176"/>
      <c r="E70" s="176"/>
      <c r="F70" s="176"/>
      <c r="G70" s="176"/>
      <c r="H70" s="176"/>
      <c r="I70" s="176"/>
      <c r="J70" s="176"/>
      <c r="AZ70" s="175" t="str">
        <f>B70</f>
        <v>Rozpočet lze použít pro plánovací účely.</v>
      </c>
    </row>
    <row r="71" spans="1:52" ht="25.5" x14ac:dyDescent="0.2">
      <c r="B71" s="176" t="s">
        <v>103</v>
      </c>
      <c r="C71" s="176"/>
      <c r="D71" s="176"/>
      <c r="E71" s="176"/>
      <c r="F71" s="176"/>
      <c r="G71" s="176"/>
      <c r="H71" s="176"/>
      <c r="I71" s="176"/>
      <c r="J71" s="176"/>
      <c r="AZ71" s="175" t="str">
        <f>B71</f>
        <v>Upřesnění konstrukčních prvků, detailní řešení bude upřesněno v dalším stupni dokumentace pro provádění stavby,v tomto ohledu se pak mohou položky i výměry v rozpočtu lišit od rozpočtu plánovacího.</v>
      </c>
    </row>
    <row r="72" spans="1:52" x14ac:dyDescent="0.2">
      <c r="A72" t="s">
        <v>104</v>
      </c>
      <c r="B72" t="s">
        <v>105</v>
      </c>
    </row>
    <row r="73" spans="1:52" x14ac:dyDescent="0.2">
      <c r="A73" t="s">
        <v>106</v>
      </c>
      <c r="B73" t="s">
        <v>107</v>
      </c>
    </row>
    <row r="74" spans="1:52" x14ac:dyDescent="0.2">
      <c r="B74" s="176" t="s">
        <v>108</v>
      </c>
      <c r="C74" s="176"/>
      <c r="D74" s="176"/>
      <c r="E74" s="176"/>
      <c r="F74" s="176"/>
      <c r="G74" s="176"/>
      <c r="H74" s="176"/>
      <c r="I74" s="176"/>
      <c r="J74" s="176"/>
      <c r="AZ74" s="175" t="str">
        <f>B74</f>
        <v xml:space="preserve">  Rozpočet je zhotoven pro plánovací účely z projektu pro stavební povolení.</v>
      </c>
    </row>
    <row r="75" spans="1:52" ht="38.25" x14ac:dyDescent="0.2">
      <c r="B75" s="176" t="s">
        <v>109</v>
      </c>
      <c r="C75" s="176"/>
      <c r="D75" s="176"/>
      <c r="E75" s="176"/>
      <c r="F75" s="176"/>
      <c r="G75" s="176"/>
      <c r="H75" s="176"/>
      <c r="I75" s="176"/>
      <c r="J75" s="176"/>
      <c r="AZ75" s="175" t="str">
        <f>B75</f>
        <v xml:space="preserve"> V některých položkách je pro výpočet množství použit odhad, z dané dokumentace nelze přesně množství určit.,Upřesnění konstrukčních prvků a detailů bude řešeno v dalším stupni projektové dokumentace pro provádění stavby.</v>
      </c>
    </row>
    <row r="76" spans="1:52" x14ac:dyDescent="0.2">
      <c r="A76" t="s">
        <v>106</v>
      </c>
      <c r="B76" t="s">
        <v>110</v>
      </c>
    </row>
    <row r="77" spans="1:52" x14ac:dyDescent="0.2">
      <c r="A77" t="s">
        <v>106</v>
      </c>
      <c r="B77" t="s">
        <v>111</v>
      </c>
    </row>
    <row r="78" spans="1:52" x14ac:dyDescent="0.2">
      <c r="A78" t="s">
        <v>106</v>
      </c>
      <c r="B78" t="s">
        <v>112</v>
      </c>
    </row>
    <row r="79" spans="1:52" x14ac:dyDescent="0.2">
      <c r="A79" t="s">
        <v>106</v>
      </c>
      <c r="B79" t="s">
        <v>113</v>
      </c>
    </row>
    <row r="80" spans="1:52" x14ac:dyDescent="0.2">
      <c r="A80" t="s">
        <v>106</v>
      </c>
      <c r="B80" t="s">
        <v>114</v>
      </c>
    </row>
    <row r="81" spans="1:52" x14ac:dyDescent="0.2">
      <c r="B81" s="176" t="s">
        <v>115</v>
      </c>
      <c r="C81" s="176"/>
      <c r="D81" s="176"/>
      <c r="E81" s="176"/>
      <c r="F81" s="176"/>
      <c r="G81" s="176"/>
      <c r="H81" s="176"/>
      <c r="I81" s="176"/>
      <c r="J81" s="176"/>
      <c r="AZ81" s="175" t="str">
        <f>B81</f>
        <v>Rozpočet je zhotoven pro plánovací účely ze stavebního povolení.</v>
      </c>
    </row>
    <row r="82" spans="1:52" ht="25.5" x14ac:dyDescent="0.2">
      <c r="B82" s="176" t="s">
        <v>116</v>
      </c>
      <c r="C82" s="176"/>
      <c r="D82" s="176"/>
      <c r="E82" s="176"/>
      <c r="F82" s="176"/>
      <c r="G82" s="176"/>
      <c r="H82" s="176"/>
      <c r="I82" s="176"/>
      <c r="J82" s="176"/>
      <c r="AZ82" s="175" t="str">
        <f>B82</f>
        <v>V realizační dokumentaci se nějaké prvky a zařízení upřesní.V rozpočtu není zahrnuta tlaková nádoba pitné vody.</v>
      </c>
    </row>
    <row r="83" spans="1:52" ht="25.5" x14ac:dyDescent="0.2">
      <c r="B83" s="176" t="s">
        <v>117</v>
      </c>
      <c r="C83" s="176"/>
      <c r="D83" s="176"/>
      <c r="E83" s="176"/>
      <c r="F83" s="176"/>
      <c r="G83" s="176"/>
      <c r="H83" s="176"/>
      <c r="I83" s="176"/>
      <c r="J83" s="176"/>
      <c r="AZ83" s="175" t="str">
        <f>B83</f>
        <v xml:space="preserve"> Čerpadlo ve vrtu  není součástí této dokumentace. Podle typu čerpadla ve vrtu bude ve strojovně navržena  dle potřeby tlaková nádoba.</v>
      </c>
    </row>
    <row r="84" spans="1:52" x14ac:dyDescent="0.2">
      <c r="A84" t="s">
        <v>106</v>
      </c>
      <c r="B84" t="s">
        <v>118</v>
      </c>
    </row>
    <row r="85" spans="1:52" x14ac:dyDescent="0.2">
      <c r="A85" t="s">
        <v>106</v>
      </c>
      <c r="B85" t="s">
        <v>119</v>
      </c>
    </row>
    <row r="86" spans="1:52" x14ac:dyDescent="0.2">
      <c r="A86" t="s">
        <v>106</v>
      </c>
      <c r="B86" t="s">
        <v>120</v>
      </c>
    </row>
    <row r="87" spans="1:52" x14ac:dyDescent="0.2">
      <c r="A87" t="s">
        <v>106</v>
      </c>
      <c r="B87" t="s">
        <v>121</v>
      </c>
    </row>
    <row r="88" spans="1:52" x14ac:dyDescent="0.2">
      <c r="A88" t="s">
        <v>106</v>
      </c>
      <c r="B88" t="s">
        <v>122</v>
      </c>
    </row>
    <row r="89" spans="1:52" x14ac:dyDescent="0.2">
      <c r="A89" t="s">
        <v>104</v>
      </c>
      <c r="B89" t="s">
        <v>123</v>
      </c>
    </row>
    <row r="90" spans="1:52" x14ac:dyDescent="0.2">
      <c r="A90" t="s">
        <v>106</v>
      </c>
      <c r="B90" t="s">
        <v>124</v>
      </c>
    </row>
    <row r="91" spans="1:52" x14ac:dyDescent="0.2">
      <c r="A91" t="s">
        <v>104</v>
      </c>
      <c r="B91" t="s">
        <v>125</v>
      </c>
    </row>
    <row r="92" spans="1:52" x14ac:dyDescent="0.2">
      <c r="A92" t="s">
        <v>106</v>
      </c>
      <c r="B92" t="s">
        <v>126</v>
      </c>
    </row>
    <row r="93" spans="1:52" x14ac:dyDescent="0.2">
      <c r="A93" t="s">
        <v>106</v>
      </c>
      <c r="B93" t="s">
        <v>127</v>
      </c>
    </row>
    <row r="94" spans="1:52" x14ac:dyDescent="0.2">
      <c r="A94" t="s">
        <v>104</v>
      </c>
      <c r="B94" t="s">
        <v>128</v>
      </c>
    </row>
    <row r="95" spans="1:52" x14ac:dyDescent="0.2">
      <c r="A95" t="s">
        <v>106</v>
      </c>
      <c r="B95" t="s">
        <v>129</v>
      </c>
    </row>
    <row r="96" spans="1:52" x14ac:dyDescent="0.2">
      <c r="A96" t="s">
        <v>104</v>
      </c>
      <c r="B96" t="s">
        <v>130</v>
      </c>
    </row>
    <row r="97" spans="1:10" x14ac:dyDescent="0.2">
      <c r="A97" t="s">
        <v>106</v>
      </c>
      <c r="B97" t="s">
        <v>131</v>
      </c>
    </row>
    <row r="98" spans="1:10" x14ac:dyDescent="0.2">
      <c r="A98" t="s">
        <v>106</v>
      </c>
      <c r="B98" t="s">
        <v>132</v>
      </c>
    </row>
    <row r="99" spans="1:10" x14ac:dyDescent="0.2">
      <c r="A99" t="s">
        <v>104</v>
      </c>
      <c r="B99" t="s">
        <v>133</v>
      </c>
    </row>
    <row r="100" spans="1:10" x14ac:dyDescent="0.2">
      <c r="A100" t="s">
        <v>106</v>
      </c>
      <c r="B100" t="s">
        <v>134</v>
      </c>
    </row>
    <row r="101" spans="1:10" x14ac:dyDescent="0.2">
      <c r="A101" t="s">
        <v>104</v>
      </c>
      <c r="B101" t="s">
        <v>135</v>
      </c>
    </row>
    <row r="102" spans="1:10" x14ac:dyDescent="0.2">
      <c r="A102" t="s">
        <v>106</v>
      </c>
      <c r="B102" t="s">
        <v>136</v>
      </c>
    </row>
    <row r="105" spans="1:10" ht="15.75" x14ac:dyDescent="0.25">
      <c r="B105" s="177" t="s">
        <v>137</v>
      </c>
    </row>
    <row r="107" spans="1:10" ht="25.5" customHeight="1" x14ac:dyDescent="0.2">
      <c r="A107" s="179"/>
      <c r="B107" s="182" t="s">
        <v>18</v>
      </c>
      <c r="C107" s="182" t="s">
        <v>6</v>
      </c>
      <c r="D107" s="183"/>
      <c r="E107" s="183"/>
      <c r="F107" s="184" t="s">
        <v>138</v>
      </c>
      <c r="G107" s="184"/>
      <c r="H107" s="184"/>
      <c r="I107" s="184" t="s">
        <v>31</v>
      </c>
      <c r="J107" s="184" t="s">
        <v>0</v>
      </c>
    </row>
    <row r="108" spans="1:10" ht="36.75" customHeight="1" x14ac:dyDescent="0.2">
      <c r="A108" s="180"/>
      <c r="B108" s="185" t="s">
        <v>139</v>
      </c>
      <c r="C108" s="186" t="s">
        <v>140</v>
      </c>
      <c r="D108" s="187"/>
      <c r="E108" s="187"/>
      <c r="F108" s="194" t="s">
        <v>26</v>
      </c>
      <c r="G108" s="195"/>
      <c r="H108" s="195"/>
      <c r="I108" s="195">
        <f>'SO01 1.1 Pol'!G8+'SO01 1.1.1 Pol'!G8+'SO01 1.1.5 Pol'!G10+'SO01 1.1.5 Pol'!G21+'SO01 1.2 Pol'!G8+'SO01 1.3 Pol'!G8+'SO01 1.4 Pol'!G8+'SO01 1.5 Pol'!G8+'SO01 1.6 Pol'!G8+'SO02 2.1 Pol'!G8+'SO02 2.1 P1'!G8+'SO03 3.1 Pol'!G8+'SO04 4.1 Pol'!G8+'SO04 4.2 Pol'!G8+'SO05 5.1 Pol'!G8</f>
        <v>0</v>
      </c>
      <c r="J108" s="191" t="str">
        <f>IF(I163=0,"",I108/I163*100)</f>
        <v/>
      </c>
    </row>
    <row r="109" spans="1:10" ht="36.75" customHeight="1" x14ac:dyDescent="0.2">
      <c r="A109" s="180"/>
      <c r="B109" s="185" t="s">
        <v>141</v>
      </c>
      <c r="C109" s="186" t="s">
        <v>142</v>
      </c>
      <c r="D109" s="187"/>
      <c r="E109" s="187"/>
      <c r="F109" s="194" t="s">
        <v>26</v>
      </c>
      <c r="G109" s="195"/>
      <c r="H109" s="195"/>
      <c r="I109" s="195">
        <f>'SO01 1.1 Pol'!G59+'SO01 1.1.1 Pol'!G31+'SO01 1.2 Pol'!G30+'SO01 1.3 Pol'!G17+'SO01 1.4 Pol'!G16+'SO01 1.5 Pol'!G17+'SO01 1.6 Pol'!G21+'SO02 2.1 Pol'!G45+'SO02 2.1 P1'!G17+'SO03 3.1 Pol'!G19+'SO04 4.1 Pol'!G48</f>
        <v>0</v>
      </c>
      <c r="J109" s="191" t="str">
        <f>IF(I163=0,"",I109/I163*100)</f>
        <v/>
      </c>
    </row>
    <row r="110" spans="1:10" ht="36.75" customHeight="1" x14ac:dyDescent="0.2">
      <c r="A110" s="180"/>
      <c r="B110" s="185" t="s">
        <v>143</v>
      </c>
      <c r="C110" s="186" t="s">
        <v>144</v>
      </c>
      <c r="D110" s="187"/>
      <c r="E110" s="187"/>
      <c r="F110" s="194" t="s">
        <v>26</v>
      </c>
      <c r="G110" s="195"/>
      <c r="H110" s="195"/>
      <c r="I110" s="195">
        <f>'SO01 1.1 Pol'!G125+'SO01 1.1.1 Pol'!G57+'SO01 1.1.2 Pol'!G8+'SO01 1.2 Pol'!G43+'SO01 1.5 Pol'!G41+'SO02 2.1 P1'!G39+'SO03 3.1 Pol'!G30</f>
        <v>0</v>
      </c>
      <c r="J110" s="191" t="str">
        <f>IF(I163=0,"",I110/I163*100)</f>
        <v/>
      </c>
    </row>
    <row r="111" spans="1:10" ht="36.75" customHeight="1" x14ac:dyDescent="0.2">
      <c r="A111" s="180"/>
      <c r="B111" s="185" t="s">
        <v>145</v>
      </c>
      <c r="C111" s="186" t="s">
        <v>146</v>
      </c>
      <c r="D111" s="187"/>
      <c r="E111" s="187"/>
      <c r="F111" s="194" t="s">
        <v>26</v>
      </c>
      <c r="G111" s="195"/>
      <c r="H111" s="195"/>
      <c r="I111" s="195">
        <f>'SO01 1.2 Pol'!G46+'SO01 1.6 Pol'!G34+'SO02 2.1 Pol'!G61</f>
        <v>0</v>
      </c>
      <c r="J111" s="191" t="str">
        <f>IF(I163=0,"",I111/I163*100)</f>
        <v/>
      </c>
    </row>
    <row r="112" spans="1:10" ht="36.75" customHeight="1" x14ac:dyDescent="0.2">
      <c r="A112" s="180"/>
      <c r="B112" s="185" t="s">
        <v>147</v>
      </c>
      <c r="C112" s="186" t="s">
        <v>148</v>
      </c>
      <c r="D112" s="187"/>
      <c r="E112" s="187"/>
      <c r="F112" s="194" t="s">
        <v>26</v>
      </c>
      <c r="G112" s="195"/>
      <c r="H112" s="195"/>
      <c r="I112" s="195">
        <f>'SO01 1.1 Pol'!G171+'SO01 1.1.1 Pol'!G110+'SO01 1.1.2 Pol'!G37</f>
        <v>0</v>
      </c>
      <c r="J112" s="191" t="str">
        <f>IF(I163=0,"",I112/I163*100)</f>
        <v/>
      </c>
    </row>
    <row r="113" spans="1:10" ht="36.75" customHeight="1" x14ac:dyDescent="0.2">
      <c r="A113" s="180"/>
      <c r="B113" s="185" t="s">
        <v>149</v>
      </c>
      <c r="C113" s="186" t="s">
        <v>150</v>
      </c>
      <c r="D113" s="187"/>
      <c r="E113" s="187"/>
      <c r="F113" s="194" t="s">
        <v>26</v>
      </c>
      <c r="G113" s="195"/>
      <c r="H113" s="195"/>
      <c r="I113" s="195">
        <f>'SO01 1.2 Pol'!G49+'SO01 1.4 Pol'!G34+'SO01 1.5 Pol'!G53+'SO02 2.1 Pol'!G63+'SO02 2.1 P1'!G51+'SO04 4.2 Pol'!G20</f>
        <v>0</v>
      </c>
      <c r="J113" s="191" t="str">
        <f>IF(I163=0,"",I113/I163*100)</f>
        <v/>
      </c>
    </row>
    <row r="114" spans="1:10" ht="36.75" customHeight="1" x14ac:dyDescent="0.2">
      <c r="A114" s="180"/>
      <c r="B114" s="185" t="s">
        <v>151</v>
      </c>
      <c r="C114" s="186" t="s">
        <v>152</v>
      </c>
      <c r="D114" s="187"/>
      <c r="E114" s="187"/>
      <c r="F114" s="194" t="s">
        <v>26</v>
      </c>
      <c r="G114" s="195"/>
      <c r="H114" s="195"/>
      <c r="I114" s="195">
        <f>'SO04 4.1 Pol'!G51</f>
        <v>0</v>
      </c>
      <c r="J114" s="191" t="str">
        <f>IF(I163=0,"",I114/I163*100)</f>
        <v/>
      </c>
    </row>
    <row r="115" spans="1:10" ht="36.75" customHeight="1" x14ac:dyDescent="0.2">
      <c r="A115" s="180"/>
      <c r="B115" s="185" t="s">
        <v>46</v>
      </c>
      <c r="C115" s="186" t="s">
        <v>153</v>
      </c>
      <c r="D115" s="187"/>
      <c r="E115" s="187"/>
      <c r="F115" s="194" t="s">
        <v>26</v>
      </c>
      <c r="G115" s="195"/>
      <c r="H115" s="195"/>
      <c r="I115" s="195">
        <f>'SO01 1.1.1 Pol'!G133+'SO01 1.1.2 Pol'!G47+'SO01 1.1.5 Pol'!G18</f>
        <v>0</v>
      </c>
      <c r="J115" s="191" t="str">
        <f>IF(I163=0,"",I115/I163*100)</f>
        <v/>
      </c>
    </row>
    <row r="116" spans="1:10" ht="36.75" customHeight="1" x14ac:dyDescent="0.2">
      <c r="A116" s="180"/>
      <c r="B116" s="185" t="s">
        <v>154</v>
      </c>
      <c r="C116" s="186" t="s">
        <v>155</v>
      </c>
      <c r="D116" s="187"/>
      <c r="E116" s="187"/>
      <c r="F116" s="194" t="s">
        <v>26</v>
      </c>
      <c r="G116" s="195"/>
      <c r="H116" s="195"/>
      <c r="I116" s="195">
        <f>'SO01 1.1.1 Pol'!G160+'SO01 1.1.2 Pol'!G65</f>
        <v>0</v>
      </c>
      <c r="J116" s="191" t="str">
        <f>IF(I163=0,"",I116/I163*100)</f>
        <v/>
      </c>
    </row>
    <row r="117" spans="1:10" ht="36.75" customHeight="1" x14ac:dyDescent="0.2">
      <c r="A117" s="180"/>
      <c r="B117" s="185" t="s">
        <v>156</v>
      </c>
      <c r="C117" s="186" t="s">
        <v>157</v>
      </c>
      <c r="D117" s="187"/>
      <c r="E117" s="187"/>
      <c r="F117" s="194" t="s">
        <v>26</v>
      </c>
      <c r="G117" s="195"/>
      <c r="H117" s="195"/>
      <c r="I117" s="195">
        <f>'SO01 1.1 Pol'!G186+'SO01 1.1.1 Pol'!G175+'SO01 1.1.2 Pol'!G82+'SO01 1.4 Pol'!G38+'SO03 3.1 Pol'!G42</f>
        <v>0</v>
      </c>
      <c r="J117" s="191" t="str">
        <f>IF(I163=0,"",I117/I163*100)</f>
        <v/>
      </c>
    </row>
    <row r="118" spans="1:10" ht="36.75" customHeight="1" x14ac:dyDescent="0.2">
      <c r="A118" s="180"/>
      <c r="B118" s="185" t="s">
        <v>158</v>
      </c>
      <c r="C118" s="186" t="s">
        <v>159</v>
      </c>
      <c r="D118" s="187"/>
      <c r="E118" s="187"/>
      <c r="F118" s="194" t="s">
        <v>26</v>
      </c>
      <c r="G118" s="195"/>
      <c r="H118" s="195"/>
      <c r="I118" s="195">
        <f>'SO01 1.1 Pol'!G316+'SO01 1.1.1 Pol'!G207+'SO01 1.1.2 Pol'!G88</f>
        <v>0</v>
      </c>
      <c r="J118" s="191" t="str">
        <f>IF(I163=0,"",I118/I163*100)</f>
        <v/>
      </c>
    </row>
    <row r="119" spans="1:10" ht="36.75" customHeight="1" x14ac:dyDescent="0.2">
      <c r="A119" s="180"/>
      <c r="B119" s="185" t="s">
        <v>160</v>
      </c>
      <c r="C119" s="186" t="s">
        <v>161</v>
      </c>
      <c r="D119" s="187"/>
      <c r="E119" s="187"/>
      <c r="F119" s="194" t="s">
        <v>26</v>
      </c>
      <c r="G119" s="195"/>
      <c r="H119" s="195"/>
      <c r="I119" s="195">
        <f>'SO01 1.1 Pol'!G329+'SO01 1.5 Pol'!G57+'SO01 1.6 Pol'!G44+'SO02 2.1 Pol'!G70+'SO02 2.1 P1'!G55+'SO04 4.1 Pol'!G57</f>
        <v>0</v>
      </c>
      <c r="J119" s="191" t="str">
        <f>IF(I163=0,"",I119/I163*100)</f>
        <v/>
      </c>
    </row>
    <row r="120" spans="1:10" ht="36.75" customHeight="1" x14ac:dyDescent="0.2">
      <c r="A120" s="180"/>
      <c r="B120" s="185" t="s">
        <v>160</v>
      </c>
      <c r="C120" s="186" t="s">
        <v>162</v>
      </c>
      <c r="D120" s="187"/>
      <c r="E120" s="187"/>
      <c r="F120" s="194" t="s">
        <v>26</v>
      </c>
      <c r="G120" s="195"/>
      <c r="H120" s="195"/>
      <c r="I120" s="195">
        <f>'SO05 5.1 Pol'!G30</f>
        <v>0</v>
      </c>
      <c r="J120" s="191" t="str">
        <f>IF(I163=0,"",I120/I163*100)</f>
        <v/>
      </c>
    </row>
    <row r="121" spans="1:10" ht="36.75" customHeight="1" x14ac:dyDescent="0.2">
      <c r="A121" s="180"/>
      <c r="B121" s="185" t="s">
        <v>163</v>
      </c>
      <c r="C121" s="186" t="s">
        <v>164</v>
      </c>
      <c r="D121" s="187"/>
      <c r="E121" s="187"/>
      <c r="F121" s="194" t="s">
        <v>26</v>
      </c>
      <c r="G121" s="195"/>
      <c r="H121" s="195"/>
      <c r="I121" s="195">
        <f>'SO05 5.1 Pol'!G48</f>
        <v>0</v>
      </c>
      <c r="J121" s="191" t="str">
        <f>IF(I163=0,"",I121/I163*100)</f>
        <v/>
      </c>
    </row>
    <row r="122" spans="1:10" ht="36.75" customHeight="1" x14ac:dyDescent="0.2">
      <c r="A122" s="180"/>
      <c r="B122" s="185" t="s">
        <v>165</v>
      </c>
      <c r="C122" s="186" t="s">
        <v>166</v>
      </c>
      <c r="D122" s="187"/>
      <c r="E122" s="187"/>
      <c r="F122" s="194" t="s">
        <v>26</v>
      </c>
      <c r="G122" s="195"/>
      <c r="H122" s="195"/>
      <c r="I122" s="195">
        <f>'SO05 5.1 Pol'!G53</f>
        <v>0</v>
      </c>
      <c r="J122" s="191" t="str">
        <f>IF(I163=0,"",I122/I163*100)</f>
        <v/>
      </c>
    </row>
    <row r="123" spans="1:10" ht="36.75" customHeight="1" x14ac:dyDescent="0.2">
      <c r="A123" s="180"/>
      <c r="B123" s="185" t="s">
        <v>167</v>
      </c>
      <c r="C123" s="186" t="s">
        <v>168</v>
      </c>
      <c r="D123" s="187"/>
      <c r="E123" s="187"/>
      <c r="F123" s="194" t="s">
        <v>26</v>
      </c>
      <c r="G123" s="195"/>
      <c r="H123" s="195"/>
      <c r="I123" s="195">
        <f>'SO01 1.1.5 Pol'!G100</f>
        <v>0</v>
      </c>
      <c r="J123" s="191" t="str">
        <f>IF(I163=0,"",I123/I163*100)</f>
        <v/>
      </c>
    </row>
    <row r="124" spans="1:10" ht="36.75" customHeight="1" x14ac:dyDescent="0.2">
      <c r="A124" s="180"/>
      <c r="B124" s="185" t="s">
        <v>169</v>
      </c>
      <c r="C124" s="186" t="s">
        <v>170</v>
      </c>
      <c r="D124" s="187"/>
      <c r="E124" s="187"/>
      <c r="F124" s="194" t="s">
        <v>26</v>
      </c>
      <c r="G124" s="195"/>
      <c r="H124" s="195"/>
      <c r="I124" s="195">
        <f>'SO01 1.5 Pol'!G59+'SO04 4.1 Pol'!G60</f>
        <v>0</v>
      </c>
      <c r="J124" s="191" t="str">
        <f>IF(I163=0,"",I124/I163*100)</f>
        <v/>
      </c>
    </row>
    <row r="125" spans="1:10" ht="36.75" customHeight="1" x14ac:dyDescent="0.2">
      <c r="A125" s="180"/>
      <c r="B125" s="185" t="s">
        <v>171</v>
      </c>
      <c r="C125" s="186" t="s">
        <v>172</v>
      </c>
      <c r="D125" s="187"/>
      <c r="E125" s="187"/>
      <c r="F125" s="194" t="s">
        <v>26</v>
      </c>
      <c r="G125" s="195"/>
      <c r="H125" s="195"/>
      <c r="I125" s="195">
        <f>'SO04 4.1 Pol'!G65</f>
        <v>0</v>
      </c>
      <c r="J125" s="191" t="str">
        <f>IF(I163=0,"",I125/I163*100)</f>
        <v/>
      </c>
    </row>
    <row r="126" spans="1:10" ht="36.75" customHeight="1" x14ac:dyDescent="0.2">
      <c r="A126" s="180"/>
      <c r="B126" s="185" t="s">
        <v>173</v>
      </c>
      <c r="C126" s="186" t="s">
        <v>174</v>
      </c>
      <c r="D126" s="187"/>
      <c r="E126" s="187"/>
      <c r="F126" s="194" t="s">
        <v>26</v>
      </c>
      <c r="G126" s="195"/>
      <c r="H126" s="195"/>
      <c r="I126" s="195">
        <f>'SO01 1.1 Pol'!G341+'SO01 1.1.1 Pol'!G215+'SO03 3.1 Pol'!G55</f>
        <v>0</v>
      </c>
      <c r="J126" s="191" t="str">
        <f>IF(I163=0,"",I126/I163*100)</f>
        <v/>
      </c>
    </row>
    <row r="127" spans="1:10" ht="36.75" customHeight="1" x14ac:dyDescent="0.2">
      <c r="A127" s="180"/>
      <c r="B127" s="185" t="s">
        <v>175</v>
      </c>
      <c r="C127" s="186" t="s">
        <v>176</v>
      </c>
      <c r="D127" s="187"/>
      <c r="E127" s="187"/>
      <c r="F127" s="194" t="s">
        <v>26</v>
      </c>
      <c r="G127" s="195"/>
      <c r="H127" s="195"/>
      <c r="I127" s="195">
        <f>'SO01 1.1 Pol'!G349+'SO01 1.1.1 Pol'!G221+'SO03 3.1 Pol'!G60</f>
        <v>0</v>
      </c>
      <c r="J127" s="191" t="str">
        <f>IF(I163=0,"",I127/I163*100)</f>
        <v/>
      </c>
    </row>
    <row r="128" spans="1:10" ht="36.75" customHeight="1" x14ac:dyDescent="0.2">
      <c r="A128" s="180"/>
      <c r="B128" s="185" t="s">
        <v>177</v>
      </c>
      <c r="C128" s="186" t="s">
        <v>178</v>
      </c>
      <c r="D128" s="187"/>
      <c r="E128" s="187"/>
      <c r="F128" s="194" t="s">
        <v>26</v>
      </c>
      <c r="G128" s="195"/>
      <c r="H128" s="195"/>
      <c r="I128" s="195">
        <f>'SO01 1.1.5 Pol'!G13</f>
        <v>0</v>
      </c>
      <c r="J128" s="191" t="str">
        <f>IF(I163=0,"",I128/I163*100)</f>
        <v/>
      </c>
    </row>
    <row r="129" spans="1:10" ht="36.75" customHeight="1" x14ac:dyDescent="0.2">
      <c r="A129" s="180"/>
      <c r="B129" s="185" t="s">
        <v>179</v>
      </c>
      <c r="C129" s="186" t="s">
        <v>180</v>
      </c>
      <c r="D129" s="187"/>
      <c r="E129" s="187"/>
      <c r="F129" s="194" t="s">
        <v>26</v>
      </c>
      <c r="G129" s="195"/>
      <c r="H129" s="195"/>
      <c r="I129" s="195">
        <f>'SO01 1.1 Pol'!G352+'SO01 1.1.1 Pol'!G224+'SO01 1.1.2 Pol'!G92+'SO01 1.2 Pol'!G52+'SO01 1.3 Pol'!G32+'SO01 1.4 Pol'!G42+'SO01 1.5 Pol'!G63+'SO01 1.6 Pol'!G46+'SO02 2.1 Pol'!G72+'SO02 2.1 P1'!G57+'SO03 3.1 Pol'!G62+'SO04 4.1 Pol'!G75+'SO04 4.2 Pol'!G33</f>
        <v>0</v>
      </c>
      <c r="J129" s="191" t="str">
        <f>IF(I163=0,"",I129/I163*100)</f>
        <v/>
      </c>
    </row>
    <row r="130" spans="1:10" ht="36.75" customHeight="1" x14ac:dyDescent="0.2">
      <c r="A130" s="180"/>
      <c r="B130" s="185" t="s">
        <v>181</v>
      </c>
      <c r="C130" s="186" t="s">
        <v>182</v>
      </c>
      <c r="D130" s="187"/>
      <c r="E130" s="187"/>
      <c r="F130" s="194" t="s">
        <v>27</v>
      </c>
      <c r="G130" s="195"/>
      <c r="H130" s="195"/>
      <c r="I130" s="195">
        <f>'SO01 1.1 Pol'!G354+'SO01 1.1.1 Pol'!G226</f>
        <v>0</v>
      </c>
      <c r="J130" s="191" t="str">
        <f>IF(I163=0,"",I130/I163*100)</f>
        <v/>
      </c>
    </row>
    <row r="131" spans="1:10" ht="36.75" customHeight="1" x14ac:dyDescent="0.2">
      <c r="A131" s="180"/>
      <c r="B131" s="185" t="s">
        <v>183</v>
      </c>
      <c r="C131" s="186" t="s">
        <v>184</v>
      </c>
      <c r="D131" s="187"/>
      <c r="E131" s="187"/>
      <c r="F131" s="194" t="s">
        <v>27</v>
      </c>
      <c r="G131" s="195"/>
      <c r="H131" s="195"/>
      <c r="I131" s="195">
        <f>'SO01 1.1.2 Pol'!G94</f>
        <v>0</v>
      </c>
      <c r="J131" s="191" t="str">
        <f>IF(I163=0,"",I131/I163*100)</f>
        <v/>
      </c>
    </row>
    <row r="132" spans="1:10" ht="36.75" customHeight="1" x14ac:dyDescent="0.2">
      <c r="A132" s="180"/>
      <c r="B132" s="185" t="s">
        <v>185</v>
      </c>
      <c r="C132" s="186" t="s">
        <v>186</v>
      </c>
      <c r="D132" s="187"/>
      <c r="E132" s="187"/>
      <c r="F132" s="194" t="s">
        <v>27</v>
      </c>
      <c r="G132" s="195"/>
      <c r="H132" s="195"/>
      <c r="I132" s="195">
        <f>'SO01 1.1.5 Pol'!G8+'SO01 1.1.5 Pol'!G27</f>
        <v>0</v>
      </c>
      <c r="J132" s="191" t="str">
        <f>IF(I163=0,"",I132/I163*100)</f>
        <v/>
      </c>
    </row>
    <row r="133" spans="1:10" ht="36.75" customHeight="1" x14ac:dyDescent="0.2">
      <c r="A133" s="180"/>
      <c r="B133" s="185" t="s">
        <v>187</v>
      </c>
      <c r="C133" s="186" t="s">
        <v>188</v>
      </c>
      <c r="D133" s="187"/>
      <c r="E133" s="187"/>
      <c r="F133" s="194" t="s">
        <v>27</v>
      </c>
      <c r="G133" s="195"/>
      <c r="H133" s="195"/>
      <c r="I133" s="195">
        <f>'SO01 1.1.5 Pol'!G41</f>
        <v>0</v>
      </c>
      <c r="J133" s="191" t="str">
        <f>IF(I163=0,"",I133/I163*100)</f>
        <v/>
      </c>
    </row>
    <row r="134" spans="1:10" ht="36.75" customHeight="1" x14ac:dyDescent="0.2">
      <c r="A134" s="180"/>
      <c r="B134" s="185" t="s">
        <v>189</v>
      </c>
      <c r="C134" s="186" t="s">
        <v>190</v>
      </c>
      <c r="D134" s="187"/>
      <c r="E134" s="187"/>
      <c r="F134" s="194" t="s">
        <v>27</v>
      </c>
      <c r="G134" s="195"/>
      <c r="H134" s="195"/>
      <c r="I134" s="195">
        <f>'SO01 1.1.5 Pol'!G74</f>
        <v>0</v>
      </c>
      <c r="J134" s="191" t="str">
        <f>IF(I163=0,"",I134/I163*100)</f>
        <v/>
      </c>
    </row>
    <row r="135" spans="1:10" ht="36.75" customHeight="1" x14ac:dyDescent="0.2">
      <c r="A135" s="180"/>
      <c r="B135" s="185" t="s">
        <v>191</v>
      </c>
      <c r="C135" s="186" t="s">
        <v>192</v>
      </c>
      <c r="D135" s="187"/>
      <c r="E135" s="187"/>
      <c r="F135" s="194" t="s">
        <v>27</v>
      </c>
      <c r="G135" s="195"/>
      <c r="H135" s="195"/>
      <c r="I135" s="195">
        <f>'SO01 1.1.5 Pol'!G78</f>
        <v>0</v>
      </c>
      <c r="J135" s="191" t="str">
        <f>IF(I163=0,"",I135/I163*100)</f>
        <v/>
      </c>
    </row>
    <row r="136" spans="1:10" ht="36.75" customHeight="1" x14ac:dyDescent="0.2">
      <c r="A136" s="180"/>
      <c r="B136" s="185" t="s">
        <v>193</v>
      </c>
      <c r="C136" s="186" t="s">
        <v>194</v>
      </c>
      <c r="D136" s="187"/>
      <c r="E136" s="187"/>
      <c r="F136" s="194" t="s">
        <v>27</v>
      </c>
      <c r="G136" s="195"/>
      <c r="H136" s="195"/>
      <c r="I136" s="195">
        <f>'SO01 1.1.4 Pol'!G8</f>
        <v>0</v>
      </c>
      <c r="J136" s="191" t="str">
        <f>IF(I163=0,"",I136/I163*100)</f>
        <v/>
      </c>
    </row>
    <row r="137" spans="1:10" ht="36.75" customHeight="1" x14ac:dyDescent="0.2">
      <c r="A137" s="180"/>
      <c r="B137" s="185" t="s">
        <v>195</v>
      </c>
      <c r="C137" s="186" t="s">
        <v>196</v>
      </c>
      <c r="D137" s="187"/>
      <c r="E137" s="187"/>
      <c r="F137" s="194" t="s">
        <v>27</v>
      </c>
      <c r="G137" s="195"/>
      <c r="H137" s="195"/>
      <c r="I137" s="195">
        <f>'SO01 1.1.4 Pol'!G15</f>
        <v>0</v>
      </c>
      <c r="J137" s="191" t="str">
        <f>IF(I163=0,"",I137/I163*100)</f>
        <v/>
      </c>
    </row>
    <row r="138" spans="1:10" ht="36.75" customHeight="1" x14ac:dyDescent="0.2">
      <c r="A138" s="180"/>
      <c r="B138" s="185" t="s">
        <v>197</v>
      </c>
      <c r="C138" s="186" t="s">
        <v>198</v>
      </c>
      <c r="D138" s="187"/>
      <c r="E138" s="187"/>
      <c r="F138" s="194" t="s">
        <v>27</v>
      </c>
      <c r="G138" s="195"/>
      <c r="H138" s="195"/>
      <c r="I138" s="195">
        <f>'SO01 1.1.4 Pol'!G23</f>
        <v>0</v>
      </c>
      <c r="J138" s="191" t="str">
        <f>IF(I163=0,"",I138/I163*100)</f>
        <v/>
      </c>
    </row>
    <row r="139" spans="1:10" ht="36.75" customHeight="1" x14ac:dyDescent="0.2">
      <c r="A139" s="180"/>
      <c r="B139" s="185" t="s">
        <v>199</v>
      </c>
      <c r="C139" s="186" t="s">
        <v>200</v>
      </c>
      <c r="D139" s="187"/>
      <c r="E139" s="187"/>
      <c r="F139" s="194" t="s">
        <v>27</v>
      </c>
      <c r="G139" s="195"/>
      <c r="H139" s="195"/>
      <c r="I139" s="195">
        <f>'SO01 1.1.4 Pol'!G32</f>
        <v>0</v>
      </c>
      <c r="J139" s="191" t="str">
        <f>IF(I163=0,"",I139/I163*100)</f>
        <v/>
      </c>
    </row>
    <row r="140" spans="1:10" ht="36.75" customHeight="1" x14ac:dyDescent="0.2">
      <c r="A140" s="180"/>
      <c r="B140" s="185" t="s">
        <v>201</v>
      </c>
      <c r="C140" s="186" t="s">
        <v>202</v>
      </c>
      <c r="D140" s="187"/>
      <c r="E140" s="187"/>
      <c r="F140" s="194" t="s">
        <v>27</v>
      </c>
      <c r="G140" s="195"/>
      <c r="H140" s="195"/>
      <c r="I140" s="195">
        <f>'SO01 1.1.4 Pol'!G40</f>
        <v>0</v>
      </c>
      <c r="J140" s="191" t="str">
        <f>IF(I163=0,"",I140/I163*100)</f>
        <v/>
      </c>
    </row>
    <row r="141" spans="1:10" ht="36.75" customHeight="1" x14ac:dyDescent="0.2">
      <c r="A141" s="180"/>
      <c r="B141" s="185" t="s">
        <v>203</v>
      </c>
      <c r="C141" s="186" t="s">
        <v>204</v>
      </c>
      <c r="D141" s="187"/>
      <c r="E141" s="187"/>
      <c r="F141" s="194" t="s">
        <v>27</v>
      </c>
      <c r="G141" s="195"/>
      <c r="H141" s="195"/>
      <c r="I141" s="195">
        <f>'SO01 1.1.4 Pol'!G48</f>
        <v>0</v>
      </c>
      <c r="J141" s="191" t="str">
        <f>IF(I163=0,"",I141/I163*100)</f>
        <v/>
      </c>
    </row>
    <row r="142" spans="1:10" ht="36.75" customHeight="1" x14ac:dyDescent="0.2">
      <c r="A142" s="180"/>
      <c r="B142" s="185" t="s">
        <v>205</v>
      </c>
      <c r="C142" s="186" t="s">
        <v>206</v>
      </c>
      <c r="D142" s="187"/>
      <c r="E142" s="187"/>
      <c r="F142" s="194" t="s">
        <v>27</v>
      </c>
      <c r="G142" s="195"/>
      <c r="H142" s="195"/>
      <c r="I142" s="195">
        <f>'SO01 1.1.4 Pol'!G56</f>
        <v>0</v>
      </c>
      <c r="J142" s="191" t="str">
        <f>IF(I163=0,"",I142/I163*100)</f>
        <v/>
      </c>
    </row>
    <row r="143" spans="1:10" ht="36.75" customHeight="1" x14ac:dyDescent="0.2">
      <c r="A143" s="180"/>
      <c r="B143" s="185" t="s">
        <v>207</v>
      </c>
      <c r="C143" s="186" t="s">
        <v>168</v>
      </c>
      <c r="D143" s="187"/>
      <c r="E143" s="187"/>
      <c r="F143" s="194" t="s">
        <v>27</v>
      </c>
      <c r="G143" s="195"/>
      <c r="H143" s="195"/>
      <c r="I143" s="195">
        <f>'SO01 1.1.4 Pol'!G64</f>
        <v>0</v>
      </c>
      <c r="J143" s="191" t="str">
        <f>IF(I163=0,"",I143/I163*100)</f>
        <v/>
      </c>
    </row>
    <row r="144" spans="1:10" ht="36.75" customHeight="1" x14ac:dyDescent="0.2">
      <c r="A144" s="180"/>
      <c r="B144" s="185" t="s">
        <v>208</v>
      </c>
      <c r="C144" s="186" t="s">
        <v>209</v>
      </c>
      <c r="D144" s="187"/>
      <c r="E144" s="187"/>
      <c r="F144" s="194" t="s">
        <v>27</v>
      </c>
      <c r="G144" s="195"/>
      <c r="H144" s="195"/>
      <c r="I144" s="195">
        <f>'SO01 1.1 Pol'!G365+'SO01 1.1.2 Pol'!G108</f>
        <v>0</v>
      </c>
      <c r="J144" s="191" t="str">
        <f>IF(I163=0,"",I144/I163*100)</f>
        <v/>
      </c>
    </row>
    <row r="145" spans="1:10" ht="36.75" customHeight="1" x14ac:dyDescent="0.2">
      <c r="A145" s="180"/>
      <c r="B145" s="185" t="s">
        <v>210</v>
      </c>
      <c r="C145" s="186" t="s">
        <v>211</v>
      </c>
      <c r="D145" s="187"/>
      <c r="E145" s="187"/>
      <c r="F145" s="194" t="s">
        <v>27</v>
      </c>
      <c r="G145" s="195"/>
      <c r="H145" s="195"/>
      <c r="I145" s="195">
        <f>'SO01 1.1 Pol'!G371+'SO01 1.1.2 Pol'!G128</f>
        <v>0</v>
      </c>
      <c r="J145" s="191" t="str">
        <f>IF(I163=0,"",I145/I163*100)</f>
        <v/>
      </c>
    </row>
    <row r="146" spans="1:10" ht="36.75" customHeight="1" x14ac:dyDescent="0.2">
      <c r="A146" s="180"/>
      <c r="B146" s="185" t="s">
        <v>212</v>
      </c>
      <c r="C146" s="186" t="s">
        <v>213</v>
      </c>
      <c r="D146" s="187"/>
      <c r="E146" s="187"/>
      <c r="F146" s="194" t="s">
        <v>27</v>
      </c>
      <c r="G146" s="195"/>
      <c r="H146" s="195"/>
      <c r="I146" s="195">
        <f>'SO01 1.1 Pol'!G378</f>
        <v>0</v>
      </c>
      <c r="J146" s="191" t="str">
        <f>IF(I163=0,"",I146/I163*100)</f>
        <v/>
      </c>
    </row>
    <row r="147" spans="1:10" ht="36.75" customHeight="1" x14ac:dyDescent="0.2">
      <c r="A147" s="180"/>
      <c r="B147" s="185" t="s">
        <v>214</v>
      </c>
      <c r="C147" s="186" t="s">
        <v>215</v>
      </c>
      <c r="D147" s="187"/>
      <c r="E147" s="187"/>
      <c r="F147" s="194" t="s">
        <v>27</v>
      </c>
      <c r="G147" s="195"/>
      <c r="H147" s="195"/>
      <c r="I147" s="195">
        <f>'SO01 1.1.1 Pol'!G238+'SO01 1.1.2 Pol'!G141</f>
        <v>0</v>
      </c>
      <c r="J147" s="191" t="str">
        <f>IF(I163=0,"",I147/I163*100)</f>
        <v/>
      </c>
    </row>
    <row r="148" spans="1:10" ht="36.75" customHeight="1" x14ac:dyDescent="0.2">
      <c r="A148" s="180"/>
      <c r="B148" s="185" t="s">
        <v>216</v>
      </c>
      <c r="C148" s="186" t="s">
        <v>217</v>
      </c>
      <c r="D148" s="187"/>
      <c r="E148" s="187"/>
      <c r="F148" s="194" t="s">
        <v>27</v>
      </c>
      <c r="G148" s="195"/>
      <c r="H148" s="195"/>
      <c r="I148" s="195">
        <f>'SO01 1.1 Pol'!G385+'SO01 1.1.1 Pol'!G241+'SO03 3.1 Pol'!G64</f>
        <v>0</v>
      </c>
      <c r="J148" s="191" t="str">
        <f>IF(I163=0,"",I148/I163*100)</f>
        <v/>
      </c>
    </row>
    <row r="149" spans="1:10" ht="36.75" customHeight="1" x14ac:dyDescent="0.2">
      <c r="A149" s="180"/>
      <c r="B149" s="185" t="s">
        <v>218</v>
      </c>
      <c r="C149" s="186" t="s">
        <v>219</v>
      </c>
      <c r="D149" s="187"/>
      <c r="E149" s="187"/>
      <c r="F149" s="194" t="s">
        <v>27</v>
      </c>
      <c r="G149" s="195"/>
      <c r="H149" s="195"/>
      <c r="I149" s="195">
        <f>'SO01 1.1.1 Pol'!G249+'SO01 1.1.2 Pol'!G155</f>
        <v>0</v>
      </c>
      <c r="J149" s="191" t="str">
        <f>IF(I163=0,"",I149/I163*100)</f>
        <v/>
      </c>
    </row>
    <row r="150" spans="1:10" ht="36.75" customHeight="1" x14ac:dyDescent="0.2">
      <c r="A150" s="180"/>
      <c r="B150" s="185" t="s">
        <v>220</v>
      </c>
      <c r="C150" s="186" t="s">
        <v>221</v>
      </c>
      <c r="D150" s="187"/>
      <c r="E150" s="187"/>
      <c r="F150" s="194" t="s">
        <v>27</v>
      </c>
      <c r="G150" s="195"/>
      <c r="H150" s="195"/>
      <c r="I150" s="195">
        <f>'SO01 1.1 Pol'!G403+'SO01 1.1.1 Pol'!G268</f>
        <v>0</v>
      </c>
      <c r="J150" s="191" t="str">
        <f>IF(I163=0,"",I150/I163*100)</f>
        <v/>
      </c>
    </row>
    <row r="151" spans="1:10" ht="36.75" customHeight="1" x14ac:dyDescent="0.2">
      <c r="A151" s="180"/>
      <c r="B151" s="185" t="s">
        <v>222</v>
      </c>
      <c r="C151" s="186" t="s">
        <v>223</v>
      </c>
      <c r="D151" s="187"/>
      <c r="E151" s="187"/>
      <c r="F151" s="194" t="s">
        <v>27</v>
      </c>
      <c r="G151" s="195"/>
      <c r="H151" s="195"/>
      <c r="I151" s="195">
        <f>'SO01 1.1.1 Pol'!G271+'SO01 1.1.2 Pol'!G167</f>
        <v>0</v>
      </c>
      <c r="J151" s="191" t="str">
        <f>IF(I163=0,"",I151/I163*100)</f>
        <v/>
      </c>
    </row>
    <row r="152" spans="1:10" ht="36.75" customHeight="1" x14ac:dyDescent="0.2">
      <c r="A152" s="180"/>
      <c r="B152" s="185" t="s">
        <v>224</v>
      </c>
      <c r="C152" s="186" t="s">
        <v>225</v>
      </c>
      <c r="D152" s="187"/>
      <c r="E152" s="187"/>
      <c r="F152" s="194" t="s">
        <v>27</v>
      </c>
      <c r="G152" s="195"/>
      <c r="H152" s="195"/>
      <c r="I152" s="195">
        <f>'SO01 1.1 Pol'!G407+'SO01 1.1.1 Pol'!G291+'SO01 1.1.2 Pol'!G184+'SO03 3.1 Pol'!G87</f>
        <v>0</v>
      </c>
      <c r="J152" s="191" t="str">
        <f>IF(I163=0,"",I152/I163*100)</f>
        <v/>
      </c>
    </row>
    <row r="153" spans="1:10" ht="36.75" customHeight="1" x14ac:dyDescent="0.2">
      <c r="A153" s="180"/>
      <c r="B153" s="185" t="s">
        <v>226</v>
      </c>
      <c r="C153" s="186" t="s">
        <v>227</v>
      </c>
      <c r="D153" s="187"/>
      <c r="E153" s="187"/>
      <c r="F153" s="194" t="s">
        <v>27</v>
      </c>
      <c r="G153" s="195"/>
      <c r="H153" s="195"/>
      <c r="I153" s="195">
        <f>'SO01 1.1.1 Pol'!G294+'SO01 1.1.2 Pol'!G188</f>
        <v>0</v>
      </c>
      <c r="J153" s="191" t="str">
        <f>IF(I163=0,"",I153/I163*100)</f>
        <v/>
      </c>
    </row>
    <row r="154" spans="1:10" ht="36.75" customHeight="1" x14ac:dyDescent="0.2">
      <c r="A154" s="180"/>
      <c r="B154" s="185" t="s">
        <v>228</v>
      </c>
      <c r="C154" s="186" t="s">
        <v>229</v>
      </c>
      <c r="D154" s="187"/>
      <c r="E154" s="187"/>
      <c r="F154" s="194" t="s">
        <v>27</v>
      </c>
      <c r="G154" s="195"/>
      <c r="H154" s="195"/>
      <c r="I154" s="195">
        <f>'SO01 1.1 Pol'!G419</f>
        <v>0</v>
      </c>
      <c r="J154" s="191" t="str">
        <f>IF(I163=0,"",I154/I163*100)</f>
        <v/>
      </c>
    </row>
    <row r="155" spans="1:10" ht="36.75" customHeight="1" x14ac:dyDescent="0.2">
      <c r="A155" s="180"/>
      <c r="B155" s="185" t="s">
        <v>230</v>
      </c>
      <c r="C155" s="186" t="s">
        <v>231</v>
      </c>
      <c r="D155" s="187"/>
      <c r="E155" s="187"/>
      <c r="F155" s="194" t="s">
        <v>28</v>
      </c>
      <c r="G155" s="195"/>
      <c r="H155" s="195"/>
      <c r="I155" s="195">
        <f>'SO01 1.1.3 Pol'!G8+'SO06 6.1 Pol'!G8</f>
        <v>0</v>
      </c>
      <c r="J155" s="191" t="str">
        <f>IF(I163=0,"",I155/I163*100)</f>
        <v/>
      </c>
    </row>
    <row r="156" spans="1:10" ht="36.75" customHeight="1" x14ac:dyDescent="0.2">
      <c r="A156" s="180"/>
      <c r="B156" s="185" t="s">
        <v>232</v>
      </c>
      <c r="C156" s="186" t="s">
        <v>233</v>
      </c>
      <c r="D156" s="187"/>
      <c r="E156" s="187"/>
      <c r="F156" s="194" t="s">
        <v>28</v>
      </c>
      <c r="G156" s="195"/>
      <c r="H156" s="195"/>
      <c r="I156" s="195">
        <f>'SO01 1.1.3 Pol'!G62</f>
        <v>0</v>
      </c>
      <c r="J156" s="191" t="str">
        <f>IF(I163=0,"",I156/I163*100)</f>
        <v/>
      </c>
    </row>
    <row r="157" spans="1:10" ht="36.75" customHeight="1" x14ac:dyDescent="0.2">
      <c r="A157" s="180"/>
      <c r="B157" s="185" t="s">
        <v>232</v>
      </c>
      <c r="C157" s="186" t="s">
        <v>234</v>
      </c>
      <c r="D157" s="187"/>
      <c r="E157" s="187"/>
      <c r="F157" s="194" t="s">
        <v>28</v>
      </c>
      <c r="G157" s="195"/>
      <c r="H157" s="195"/>
      <c r="I157" s="195">
        <f>'SO06 6.1 Pol'!G20</f>
        <v>0</v>
      </c>
      <c r="J157" s="191" t="str">
        <f>IF(I163=0,"",I157/I163*100)</f>
        <v/>
      </c>
    </row>
    <row r="158" spans="1:10" ht="36.75" customHeight="1" x14ac:dyDescent="0.2">
      <c r="A158" s="180"/>
      <c r="B158" s="185" t="s">
        <v>235</v>
      </c>
      <c r="C158" s="186" t="s">
        <v>236</v>
      </c>
      <c r="D158" s="187"/>
      <c r="E158" s="187"/>
      <c r="F158" s="194" t="s">
        <v>28</v>
      </c>
      <c r="G158" s="195"/>
      <c r="H158" s="195"/>
      <c r="I158" s="195">
        <f>'SO01 1.1.3 Pol'!G72</f>
        <v>0</v>
      </c>
      <c r="J158" s="191" t="str">
        <f>IF(I163=0,"",I158/I163*100)</f>
        <v/>
      </c>
    </row>
    <row r="159" spans="1:10" ht="36.75" customHeight="1" x14ac:dyDescent="0.2">
      <c r="A159" s="180"/>
      <c r="B159" s="185" t="s">
        <v>237</v>
      </c>
      <c r="C159" s="186" t="s">
        <v>238</v>
      </c>
      <c r="D159" s="187"/>
      <c r="E159" s="187"/>
      <c r="F159" s="194" t="s">
        <v>28</v>
      </c>
      <c r="G159" s="195"/>
      <c r="H159" s="195"/>
      <c r="I159" s="195">
        <f>'SO01a 1a.1.1 Pol'!G8</f>
        <v>0</v>
      </c>
      <c r="J159" s="191" t="str">
        <f>IF(I163=0,"",I159/I163*100)</f>
        <v/>
      </c>
    </row>
    <row r="160" spans="1:10" ht="36.75" customHeight="1" x14ac:dyDescent="0.2">
      <c r="A160" s="180"/>
      <c r="B160" s="185" t="s">
        <v>239</v>
      </c>
      <c r="C160" s="186" t="s">
        <v>240</v>
      </c>
      <c r="D160" s="187"/>
      <c r="E160" s="187"/>
      <c r="F160" s="194" t="s">
        <v>28</v>
      </c>
      <c r="G160" s="195"/>
      <c r="H160" s="195"/>
      <c r="I160" s="195">
        <f>'SO01 1.1.3 Pol'!G74+'SO06 6.1 Pol'!G25</f>
        <v>0</v>
      </c>
      <c r="J160" s="191" t="str">
        <f>IF(I163=0,"",I160/I163*100)</f>
        <v/>
      </c>
    </row>
    <row r="161" spans="1:10" ht="36.75" customHeight="1" x14ac:dyDescent="0.2">
      <c r="A161" s="180"/>
      <c r="B161" s="185" t="s">
        <v>241</v>
      </c>
      <c r="C161" s="186" t="s">
        <v>242</v>
      </c>
      <c r="D161" s="187"/>
      <c r="E161" s="187"/>
      <c r="F161" s="194" t="s">
        <v>243</v>
      </c>
      <c r="G161" s="195"/>
      <c r="H161" s="195"/>
      <c r="I161" s="195">
        <f>'SO01 1.1.5 Pol'!G16</f>
        <v>0</v>
      </c>
      <c r="J161" s="191" t="str">
        <f>IF(I163=0,"",I161/I163*100)</f>
        <v/>
      </c>
    </row>
    <row r="162" spans="1:10" ht="36.75" customHeight="1" x14ac:dyDescent="0.2">
      <c r="A162" s="180"/>
      <c r="B162" s="185" t="s">
        <v>244</v>
      </c>
      <c r="C162" s="186" t="s">
        <v>29</v>
      </c>
      <c r="D162" s="187"/>
      <c r="E162" s="187"/>
      <c r="F162" s="194" t="s">
        <v>244</v>
      </c>
      <c r="G162" s="195"/>
      <c r="H162" s="195"/>
      <c r="I162" s="195">
        <f>'SO01 1.1 Pol'!G422+'SO01 1.1.1 Pol'!G305+'SO01 1.1.2 Pol'!G198+'SO01 1.1.3 Pol'!G82+'SO01 1.1.5 Pol'!G102+'SO01 1.2 Pol'!G54+'SO01 1.3 Pol'!G34+'SO01 1.4 Pol'!G44+'SO01 1.5 Pol'!G65+'SO01 1.6 Pol'!G48+'SO02 2.1 Pol'!G74+'SO02 2.1 P1'!G59+'SO03 3.1 Pol'!G93+'SO04 4.1 Pol'!G77+'SO04 4.2 Pol'!G35+'SO05 5.1 Pol'!G65</f>
        <v>0</v>
      </c>
      <c r="J162" s="191" t="str">
        <f>IF(I163=0,"",I162/I163*100)</f>
        <v/>
      </c>
    </row>
    <row r="163" spans="1:10" ht="25.5" customHeight="1" x14ac:dyDescent="0.2">
      <c r="A163" s="181"/>
      <c r="B163" s="188" t="s">
        <v>1</v>
      </c>
      <c r="C163" s="189"/>
      <c r="D163" s="190"/>
      <c r="E163" s="190"/>
      <c r="F163" s="196"/>
      <c r="G163" s="197"/>
      <c r="H163" s="197"/>
      <c r="I163" s="197">
        <f>SUM(I108:I162)</f>
        <v>0</v>
      </c>
      <c r="J163" s="192">
        <f>SUM(J108:J162)</f>
        <v>0</v>
      </c>
    </row>
    <row r="164" spans="1:10" x14ac:dyDescent="0.2">
      <c r="F164" s="135"/>
      <c r="G164" s="135"/>
      <c r="H164" s="135"/>
      <c r="I164" s="135"/>
      <c r="J164" s="193"/>
    </row>
    <row r="165" spans="1:10" x14ac:dyDescent="0.2">
      <c r="F165" s="135"/>
      <c r="G165" s="135"/>
      <c r="H165" s="135"/>
      <c r="I165" s="135"/>
      <c r="J165" s="193"/>
    </row>
    <row r="166" spans="1:10" x14ac:dyDescent="0.2">
      <c r="F166" s="135"/>
      <c r="G166" s="135"/>
      <c r="H166" s="135"/>
      <c r="I166" s="135"/>
      <c r="J166" s="193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32">
    <mergeCell ref="C162:E162"/>
    <mergeCell ref="C157:E157"/>
    <mergeCell ref="C158:E158"/>
    <mergeCell ref="C159:E159"/>
    <mergeCell ref="C160:E160"/>
    <mergeCell ref="C161:E161"/>
    <mergeCell ref="C152:E152"/>
    <mergeCell ref="C153:E153"/>
    <mergeCell ref="C154:E154"/>
    <mergeCell ref="C155:E155"/>
    <mergeCell ref="C156:E156"/>
    <mergeCell ref="C147:E147"/>
    <mergeCell ref="C148:E148"/>
    <mergeCell ref="C149:E149"/>
    <mergeCell ref="C150:E150"/>
    <mergeCell ref="C151:E151"/>
    <mergeCell ref="C142:E142"/>
    <mergeCell ref="C143:E143"/>
    <mergeCell ref="C144:E144"/>
    <mergeCell ref="C145:E145"/>
    <mergeCell ref="C146:E146"/>
    <mergeCell ref="C137:E137"/>
    <mergeCell ref="C138:E138"/>
    <mergeCell ref="C139:E139"/>
    <mergeCell ref="C140:E140"/>
    <mergeCell ref="C141:E141"/>
    <mergeCell ref="C132:E132"/>
    <mergeCell ref="C133:E133"/>
    <mergeCell ref="C134:E134"/>
    <mergeCell ref="C135:E135"/>
    <mergeCell ref="C136:E136"/>
    <mergeCell ref="C127:E127"/>
    <mergeCell ref="C128:E128"/>
    <mergeCell ref="C129:E129"/>
    <mergeCell ref="C130:E130"/>
    <mergeCell ref="C131:E131"/>
    <mergeCell ref="C122:E122"/>
    <mergeCell ref="C123:E123"/>
    <mergeCell ref="C124:E124"/>
    <mergeCell ref="C125:E125"/>
    <mergeCell ref="C126:E126"/>
    <mergeCell ref="C117:E117"/>
    <mergeCell ref="C118:E118"/>
    <mergeCell ref="C119:E119"/>
    <mergeCell ref="C120:E120"/>
    <mergeCell ref="C121:E121"/>
    <mergeCell ref="C112:E112"/>
    <mergeCell ref="C113:E113"/>
    <mergeCell ref="C114:E114"/>
    <mergeCell ref="C115:E115"/>
    <mergeCell ref="C116:E116"/>
    <mergeCell ref="B83:J83"/>
    <mergeCell ref="C108:E108"/>
    <mergeCell ref="C109:E109"/>
    <mergeCell ref="C110:E110"/>
    <mergeCell ref="C111:E111"/>
    <mergeCell ref="B71:J71"/>
    <mergeCell ref="B74:J74"/>
    <mergeCell ref="B75:J75"/>
    <mergeCell ref="B81:J81"/>
    <mergeCell ref="B82:J82"/>
    <mergeCell ref="C64:E64"/>
    <mergeCell ref="C65:E65"/>
    <mergeCell ref="B66:E66"/>
    <mergeCell ref="B69:J69"/>
    <mergeCell ref="B70:J70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102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85</v>
      </c>
      <c r="C3" s="203" t="s">
        <v>86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88</v>
      </c>
      <c r="C4" s="206" t="s">
        <v>89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139</v>
      </c>
      <c r="C8" s="261" t="s">
        <v>140</v>
      </c>
      <c r="D8" s="243"/>
      <c r="E8" s="244"/>
      <c r="F8" s="245"/>
      <c r="G8" s="246">
        <f>SUMIF(AG9:AG19,"&lt;&gt;NOR",G9:G19)</f>
        <v>0</v>
      </c>
      <c r="H8" s="240"/>
      <c r="I8" s="240">
        <f>SUM(I9:I19)</f>
        <v>0</v>
      </c>
      <c r="J8" s="240"/>
      <c r="K8" s="240">
        <f>SUM(K9:K19)</f>
        <v>0</v>
      </c>
      <c r="L8" s="240"/>
      <c r="M8" s="240">
        <f>SUM(M9:M19)</f>
        <v>0</v>
      </c>
      <c r="N8" s="239"/>
      <c r="O8" s="239">
        <f>SUM(O9:O19)</f>
        <v>0</v>
      </c>
      <c r="P8" s="239"/>
      <c r="Q8" s="239">
        <f>SUM(Q9:Q19)</f>
        <v>0</v>
      </c>
      <c r="R8" s="240"/>
      <c r="S8" s="240"/>
      <c r="T8" s="240"/>
      <c r="U8" s="240"/>
      <c r="V8" s="240">
        <f>SUM(V9:V19)</f>
        <v>35.53</v>
      </c>
      <c r="W8" s="240"/>
      <c r="X8" s="240"/>
      <c r="Y8" s="240"/>
      <c r="AG8" t="s">
        <v>273</v>
      </c>
    </row>
    <row r="9" spans="1:60" outlineLevel="1" x14ac:dyDescent="0.2">
      <c r="A9" s="248">
        <v>1</v>
      </c>
      <c r="B9" s="249" t="s">
        <v>274</v>
      </c>
      <c r="C9" s="262" t="s">
        <v>275</v>
      </c>
      <c r="D9" s="250" t="s">
        <v>276</v>
      </c>
      <c r="E9" s="251">
        <v>35</v>
      </c>
      <c r="F9" s="252"/>
      <c r="G9" s="253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277</v>
      </c>
      <c r="T9" s="235" t="s">
        <v>278</v>
      </c>
      <c r="U9" s="235">
        <v>1.34E-2</v>
      </c>
      <c r="V9" s="235">
        <f>ROUND(E9*U9,2)</f>
        <v>0.47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281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">
      <c r="A10" s="231"/>
      <c r="B10" s="232"/>
      <c r="C10" s="263" t="s">
        <v>2076</v>
      </c>
      <c r="D10" s="237"/>
      <c r="E10" s="238">
        <v>35</v>
      </c>
      <c r="F10" s="235"/>
      <c r="G10" s="235"/>
      <c r="H10" s="235"/>
      <c r="I10" s="235"/>
      <c r="J10" s="235"/>
      <c r="K10" s="235"/>
      <c r="L10" s="235"/>
      <c r="M10" s="235"/>
      <c r="N10" s="234"/>
      <c r="O10" s="234"/>
      <c r="P10" s="234"/>
      <c r="Q10" s="234"/>
      <c r="R10" s="235"/>
      <c r="S10" s="235"/>
      <c r="T10" s="235"/>
      <c r="U10" s="235"/>
      <c r="V10" s="235"/>
      <c r="W10" s="235"/>
      <c r="X10" s="235"/>
      <c r="Y10" s="235"/>
      <c r="Z10" s="214"/>
      <c r="AA10" s="214"/>
      <c r="AB10" s="214"/>
      <c r="AC10" s="214"/>
      <c r="AD10" s="214"/>
      <c r="AE10" s="214"/>
      <c r="AF10" s="214"/>
      <c r="AG10" s="214" t="s">
        <v>283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">
      <c r="A11" s="248">
        <v>2</v>
      </c>
      <c r="B11" s="249" t="s">
        <v>316</v>
      </c>
      <c r="C11" s="262" t="s">
        <v>317</v>
      </c>
      <c r="D11" s="250" t="s">
        <v>276</v>
      </c>
      <c r="E11" s="251">
        <v>94.5</v>
      </c>
      <c r="F11" s="252"/>
      <c r="G11" s="253">
        <f>ROUND(E11*F11,2)</f>
        <v>0</v>
      </c>
      <c r="H11" s="236"/>
      <c r="I11" s="235">
        <f>ROUND(E11*H11,2)</f>
        <v>0</v>
      </c>
      <c r="J11" s="236"/>
      <c r="K11" s="235">
        <f>ROUND(E11*J11,2)</f>
        <v>0</v>
      </c>
      <c r="L11" s="235">
        <v>21</v>
      </c>
      <c r="M11" s="235">
        <f>G11*(1+L11/100)</f>
        <v>0</v>
      </c>
      <c r="N11" s="234">
        <v>0</v>
      </c>
      <c r="O11" s="234">
        <f>ROUND(E11*N11,2)</f>
        <v>0</v>
      </c>
      <c r="P11" s="234">
        <v>0</v>
      </c>
      <c r="Q11" s="234">
        <f>ROUND(E11*P11,2)</f>
        <v>0</v>
      </c>
      <c r="R11" s="235"/>
      <c r="S11" s="235" t="s">
        <v>277</v>
      </c>
      <c r="T11" s="235" t="s">
        <v>278</v>
      </c>
      <c r="U11" s="235">
        <v>0.28999999999999998</v>
      </c>
      <c r="V11" s="235">
        <f>ROUND(E11*U11,2)</f>
        <v>27.41</v>
      </c>
      <c r="W11" s="235"/>
      <c r="X11" s="235" t="s">
        <v>279</v>
      </c>
      <c r="Y11" s="235" t="s">
        <v>280</v>
      </c>
      <c r="Z11" s="214"/>
      <c r="AA11" s="214"/>
      <c r="AB11" s="214"/>
      <c r="AC11" s="214"/>
      <c r="AD11" s="214"/>
      <c r="AE11" s="214"/>
      <c r="AF11" s="214"/>
      <c r="AG11" s="214" t="s">
        <v>281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2" x14ac:dyDescent="0.2">
      <c r="A12" s="231"/>
      <c r="B12" s="232"/>
      <c r="C12" s="263" t="s">
        <v>2077</v>
      </c>
      <c r="D12" s="237"/>
      <c r="E12" s="238">
        <v>94.5</v>
      </c>
      <c r="F12" s="235"/>
      <c r="G12" s="235"/>
      <c r="H12" s="235"/>
      <c r="I12" s="235"/>
      <c r="J12" s="235"/>
      <c r="K12" s="235"/>
      <c r="L12" s="235"/>
      <c r="M12" s="235"/>
      <c r="N12" s="234"/>
      <c r="O12" s="234"/>
      <c r="P12" s="234"/>
      <c r="Q12" s="234"/>
      <c r="R12" s="235"/>
      <c r="S12" s="235"/>
      <c r="T12" s="235"/>
      <c r="U12" s="235"/>
      <c r="V12" s="235"/>
      <c r="W12" s="235"/>
      <c r="X12" s="235"/>
      <c r="Y12" s="235"/>
      <c r="Z12" s="214"/>
      <c r="AA12" s="214"/>
      <c r="AB12" s="214"/>
      <c r="AC12" s="214"/>
      <c r="AD12" s="214"/>
      <c r="AE12" s="214"/>
      <c r="AF12" s="214"/>
      <c r="AG12" s="214" t="s">
        <v>283</v>
      </c>
      <c r="AH12" s="214">
        <v>0</v>
      </c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1" x14ac:dyDescent="0.2">
      <c r="A13" s="248">
        <v>3</v>
      </c>
      <c r="B13" s="249" t="s">
        <v>332</v>
      </c>
      <c r="C13" s="262" t="s">
        <v>333</v>
      </c>
      <c r="D13" s="250" t="s">
        <v>276</v>
      </c>
      <c r="E13" s="251">
        <v>94.25</v>
      </c>
      <c r="F13" s="252"/>
      <c r="G13" s="253">
        <f>ROUND(E13*F13,2)</f>
        <v>0</v>
      </c>
      <c r="H13" s="236"/>
      <c r="I13" s="235">
        <f>ROUND(E13*H13,2)</f>
        <v>0</v>
      </c>
      <c r="J13" s="236"/>
      <c r="K13" s="235">
        <f>ROUND(E13*J13,2)</f>
        <v>0</v>
      </c>
      <c r="L13" s="235">
        <v>21</v>
      </c>
      <c r="M13" s="235">
        <f>G13*(1+L13/100)</f>
        <v>0</v>
      </c>
      <c r="N13" s="234">
        <v>0</v>
      </c>
      <c r="O13" s="234">
        <f>ROUND(E13*N13,2)</f>
        <v>0</v>
      </c>
      <c r="P13" s="234">
        <v>0</v>
      </c>
      <c r="Q13" s="234">
        <f>ROUND(E13*P13,2)</f>
        <v>0</v>
      </c>
      <c r="R13" s="235"/>
      <c r="S13" s="235" t="s">
        <v>277</v>
      </c>
      <c r="T13" s="235" t="s">
        <v>278</v>
      </c>
      <c r="U13" s="235">
        <v>0.01</v>
      </c>
      <c r="V13" s="235">
        <f>ROUND(E13*U13,2)</f>
        <v>0.94</v>
      </c>
      <c r="W13" s="235"/>
      <c r="X13" s="235" t="s">
        <v>279</v>
      </c>
      <c r="Y13" s="235" t="s">
        <v>280</v>
      </c>
      <c r="Z13" s="214"/>
      <c r="AA13" s="214"/>
      <c r="AB13" s="214"/>
      <c r="AC13" s="214"/>
      <c r="AD13" s="214"/>
      <c r="AE13" s="214"/>
      <c r="AF13" s="214"/>
      <c r="AG13" s="214" t="s">
        <v>293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2" x14ac:dyDescent="0.2">
      <c r="A14" s="231"/>
      <c r="B14" s="232"/>
      <c r="C14" s="263" t="s">
        <v>2078</v>
      </c>
      <c r="D14" s="237"/>
      <c r="E14" s="238">
        <v>94.25</v>
      </c>
      <c r="F14" s="235"/>
      <c r="G14" s="235"/>
      <c r="H14" s="235"/>
      <c r="I14" s="235"/>
      <c r="J14" s="235"/>
      <c r="K14" s="235"/>
      <c r="L14" s="235"/>
      <c r="M14" s="235"/>
      <c r="N14" s="234"/>
      <c r="O14" s="234"/>
      <c r="P14" s="234"/>
      <c r="Q14" s="234"/>
      <c r="R14" s="235"/>
      <c r="S14" s="235"/>
      <c r="T14" s="235"/>
      <c r="U14" s="235"/>
      <c r="V14" s="235"/>
      <c r="W14" s="235"/>
      <c r="X14" s="235"/>
      <c r="Y14" s="235"/>
      <c r="Z14" s="214"/>
      <c r="AA14" s="214"/>
      <c r="AB14" s="214"/>
      <c r="AC14" s="214"/>
      <c r="AD14" s="214"/>
      <c r="AE14" s="214"/>
      <c r="AF14" s="214"/>
      <c r="AG14" s="214" t="s">
        <v>283</v>
      </c>
      <c r="AH14" s="214">
        <v>0</v>
      </c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1" x14ac:dyDescent="0.2">
      <c r="A15" s="254">
        <v>4</v>
      </c>
      <c r="B15" s="255" t="s">
        <v>2022</v>
      </c>
      <c r="C15" s="264" t="s">
        <v>2023</v>
      </c>
      <c r="D15" s="256" t="s">
        <v>342</v>
      </c>
      <c r="E15" s="257">
        <v>24.76</v>
      </c>
      <c r="F15" s="258"/>
      <c r="G15" s="259">
        <f>ROUND(E15*F15,2)</f>
        <v>0</v>
      </c>
      <c r="H15" s="236"/>
      <c r="I15" s="235">
        <f>ROUND(E15*H15,2)</f>
        <v>0</v>
      </c>
      <c r="J15" s="236"/>
      <c r="K15" s="235">
        <f>ROUND(E15*J15,2)</f>
        <v>0</v>
      </c>
      <c r="L15" s="235">
        <v>21</v>
      </c>
      <c r="M15" s="235">
        <f>G15*(1+L15/100)</f>
        <v>0</v>
      </c>
      <c r="N15" s="234">
        <v>0</v>
      </c>
      <c r="O15" s="234">
        <f>ROUND(E15*N15,2)</f>
        <v>0</v>
      </c>
      <c r="P15" s="234">
        <v>0</v>
      </c>
      <c r="Q15" s="234">
        <f>ROUND(E15*P15,2)</f>
        <v>0</v>
      </c>
      <c r="R15" s="235"/>
      <c r="S15" s="235" t="s">
        <v>277</v>
      </c>
      <c r="T15" s="235" t="s">
        <v>278</v>
      </c>
      <c r="U15" s="235">
        <v>0.01</v>
      </c>
      <c r="V15" s="235">
        <f>ROUND(E15*U15,2)</f>
        <v>0.25</v>
      </c>
      <c r="W15" s="235"/>
      <c r="X15" s="235" t="s">
        <v>279</v>
      </c>
      <c r="Y15" s="235" t="s">
        <v>280</v>
      </c>
      <c r="Z15" s="214"/>
      <c r="AA15" s="214"/>
      <c r="AB15" s="214"/>
      <c r="AC15" s="214"/>
      <c r="AD15" s="214"/>
      <c r="AE15" s="214"/>
      <c r="AF15" s="214"/>
      <c r="AG15" s="214" t="s">
        <v>281</v>
      </c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">
      <c r="A16" s="248">
        <v>5</v>
      </c>
      <c r="B16" s="249" t="s">
        <v>304</v>
      </c>
      <c r="C16" s="262" t="s">
        <v>305</v>
      </c>
      <c r="D16" s="250" t="s">
        <v>276</v>
      </c>
      <c r="E16" s="251">
        <v>3.25</v>
      </c>
      <c r="F16" s="252"/>
      <c r="G16" s="253">
        <f>ROUND(E16*F16,2)</f>
        <v>0</v>
      </c>
      <c r="H16" s="236"/>
      <c r="I16" s="235">
        <f>ROUND(E16*H16,2)</f>
        <v>0</v>
      </c>
      <c r="J16" s="236"/>
      <c r="K16" s="235">
        <f>ROUND(E16*J16,2)</f>
        <v>0</v>
      </c>
      <c r="L16" s="235">
        <v>21</v>
      </c>
      <c r="M16" s="235">
        <f>G16*(1+L16/100)</f>
        <v>0</v>
      </c>
      <c r="N16" s="234">
        <v>0</v>
      </c>
      <c r="O16" s="234">
        <f>ROUND(E16*N16,2)</f>
        <v>0</v>
      </c>
      <c r="P16" s="234">
        <v>0</v>
      </c>
      <c r="Q16" s="234">
        <f>ROUND(E16*P16,2)</f>
        <v>0</v>
      </c>
      <c r="R16" s="235"/>
      <c r="S16" s="235" t="s">
        <v>277</v>
      </c>
      <c r="T16" s="235" t="s">
        <v>278</v>
      </c>
      <c r="U16" s="235">
        <v>0.20200000000000001</v>
      </c>
      <c r="V16" s="235">
        <f>ROUND(E16*U16,2)</f>
        <v>0.66</v>
      </c>
      <c r="W16" s="235"/>
      <c r="X16" s="235" t="s">
        <v>279</v>
      </c>
      <c r="Y16" s="235" t="s">
        <v>280</v>
      </c>
      <c r="Z16" s="214"/>
      <c r="AA16" s="214"/>
      <c r="AB16" s="214"/>
      <c r="AC16" s="214"/>
      <c r="AD16" s="214"/>
      <c r="AE16" s="214"/>
      <c r="AF16" s="214"/>
      <c r="AG16" s="214" t="s">
        <v>293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2" x14ac:dyDescent="0.2">
      <c r="A17" s="231"/>
      <c r="B17" s="232"/>
      <c r="C17" s="263" t="s">
        <v>2079</v>
      </c>
      <c r="D17" s="237"/>
      <c r="E17" s="238">
        <v>3.25</v>
      </c>
      <c r="F17" s="235"/>
      <c r="G17" s="235"/>
      <c r="H17" s="235"/>
      <c r="I17" s="235"/>
      <c r="J17" s="235"/>
      <c r="K17" s="235"/>
      <c r="L17" s="235"/>
      <c r="M17" s="235"/>
      <c r="N17" s="234"/>
      <c r="O17" s="234"/>
      <c r="P17" s="234"/>
      <c r="Q17" s="234"/>
      <c r="R17" s="235"/>
      <c r="S17" s="235"/>
      <c r="T17" s="235"/>
      <c r="U17" s="235"/>
      <c r="V17" s="235"/>
      <c r="W17" s="235"/>
      <c r="X17" s="235"/>
      <c r="Y17" s="235"/>
      <c r="Z17" s="214"/>
      <c r="AA17" s="214"/>
      <c r="AB17" s="214"/>
      <c r="AC17" s="214"/>
      <c r="AD17" s="214"/>
      <c r="AE17" s="214"/>
      <c r="AF17" s="214"/>
      <c r="AG17" s="214" t="s">
        <v>283</v>
      </c>
      <c r="AH17" s="214">
        <v>0</v>
      </c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1" x14ac:dyDescent="0.2">
      <c r="A18" s="254">
        <v>6</v>
      </c>
      <c r="B18" s="255" t="s">
        <v>340</v>
      </c>
      <c r="C18" s="264" t="s">
        <v>341</v>
      </c>
      <c r="D18" s="256" t="s">
        <v>342</v>
      </c>
      <c r="E18" s="257">
        <v>175</v>
      </c>
      <c r="F18" s="258"/>
      <c r="G18" s="259">
        <f>ROUND(E18*F18,2)</f>
        <v>0</v>
      </c>
      <c r="H18" s="236"/>
      <c r="I18" s="235">
        <f>ROUND(E18*H18,2)</f>
        <v>0</v>
      </c>
      <c r="J18" s="236"/>
      <c r="K18" s="235">
        <f>ROUND(E18*J18,2)</f>
        <v>0</v>
      </c>
      <c r="L18" s="235">
        <v>21</v>
      </c>
      <c r="M18" s="235">
        <f>G18*(1+L18/100)</f>
        <v>0</v>
      </c>
      <c r="N18" s="234">
        <v>0</v>
      </c>
      <c r="O18" s="234">
        <f>ROUND(E18*N18,2)</f>
        <v>0</v>
      </c>
      <c r="P18" s="234">
        <v>0</v>
      </c>
      <c r="Q18" s="234">
        <f>ROUND(E18*P18,2)</f>
        <v>0</v>
      </c>
      <c r="R18" s="235"/>
      <c r="S18" s="235" t="s">
        <v>277</v>
      </c>
      <c r="T18" s="235" t="s">
        <v>278</v>
      </c>
      <c r="U18" s="235">
        <v>1.7999999999999999E-2</v>
      </c>
      <c r="V18" s="235">
        <f>ROUND(E18*U18,2)</f>
        <v>3.15</v>
      </c>
      <c r="W18" s="235"/>
      <c r="X18" s="235" t="s">
        <v>279</v>
      </c>
      <c r="Y18" s="235" t="s">
        <v>280</v>
      </c>
      <c r="Z18" s="214"/>
      <c r="AA18" s="214"/>
      <c r="AB18" s="214"/>
      <c r="AC18" s="214"/>
      <c r="AD18" s="214"/>
      <c r="AE18" s="214"/>
      <c r="AF18" s="214"/>
      <c r="AG18" s="214" t="s">
        <v>293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1" x14ac:dyDescent="0.2">
      <c r="A19" s="254">
        <v>7</v>
      </c>
      <c r="B19" s="255" t="s">
        <v>2036</v>
      </c>
      <c r="C19" s="264" t="s">
        <v>2037</v>
      </c>
      <c r="D19" s="256" t="s">
        <v>342</v>
      </c>
      <c r="E19" s="257">
        <v>24.76</v>
      </c>
      <c r="F19" s="258"/>
      <c r="G19" s="259">
        <f>ROUND(E19*F19,2)</f>
        <v>0</v>
      </c>
      <c r="H19" s="236"/>
      <c r="I19" s="235">
        <f>ROUND(E19*H19,2)</f>
        <v>0</v>
      </c>
      <c r="J19" s="236"/>
      <c r="K19" s="235">
        <f>ROUND(E19*J19,2)</f>
        <v>0</v>
      </c>
      <c r="L19" s="235">
        <v>21</v>
      </c>
      <c r="M19" s="235">
        <f>G19*(1+L19/100)</f>
        <v>0</v>
      </c>
      <c r="N19" s="234">
        <v>0</v>
      </c>
      <c r="O19" s="234">
        <f>ROUND(E19*N19,2)</f>
        <v>0</v>
      </c>
      <c r="P19" s="234">
        <v>0</v>
      </c>
      <c r="Q19" s="234">
        <f>ROUND(E19*P19,2)</f>
        <v>0</v>
      </c>
      <c r="R19" s="235"/>
      <c r="S19" s="235" t="s">
        <v>277</v>
      </c>
      <c r="T19" s="235" t="s">
        <v>278</v>
      </c>
      <c r="U19" s="235">
        <v>0.107</v>
      </c>
      <c r="V19" s="235">
        <f>ROUND(E19*U19,2)</f>
        <v>2.65</v>
      </c>
      <c r="W19" s="235"/>
      <c r="X19" s="235" t="s">
        <v>279</v>
      </c>
      <c r="Y19" s="235" t="s">
        <v>280</v>
      </c>
      <c r="Z19" s="214"/>
      <c r="AA19" s="214"/>
      <c r="AB19" s="214"/>
      <c r="AC19" s="214"/>
      <c r="AD19" s="214"/>
      <c r="AE19" s="214"/>
      <c r="AF19" s="214"/>
      <c r="AG19" s="214" t="s">
        <v>281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x14ac:dyDescent="0.2">
      <c r="A20" s="241" t="s">
        <v>272</v>
      </c>
      <c r="B20" s="242" t="s">
        <v>149</v>
      </c>
      <c r="C20" s="261" t="s">
        <v>150</v>
      </c>
      <c r="D20" s="243"/>
      <c r="E20" s="244"/>
      <c r="F20" s="245"/>
      <c r="G20" s="246">
        <f>SUMIF(AG21:AG32,"&lt;&gt;NOR",G21:G32)</f>
        <v>0</v>
      </c>
      <c r="H20" s="240"/>
      <c r="I20" s="240">
        <f>SUM(I21:I32)</f>
        <v>0</v>
      </c>
      <c r="J20" s="240"/>
      <c r="K20" s="240">
        <f>SUM(K21:K32)</f>
        <v>0</v>
      </c>
      <c r="L20" s="240"/>
      <c r="M20" s="240">
        <f>SUM(M21:M32)</f>
        <v>0</v>
      </c>
      <c r="N20" s="239"/>
      <c r="O20" s="239">
        <f>SUM(O21:O32)</f>
        <v>231.13</v>
      </c>
      <c r="P20" s="239"/>
      <c r="Q20" s="239">
        <f>SUM(Q21:Q32)</f>
        <v>0</v>
      </c>
      <c r="R20" s="240"/>
      <c r="S20" s="240"/>
      <c r="T20" s="240"/>
      <c r="U20" s="240"/>
      <c r="V20" s="240">
        <f>SUM(V21:V32)</f>
        <v>18.53</v>
      </c>
      <c r="W20" s="240"/>
      <c r="X20" s="240"/>
      <c r="Y20" s="240"/>
      <c r="AG20" t="s">
        <v>273</v>
      </c>
    </row>
    <row r="21" spans="1:60" ht="22.5" outlineLevel="1" x14ac:dyDescent="0.2">
      <c r="A21" s="254">
        <v>8</v>
      </c>
      <c r="B21" s="255" t="s">
        <v>2080</v>
      </c>
      <c r="C21" s="264" t="s">
        <v>2081</v>
      </c>
      <c r="D21" s="256" t="s">
        <v>342</v>
      </c>
      <c r="E21" s="257">
        <v>17</v>
      </c>
      <c r="F21" s="258"/>
      <c r="G21" s="259">
        <f>ROUND(E21*F21,2)</f>
        <v>0</v>
      </c>
      <c r="H21" s="236"/>
      <c r="I21" s="235">
        <f>ROUND(E21*H21,2)</f>
        <v>0</v>
      </c>
      <c r="J21" s="236"/>
      <c r="K21" s="235">
        <f>ROUND(E21*J21,2)</f>
        <v>0</v>
      </c>
      <c r="L21" s="235">
        <v>21</v>
      </c>
      <c r="M21" s="235">
        <f>G21*(1+L21/100)</f>
        <v>0</v>
      </c>
      <c r="N21" s="234">
        <v>0.23</v>
      </c>
      <c r="O21" s="234">
        <f>ROUND(E21*N21,2)</f>
        <v>3.91</v>
      </c>
      <c r="P21" s="234">
        <v>0</v>
      </c>
      <c r="Q21" s="234">
        <f>ROUND(E21*P21,2)</f>
        <v>0</v>
      </c>
      <c r="R21" s="235"/>
      <c r="S21" s="235" t="s">
        <v>277</v>
      </c>
      <c r="T21" s="235" t="s">
        <v>278</v>
      </c>
      <c r="U21" s="235">
        <v>2.3E-2</v>
      </c>
      <c r="V21" s="235">
        <f>ROUND(E21*U21,2)</f>
        <v>0.39</v>
      </c>
      <c r="W21" s="235"/>
      <c r="X21" s="235" t="s">
        <v>279</v>
      </c>
      <c r="Y21" s="235" t="s">
        <v>280</v>
      </c>
      <c r="Z21" s="214"/>
      <c r="AA21" s="214"/>
      <c r="AB21" s="214"/>
      <c r="AC21" s="214"/>
      <c r="AD21" s="214"/>
      <c r="AE21" s="214"/>
      <c r="AF21" s="214"/>
      <c r="AG21" s="214" t="s">
        <v>281</v>
      </c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ht="22.5" outlineLevel="1" x14ac:dyDescent="0.2">
      <c r="A22" s="248">
        <v>9</v>
      </c>
      <c r="B22" s="249" t="s">
        <v>2082</v>
      </c>
      <c r="C22" s="262" t="s">
        <v>2083</v>
      </c>
      <c r="D22" s="250" t="s">
        <v>342</v>
      </c>
      <c r="E22" s="251">
        <v>174.17</v>
      </c>
      <c r="F22" s="252"/>
      <c r="G22" s="253">
        <f>ROUND(E22*F22,2)</f>
        <v>0</v>
      </c>
      <c r="H22" s="236"/>
      <c r="I22" s="235">
        <f>ROUND(E22*H22,2)</f>
        <v>0</v>
      </c>
      <c r="J22" s="236"/>
      <c r="K22" s="235">
        <f>ROUND(E22*J22,2)</f>
        <v>0</v>
      </c>
      <c r="L22" s="235">
        <v>21</v>
      </c>
      <c r="M22" s="235">
        <f>G22*(1+L22/100)</f>
        <v>0</v>
      </c>
      <c r="N22" s="234">
        <v>0.57499999999999996</v>
      </c>
      <c r="O22" s="234">
        <f>ROUND(E22*N22,2)</f>
        <v>100.15</v>
      </c>
      <c r="P22" s="234">
        <v>0</v>
      </c>
      <c r="Q22" s="234">
        <f>ROUND(E22*P22,2)</f>
        <v>0</v>
      </c>
      <c r="R22" s="235"/>
      <c r="S22" s="235" t="s">
        <v>277</v>
      </c>
      <c r="T22" s="235" t="s">
        <v>278</v>
      </c>
      <c r="U22" s="235">
        <v>0.03</v>
      </c>
      <c r="V22" s="235">
        <f>ROUND(E22*U22,2)</f>
        <v>5.23</v>
      </c>
      <c r="W22" s="235"/>
      <c r="X22" s="235" t="s">
        <v>279</v>
      </c>
      <c r="Y22" s="235" t="s">
        <v>280</v>
      </c>
      <c r="Z22" s="214"/>
      <c r="AA22" s="214"/>
      <c r="AB22" s="214"/>
      <c r="AC22" s="214"/>
      <c r="AD22" s="214"/>
      <c r="AE22" s="214"/>
      <c r="AF22" s="214"/>
      <c r="AG22" s="214" t="s">
        <v>281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2" x14ac:dyDescent="0.2">
      <c r="A23" s="231"/>
      <c r="B23" s="232"/>
      <c r="C23" s="263" t="s">
        <v>2084</v>
      </c>
      <c r="D23" s="237"/>
      <c r="E23" s="238">
        <v>165</v>
      </c>
      <c r="F23" s="235"/>
      <c r="G23" s="235"/>
      <c r="H23" s="235"/>
      <c r="I23" s="235"/>
      <c r="J23" s="235"/>
      <c r="K23" s="235"/>
      <c r="L23" s="235"/>
      <c r="M23" s="235"/>
      <c r="N23" s="234"/>
      <c r="O23" s="234"/>
      <c r="P23" s="234"/>
      <c r="Q23" s="234"/>
      <c r="R23" s="235"/>
      <c r="S23" s="235"/>
      <c r="T23" s="235"/>
      <c r="U23" s="235"/>
      <c r="V23" s="235"/>
      <c r="W23" s="235"/>
      <c r="X23" s="235"/>
      <c r="Y23" s="235"/>
      <c r="Z23" s="214"/>
      <c r="AA23" s="214"/>
      <c r="AB23" s="214"/>
      <c r="AC23" s="214"/>
      <c r="AD23" s="214"/>
      <c r="AE23" s="214"/>
      <c r="AF23" s="214"/>
      <c r="AG23" s="214" t="s">
        <v>283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3" x14ac:dyDescent="0.2">
      <c r="A24" s="231"/>
      <c r="B24" s="232"/>
      <c r="C24" s="263" t="s">
        <v>2085</v>
      </c>
      <c r="D24" s="237"/>
      <c r="E24" s="238">
        <v>9.17</v>
      </c>
      <c r="F24" s="235"/>
      <c r="G24" s="235"/>
      <c r="H24" s="235"/>
      <c r="I24" s="235"/>
      <c r="J24" s="235"/>
      <c r="K24" s="235"/>
      <c r="L24" s="235"/>
      <c r="M24" s="235"/>
      <c r="N24" s="234"/>
      <c r="O24" s="234"/>
      <c r="P24" s="234"/>
      <c r="Q24" s="234"/>
      <c r="R24" s="235"/>
      <c r="S24" s="235"/>
      <c r="T24" s="235"/>
      <c r="U24" s="235"/>
      <c r="V24" s="235"/>
      <c r="W24" s="235"/>
      <c r="X24" s="235"/>
      <c r="Y24" s="235"/>
      <c r="Z24" s="214"/>
      <c r="AA24" s="214"/>
      <c r="AB24" s="214"/>
      <c r="AC24" s="214"/>
      <c r="AD24" s="214"/>
      <c r="AE24" s="214"/>
      <c r="AF24" s="214"/>
      <c r="AG24" s="214" t="s">
        <v>283</v>
      </c>
      <c r="AH24" s="214">
        <v>0</v>
      </c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ht="22.5" outlineLevel="1" x14ac:dyDescent="0.2">
      <c r="A25" s="248">
        <v>10</v>
      </c>
      <c r="B25" s="249" t="s">
        <v>2086</v>
      </c>
      <c r="C25" s="262" t="s">
        <v>2087</v>
      </c>
      <c r="D25" s="250" t="s">
        <v>342</v>
      </c>
      <c r="E25" s="251">
        <v>166.65</v>
      </c>
      <c r="F25" s="252"/>
      <c r="G25" s="253">
        <f>ROUND(E25*F25,2)</f>
        <v>0</v>
      </c>
      <c r="H25" s="236"/>
      <c r="I25" s="235">
        <f>ROUND(E25*H25,2)</f>
        <v>0</v>
      </c>
      <c r="J25" s="236"/>
      <c r="K25" s="235">
        <f>ROUND(E25*J25,2)</f>
        <v>0</v>
      </c>
      <c r="L25" s="235">
        <v>21</v>
      </c>
      <c r="M25" s="235">
        <f>G25*(1+L25/100)</f>
        <v>0</v>
      </c>
      <c r="N25" s="234">
        <v>0.21099999999999999</v>
      </c>
      <c r="O25" s="234">
        <f>ROUND(E25*N25,2)</f>
        <v>35.159999999999997</v>
      </c>
      <c r="P25" s="234">
        <v>0</v>
      </c>
      <c r="Q25" s="234">
        <f>ROUND(E25*P25,2)</f>
        <v>0</v>
      </c>
      <c r="R25" s="235"/>
      <c r="S25" s="235" t="s">
        <v>277</v>
      </c>
      <c r="T25" s="235" t="s">
        <v>278</v>
      </c>
      <c r="U25" s="235">
        <v>0.03</v>
      </c>
      <c r="V25" s="235">
        <f>ROUND(E25*U25,2)</f>
        <v>5</v>
      </c>
      <c r="W25" s="235"/>
      <c r="X25" s="235" t="s">
        <v>279</v>
      </c>
      <c r="Y25" s="235" t="s">
        <v>280</v>
      </c>
      <c r="Z25" s="214"/>
      <c r="AA25" s="214"/>
      <c r="AB25" s="214"/>
      <c r="AC25" s="214"/>
      <c r="AD25" s="214"/>
      <c r="AE25" s="214"/>
      <c r="AF25" s="214"/>
      <c r="AG25" s="214" t="s">
        <v>293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2" x14ac:dyDescent="0.2">
      <c r="A26" s="231"/>
      <c r="B26" s="232"/>
      <c r="C26" s="263" t="s">
        <v>2088</v>
      </c>
      <c r="D26" s="237"/>
      <c r="E26" s="238">
        <v>166.65</v>
      </c>
      <c r="F26" s="235"/>
      <c r="G26" s="235"/>
      <c r="H26" s="235"/>
      <c r="I26" s="235"/>
      <c r="J26" s="235"/>
      <c r="K26" s="235"/>
      <c r="L26" s="235"/>
      <c r="M26" s="235"/>
      <c r="N26" s="234"/>
      <c r="O26" s="234"/>
      <c r="P26" s="234"/>
      <c r="Q26" s="234"/>
      <c r="R26" s="235"/>
      <c r="S26" s="235"/>
      <c r="T26" s="235"/>
      <c r="U26" s="235"/>
      <c r="V26" s="235"/>
      <c r="W26" s="235"/>
      <c r="X26" s="235"/>
      <c r="Y26" s="235"/>
      <c r="Z26" s="214"/>
      <c r="AA26" s="214"/>
      <c r="AB26" s="214"/>
      <c r="AC26" s="214"/>
      <c r="AD26" s="214"/>
      <c r="AE26" s="214"/>
      <c r="AF26" s="214"/>
      <c r="AG26" s="214" t="s">
        <v>283</v>
      </c>
      <c r="AH26" s="214">
        <v>0</v>
      </c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ht="22.5" outlineLevel="1" x14ac:dyDescent="0.2">
      <c r="A27" s="248">
        <v>11</v>
      </c>
      <c r="B27" s="249" t="s">
        <v>2089</v>
      </c>
      <c r="C27" s="262" t="s">
        <v>2090</v>
      </c>
      <c r="D27" s="250" t="s">
        <v>342</v>
      </c>
      <c r="E27" s="251">
        <v>170</v>
      </c>
      <c r="F27" s="252"/>
      <c r="G27" s="253">
        <f>ROUND(E27*F27,2)</f>
        <v>0</v>
      </c>
      <c r="H27" s="236"/>
      <c r="I27" s="235">
        <f>ROUND(E27*H27,2)</f>
        <v>0</v>
      </c>
      <c r="J27" s="236"/>
      <c r="K27" s="235">
        <f>ROUND(E27*J27,2)</f>
        <v>0</v>
      </c>
      <c r="L27" s="235">
        <v>21</v>
      </c>
      <c r="M27" s="235">
        <f>G27*(1+L27/100)</f>
        <v>0</v>
      </c>
      <c r="N27" s="234">
        <v>0.43423</v>
      </c>
      <c r="O27" s="234">
        <f>ROUND(E27*N27,2)</f>
        <v>73.819999999999993</v>
      </c>
      <c r="P27" s="234">
        <v>0</v>
      </c>
      <c r="Q27" s="234">
        <f>ROUND(E27*P27,2)</f>
        <v>0</v>
      </c>
      <c r="R27" s="235"/>
      <c r="S27" s="235" t="s">
        <v>277</v>
      </c>
      <c r="T27" s="235" t="s">
        <v>278</v>
      </c>
      <c r="U27" s="235">
        <v>0.03</v>
      </c>
      <c r="V27" s="235">
        <f>ROUND(E27*U27,2)</f>
        <v>5.0999999999999996</v>
      </c>
      <c r="W27" s="235"/>
      <c r="X27" s="235" t="s">
        <v>279</v>
      </c>
      <c r="Y27" s="235" t="s">
        <v>280</v>
      </c>
      <c r="Z27" s="214"/>
      <c r="AA27" s="214"/>
      <c r="AB27" s="214"/>
      <c r="AC27" s="214"/>
      <c r="AD27" s="214"/>
      <c r="AE27" s="214"/>
      <c r="AF27" s="214"/>
      <c r="AG27" s="214" t="s">
        <v>293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2" x14ac:dyDescent="0.2">
      <c r="A28" s="231"/>
      <c r="B28" s="232"/>
      <c r="C28" s="263" t="s">
        <v>2084</v>
      </c>
      <c r="D28" s="237"/>
      <c r="E28" s="238">
        <v>165</v>
      </c>
      <c r="F28" s="235"/>
      <c r="G28" s="235"/>
      <c r="H28" s="235"/>
      <c r="I28" s="235"/>
      <c r="J28" s="235"/>
      <c r="K28" s="235"/>
      <c r="L28" s="235"/>
      <c r="M28" s="235"/>
      <c r="N28" s="234"/>
      <c r="O28" s="234"/>
      <c r="P28" s="234"/>
      <c r="Q28" s="234"/>
      <c r="R28" s="235"/>
      <c r="S28" s="235"/>
      <c r="T28" s="235"/>
      <c r="U28" s="235"/>
      <c r="V28" s="235"/>
      <c r="W28" s="235"/>
      <c r="X28" s="235"/>
      <c r="Y28" s="235"/>
      <c r="Z28" s="214"/>
      <c r="AA28" s="214"/>
      <c r="AB28" s="214"/>
      <c r="AC28" s="214"/>
      <c r="AD28" s="214"/>
      <c r="AE28" s="214"/>
      <c r="AF28" s="214"/>
      <c r="AG28" s="214" t="s">
        <v>283</v>
      </c>
      <c r="AH28" s="214">
        <v>0</v>
      </c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3" x14ac:dyDescent="0.2">
      <c r="A29" s="231"/>
      <c r="B29" s="232"/>
      <c r="C29" s="263" t="s">
        <v>2091</v>
      </c>
      <c r="D29" s="237"/>
      <c r="E29" s="238">
        <v>5</v>
      </c>
      <c r="F29" s="235"/>
      <c r="G29" s="235"/>
      <c r="H29" s="235"/>
      <c r="I29" s="235"/>
      <c r="J29" s="235"/>
      <c r="K29" s="235"/>
      <c r="L29" s="235"/>
      <c r="M29" s="235"/>
      <c r="N29" s="234"/>
      <c r="O29" s="234"/>
      <c r="P29" s="234"/>
      <c r="Q29" s="234"/>
      <c r="R29" s="235"/>
      <c r="S29" s="235"/>
      <c r="T29" s="235"/>
      <c r="U29" s="235"/>
      <c r="V29" s="235"/>
      <c r="W29" s="235"/>
      <c r="X29" s="235"/>
      <c r="Y29" s="235"/>
      <c r="Z29" s="214"/>
      <c r="AA29" s="214"/>
      <c r="AB29" s="214"/>
      <c r="AC29" s="214"/>
      <c r="AD29" s="214"/>
      <c r="AE29" s="214"/>
      <c r="AF29" s="214"/>
      <c r="AG29" s="214" t="s">
        <v>283</v>
      </c>
      <c r="AH29" s="214">
        <v>0</v>
      </c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ht="22.5" outlineLevel="1" x14ac:dyDescent="0.2">
      <c r="A30" s="254">
        <v>12</v>
      </c>
      <c r="B30" s="255" t="s">
        <v>2047</v>
      </c>
      <c r="C30" s="264" t="s">
        <v>2048</v>
      </c>
      <c r="D30" s="256" t="s">
        <v>342</v>
      </c>
      <c r="E30" s="257">
        <v>166.65</v>
      </c>
      <c r="F30" s="258"/>
      <c r="G30" s="259">
        <f>ROUND(E30*F30,2)</f>
        <v>0</v>
      </c>
      <c r="H30" s="236"/>
      <c r="I30" s="235">
        <f>ROUND(E30*H30,2)</f>
        <v>0</v>
      </c>
      <c r="J30" s="236"/>
      <c r="K30" s="235">
        <f>ROUND(E30*J30,2)</f>
        <v>0</v>
      </c>
      <c r="L30" s="235">
        <v>21</v>
      </c>
      <c r="M30" s="235">
        <f>G30*(1+L30/100)</f>
        <v>0</v>
      </c>
      <c r="N30" s="234">
        <v>4.0000000000000002E-4</v>
      </c>
      <c r="O30" s="234">
        <f>ROUND(E30*N30,2)</f>
        <v>7.0000000000000007E-2</v>
      </c>
      <c r="P30" s="234">
        <v>0</v>
      </c>
      <c r="Q30" s="234">
        <f>ROUND(E30*P30,2)</f>
        <v>0</v>
      </c>
      <c r="R30" s="235"/>
      <c r="S30" s="235" t="s">
        <v>277</v>
      </c>
      <c r="T30" s="235" t="s">
        <v>278</v>
      </c>
      <c r="U30" s="235">
        <v>2E-3</v>
      </c>
      <c r="V30" s="235">
        <f>ROUND(E30*U30,2)</f>
        <v>0.33</v>
      </c>
      <c r="W30" s="235"/>
      <c r="X30" s="235" t="s">
        <v>279</v>
      </c>
      <c r="Y30" s="235" t="s">
        <v>280</v>
      </c>
      <c r="Z30" s="214"/>
      <c r="AA30" s="214"/>
      <c r="AB30" s="214"/>
      <c r="AC30" s="214"/>
      <c r="AD30" s="214"/>
      <c r="AE30" s="214"/>
      <c r="AF30" s="214"/>
      <c r="AG30" s="214" t="s">
        <v>281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1" x14ac:dyDescent="0.2">
      <c r="A31" s="254">
        <v>13</v>
      </c>
      <c r="B31" s="255" t="s">
        <v>2092</v>
      </c>
      <c r="C31" s="264" t="s">
        <v>2093</v>
      </c>
      <c r="D31" s="256" t="s">
        <v>342</v>
      </c>
      <c r="E31" s="257">
        <v>165</v>
      </c>
      <c r="F31" s="258"/>
      <c r="G31" s="259">
        <f>ROUND(E31*F31,2)</f>
        <v>0</v>
      </c>
      <c r="H31" s="236"/>
      <c r="I31" s="235">
        <f>ROUND(E31*H31,2)</f>
        <v>0</v>
      </c>
      <c r="J31" s="236"/>
      <c r="K31" s="235">
        <f>ROUND(E31*J31,2)</f>
        <v>0</v>
      </c>
      <c r="L31" s="235">
        <v>21</v>
      </c>
      <c r="M31" s="235">
        <f>G31*(1+L31/100)</f>
        <v>0</v>
      </c>
      <c r="N31" s="234">
        <v>0.10373</v>
      </c>
      <c r="O31" s="234">
        <f>ROUND(E31*N31,2)</f>
        <v>17.12</v>
      </c>
      <c r="P31" s="234">
        <v>0</v>
      </c>
      <c r="Q31" s="234">
        <f>ROUND(E31*P31,2)</f>
        <v>0</v>
      </c>
      <c r="R31" s="235"/>
      <c r="S31" s="235" t="s">
        <v>277</v>
      </c>
      <c r="T31" s="235" t="s">
        <v>278</v>
      </c>
      <c r="U31" s="235">
        <v>1.4999999999999999E-2</v>
      </c>
      <c r="V31" s="235">
        <f>ROUND(E31*U31,2)</f>
        <v>2.48</v>
      </c>
      <c r="W31" s="235"/>
      <c r="X31" s="235" t="s">
        <v>279</v>
      </c>
      <c r="Y31" s="235" t="s">
        <v>280</v>
      </c>
      <c r="Z31" s="214"/>
      <c r="AA31" s="214"/>
      <c r="AB31" s="214"/>
      <c r="AC31" s="214"/>
      <c r="AD31" s="214"/>
      <c r="AE31" s="214"/>
      <c r="AF31" s="214"/>
      <c r="AG31" s="214" t="s">
        <v>293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1" x14ac:dyDescent="0.2">
      <c r="A32" s="254">
        <v>14</v>
      </c>
      <c r="B32" s="255" t="s">
        <v>2094</v>
      </c>
      <c r="C32" s="264" t="s">
        <v>2095</v>
      </c>
      <c r="D32" s="256" t="s">
        <v>351</v>
      </c>
      <c r="E32" s="257">
        <v>16.850000000000001</v>
      </c>
      <c r="F32" s="258"/>
      <c r="G32" s="259">
        <f>ROUND(E32*F32,2)</f>
        <v>0</v>
      </c>
      <c r="H32" s="236"/>
      <c r="I32" s="235">
        <f>ROUND(E32*H32,2)</f>
        <v>0</v>
      </c>
      <c r="J32" s="236"/>
      <c r="K32" s="235">
        <f>ROUND(E32*J32,2)</f>
        <v>0</v>
      </c>
      <c r="L32" s="235">
        <v>21</v>
      </c>
      <c r="M32" s="235">
        <f>G32*(1+L32/100)</f>
        <v>0</v>
      </c>
      <c r="N32" s="234">
        <v>5.3600000000000002E-2</v>
      </c>
      <c r="O32" s="234">
        <f>ROUND(E32*N32,2)</f>
        <v>0.9</v>
      </c>
      <c r="P32" s="234">
        <v>0</v>
      </c>
      <c r="Q32" s="234">
        <f>ROUND(E32*P32,2)</f>
        <v>0</v>
      </c>
      <c r="R32" s="235"/>
      <c r="S32" s="235" t="s">
        <v>311</v>
      </c>
      <c r="T32" s="235" t="s">
        <v>312</v>
      </c>
      <c r="U32" s="235">
        <v>0</v>
      </c>
      <c r="V32" s="235">
        <f>ROUND(E32*U32,2)</f>
        <v>0</v>
      </c>
      <c r="W32" s="235"/>
      <c r="X32" s="235" t="s">
        <v>279</v>
      </c>
      <c r="Y32" s="235" t="s">
        <v>280</v>
      </c>
      <c r="Z32" s="214"/>
      <c r="AA32" s="214"/>
      <c r="AB32" s="214"/>
      <c r="AC32" s="214"/>
      <c r="AD32" s="214"/>
      <c r="AE32" s="214"/>
      <c r="AF32" s="214"/>
      <c r="AG32" s="214" t="s">
        <v>281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x14ac:dyDescent="0.2">
      <c r="A33" s="241" t="s">
        <v>272</v>
      </c>
      <c r="B33" s="242" t="s">
        <v>179</v>
      </c>
      <c r="C33" s="261" t="s">
        <v>180</v>
      </c>
      <c r="D33" s="243"/>
      <c r="E33" s="244"/>
      <c r="F33" s="245"/>
      <c r="G33" s="246">
        <f>SUMIF(AG34:AG34,"&lt;&gt;NOR",G34:G34)</f>
        <v>0</v>
      </c>
      <c r="H33" s="240"/>
      <c r="I33" s="240">
        <f>SUM(I34:I34)</f>
        <v>0</v>
      </c>
      <c r="J33" s="240"/>
      <c r="K33" s="240">
        <f>SUM(K34:K34)</f>
        <v>0</v>
      </c>
      <c r="L33" s="240"/>
      <c r="M33" s="240">
        <f>SUM(M34:M34)</f>
        <v>0</v>
      </c>
      <c r="N33" s="239"/>
      <c r="O33" s="239">
        <f>SUM(O34:O34)</f>
        <v>0</v>
      </c>
      <c r="P33" s="239"/>
      <c r="Q33" s="239">
        <f>SUM(Q34:Q34)</f>
        <v>0</v>
      </c>
      <c r="R33" s="240"/>
      <c r="S33" s="240"/>
      <c r="T33" s="240"/>
      <c r="U33" s="240"/>
      <c r="V33" s="240">
        <f>SUM(V34:V34)</f>
        <v>3.7</v>
      </c>
      <c r="W33" s="240"/>
      <c r="X33" s="240"/>
      <c r="Y33" s="240"/>
      <c r="AG33" t="s">
        <v>273</v>
      </c>
    </row>
    <row r="34" spans="1:60" outlineLevel="1" x14ac:dyDescent="0.2">
      <c r="A34" s="254">
        <v>15</v>
      </c>
      <c r="B34" s="255" t="s">
        <v>2074</v>
      </c>
      <c r="C34" s="264" t="s">
        <v>2075</v>
      </c>
      <c r="D34" s="256" t="s">
        <v>379</v>
      </c>
      <c r="E34" s="257">
        <v>231.12527</v>
      </c>
      <c r="F34" s="258"/>
      <c r="G34" s="259">
        <f>ROUND(E34*F34,2)</f>
        <v>0</v>
      </c>
      <c r="H34" s="236"/>
      <c r="I34" s="235">
        <f>ROUND(E34*H34,2)</f>
        <v>0</v>
      </c>
      <c r="J34" s="236"/>
      <c r="K34" s="235">
        <f>ROUND(E34*J34,2)</f>
        <v>0</v>
      </c>
      <c r="L34" s="235">
        <v>21</v>
      </c>
      <c r="M34" s="235">
        <f>G34*(1+L34/100)</f>
        <v>0</v>
      </c>
      <c r="N34" s="234">
        <v>0</v>
      </c>
      <c r="O34" s="234">
        <f>ROUND(E34*N34,2)</f>
        <v>0</v>
      </c>
      <c r="P34" s="234">
        <v>0</v>
      </c>
      <c r="Q34" s="234">
        <f>ROUND(E34*P34,2)</f>
        <v>0</v>
      </c>
      <c r="R34" s="235"/>
      <c r="S34" s="235" t="s">
        <v>277</v>
      </c>
      <c r="T34" s="235" t="s">
        <v>278</v>
      </c>
      <c r="U34" s="235">
        <v>1.6E-2</v>
      </c>
      <c r="V34" s="235">
        <f>ROUND(E34*U34,2)</f>
        <v>3.7</v>
      </c>
      <c r="W34" s="235"/>
      <c r="X34" s="235" t="s">
        <v>705</v>
      </c>
      <c r="Y34" s="235" t="s">
        <v>280</v>
      </c>
      <c r="Z34" s="214"/>
      <c r="AA34" s="214"/>
      <c r="AB34" s="214"/>
      <c r="AC34" s="214"/>
      <c r="AD34" s="214"/>
      <c r="AE34" s="214"/>
      <c r="AF34" s="214"/>
      <c r="AG34" s="214" t="s">
        <v>741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x14ac:dyDescent="0.2">
      <c r="A35" s="241" t="s">
        <v>272</v>
      </c>
      <c r="B35" s="242" t="s">
        <v>244</v>
      </c>
      <c r="C35" s="261" t="s">
        <v>29</v>
      </c>
      <c r="D35" s="243"/>
      <c r="E35" s="244"/>
      <c r="F35" s="245"/>
      <c r="G35" s="246">
        <f>SUMIF(AG36:AG37,"&lt;&gt;NOR",G36:G37)</f>
        <v>0</v>
      </c>
      <c r="H35" s="240"/>
      <c r="I35" s="240">
        <f>SUM(I36:I37)</f>
        <v>0</v>
      </c>
      <c r="J35" s="240"/>
      <c r="K35" s="240">
        <f>SUM(K36:K37)</f>
        <v>0</v>
      </c>
      <c r="L35" s="240"/>
      <c r="M35" s="240">
        <f>SUM(M36:M37)</f>
        <v>0</v>
      </c>
      <c r="N35" s="239"/>
      <c r="O35" s="239">
        <f>SUM(O36:O37)</f>
        <v>0</v>
      </c>
      <c r="P35" s="239"/>
      <c r="Q35" s="239">
        <f>SUM(Q36:Q37)</f>
        <v>0</v>
      </c>
      <c r="R35" s="240"/>
      <c r="S35" s="240"/>
      <c r="T35" s="240"/>
      <c r="U35" s="240"/>
      <c r="V35" s="240">
        <f>SUM(V36:V37)</f>
        <v>0</v>
      </c>
      <c r="W35" s="240"/>
      <c r="X35" s="240"/>
      <c r="Y35" s="240"/>
      <c r="AG35" t="s">
        <v>273</v>
      </c>
    </row>
    <row r="36" spans="1:60" outlineLevel="1" x14ac:dyDescent="0.2">
      <c r="A36" s="254">
        <v>16</v>
      </c>
      <c r="B36" s="255" t="s">
        <v>802</v>
      </c>
      <c r="C36" s="264" t="s">
        <v>803</v>
      </c>
      <c r="D36" s="256" t="s">
        <v>804</v>
      </c>
      <c r="E36" s="257">
        <v>1</v>
      </c>
      <c r="F36" s="258"/>
      <c r="G36" s="259">
        <f>ROUND(E36*F36,2)</f>
        <v>0</v>
      </c>
      <c r="H36" s="236"/>
      <c r="I36" s="235">
        <f>ROUND(E36*H36,2)</f>
        <v>0</v>
      </c>
      <c r="J36" s="236"/>
      <c r="K36" s="235">
        <f>ROUND(E36*J36,2)</f>
        <v>0</v>
      </c>
      <c r="L36" s="235">
        <v>21</v>
      </c>
      <c r="M36" s="235">
        <f>G36*(1+L36/100)</f>
        <v>0</v>
      </c>
      <c r="N36" s="234">
        <v>0</v>
      </c>
      <c r="O36" s="234">
        <f>ROUND(E36*N36,2)</f>
        <v>0</v>
      </c>
      <c r="P36" s="234">
        <v>0</v>
      </c>
      <c r="Q36" s="234">
        <f>ROUND(E36*P36,2)</f>
        <v>0</v>
      </c>
      <c r="R36" s="235"/>
      <c r="S36" s="235" t="s">
        <v>277</v>
      </c>
      <c r="T36" s="235" t="s">
        <v>312</v>
      </c>
      <c r="U36" s="235">
        <v>0</v>
      </c>
      <c r="V36" s="235">
        <f>ROUND(E36*U36,2)</f>
        <v>0</v>
      </c>
      <c r="W36" s="235"/>
      <c r="X36" s="235" t="s">
        <v>805</v>
      </c>
      <c r="Y36" s="235" t="s">
        <v>280</v>
      </c>
      <c r="Z36" s="214"/>
      <c r="AA36" s="214"/>
      <c r="AB36" s="214"/>
      <c r="AC36" s="214"/>
      <c r="AD36" s="214"/>
      <c r="AE36" s="214"/>
      <c r="AF36" s="214"/>
      <c r="AG36" s="214" t="s">
        <v>809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1" x14ac:dyDescent="0.2">
      <c r="A37" s="248">
        <v>17</v>
      </c>
      <c r="B37" s="249" t="s">
        <v>1435</v>
      </c>
      <c r="C37" s="262" t="s">
        <v>1141</v>
      </c>
      <c r="D37" s="250" t="s">
        <v>804</v>
      </c>
      <c r="E37" s="251">
        <v>1</v>
      </c>
      <c r="F37" s="252"/>
      <c r="G37" s="253">
        <f>ROUND(E37*F37,2)</f>
        <v>0</v>
      </c>
      <c r="H37" s="236"/>
      <c r="I37" s="235">
        <f>ROUND(E37*H37,2)</f>
        <v>0</v>
      </c>
      <c r="J37" s="236"/>
      <c r="K37" s="235">
        <f>ROUND(E37*J37,2)</f>
        <v>0</v>
      </c>
      <c r="L37" s="235">
        <v>21</v>
      </c>
      <c r="M37" s="235">
        <f>G37*(1+L37/100)</f>
        <v>0</v>
      </c>
      <c r="N37" s="234">
        <v>0</v>
      </c>
      <c r="O37" s="234">
        <f>ROUND(E37*N37,2)</f>
        <v>0</v>
      </c>
      <c r="P37" s="234">
        <v>0</v>
      </c>
      <c r="Q37" s="234">
        <f>ROUND(E37*P37,2)</f>
        <v>0</v>
      </c>
      <c r="R37" s="235"/>
      <c r="S37" s="235" t="s">
        <v>277</v>
      </c>
      <c r="T37" s="235" t="s">
        <v>312</v>
      </c>
      <c r="U37" s="235">
        <v>0</v>
      </c>
      <c r="V37" s="235">
        <f>ROUND(E37*U37,2)</f>
        <v>0</v>
      </c>
      <c r="W37" s="235"/>
      <c r="X37" s="235" t="s">
        <v>805</v>
      </c>
      <c r="Y37" s="235" t="s">
        <v>280</v>
      </c>
      <c r="Z37" s="214"/>
      <c r="AA37" s="214"/>
      <c r="AB37" s="214"/>
      <c r="AC37" s="214"/>
      <c r="AD37" s="214"/>
      <c r="AE37" s="214"/>
      <c r="AF37" s="214"/>
      <c r="AG37" s="214" t="s">
        <v>809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x14ac:dyDescent="0.2">
      <c r="A38" s="3"/>
      <c r="B38" s="4"/>
      <c r="C38" s="266"/>
      <c r="D38" s="6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E38">
        <v>12</v>
      </c>
      <c r="AF38">
        <v>21</v>
      </c>
      <c r="AG38" t="s">
        <v>258</v>
      </c>
    </row>
    <row r="39" spans="1:60" x14ac:dyDescent="0.2">
      <c r="A39" s="217"/>
      <c r="B39" s="218" t="s">
        <v>31</v>
      </c>
      <c r="C39" s="267"/>
      <c r="D39" s="219"/>
      <c r="E39" s="220"/>
      <c r="F39" s="220"/>
      <c r="G39" s="247">
        <f>G8+G20+G33+G35</f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f>SUMIF(L7:L37,AE38,G7:G37)</f>
        <v>0</v>
      </c>
      <c r="AF39">
        <f>SUMIF(L7:L37,AF38,G7:G37)</f>
        <v>0</v>
      </c>
      <c r="AG39" t="s">
        <v>810</v>
      </c>
    </row>
    <row r="40" spans="1:60" x14ac:dyDescent="0.2">
      <c r="A40" s="3"/>
      <c r="B40" s="4"/>
      <c r="C40" s="266"/>
      <c r="D40" s="6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60" x14ac:dyDescent="0.2">
      <c r="A41" s="3"/>
      <c r="B41" s="4"/>
      <c r="C41" s="266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60" x14ac:dyDescent="0.2">
      <c r="A42" s="221" t="s">
        <v>811</v>
      </c>
      <c r="B42" s="221"/>
      <c r="C42" s="268"/>
      <c r="D42" s="6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60" x14ac:dyDescent="0.2">
      <c r="A43" s="222"/>
      <c r="B43" s="223"/>
      <c r="C43" s="269"/>
      <c r="D43" s="223"/>
      <c r="E43" s="223"/>
      <c r="F43" s="223"/>
      <c r="G43" s="22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AG43" t="s">
        <v>812</v>
      </c>
    </row>
    <row r="44" spans="1:60" x14ac:dyDescent="0.2">
      <c r="A44" s="225"/>
      <c r="B44" s="226"/>
      <c r="C44" s="270"/>
      <c r="D44" s="226"/>
      <c r="E44" s="226"/>
      <c r="F44" s="226"/>
      <c r="G44" s="227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60" x14ac:dyDescent="0.2">
      <c r="A45" s="225"/>
      <c r="B45" s="226"/>
      <c r="C45" s="270"/>
      <c r="D45" s="226"/>
      <c r="E45" s="226"/>
      <c r="F45" s="226"/>
      <c r="G45" s="227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60" x14ac:dyDescent="0.2">
      <c r="A46" s="225"/>
      <c r="B46" s="226"/>
      <c r="C46" s="270"/>
      <c r="D46" s="226"/>
      <c r="E46" s="226"/>
      <c r="F46" s="226"/>
      <c r="G46" s="227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60" x14ac:dyDescent="0.2">
      <c r="A47" s="228"/>
      <c r="B47" s="229"/>
      <c r="C47" s="271"/>
      <c r="D47" s="229"/>
      <c r="E47" s="229"/>
      <c r="F47" s="229"/>
      <c r="G47" s="23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">
      <c r="A48" s="3"/>
      <c r="B48" s="4"/>
      <c r="C48" s="266"/>
      <c r="D48" s="6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3:33" x14ac:dyDescent="0.2">
      <c r="C49" s="272"/>
      <c r="D49" s="10"/>
      <c r="AG49" t="s">
        <v>813</v>
      </c>
    </row>
    <row r="50" spans="3:33" x14ac:dyDescent="0.2">
      <c r="D50" s="10"/>
    </row>
    <row r="51" spans="3:33" x14ac:dyDescent="0.2">
      <c r="D51" s="10"/>
    </row>
    <row r="52" spans="3:33" x14ac:dyDescent="0.2">
      <c r="D52" s="10"/>
    </row>
    <row r="53" spans="3:33" x14ac:dyDescent="0.2">
      <c r="D53" s="10"/>
    </row>
    <row r="54" spans="3:33" x14ac:dyDescent="0.2">
      <c r="D54" s="10"/>
    </row>
    <row r="55" spans="3:33" x14ac:dyDescent="0.2">
      <c r="D55" s="10"/>
    </row>
    <row r="56" spans="3:33" x14ac:dyDescent="0.2">
      <c r="D56" s="10"/>
    </row>
    <row r="57" spans="3:33" x14ac:dyDescent="0.2">
      <c r="D57" s="10"/>
    </row>
    <row r="58" spans="3:33" x14ac:dyDescent="0.2">
      <c r="D58" s="10"/>
    </row>
    <row r="59" spans="3:33" x14ac:dyDescent="0.2">
      <c r="D59" s="10"/>
    </row>
    <row r="60" spans="3:33" x14ac:dyDescent="0.2">
      <c r="D60" s="10"/>
    </row>
    <row r="61" spans="3:33" x14ac:dyDescent="0.2">
      <c r="D61" s="10"/>
    </row>
    <row r="62" spans="3:33" x14ac:dyDescent="0.2">
      <c r="D62" s="10"/>
    </row>
    <row r="63" spans="3:33" x14ac:dyDescent="0.2">
      <c r="D63" s="10"/>
    </row>
    <row r="64" spans="3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42:C42"/>
    <mergeCell ref="A43:G47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90</v>
      </c>
      <c r="C3" s="203" t="s">
        <v>91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92</v>
      </c>
      <c r="C4" s="206" t="s">
        <v>93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139</v>
      </c>
      <c r="C8" s="261" t="s">
        <v>140</v>
      </c>
      <c r="D8" s="243"/>
      <c r="E8" s="244"/>
      <c r="F8" s="245"/>
      <c r="G8" s="246">
        <f>SUMIF(AG9:AG29,"&lt;&gt;NOR",G9:G29)</f>
        <v>0</v>
      </c>
      <c r="H8" s="240"/>
      <c r="I8" s="240">
        <f>SUM(I9:I29)</f>
        <v>0</v>
      </c>
      <c r="J8" s="240"/>
      <c r="K8" s="240">
        <f>SUM(K9:K29)</f>
        <v>0</v>
      </c>
      <c r="L8" s="240"/>
      <c r="M8" s="240">
        <f>SUM(M9:M29)</f>
        <v>0</v>
      </c>
      <c r="N8" s="239"/>
      <c r="O8" s="239">
        <f>SUM(O9:O29)</f>
        <v>0</v>
      </c>
      <c r="P8" s="239"/>
      <c r="Q8" s="239">
        <f>SUM(Q9:Q29)</f>
        <v>0</v>
      </c>
      <c r="R8" s="240"/>
      <c r="S8" s="240"/>
      <c r="T8" s="240"/>
      <c r="U8" s="240"/>
      <c r="V8" s="240">
        <f>SUM(V9:V29)</f>
        <v>828.13</v>
      </c>
      <c r="W8" s="240"/>
      <c r="X8" s="240"/>
      <c r="Y8" s="240"/>
      <c r="AG8" t="s">
        <v>273</v>
      </c>
    </row>
    <row r="9" spans="1:60" outlineLevel="1" x14ac:dyDescent="0.2">
      <c r="A9" s="248">
        <v>1</v>
      </c>
      <c r="B9" s="249" t="s">
        <v>328</v>
      </c>
      <c r="C9" s="262" t="s">
        <v>329</v>
      </c>
      <c r="D9" s="250" t="s">
        <v>276</v>
      </c>
      <c r="E9" s="251">
        <v>91.48</v>
      </c>
      <c r="F9" s="252"/>
      <c r="G9" s="253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277</v>
      </c>
      <c r="T9" s="235" t="s">
        <v>278</v>
      </c>
      <c r="U9" s="235">
        <v>3.13</v>
      </c>
      <c r="V9" s="235">
        <f>ROUND(E9*U9,2)</f>
        <v>286.33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281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">
      <c r="A10" s="231"/>
      <c r="B10" s="232"/>
      <c r="C10" s="263" t="s">
        <v>2096</v>
      </c>
      <c r="D10" s="237"/>
      <c r="E10" s="238">
        <v>62.73</v>
      </c>
      <c r="F10" s="235"/>
      <c r="G10" s="235"/>
      <c r="H10" s="235"/>
      <c r="I10" s="235"/>
      <c r="J10" s="235"/>
      <c r="K10" s="235"/>
      <c r="L10" s="235"/>
      <c r="M10" s="235"/>
      <c r="N10" s="234"/>
      <c r="O10" s="234"/>
      <c r="P10" s="234"/>
      <c r="Q10" s="234"/>
      <c r="R10" s="235"/>
      <c r="S10" s="235"/>
      <c r="T10" s="235"/>
      <c r="U10" s="235"/>
      <c r="V10" s="235"/>
      <c r="W10" s="235"/>
      <c r="X10" s="235"/>
      <c r="Y10" s="235"/>
      <c r="Z10" s="214"/>
      <c r="AA10" s="214"/>
      <c r="AB10" s="214"/>
      <c r="AC10" s="214"/>
      <c r="AD10" s="214"/>
      <c r="AE10" s="214"/>
      <c r="AF10" s="214"/>
      <c r="AG10" s="214" t="s">
        <v>283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3" x14ac:dyDescent="0.2">
      <c r="A11" s="231"/>
      <c r="B11" s="232"/>
      <c r="C11" s="263" t="s">
        <v>2097</v>
      </c>
      <c r="D11" s="237"/>
      <c r="E11" s="238">
        <v>1.2057599999999999</v>
      </c>
      <c r="F11" s="235"/>
      <c r="G11" s="235"/>
      <c r="H11" s="235"/>
      <c r="I11" s="235"/>
      <c r="J11" s="235"/>
      <c r="K11" s="235"/>
      <c r="L11" s="235"/>
      <c r="M11" s="235"/>
      <c r="N11" s="234"/>
      <c r="O11" s="234"/>
      <c r="P11" s="234"/>
      <c r="Q11" s="234"/>
      <c r="R11" s="235"/>
      <c r="S11" s="235"/>
      <c r="T11" s="235"/>
      <c r="U11" s="235"/>
      <c r="V11" s="235"/>
      <c r="W11" s="235"/>
      <c r="X11" s="235"/>
      <c r="Y11" s="235"/>
      <c r="Z11" s="214"/>
      <c r="AA11" s="214"/>
      <c r="AB11" s="214"/>
      <c r="AC11" s="214"/>
      <c r="AD11" s="214"/>
      <c r="AE11" s="214"/>
      <c r="AF11" s="214"/>
      <c r="AG11" s="214" t="s">
        <v>283</v>
      </c>
      <c r="AH11" s="214">
        <v>0</v>
      </c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3" x14ac:dyDescent="0.2">
      <c r="A12" s="231"/>
      <c r="B12" s="232"/>
      <c r="C12" s="263" t="s">
        <v>2098</v>
      </c>
      <c r="D12" s="237"/>
      <c r="E12" s="238">
        <v>5.2987500000000001</v>
      </c>
      <c r="F12" s="235"/>
      <c r="G12" s="235"/>
      <c r="H12" s="235"/>
      <c r="I12" s="235"/>
      <c r="J12" s="235"/>
      <c r="K12" s="235"/>
      <c r="L12" s="235"/>
      <c r="M12" s="235"/>
      <c r="N12" s="234"/>
      <c r="O12" s="234"/>
      <c r="P12" s="234"/>
      <c r="Q12" s="234"/>
      <c r="R12" s="235"/>
      <c r="S12" s="235"/>
      <c r="T12" s="235"/>
      <c r="U12" s="235"/>
      <c r="V12" s="235"/>
      <c r="W12" s="235"/>
      <c r="X12" s="235"/>
      <c r="Y12" s="235"/>
      <c r="Z12" s="214"/>
      <c r="AA12" s="214"/>
      <c r="AB12" s="214"/>
      <c r="AC12" s="214"/>
      <c r="AD12" s="214"/>
      <c r="AE12" s="214"/>
      <c r="AF12" s="214"/>
      <c r="AG12" s="214" t="s">
        <v>283</v>
      </c>
      <c r="AH12" s="214">
        <v>0</v>
      </c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3" x14ac:dyDescent="0.2">
      <c r="A13" s="231"/>
      <c r="B13" s="232"/>
      <c r="C13" s="263" t="s">
        <v>2099</v>
      </c>
      <c r="D13" s="237"/>
      <c r="E13" s="238">
        <v>0.75360000000000005</v>
      </c>
      <c r="F13" s="235"/>
      <c r="G13" s="235"/>
      <c r="H13" s="235"/>
      <c r="I13" s="235"/>
      <c r="J13" s="235"/>
      <c r="K13" s="235"/>
      <c r="L13" s="235"/>
      <c r="M13" s="235"/>
      <c r="N13" s="234"/>
      <c r="O13" s="234"/>
      <c r="P13" s="234"/>
      <c r="Q13" s="234"/>
      <c r="R13" s="235"/>
      <c r="S13" s="235"/>
      <c r="T13" s="235"/>
      <c r="U13" s="235"/>
      <c r="V13" s="235"/>
      <c r="W13" s="235"/>
      <c r="X13" s="235"/>
      <c r="Y13" s="235"/>
      <c r="Z13" s="214"/>
      <c r="AA13" s="214"/>
      <c r="AB13" s="214"/>
      <c r="AC13" s="214"/>
      <c r="AD13" s="214"/>
      <c r="AE13" s="214"/>
      <c r="AF13" s="214"/>
      <c r="AG13" s="214" t="s">
        <v>283</v>
      </c>
      <c r="AH13" s="214">
        <v>0</v>
      </c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3" x14ac:dyDescent="0.2">
      <c r="A14" s="231"/>
      <c r="B14" s="232"/>
      <c r="C14" s="263" t="s">
        <v>2100</v>
      </c>
      <c r="D14" s="237"/>
      <c r="E14" s="238">
        <v>18.84</v>
      </c>
      <c r="F14" s="235"/>
      <c r="G14" s="235"/>
      <c r="H14" s="235"/>
      <c r="I14" s="235"/>
      <c r="J14" s="235"/>
      <c r="K14" s="235"/>
      <c r="L14" s="235"/>
      <c r="M14" s="235"/>
      <c r="N14" s="234"/>
      <c r="O14" s="234"/>
      <c r="P14" s="234"/>
      <c r="Q14" s="234"/>
      <c r="R14" s="235"/>
      <c r="S14" s="235"/>
      <c r="T14" s="235"/>
      <c r="U14" s="235"/>
      <c r="V14" s="235"/>
      <c r="W14" s="235"/>
      <c r="X14" s="235"/>
      <c r="Y14" s="235"/>
      <c r="Z14" s="214"/>
      <c r="AA14" s="214"/>
      <c r="AB14" s="214"/>
      <c r="AC14" s="214"/>
      <c r="AD14" s="214"/>
      <c r="AE14" s="214"/>
      <c r="AF14" s="214"/>
      <c r="AG14" s="214" t="s">
        <v>283</v>
      </c>
      <c r="AH14" s="214">
        <v>0</v>
      </c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3" x14ac:dyDescent="0.2">
      <c r="A15" s="231"/>
      <c r="B15" s="232"/>
      <c r="C15" s="263" t="s">
        <v>2101</v>
      </c>
      <c r="D15" s="237"/>
      <c r="E15" s="238">
        <v>2.6518999999999999</v>
      </c>
      <c r="F15" s="235"/>
      <c r="G15" s="235"/>
      <c r="H15" s="235"/>
      <c r="I15" s="235"/>
      <c r="J15" s="235"/>
      <c r="K15" s="235"/>
      <c r="L15" s="235"/>
      <c r="M15" s="235"/>
      <c r="N15" s="234"/>
      <c r="O15" s="234"/>
      <c r="P15" s="234"/>
      <c r="Q15" s="234"/>
      <c r="R15" s="235"/>
      <c r="S15" s="235"/>
      <c r="T15" s="235"/>
      <c r="U15" s="235"/>
      <c r="V15" s="235"/>
      <c r="W15" s="235"/>
      <c r="X15" s="235"/>
      <c r="Y15" s="235"/>
      <c r="Z15" s="214"/>
      <c r="AA15" s="214"/>
      <c r="AB15" s="214"/>
      <c r="AC15" s="214"/>
      <c r="AD15" s="214"/>
      <c r="AE15" s="214"/>
      <c r="AF15" s="214"/>
      <c r="AG15" s="214" t="s">
        <v>283</v>
      </c>
      <c r="AH15" s="214">
        <v>0</v>
      </c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">
      <c r="A16" s="254">
        <v>2</v>
      </c>
      <c r="B16" s="255" t="s">
        <v>332</v>
      </c>
      <c r="C16" s="264" t="s">
        <v>333</v>
      </c>
      <c r="D16" s="256" t="s">
        <v>276</v>
      </c>
      <c r="E16" s="257">
        <v>91.48</v>
      </c>
      <c r="F16" s="258"/>
      <c r="G16" s="259">
        <f>ROUND(E16*F16,2)</f>
        <v>0</v>
      </c>
      <c r="H16" s="236"/>
      <c r="I16" s="235">
        <f>ROUND(E16*H16,2)</f>
        <v>0</v>
      </c>
      <c r="J16" s="236"/>
      <c r="K16" s="235">
        <f>ROUND(E16*J16,2)</f>
        <v>0</v>
      </c>
      <c r="L16" s="235">
        <v>21</v>
      </c>
      <c r="M16" s="235">
        <f>G16*(1+L16/100)</f>
        <v>0</v>
      </c>
      <c r="N16" s="234">
        <v>0</v>
      </c>
      <c r="O16" s="234">
        <f>ROUND(E16*N16,2)</f>
        <v>0</v>
      </c>
      <c r="P16" s="234">
        <v>0</v>
      </c>
      <c r="Q16" s="234">
        <f>ROUND(E16*P16,2)</f>
        <v>0</v>
      </c>
      <c r="R16" s="235"/>
      <c r="S16" s="235" t="s">
        <v>277</v>
      </c>
      <c r="T16" s="235" t="s">
        <v>278</v>
      </c>
      <c r="U16" s="235">
        <v>1.0999999999999999E-2</v>
      </c>
      <c r="V16" s="235">
        <f>ROUND(E16*U16,2)</f>
        <v>1.01</v>
      </c>
      <c r="W16" s="235"/>
      <c r="X16" s="235" t="s">
        <v>279</v>
      </c>
      <c r="Y16" s="235" t="s">
        <v>280</v>
      </c>
      <c r="Z16" s="214"/>
      <c r="AA16" s="214"/>
      <c r="AB16" s="214"/>
      <c r="AC16" s="214"/>
      <c r="AD16" s="214"/>
      <c r="AE16" s="214"/>
      <c r="AF16" s="214"/>
      <c r="AG16" s="214" t="s">
        <v>281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ht="33.75" outlineLevel="1" x14ac:dyDescent="0.2">
      <c r="A17" s="248">
        <v>3</v>
      </c>
      <c r="B17" s="249" t="s">
        <v>1507</v>
      </c>
      <c r="C17" s="262" t="s">
        <v>2102</v>
      </c>
      <c r="D17" s="250" t="s">
        <v>276</v>
      </c>
      <c r="E17" s="251">
        <v>57.6</v>
      </c>
      <c r="F17" s="252"/>
      <c r="G17" s="253">
        <f>ROUND(E17*F17,2)</f>
        <v>0</v>
      </c>
      <c r="H17" s="236"/>
      <c r="I17" s="235">
        <f>ROUND(E17*H17,2)</f>
        <v>0</v>
      </c>
      <c r="J17" s="236"/>
      <c r="K17" s="235">
        <f>ROUND(E17*J17,2)</f>
        <v>0</v>
      </c>
      <c r="L17" s="235">
        <v>21</v>
      </c>
      <c r="M17" s="235">
        <f>G17*(1+L17/100)</f>
        <v>0</v>
      </c>
      <c r="N17" s="234">
        <v>0</v>
      </c>
      <c r="O17" s="234">
        <f>ROUND(E17*N17,2)</f>
        <v>0</v>
      </c>
      <c r="P17" s="234">
        <v>0</v>
      </c>
      <c r="Q17" s="234">
        <f>ROUND(E17*P17,2)</f>
        <v>0</v>
      </c>
      <c r="R17" s="235"/>
      <c r="S17" s="235" t="s">
        <v>277</v>
      </c>
      <c r="T17" s="235" t="s">
        <v>278</v>
      </c>
      <c r="U17" s="235">
        <v>0.8</v>
      </c>
      <c r="V17" s="235">
        <f>ROUND(E17*U17,2)</f>
        <v>46.08</v>
      </c>
      <c r="W17" s="235"/>
      <c r="X17" s="235" t="s">
        <v>484</v>
      </c>
      <c r="Y17" s="235" t="s">
        <v>280</v>
      </c>
      <c r="Z17" s="214"/>
      <c r="AA17" s="214"/>
      <c r="AB17" s="214"/>
      <c r="AC17" s="214"/>
      <c r="AD17" s="214"/>
      <c r="AE17" s="214"/>
      <c r="AF17" s="214"/>
      <c r="AG17" s="214" t="s">
        <v>1509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2" x14ac:dyDescent="0.2">
      <c r="A18" s="231"/>
      <c r="B18" s="232"/>
      <c r="C18" s="263" t="s">
        <v>2103</v>
      </c>
      <c r="D18" s="237"/>
      <c r="E18" s="238">
        <v>57.6</v>
      </c>
      <c r="F18" s="235"/>
      <c r="G18" s="235"/>
      <c r="H18" s="235"/>
      <c r="I18" s="235"/>
      <c r="J18" s="235"/>
      <c r="K18" s="235"/>
      <c r="L18" s="235"/>
      <c r="M18" s="235"/>
      <c r="N18" s="234"/>
      <c r="O18" s="234"/>
      <c r="P18" s="234"/>
      <c r="Q18" s="234"/>
      <c r="R18" s="235"/>
      <c r="S18" s="235"/>
      <c r="T18" s="235"/>
      <c r="U18" s="235"/>
      <c r="V18" s="235"/>
      <c r="W18" s="235"/>
      <c r="X18" s="235"/>
      <c r="Y18" s="235"/>
      <c r="Z18" s="214"/>
      <c r="AA18" s="214"/>
      <c r="AB18" s="214"/>
      <c r="AC18" s="214"/>
      <c r="AD18" s="214"/>
      <c r="AE18" s="214"/>
      <c r="AF18" s="214"/>
      <c r="AG18" s="214" t="s">
        <v>283</v>
      </c>
      <c r="AH18" s="214">
        <v>0</v>
      </c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ht="33.75" outlineLevel="1" x14ac:dyDescent="0.2">
      <c r="A19" s="248">
        <v>4</v>
      </c>
      <c r="B19" s="249" t="s">
        <v>1523</v>
      </c>
      <c r="C19" s="262" t="s">
        <v>2104</v>
      </c>
      <c r="D19" s="250" t="s">
        <v>276</v>
      </c>
      <c r="E19" s="251">
        <v>309.60000000000002</v>
      </c>
      <c r="F19" s="252"/>
      <c r="G19" s="253">
        <f>ROUND(E19*F19,2)</f>
        <v>0</v>
      </c>
      <c r="H19" s="236"/>
      <c r="I19" s="235">
        <f>ROUND(E19*H19,2)</f>
        <v>0</v>
      </c>
      <c r="J19" s="236"/>
      <c r="K19" s="235">
        <f>ROUND(E19*J19,2)</f>
        <v>0</v>
      </c>
      <c r="L19" s="235">
        <v>21</v>
      </c>
      <c r="M19" s="235">
        <f>G19*(1+L19/100)</f>
        <v>0</v>
      </c>
      <c r="N19" s="234">
        <v>0</v>
      </c>
      <c r="O19" s="234">
        <f>ROUND(E19*N19,2)</f>
        <v>0</v>
      </c>
      <c r="P19" s="234">
        <v>0</v>
      </c>
      <c r="Q19" s="234">
        <f>ROUND(E19*P19,2)</f>
        <v>0</v>
      </c>
      <c r="R19" s="235"/>
      <c r="S19" s="235" t="s">
        <v>277</v>
      </c>
      <c r="T19" s="235" t="s">
        <v>278</v>
      </c>
      <c r="U19" s="235">
        <v>0.74</v>
      </c>
      <c r="V19" s="235">
        <f>ROUND(E19*U19,2)</f>
        <v>229.1</v>
      </c>
      <c r="W19" s="235"/>
      <c r="X19" s="235" t="s">
        <v>484</v>
      </c>
      <c r="Y19" s="235" t="s">
        <v>280</v>
      </c>
      <c r="Z19" s="214"/>
      <c r="AA19" s="214"/>
      <c r="AB19" s="214"/>
      <c r="AC19" s="214"/>
      <c r="AD19" s="214"/>
      <c r="AE19" s="214"/>
      <c r="AF19" s="214"/>
      <c r="AG19" s="214" t="s">
        <v>1509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2" x14ac:dyDescent="0.2">
      <c r="A20" s="231"/>
      <c r="B20" s="232"/>
      <c r="C20" s="263" t="s">
        <v>2105</v>
      </c>
      <c r="D20" s="237"/>
      <c r="E20" s="238">
        <v>309.60000000000002</v>
      </c>
      <c r="F20" s="235"/>
      <c r="G20" s="235"/>
      <c r="H20" s="235"/>
      <c r="I20" s="235"/>
      <c r="J20" s="235"/>
      <c r="K20" s="235"/>
      <c r="L20" s="235"/>
      <c r="M20" s="235"/>
      <c r="N20" s="234"/>
      <c r="O20" s="234"/>
      <c r="P20" s="234"/>
      <c r="Q20" s="234"/>
      <c r="R20" s="235"/>
      <c r="S20" s="235"/>
      <c r="T20" s="235"/>
      <c r="U20" s="235"/>
      <c r="V20" s="235"/>
      <c r="W20" s="235"/>
      <c r="X20" s="235"/>
      <c r="Y20" s="235"/>
      <c r="Z20" s="214"/>
      <c r="AA20" s="214"/>
      <c r="AB20" s="214"/>
      <c r="AC20" s="214"/>
      <c r="AD20" s="214"/>
      <c r="AE20" s="214"/>
      <c r="AF20" s="214"/>
      <c r="AG20" s="214" t="s">
        <v>283</v>
      </c>
      <c r="AH20" s="214">
        <v>0</v>
      </c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ht="22.5" outlineLevel="1" x14ac:dyDescent="0.2">
      <c r="A21" s="248">
        <v>5</v>
      </c>
      <c r="B21" s="249" t="s">
        <v>1526</v>
      </c>
      <c r="C21" s="262" t="s">
        <v>2106</v>
      </c>
      <c r="D21" s="250" t="s">
        <v>276</v>
      </c>
      <c r="E21" s="251">
        <v>305.3</v>
      </c>
      <c r="F21" s="252"/>
      <c r="G21" s="253">
        <f>ROUND(E21*F21,2)</f>
        <v>0</v>
      </c>
      <c r="H21" s="236"/>
      <c r="I21" s="235">
        <f>ROUND(E21*H21,2)</f>
        <v>0</v>
      </c>
      <c r="J21" s="236"/>
      <c r="K21" s="235">
        <f>ROUND(E21*J21,2)</f>
        <v>0</v>
      </c>
      <c r="L21" s="235">
        <v>21</v>
      </c>
      <c r="M21" s="235">
        <f>G21*(1+L21/100)</f>
        <v>0</v>
      </c>
      <c r="N21" s="234">
        <v>0</v>
      </c>
      <c r="O21" s="234">
        <f>ROUND(E21*N21,2)</f>
        <v>0</v>
      </c>
      <c r="P21" s="234">
        <v>0</v>
      </c>
      <c r="Q21" s="234">
        <f>ROUND(E21*P21,2)</f>
        <v>0</v>
      </c>
      <c r="R21" s="235"/>
      <c r="S21" s="235" t="s">
        <v>277</v>
      </c>
      <c r="T21" s="235" t="s">
        <v>278</v>
      </c>
      <c r="U21" s="235">
        <v>0.87</v>
      </c>
      <c r="V21" s="235">
        <f>ROUND(E21*U21,2)</f>
        <v>265.61</v>
      </c>
      <c r="W21" s="235"/>
      <c r="X21" s="235" t="s">
        <v>484</v>
      </c>
      <c r="Y21" s="235" t="s">
        <v>280</v>
      </c>
      <c r="Z21" s="214"/>
      <c r="AA21" s="214"/>
      <c r="AB21" s="214"/>
      <c r="AC21" s="214"/>
      <c r="AD21" s="214"/>
      <c r="AE21" s="214"/>
      <c r="AF21" s="214"/>
      <c r="AG21" s="214" t="s">
        <v>1509</v>
      </c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2" x14ac:dyDescent="0.2">
      <c r="A22" s="231"/>
      <c r="B22" s="232"/>
      <c r="C22" s="263" t="s">
        <v>2107</v>
      </c>
      <c r="D22" s="237"/>
      <c r="E22" s="238">
        <v>219.3</v>
      </c>
      <c r="F22" s="235"/>
      <c r="G22" s="235"/>
      <c r="H22" s="235"/>
      <c r="I22" s="235"/>
      <c r="J22" s="235"/>
      <c r="K22" s="235"/>
      <c r="L22" s="235"/>
      <c r="M22" s="235"/>
      <c r="N22" s="234"/>
      <c r="O22" s="234"/>
      <c r="P22" s="234"/>
      <c r="Q22" s="234"/>
      <c r="R22" s="235"/>
      <c r="S22" s="235"/>
      <c r="T22" s="235"/>
      <c r="U22" s="235"/>
      <c r="V22" s="235"/>
      <c r="W22" s="235"/>
      <c r="X22" s="235"/>
      <c r="Y22" s="235"/>
      <c r="Z22" s="214"/>
      <c r="AA22" s="214"/>
      <c r="AB22" s="214"/>
      <c r="AC22" s="214"/>
      <c r="AD22" s="214"/>
      <c r="AE22" s="214"/>
      <c r="AF22" s="214"/>
      <c r="AG22" s="214" t="s">
        <v>283</v>
      </c>
      <c r="AH22" s="214">
        <v>0</v>
      </c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3" x14ac:dyDescent="0.2">
      <c r="A23" s="231"/>
      <c r="B23" s="232"/>
      <c r="C23" s="263" t="s">
        <v>2108</v>
      </c>
      <c r="D23" s="237"/>
      <c r="E23" s="238">
        <v>29.6</v>
      </c>
      <c r="F23" s="235"/>
      <c r="G23" s="235"/>
      <c r="H23" s="235"/>
      <c r="I23" s="235"/>
      <c r="J23" s="235"/>
      <c r="K23" s="235"/>
      <c r="L23" s="235"/>
      <c r="M23" s="235"/>
      <c r="N23" s="234"/>
      <c r="O23" s="234"/>
      <c r="P23" s="234"/>
      <c r="Q23" s="234"/>
      <c r="R23" s="235"/>
      <c r="S23" s="235"/>
      <c r="T23" s="235"/>
      <c r="U23" s="235"/>
      <c r="V23" s="235"/>
      <c r="W23" s="235"/>
      <c r="X23" s="235"/>
      <c r="Y23" s="235"/>
      <c r="Z23" s="214"/>
      <c r="AA23" s="214"/>
      <c r="AB23" s="214"/>
      <c r="AC23" s="214"/>
      <c r="AD23" s="214"/>
      <c r="AE23" s="214"/>
      <c r="AF23" s="214"/>
      <c r="AG23" s="214" t="s">
        <v>283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3" x14ac:dyDescent="0.2">
      <c r="A24" s="231"/>
      <c r="B24" s="232"/>
      <c r="C24" s="263" t="s">
        <v>2109</v>
      </c>
      <c r="D24" s="237"/>
      <c r="E24" s="238">
        <v>36.380000000000003</v>
      </c>
      <c r="F24" s="235"/>
      <c r="G24" s="235"/>
      <c r="H24" s="235"/>
      <c r="I24" s="235"/>
      <c r="J24" s="235"/>
      <c r="K24" s="235"/>
      <c r="L24" s="235"/>
      <c r="M24" s="235"/>
      <c r="N24" s="234"/>
      <c r="O24" s="234"/>
      <c r="P24" s="234"/>
      <c r="Q24" s="234"/>
      <c r="R24" s="235"/>
      <c r="S24" s="235"/>
      <c r="T24" s="235"/>
      <c r="U24" s="235"/>
      <c r="V24" s="235"/>
      <c r="W24" s="235"/>
      <c r="X24" s="235"/>
      <c r="Y24" s="235"/>
      <c r="Z24" s="214"/>
      <c r="AA24" s="214"/>
      <c r="AB24" s="214"/>
      <c r="AC24" s="214"/>
      <c r="AD24" s="214"/>
      <c r="AE24" s="214"/>
      <c r="AF24" s="214"/>
      <c r="AG24" s="214" t="s">
        <v>283</v>
      </c>
      <c r="AH24" s="214">
        <v>0</v>
      </c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3" x14ac:dyDescent="0.2">
      <c r="A25" s="231"/>
      <c r="B25" s="232"/>
      <c r="C25" s="263" t="s">
        <v>2110</v>
      </c>
      <c r="D25" s="237"/>
      <c r="E25" s="238">
        <v>0.90432000000000001</v>
      </c>
      <c r="F25" s="235"/>
      <c r="G25" s="235"/>
      <c r="H25" s="235"/>
      <c r="I25" s="235"/>
      <c r="J25" s="235"/>
      <c r="K25" s="235"/>
      <c r="L25" s="235"/>
      <c r="M25" s="235"/>
      <c r="N25" s="234"/>
      <c r="O25" s="234"/>
      <c r="P25" s="234"/>
      <c r="Q25" s="234"/>
      <c r="R25" s="235"/>
      <c r="S25" s="235"/>
      <c r="T25" s="235"/>
      <c r="U25" s="235"/>
      <c r="V25" s="235"/>
      <c r="W25" s="235"/>
      <c r="X25" s="235"/>
      <c r="Y25" s="235"/>
      <c r="Z25" s="214"/>
      <c r="AA25" s="214"/>
      <c r="AB25" s="214"/>
      <c r="AC25" s="214"/>
      <c r="AD25" s="214"/>
      <c r="AE25" s="214"/>
      <c r="AF25" s="214"/>
      <c r="AG25" s="214" t="s">
        <v>283</v>
      </c>
      <c r="AH25" s="214">
        <v>0</v>
      </c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3" x14ac:dyDescent="0.2">
      <c r="A26" s="231"/>
      <c r="B26" s="232"/>
      <c r="C26" s="263" t="s">
        <v>2111</v>
      </c>
      <c r="D26" s="237"/>
      <c r="E26" s="238">
        <v>2.9437500000000001</v>
      </c>
      <c r="F26" s="235"/>
      <c r="G26" s="235"/>
      <c r="H26" s="235"/>
      <c r="I26" s="235"/>
      <c r="J26" s="235"/>
      <c r="K26" s="235"/>
      <c r="L26" s="235"/>
      <c r="M26" s="235"/>
      <c r="N26" s="234"/>
      <c r="O26" s="234"/>
      <c r="P26" s="234"/>
      <c r="Q26" s="234"/>
      <c r="R26" s="235"/>
      <c r="S26" s="235"/>
      <c r="T26" s="235"/>
      <c r="U26" s="235"/>
      <c r="V26" s="235"/>
      <c r="W26" s="235"/>
      <c r="X26" s="235"/>
      <c r="Y26" s="235"/>
      <c r="Z26" s="214"/>
      <c r="AA26" s="214"/>
      <c r="AB26" s="214"/>
      <c r="AC26" s="214"/>
      <c r="AD26" s="214"/>
      <c r="AE26" s="214"/>
      <c r="AF26" s="214"/>
      <c r="AG26" s="214" t="s">
        <v>283</v>
      </c>
      <c r="AH26" s="214">
        <v>0</v>
      </c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3" x14ac:dyDescent="0.2">
      <c r="A27" s="231"/>
      <c r="B27" s="232"/>
      <c r="C27" s="263" t="s">
        <v>2112</v>
      </c>
      <c r="D27" s="237"/>
      <c r="E27" s="238">
        <v>0.56520000000000004</v>
      </c>
      <c r="F27" s="235"/>
      <c r="G27" s="235"/>
      <c r="H27" s="235"/>
      <c r="I27" s="235"/>
      <c r="J27" s="235"/>
      <c r="K27" s="235"/>
      <c r="L27" s="235"/>
      <c r="M27" s="235"/>
      <c r="N27" s="234"/>
      <c r="O27" s="234"/>
      <c r="P27" s="234"/>
      <c r="Q27" s="234"/>
      <c r="R27" s="235"/>
      <c r="S27" s="235"/>
      <c r="T27" s="235"/>
      <c r="U27" s="235"/>
      <c r="V27" s="235"/>
      <c r="W27" s="235"/>
      <c r="X27" s="235"/>
      <c r="Y27" s="235"/>
      <c r="Z27" s="214"/>
      <c r="AA27" s="214"/>
      <c r="AB27" s="214"/>
      <c r="AC27" s="214"/>
      <c r="AD27" s="214"/>
      <c r="AE27" s="214"/>
      <c r="AF27" s="214"/>
      <c r="AG27" s="214" t="s">
        <v>283</v>
      </c>
      <c r="AH27" s="214">
        <v>0</v>
      </c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3" x14ac:dyDescent="0.2">
      <c r="A28" s="231"/>
      <c r="B28" s="232"/>
      <c r="C28" s="263" t="s">
        <v>2113</v>
      </c>
      <c r="D28" s="237"/>
      <c r="E28" s="238">
        <v>14.13</v>
      </c>
      <c r="F28" s="235"/>
      <c r="G28" s="235"/>
      <c r="H28" s="235"/>
      <c r="I28" s="235"/>
      <c r="J28" s="235"/>
      <c r="K28" s="235"/>
      <c r="L28" s="235"/>
      <c r="M28" s="235"/>
      <c r="N28" s="234"/>
      <c r="O28" s="234"/>
      <c r="P28" s="234"/>
      <c r="Q28" s="234"/>
      <c r="R28" s="235"/>
      <c r="S28" s="235"/>
      <c r="T28" s="235"/>
      <c r="U28" s="235"/>
      <c r="V28" s="235"/>
      <c r="W28" s="235"/>
      <c r="X28" s="235"/>
      <c r="Y28" s="235"/>
      <c r="Z28" s="214"/>
      <c r="AA28" s="214"/>
      <c r="AB28" s="214"/>
      <c r="AC28" s="214"/>
      <c r="AD28" s="214"/>
      <c r="AE28" s="214"/>
      <c r="AF28" s="214"/>
      <c r="AG28" s="214" t="s">
        <v>283</v>
      </c>
      <c r="AH28" s="214">
        <v>0</v>
      </c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ht="22.5" outlineLevel="3" x14ac:dyDescent="0.2">
      <c r="A29" s="231"/>
      <c r="B29" s="232"/>
      <c r="C29" s="263" t="s">
        <v>2114</v>
      </c>
      <c r="D29" s="237"/>
      <c r="E29" s="238">
        <v>1.4767399999999999</v>
      </c>
      <c r="F29" s="235"/>
      <c r="G29" s="235"/>
      <c r="H29" s="235"/>
      <c r="I29" s="235"/>
      <c r="J29" s="235"/>
      <c r="K29" s="235"/>
      <c r="L29" s="235"/>
      <c r="M29" s="235"/>
      <c r="N29" s="234"/>
      <c r="O29" s="234"/>
      <c r="P29" s="234"/>
      <c r="Q29" s="234"/>
      <c r="R29" s="235"/>
      <c r="S29" s="235"/>
      <c r="T29" s="235"/>
      <c r="U29" s="235"/>
      <c r="V29" s="235"/>
      <c r="W29" s="235"/>
      <c r="X29" s="235"/>
      <c r="Y29" s="235"/>
      <c r="Z29" s="214"/>
      <c r="AA29" s="214"/>
      <c r="AB29" s="214"/>
      <c r="AC29" s="214"/>
      <c r="AD29" s="214"/>
      <c r="AE29" s="214"/>
      <c r="AF29" s="214"/>
      <c r="AG29" s="214" t="s">
        <v>283</v>
      </c>
      <c r="AH29" s="214">
        <v>0</v>
      </c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x14ac:dyDescent="0.2">
      <c r="A30" s="241" t="s">
        <v>272</v>
      </c>
      <c r="B30" s="242" t="s">
        <v>160</v>
      </c>
      <c r="C30" s="261" t="s">
        <v>162</v>
      </c>
      <c r="D30" s="243"/>
      <c r="E30" s="244"/>
      <c r="F30" s="245"/>
      <c r="G30" s="246">
        <f>SUMIF(AG31:AG47,"&lt;&gt;NOR",G31:G47)</f>
        <v>0</v>
      </c>
      <c r="H30" s="240"/>
      <c r="I30" s="240">
        <f>SUM(I31:I47)</f>
        <v>0</v>
      </c>
      <c r="J30" s="240"/>
      <c r="K30" s="240">
        <f>SUM(K31:K47)</f>
        <v>0</v>
      </c>
      <c r="L30" s="240"/>
      <c r="M30" s="240">
        <f>SUM(M31:M47)</f>
        <v>0</v>
      </c>
      <c r="N30" s="239"/>
      <c r="O30" s="239">
        <f>SUM(O31:O47)</f>
        <v>0</v>
      </c>
      <c r="P30" s="239"/>
      <c r="Q30" s="239">
        <f>SUM(Q31:Q47)</f>
        <v>0</v>
      </c>
      <c r="R30" s="240"/>
      <c r="S30" s="240"/>
      <c r="T30" s="240"/>
      <c r="U30" s="240"/>
      <c r="V30" s="240">
        <f>SUM(V31:V47)</f>
        <v>97.169999999999987</v>
      </c>
      <c r="W30" s="240"/>
      <c r="X30" s="240"/>
      <c r="Y30" s="240"/>
      <c r="AG30" t="s">
        <v>273</v>
      </c>
    </row>
    <row r="31" spans="1:60" ht="33.75" outlineLevel="1" x14ac:dyDescent="0.2">
      <c r="A31" s="254">
        <v>6</v>
      </c>
      <c r="B31" s="255" t="s">
        <v>2115</v>
      </c>
      <c r="C31" s="264" t="s">
        <v>2116</v>
      </c>
      <c r="D31" s="256" t="s">
        <v>351</v>
      </c>
      <c r="E31" s="257">
        <v>98</v>
      </c>
      <c r="F31" s="258"/>
      <c r="G31" s="259">
        <f>ROUND(E31*F31,2)</f>
        <v>0</v>
      </c>
      <c r="H31" s="236"/>
      <c r="I31" s="235">
        <f>ROUND(E31*H31,2)</f>
        <v>0</v>
      </c>
      <c r="J31" s="236"/>
      <c r="K31" s="235">
        <f>ROUND(E31*J31,2)</f>
        <v>0</v>
      </c>
      <c r="L31" s="235">
        <v>21</v>
      </c>
      <c r="M31" s="235">
        <f>G31*(1+L31/100)</f>
        <v>0</v>
      </c>
      <c r="N31" s="234">
        <v>0</v>
      </c>
      <c r="O31" s="234">
        <f>ROUND(E31*N31,2)</f>
        <v>0</v>
      </c>
      <c r="P31" s="234">
        <v>0</v>
      </c>
      <c r="Q31" s="234">
        <f>ROUND(E31*P31,2)</f>
        <v>0</v>
      </c>
      <c r="R31" s="235"/>
      <c r="S31" s="235" t="s">
        <v>311</v>
      </c>
      <c r="T31" s="235" t="s">
        <v>312</v>
      </c>
      <c r="U31" s="235">
        <v>0</v>
      </c>
      <c r="V31" s="235">
        <f>ROUND(E31*U31,2)</f>
        <v>0</v>
      </c>
      <c r="W31" s="235"/>
      <c r="X31" s="235" t="s">
        <v>279</v>
      </c>
      <c r="Y31" s="235" t="s">
        <v>280</v>
      </c>
      <c r="Z31" s="214"/>
      <c r="AA31" s="214"/>
      <c r="AB31" s="214"/>
      <c r="AC31" s="214"/>
      <c r="AD31" s="214"/>
      <c r="AE31" s="214"/>
      <c r="AF31" s="214"/>
      <c r="AG31" s="214" t="s">
        <v>293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ht="33.75" outlineLevel="1" x14ac:dyDescent="0.2">
      <c r="A32" s="254">
        <v>7</v>
      </c>
      <c r="B32" s="255" t="s">
        <v>139</v>
      </c>
      <c r="C32" s="264" t="s">
        <v>2117</v>
      </c>
      <c r="D32" s="256" t="s">
        <v>351</v>
      </c>
      <c r="E32" s="257">
        <v>160</v>
      </c>
      <c r="F32" s="258"/>
      <c r="G32" s="259">
        <f>ROUND(E32*F32,2)</f>
        <v>0</v>
      </c>
      <c r="H32" s="236"/>
      <c r="I32" s="235">
        <f>ROUND(E32*H32,2)</f>
        <v>0</v>
      </c>
      <c r="J32" s="236"/>
      <c r="K32" s="235">
        <f>ROUND(E32*J32,2)</f>
        <v>0</v>
      </c>
      <c r="L32" s="235">
        <v>21</v>
      </c>
      <c r="M32" s="235">
        <f>G32*(1+L32/100)</f>
        <v>0</v>
      </c>
      <c r="N32" s="234">
        <v>0</v>
      </c>
      <c r="O32" s="234">
        <f>ROUND(E32*N32,2)</f>
        <v>0</v>
      </c>
      <c r="P32" s="234">
        <v>0</v>
      </c>
      <c r="Q32" s="234">
        <f>ROUND(E32*P32,2)</f>
        <v>0</v>
      </c>
      <c r="R32" s="235"/>
      <c r="S32" s="235" t="s">
        <v>311</v>
      </c>
      <c r="T32" s="235" t="s">
        <v>312</v>
      </c>
      <c r="U32" s="235">
        <v>0</v>
      </c>
      <c r="V32" s="235">
        <f>ROUND(E32*U32,2)</f>
        <v>0</v>
      </c>
      <c r="W32" s="235"/>
      <c r="X32" s="235" t="s">
        <v>279</v>
      </c>
      <c r="Y32" s="235" t="s">
        <v>280</v>
      </c>
      <c r="Z32" s="214"/>
      <c r="AA32" s="214"/>
      <c r="AB32" s="214"/>
      <c r="AC32" s="214"/>
      <c r="AD32" s="214"/>
      <c r="AE32" s="214"/>
      <c r="AF32" s="214"/>
      <c r="AG32" s="214" t="s">
        <v>293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ht="22.5" outlineLevel="1" x14ac:dyDescent="0.2">
      <c r="A33" s="254">
        <v>8</v>
      </c>
      <c r="B33" s="255" t="s">
        <v>1345</v>
      </c>
      <c r="C33" s="264" t="s">
        <v>2118</v>
      </c>
      <c r="D33" s="256" t="s">
        <v>351</v>
      </c>
      <c r="E33" s="257">
        <v>67</v>
      </c>
      <c r="F33" s="258"/>
      <c r="G33" s="259">
        <f>ROUND(E33*F33,2)</f>
        <v>0</v>
      </c>
      <c r="H33" s="236"/>
      <c r="I33" s="235">
        <f>ROUND(E33*H33,2)</f>
        <v>0</v>
      </c>
      <c r="J33" s="236"/>
      <c r="K33" s="235">
        <f>ROUND(E33*J33,2)</f>
        <v>0</v>
      </c>
      <c r="L33" s="235">
        <v>21</v>
      </c>
      <c r="M33" s="235">
        <f>G33*(1+L33/100)</f>
        <v>0</v>
      </c>
      <c r="N33" s="234">
        <v>0</v>
      </c>
      <c r="O33" s="234">
        <f>ROUND(E33*N33,2)</f>
        <v>0</v>
      </c>
      <c r="P33" s="234">
        <v>0</v>
      </c>
      <c r="Q33" s="234">
        <f>ROUND(E33*P33,2)</f>
        <v>0</v>
      </c>
      <c r="R33" s="235"/>
      <c r="S33" s="235" t="s">
        <v>311</v>
      </c>
      <c r="T33" s="235" t="s">
        <v>312</v>
      </c>
      <c r="U33" s="235">
        <v>0</v>
      </c>
      <c r="V33" s="235">
        <f>ROUND(E33*U33,2)</f>
        <v>0</v>
      </c>
      <c r="W33" s="235"/>
      <c r="X33" s="235" t="s">
        <v>279</v>
      </c>
      <c r="Y33" s="235" t="s">
        <v>280</v>
      </c>
      <c r="Z33" s="214"/>
      <c r="AA33" s="214"/>
      <c r="AB33" s="214"/>
      <c r="AC33" s="214"/>
      <c r="AD33" s="214"/>
      <c r="AE33" s="214"/>
      <c r="AF33" s="214"/>
      <c r="AG33" s="214" t="s">
        <v>293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1" x14ac:dyDescent="0.2">
      <c r="A34" s="254">
        <v>9</v>
      </c>
      <c r="B34" s="255" t="s">
        <v>2119</v>
      </c>
      <c r="C34" s="264" t="s">
        <v>2120</v>
      </c>
      <c r="D34" s="256" t="s">
        <v>374</v>
      </c>
      <c r="E34" s="257">
        <v>1</v>
      </c>
      <c r="F34" s="258"/>
      <c r="G34" s="259">
        <f>ROUND(E34*F34,2)</f>
        <v>0</v>
      </c>
      <c r="H34" s="236"/>
      <c r="I34" s="235">
        <f>ROUND(E34*H34,2)</f>
        <v>0</v>
      </c>
      <c r="J34" s="236"/>
      <c r="K34" s="235">
        <f>ROUND(E34*J34,2)</f>
        <v>0</v>
      </c>
      <c r="L34" s="235">
        <v>21</v>
      </c>
      <c r="M34" s="235">
        <f>G34*(1+L34/100)</f>
        <v>0</v>
      </c>
      <c r="N34" s="234">
        <v>0</v>
      </c>
      <c r="O34" s="234">
        <f>ROUND(E34*N34,2)</f>
        <v>0</v>
      </c>
      <c r="P34" s="234">
        <v>0</v>
      </c>
      <c r="Q34" s="234">
        <f>ROUND(E34*P34,2)</f>
        <v>0</v>
      </c>
      <c r="R34" s="235"/>
      <c r="S34" s="235" t="s">
        <v>277</v>
      </c>
      <c r="T34" s="235" t="s">
        <v>278</v>
      </c>
      <c r="U34" s="235">
        <v>0.4</v>
      </c>
      <c r="V34" s="235">
        <f>ROUND(E34*U34,2)</f>
        <v>0.4</v>
      </c>
      <c r="W34" s="235"/>
      <c r="X34" s="235" t="s">
        <v>279</v>
      </c>
      <c r="Y34" s="235" t="s">
        <v>280</v>
      </c>
      <c r="Z34" s="214"/>
      <c r="AA34" s="214"/>
      <c r="AB34" s="214"/>
      <c r="AC34" s="214"/>
      <c r="AD34" s="214"/>
      <c r="AE34" s="214"/>
      <c r="AF34" s="214"/>
      <c r="AG34" s="214" t="s">
        <v>293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1" x14ac:dyDescent="0.2">
      <c r="A35" s="254">
        <v>10</v>
      </c>
      <c r="B35" s="255" t="s">
        <v>160</v>
      </c>
      <c r="C35" s="264" t="s">
        <v>2121</v>
      </c>
      <c r="D35" s="256" t="s">
        <v>374</v>
      </c>
      <c r="E35" s="257">
        <v>1</v>
      </c>
      <c r="F35" s="258"/>
      <c r="G35" s="259">
        <f>ROUND(E35*F35,2)</f>
        <v>0</v>
      </c>
      <c r="H35" s="236"/>
      <c r="I35" s="235">
        <f>ROUND(E35*H35,2)</f>
        <v>0</v>
      </c>
      <c r="J35" s="236"/>
      <c r="K35" s="235">
        <f>ROUND(E35*J35,2)</f>
        <v>0</v>
      </c>
      <c r="L35" s="235">
        <v>21</v>
      </c>
      <c r="M35" s="235">
        <f>G35*(1+L35/100)</f>
        <v>0</v>
      </c>
      <c r="N35" s="234">
        <v>0</v>
      </c>
      <c r="O35" s="234">
        <f>ROUND(E35*N35,2)</f>
        <v>0</v>
      </c>
      <c r="P35" s="234">
        <v>0</v>
      </c>
      <c r="Q35" s="234">
        <f>ROUND(E35*P35,2)</f>
        <v>0</v>
      </c>
      <c r="R35" s="235"/>
      <c r="S35" s="235" t="s">
        <v>311</v>
      </c>
      <c r="T35" s="235" t="s">
        <v>312</v>
      </c>
      <c r="U35" s="235">
        <v>0</v>
      </c>
      <c r="V35" s="235">
        <f>ROUND(E35*U35,2)</f>
        <v>0</v>
      </c>
      <c r="W35" s="235"/>
      <c r="X35" s="235" t="s">
        <v>279</v>
      </c>
      <c r="Y35" s="235" t="s">
        <v>280</v>
      </c>
      <c r="Z35" s="214"/>
      <c r="AA35" s="214"/>
      <c r="AB35" s="214"/>
      <c r="AC35" s="214"/>
      <c r="AD35" s="214"/>
      <c r="AE35" s="214"/>
      <c r="AF35" s="214"/>
      <c r="AG35" s="214" t="s">
        <v>293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1" x14ac:dyDescent="0.2">
      <c r="A36" s="254">
        <v>11</v>
      </c>
      <c r="B36" s="255" t="s">
        <v>2122</v>
      </c>
      <c r="C36" s="264" t="s">
        <v>2123</v>
      </c>
      <c r="D36" s="256" t="s">
        <v>351</v>
      </c>
      <c r="E36" s="257">
        <v>67</v>
      </c>
      <c r="F36" s="258"/>
      <c r="G36" s="259">
        <f>ROUND(E36*F36,2)</f>
        <v>0</v>
      </c>
      <c r="H36" s="236"/>
      <c r="I36" s="235">
        <f>ROUND(E36*H36,2)</f>
        <v>0</v>
      </c>
      <c r="J36" s="236"/>
      <c r="K36" s="235">
        <f>ROUND(E36*J36,2)</f>
        <v>0</v>
      </c>
      <c r="L36" s="235">
        <v>21</v>
      </c>
      <c r="M36" s="235">
        <f>G36*(1+L36/100)</f>
        <v>0</v>
      </c>
      <c r="N36" s="234">
        <v>0</v>
      </c>
      <c r="O36" s="234">
        <f>ROUND(E36*N36,2)</f>
        <v>0</v>
      </c>
      <c r="P36" s="234">
        <v>0</v>
      </c>
      <c r="Q36" s="234">
        <f>ROUND(E36*P36,2)</f>
        <v>0</v>
      </c>
      <c r="R36" s="235"/>
      <c r="S36" s="235" t="s">
        <v>277</v>
      </c>
      <c r="T36" s="235" t="s">
        <v>278</v>
      </c>
      <c r="U36" s="235">
        <v>0.216</v>
      </c>
      <c r="V36" s="235">
        <f>ROUND(E36*U36,2)</f>
        <v>14.47</v>
      </c>
      <c r="W36" s="235"/>
      <c r="X36" s="235" t="s">
        <v>279</v>
      </c>
      <c r="Y36" s="235" t="s">
        <v>280</v>
      </c>
      <c r="Z36" s="214"/>
      <c r="AA36" s="214"/>
      <c r="AB36" s="214"/>
      <c r="AC36" s="214"/>
      <c r="AD36" s="214"/>
      <c r="AE36" s="214"/>
      <c r="AF36" s="214"/>
      <c r="AG36" s="214" t="s">
        <v>293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1" x14ac:dyDescent="0.2">
      <c r="A37" s="254">
        <v>12</v>
      </c>
      <c r="B37" s="255" t="s">
        <v>2124</v>
      </c>
      <c r="C37" s="264" t="s">
        <v>2125</v>
      </c>
      <c r="D37" s="256" t="s">
        <v>351</v>
      </c>
      <c r="E37" s="257">
        <v>98</v>
      </c>
      <c r="F37" s="258"/>
      <c r="G37" s="259">
        <f>ROUND(E37*F37,2)</f>
        <v>0</v>
      </c>
      <c r="H37" s="236"/>
      <c r="I37" s="235">
        <f>ROUND(E37*H37,2)</f>
        <v>0</v>
      </c>
      <c r="J37" s="236"/>
      <c r="K37" s="235">
        <f>ROUND(E37*J37,2)</f>
        <v>0</v>
      </c>
      <c r="L37" s="235">
        <v>21</v>
      </c>
      <c r="M37" s="235">
        <f>G37*(1+L37/100)</f>
        <v>0</v>
      </c>
      <c r="N37" s="234">
        <v>0</v>
      </c>
      <c r="O37" s="234">
        <f>ROUND(E37*N37,2)</f>
        <v>0</v>
      </c>
      <c r="P37" s="234">
        <v>0</v>
      </c>
      <c r="Q37" s="234">
        <f>ROUND(E37*P37,2)</f>
        <v>0</v>
      </c>
      <c r="R37" s="235"/>
      <c r="S37" s="235" t="s">
        <v>277</v>
      </c>
      <c r="T37" s="235" t="s">
        <v>278</v>
      </c>
      <c r="U37" s="235">
        <v>6.6000000000000003E-2</v>
      </c>
      <c r="V37" s="235">
        <f>ROUND(E37*U37,2)</f>
        <v>6.47</v>
      </c>
      <c r="W37" s="235"/>
      <c r="X37" s="235" t="s">
        <v>279</v>
      </c>
      <c r="Y37" s="235" t="s">
        <v>280</v>
      </c>
      <c r="Z37" s="214"/>
      <c r="AA37" s="214"/>
      <c r="AB37" s="214"/>
      <c r="AC37" s="214"/>
      <c r="AD37" s="214"/>
      <c r="AE37" s="214"/>
      <c r="AF37" s="214"/>
      <c r="AG37" s="214" t="s">
        <v>293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1" x14ac:dyDescent="0.2">
      <c r="A38" s="254">
        <v>13</v>
      </c>
      <c r="B38" s="255" t="s">
        <v>2126</v>
      </c>
      <c r="C38" s="264" t="s">
        <v>2127</v>
      </c>
      <c r="D38" s="256" t="s">
        <v>351</v>
      </c>
      <c r="E38" s="257">
        <v>160</v>
      </c>
      <c r="F38" s="258"/>
      <c r="G38" s="259">
        <f>ROUND(E38*F38,2)</f>
        <v>0</v>
      </c>
      <c r="H38" s="236"/>
      <c r="I38" s="235">
        <f>ROUND(E38*H38,2)</f>
        <v>0</v>
      </c>
      <c r="J38" s="236"/>
      <c r="K38" s="235">
        <f>ROUND(E38*J38,2)</f>
        <v>0</v>
      </c>
      <c r="L38" s="235">
        <v>21</v>
      </c>
      <c r="M38" s="235">
        <f>G38*(1+L38/100)</f>
        <v>0</v>
      </c>
      <c r="N38" s="234">
        <v>0</v>
      </c>
      <c r="O38" s="234">
        <f>ROUND(E38*N38,2)</f>
        <v>0</v>
      </c>
      <c r="P38" s="234">
        <v>0</v>
      </c>
      <c r="Q38" s="234">
        <f>ROUND(E38*P38,2)</f>
        <v>0</v>
      </c>
      <c r="R38" s="235"/>
      <c r="S38" s="235" t="s">
        <v>277</v>
      </c>
      <c r="T38" s="235" t="s">
        <v>278</v>
      </c>
      <c r="U38" s="235">
        <v>0.08</v>
      </c>
      <c r="V38" s="235">
        <f>ROUND(E38*U38,2)</f>
        <v>12.8</v>
      </c>
      <c r="W38" s="235"/>
      <c r="X38" s="235" t="s">
        <v>279</v>
      </c>
      <c r="Y38" s="235" t="s">
        <v>280</v>
      </c>
      <c r="Z38" s="214"/>
      <c r="AA38" s="214"/>
      <c r="AB38" s="214"/>
      <c r="AC38" s="214"/>
      <c r="AD38" s="214"/>
      <c r="AE38" s="214"/>
      <c r="AF38" s="214"/>
      <c r="AG38" s="214" t="s">
        <v>293</v>
      </c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ht="33.75" outlineLevel="1" x14ac:dyDescent="0.2">
      <c r="A39" s="254">
        <v>14</v>
      </c>
      <c r="B39" s="255" t="s">
        <v>2128</v>
      </c>
      <c r="C39" s="264" t="s">
        <v>2129</v>
      </c>
      <c r="D39" s="256" t="s">
        <v>374</v>
      </c>
      <c r="E39" s="257">
        <v>2</v>
      </c>
      <c r="F39" s="258"/>
      <c r="G39" s="259">
        <f>ROUND(E39*F39,2)</f>
        <v>0</v>
      </c>
      <c r="H39" s="236"/>
      <c r="I39" s="235">
        <f>ROUND(E39*H39,2)</f>
        <v>0</v>
      </c>
      <c r="J39" s="236"/>
      <c r="K39" s="235">
        <f>ROUND(E39*J39,2)</f>
        <v>0</v>
      </c>
      <c r="L39" s="235">
        <v>21</v>
      </c>
      <c r="M39" s="235">
        <f>G39*(1+L39/100)</f>
        <v>0</v>
      </c>
      <c r="N39" s="234">
        <v>0</v>
      </c>
      <c r="O39" s="234">
        <f>ROUND(E39*N39,2)</f>
        <v>0</v>
      </c>
      <c r="P39" s="234">
        <v>0</v>
      </c>
      <c r="Q39" s="234">
        <f>ROUND(E39*P39,2)</f>
        <v>0</v>
      </c>
      <c r="R39" s="235"/>
      <c r="S39" s="235" t="s">
        <v>277</v>
      </c>
      <c r="T39" s="235" t="s">
        <v>278</v>
      </c>
      <c r="U39" s="235">
        <v>19.105</v>
      </c>
      <c r="V39" s="235">
        <f>ROUND(E39*U39,2)</f>
        <v>38.21</v>
      </c>
      <c r="W39" s="235"/>
      <c r="X39" s="235" t="s">
        <v>279</v>
      </c>
      <c r="Y39" s="235" t="s">
        <v>280</v>
      </c>
      <c r="Z39" s="214"/>
      <c r="AA39" s="214"/>
      <c r="AB39" s="214"/>
      <c r="AC39" s="214"/>
      <c r="AD39" s="214"/>
      <c r="AE39" s="214"/>
      <c r="AF39" s="214"/>
      <c r="AG39" s="214" t="s">
        <v>293</v>
      </c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1" x14ac:dyDescent="0.2">
      <c r="A40" s="254">
        <v>15</v>
      </c>
      <c r="B40" s="255" t="s">
        <v>2130</v>
      </c>
      <c r="C40" s="264" t="s">
        <v>2131</v>
      </c>
      <c r="D40" s="256" t="s">
        <v>374</v>
      </c>
      <c r="E40" s="257">
        <v>1</v>
      </c>
      <c r="F40" s="258"/>
      <c r="G40" s="259">
        <f>ROUND(E40*F40,2)</f>
        <v>0</v>
      </c>
      <c r="H40" s="236"/>
      <c r="I40" s="235">
        <f>ROUND(E40*H40,2)</f>
        <v>0</v>
      </c>
      <c r="J40" s="236"/>
      <c r="K40" s="235">
        <f>ROUND(E40*J40,2)</f>
        <v>0</v>
      </c>
      <c r="L40" s="235">
        <v>21</v>
      </c>
      <c r="M40" s="235">
        <f>G40*(1+L40/100)</f>
        <v>0</v>
      </c>
      <c r="N40" s="234">
        <v>0</v>
      </c>
      <c r="O40" s="234">
        <f>ROUND(E40*N40,2)</f>
        <v>0</v>
      </c>
      <c r="P40" s="234">
        <v>0</v>
      </c>
      <c r="Q40" s="234">
        <f>ROUND(E40*P40,2)</f>
        <v>0</v>
      </c>
      <c r="R40" s="235"/>
      <c r="S40" s="235" t="s">
        <v>277</v>
      </c>
      <c r="T40" s="235" t="s">
        <v>278</v>
      </c>
      <c r="U40" s="235">
        <v>1.3</v>
      </c>
      <c r="V40" s="235">
        <f>ROUND(E40*U40,2)</f>
        <v>1.3</v>
      </c>
      <c r="W40" s="235"/>
      <c r="X40" s="235" t="s">
        <v>279</v>
      </c>
      <c r="Y40" s="235" t="s">
        <v>280</v>
      </c>
      <c r="Z40" s="214"/>
      <c r="AA40" s="214"/>
      <c r="AB40" s="214"/>
      <c r="AC40" s="214"/>
      <c r="AD40" s="214"/>
      <c r="AE40" s="214"/>
      <c r="AF40" s="214"/>
      <c r="AG40" s="214" t="s">
        <v>293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ht="33.75" outlineLevel="1" x14ac:dyDescent="0.2">
      <c r="A41" s="254">
        <v>16</v>
      </c>
      <c r="B41" s="255" t="s">
        <v>2132</v>
      </c>
      <c r="C41" s="264" t="s">
        <v>2133</v>
      </c>
      <c r="D41" s="256" t="s">
        <v>374</v>
      </c>
      <c r="E41" s="257">
        <v>3</v>
      </c>
      <c r="F41" s="258"/>
      <c r="G41" s="259">
        <f>ROUND(E41*F41,2)</f>
        <v>0</v>
      </c>
      <c r="H41" s="236"/>
      <c r="I41" s="235">
        <f>ROUND(E41*H41,2)</f>
        <v>0</v>
      </c>
      <c r="J41" s="236"/>
      <c r="K41" s="235">
        <f>ROUND(E41*J41,2)</f>
        <v>0</v>
      </c>
      <c r="L41" s="235">
        <v>21</v>
      </c>
      <c r="M41" s="235">
        <f>G41*(1+L41/100)</f>
        <v>0</v>
      </c>
      <c r="N41" s="234">
        <v>0</v>
      </c>
      <c r="O41" s="234">
        <f>ROUND(E41*N41,2)</f>
        <v>0</v>
      </c>
      <c r="P41" s="234">
        <v>0</v>
      </c>
      <c r="Q41" s="234">
        <f>ROUND(E41*P41,2)</f>
        <v>0</v>
      </c>
      <c r="R41" s="235"/>
      <c r="S41" s="235" t="s">
        <v>277</v>
      </c>
      <c r="T41" s="235" t="s">
        <v>278</v>
      </c>
      <c r="U41" s="235">
        <v>5.024</v>
      </c>
      <c r="V41" s="235">
        <f>ROUND(E41*U41,2)</f>
        <v>15.07</v>
      </c>
      <c r="W41" s="235"/>
      <c r="X41" s="235" t="s">
        <v>279</v>
      </c>
      <c r="Y41" s="235" t="s">
        <v>280</v>
      </c>
      <c r="Z41" s="214"/>
      <c r="AA41" s="214"/>
      <c r="AB41" s="214"/>
      <c r="AC41" s="214"/>
      <c r="AD41" s="214"/>
      <c r="AE41" s="214"/>
      <c r="AF41" s="214"/>
      <c r="AG41" s="214" t="s">
        <v>293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1" x14ac:dyDescent="0.2">
      <c r="A42" s="254">
        <v>17</v>
      </c>
      <c r="B42" s="255" t="s">
        <v>2134</v>
      </c>
      <c r="C42" s="264" t="s">
        <v>2135</v>
      </c>
      <c r="D42" s="256" t="s">
        <v>351</v>
      </c>
      <c r="E42" s="257">
        <v>258</v>
      </c>
      <c r="F42" s="258"/>
      <c r="G42" s="259">
        <f>ROUND(E42*F42,2)</f>
        <v>0</v>
      </c>
      <c r="H42" s="236"/>
      <c r="I42" s="235">
        <f>ROUND(E42*H42,2)</f>
        <v>0</v>
      </c>
      <c r="J42" s="236"/>
      <c r="K42" s="235">
        <f>ROUND(E42*J42,2)</f>
        <v>0</v>
      </c>
      <c r="L42" s="235">
        <v>21</v>
      </c>
      <c r="M42" s="235">
        <f>G42*(1+L42/100)</f>
        <v>0</v>
      </c>
      <c r="N42" s="234">
        <v>0</v>
      </c>
      <c r="O42" s="234">
        <f>ROUND(E42*N42,2)</f>
        <v>0</v>
      </c>
      <c r="P42" s="234">
        <v>0</v>
      </c>
      <c r="Q42" s="234">
        <f>ROUND(E42*P42,2)</f>
        <v>0</v>
      </c>
      <c r="R42" s="235"/>
      <c r="S42" s="235" t="s">
        <v>277</v>
      </c>
      <c r="T42" s="235" t="s">
        <v>278</v>
      </c>
      <c r="U42" s="235">
        <v>2.5999999999999999E-2</v>
      </c>
      <c r="V42" s="235">
        <f>ROUND(E42*U42,2)</f>
        <v>6.71</v>
      </c>
      <c r="W42" s="235"/>
      <c r="X42" s="235" t="s">
        <v>279</v>
      </c>
      <c r="Y42" s="235" t="s">
        <v>280</v>
      </c>
      <c r="Z42" s="214"/>
      <c r="AA42" s="214"/>
      <c r="AB42" s="214"/>
      <c r="AC42" s="214"/>
      <c r="AD42" s="214"/>
      <c r="AE42" s="214"/>
      <c r="AF42" s="214"/>
      <c r="AG42" s="214" t="s">
        <v>293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1" x14ac:dyDescent="0.2">
      <c r="A43" s="254">
        <v>18</v>
      </c>
      <c r="B43" s="255" t="s">
        <v>2134</v>
      </c>
      <c r="C43" s="264" t="s">
        <v>2135</v>
      </c>
      <c r="D43" s="256" t="s">
        <v>351</v>
      </c>
      <c r="E43" s="257">
        <v>67</v>
      </c>
      <c r="F43" s="258"/>
      <c r="G43" s="259">
        <f>ROUND(E43*F43,2)</f>
        <v>0</v>
      </c>
      <c r="H43" s="236"/>
      <c r="I43" s="235">
        <f>ROUND(E43*H43,2)</f>
        <v>0</v>
      </c>
      <c r="J43" s="236"/>
      <c r="K43" s="235">
        <f>ROUND(E43*J43,2)</f>
        <v>0</v>
      </c>
      <c r="L43" s="235">
        <v>21</v>
      </c>
      <c r="M43" s="235">
        <f>G43*(1+L43/100)</f>
        <v>0</v>
      </c>
      <c r="N43" s="234">
        <v>0</v>
      </c>
      <c r="O43" s="234">
        <f>ROUND(E43*N43,2)</f>
        <v>0</v>
      </c>
      <c r="P43" s="234">
        <v>0</v>
      </c>
      <c r="Q43" s="234">
        <f>ROUND(E43*P43,2)</f>
        <v>0</v>
      </c>
      <c r="R43" s="235"/>
      <c r="S43" s="235" t="s">
        <v>277</v>
      </c>
      <c r="T43" s="235" t="s">
        <v>278</v>
      </c>
      <c r="U43" s="235">
        <v>2.5999999999999999E-2</v>
      </c>
      <c r="V43" s="235">
        <f>ROUND(E43*U43,2)</f>
        <v>1.74</v>
      </c>
      <c r="W43" s="235"/>
      <c r="X43" s="235" t="s">
        <v>279</v>
      </c>
      <c r="Y43" s="235" t="s">
        <v>280</v>
      </c>
      <c r="Z43" s="214"/>
      <c r="AA43" s="214"/>
      <c r="AB43" s="214"/>
      <c r="AC43" s="214"/>
      <c r="AD43" s="214"/>
      <c r="AE43" s="214"/>
      <c r="AF43" s="214"/>
      <c r="AG43" s="214" t="s">
        <v>293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ht="45" outlineLevel="1" x14ac:dyDescent="0.2">
      <c r="A44" s="254">
        <v>19</v>
      </c>
      <c r="B44" s="255" t="s">
        <v>1350</v>
      </c>
      <c r="C44" s="264" t="s">
        <v>2136</v>
      </c>
      <c r="D44" s="256" t="s">
        <v>374</v>
      </c>
      <c r="E44" s="257">
        <v>1</v>
      </c>
      <c r="F44" s="258"/>
      <c r="G44" s="259">
        <f>ROUND(E44*F44,2)</f>
        <v>0</v>
      </c>
      <c r="H44" s="236"/>
      <c r="I44" s="235">
        <f>ROUND(E44*H44,2)</f>
        <v>0</v>
      </c>
      <c r="J44" s="236"/>
      <c r="K44" s="235">
        <f>ROUND(E44*J44,2)</f>
        <v>0</v>
      </c>
      <c r="L44" s="235">
        <v>21</v>
      </c>
      <c r="M44" s="235">
        <f>G44*(1+L44/100)</f>
        <v>0</v>
      </c>
      <c r="N44" s="234">
        <v>0</v>
      </c>
      <c r="O44" s="234">
        <f>ROUND(E44*N44,2)</f>
        <v>0</v>
      </c>
      <c r="P44" s="234">
        <v>0</v>
      </c>
      <c r="Q44" s="234">
        <f>ROUND(E44*P44,2)</f>
        <v>0</v>
      </c>
      <c r="R44" s="235"/>
      <c r="S44" s="235" t="s">
        <v>311</v>
      </c>
      <c r="T44" s="235" t="s">
        <v>312</v>
      </c>
      <c r="U44" s="235">
        <v>0</v>
      </c>
      <c r="V44" s="235">
        <f>ROUND(E44*U44,2)</f>
        <v>0</v>
      </c>
      <c r="W44" s="235"/>
      <c r="X44" s="235" t="s">
        <v>346</v>
      </c>
      <c r="Y44" s="235" t="s">
        <v>280</v>
      </c>
      <c r="Z44" s="214"/>
      <c r="AA44" s="214"/>
      <c r="AB44" s="214"/>
      <c r="AC44" s="214"/>
      <c r="AD44" s="214"/>
      <c r="AE44" s="214"/>
      <c r="AF44" s="214"/>
      <c r="AG44" s="214" t="s">
        <v>347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ht="22.5" outlineLevel="1" x14ac:dyDescent="0.2">
      <c r="A45" s="254">
        <v>20</v>
      </c>
      <c r="B45" s="255" t="s">
        <v>2137</v>
      </c>
      <c r="C45" s="264" t="s">
        <v>2138</v>
      </c>
      <c r="D45" s="256" t="s">
        <v>1612</v>
      </c>
      <c r="E45" s="257">
        <v>1</v>
      </c>
      <c r="F45" s="258"/>
      <c r="G45" s="259">
        <f>ROUND(E45*F45,2)</f>
        <v>0</v>
      </c>
      <c r="H45" s="236"/>
      <c r="I45" s="235">
        <f>ROUND(E45*H45,2)</f>
        <v>0</v>
      </c>
      <c r="J45" s="236"/>
      <c r="K45" s="235">
        <f>ROUND(E45*J45,2)</f>
        <v>0</v>
      </c>
      <c r="L45" s="235">
        <v>21</v>
      </c>
      <c r="M45" s="235">
        <f>G45*(1+L45/100)</f>
        <v>0</v>
      </c>
      <c r="N45" s="234">
        <v>0</v>
      </c>
      <c r="O45" s="234">
        <f>ROUND(E45*N45,2)</f>
        <v>0</v>
      </c>
      <c r="P45" s="234">
        <v>0</v>
      </c>
      <c r="Q45" s="234">
        <f>ROUND(E45*P45,2)</f>
        <v>0</v>
      </c>
      <c r="R45" s="235"/>
      <c r="S45" s="235" t="s">
        <v>311</v>
      </c>
      <c r="T45" s="235" t="s">
        <v>312</v>
      </c>
      <c r="U45" s="235">
        <v>0</v>
      </c>
      <c r="V45" s="235">
        <f>ROUND(E45*U45,2)</f>
        <v>0</v>
      </c>
      <c r="W45" s="235"/>
      <c r="X45" s="235" t="s">
        <v>346</v>
      </c>
      <c r="Y45" s="235" t="s">
        <v>280</v>
      </c>
      <c r="Z45" s="214"/>
      <c r="AA45" s="214"/>
      <c r="AB45" s="214"/>
      <c r="AC45" s="214"/>
      <c r="AD45" s="214"/>
      <c r="AE45" s="214"/>
      <c r="AF45" s="214"/>
      <c r="AG45" s="214" t="s">
        <v>347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1" x14ac:dyDescent="0.2">
      <c r="A46" s="254">
        <v>21</v>
      </c>
      <c r="B46" s="255" t="s">
        <v>1340</v>
      </c>
      <c r="C46" s="264" t="s">
        <v>2139</v>
      </c>
      <c r="D46" s="256" t="s">
        <v>1612</v>
      </c>
      <c r="E46" s="257">
        <v>1</v>
      </c>
      <c r="F46" s="258"/>
      <c r="G46" s="259">
        <f>ROUND(E46*F46,2)</f>
        <v>0</v>
      </c>
      <c r="H46" s="236"/>
      <c r="I46" s="235">
        <f>ROUND(E46*H46,2)</f>
        <v>0</v>
      </c>
      <c r="J46" s="236"/>
      <c r="K46" s="235">
        <f>ROUND(E46*J46,2)</f>
        <v>0</v>
      </c>
      <c r="L46" s="235">
        <v>21</v>
      </c>
      <c r="M46" s="235">
        <f>G46*(1+L46/100)</f>
        <v>0</v>
      </c>
      <c r="N46" s="234">
        <v>0</v>
      </c>
      <c r="O46" s="234">
        <f>ROUND(E46*N46,2)</f>
        <v>0</v>
      </c>
      <c r="P46" s="234">
        <v>0</v>
      </c>
      <c r="Q46" s="234">
        <f>ROUND(E46*P46,2)</f>
        <v>0</v>
      </c>
      <c r="R46" s="235"/>
      <c r="S46" s="235" t="s">
        <v>311</v>
      </c>
      <c r="T46" s="235" t="s">
        <v>312</v>
      </c>
      <c r="U46" s="235">
        <v>0</v>
      </c>
      <c r="V46" s="235">
        <f>ROUND(E46*U46,2)</f>
        <v>0</v>
      </c>
      <c r="W46" s="235"/>
      <c r="X46" s="235" t="s">
        <v>346</v>
      </c>
      <c r="Y46" s="235" t="s">
        <v>280</v>
      </c>
      <c r="Z46" s="214"/>
      <c r="AA46" s="214"/>
      <c r="AB46" s="214"/>
      <c r="AC46" s="214"/>
      <c r="AD46" s="214"/>
      <c r="AE46" s="214"/>
      <c r="AF46" s="214"/>
      <c r="AG46" s="214" t="s">
        <v>347</v>
      </c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ht="33.75" outlineLevel="1" x14ac:dyDescent="0.2">
      <c r="A47" s="254">
        <v>22</v>
      </c>
      <c r="B47" s="255" t="s">
        <v>1408</v>
      </c>
      <c r="C47" s="264" t="s">
        <v>2140</v>
      </c>
      <c r="D47" s="256" t="s">
        <v>374</v>
      </c>
      <c r="E47" s="257">
        <v>1</v>
      </c>
      <c r="F47" s="258"/>
      <c r="G47" s="259">
        <f>ROUND(E47*F47,2)</f>
        <v>0</v>
      </c>
      <c r="H47" s="236"/>
      <c r="I47" s="235">
        <f>ROUND(E47*H47,2)</f>
        <v>0</v>
      </c>
      <c r="J47" s="236"/>
      <c r="K47" s="235">
        <f>ROUND(E47*J47,2)</f>
        <v>0</v>
      </c>
      <c r="L47" s="235">
        <v>21</v>
      </c>
      <c r="M47" s="235">
        <f>G47*(1+L47/100)</f>
        <v>0</v>
      </c>
      <c r="N47" s="234">
        <v>0</v>
      </c>
      <c r="O47" s="234">
        <f>ROUND(E47*N47,2)</f>
        <v>0</v>
      </c>
      <c r="P47" s="234">
        <v>0</v>
      </c>
      <c r="Q47" s="234">
        <f>ROUND(E47*P47,2)</f>
        <v>0</v>
      </c>
      <c r="R47" s="235"/>
      <c r="S47" s="235" t="s">
        <v>311</v>
      </c>
      <c r="T47" s="235" t="s">
        <v>312</v>
      </c>
      <c r="U47" s="235">
        <v>0</v>
      </c>
      <c r="V47" s="235">
        <f>ROUND(E47*U47,2)</f>
        <v>0</v>
      </c>
      <c r="W47" s="235"/>
      <c r="X47" s="235" t="s">
        <v>346</v>
      </c>
      <c r="Y47" s="235" t="s">
        <v>280</v>
      </c>
      <c r="Z47" s="214"/>
      <c r="AA47" s="214"/>
      <c r="AB47" s="214"/>
      <c r="AC47" s="214"/>
      <c r="AD47" s="214"/>
      <c r="AE47" s="214"/>
      <c r="AF47" s="214"/>
      <c r="AG47" s="214" t="s">
        <v>347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x14ac:dyDescent="0.2">
      <c r="A48" s="241" t="s">
        <v>272</v>
      </c>
      <c r="B48" s="242" t="s">
        <v>163</v>
      </c>
      <c r="C48" s="261" t="s">
        <v>164</v>
      </c>
      <c r="D48" s="243"/>
      <c r="E48" s="244"/>
      <c r="F48" s="245"/>
      <c r="G48" s="246">
        <f>SUMIF(AG49:AG52,"&lt;&gt;NOR",G49:G52)</f>
        <v>0</v>
      </c>
      <c r="H48" s="240"/>
      <c r="I48" s="240">
        <f>SUM(I49:I52)</f>
        <v>0</v>
      </c>
      <c r="J48" s="240"/>
      <c r="K48" s="240">
        <f>SUM(K49:K52)</f>
        <v>0</v>
      </c>
      <c r="L48" s="240"/>
      <c r="M48" s="240">
        <f>SUM(M49:M52)</f>
        <v>0</v>
      </c>
      <c r="N48" s="239"/>
      <c r="O48" s="239">
        <f>SUM(O49:O52)</f>
        <v>0</v>
      </c>
      <c r="P48" s="239"/>
      <c r="Q48" s="239">
        <f>SUM(Q49:Q52)</f>
        <v>0</v>
      </c>
      <c r="R48" s="240"/>
      <c r="S48" s="240"/>
      <c r="T48" s="240"/>
      <c r="U48" s="240"/>
      <c r="V48" s="240">
        <f>SUM(V49:V52)</f>
        <v>11.16</v>
      </c>
      <c r="W48" s="240"/>
      <c r="X48" s="240"/>
      <c r="Y48" s="240"/>
      <c r="AG48" t="s">
        <v>273</v>
      </c>
    </row>
    <row r="49" spans="1:60" ht="22.5" outlineLevel="1" x14ac:dyDescent="0.2">
      <c r="A49" s="254">
        <v>23</v>
      </c>
      <c r="B49" s="255" t="s">
        <v>1353</v>
      </c>
      <c r="C49" s="264" t="s">
        <v>2141</v>
      </c>
      <c r="D49" s="256" t="s">
        <v>351</v>
      </c>
      <c r="E49" s="257">
        <v>80</v>
      </c>
      <c r="F49" s="258"/>
      <c r="G49" s="259">
        <f>ROUND(E49*F49,2)</f>
        <v>0</v>
      </c>
      <c r="H49" s="236"/>
      <c r="I49" s="235">
        <f>ROUND(E49*H49,2)</f>
        <v>0</v>
      </c>
      <c r="J49" s="236"/>
      <c r="K49" s="235">
        <f>ROUND(E49*J49,2)</f>
        <v>0</v>
      </c>
      <c r="L49" s="235">
        <v>21</v>
      </c>
      <c r="M49" s="235">
        <f>G49*(1+L49/100)</f>
        <v>0</v>
      </c>
      <c r="N49" s="234">
        <v>0</v>
      </c>
      <c r="O49" s="234">
        <f>ROUND(E49*N49,2)</f>
        <v>0</v>
      </c>
      <c r="P49" s="234">
        <v>0</v>
      </c>
      <c r="Q49" s="234">
        <f>ROUND(E49*P49,2)</f>
        <v>0</v>
      </c>
      <c r="R49" s="235"/>
      <c r="S49" s="235" t="s">
        <v>311</v>
      </c>
      <c r="T49" s="235" t="s">
        <v>312</v>
      </c>
      <c r="U49" s="235">
        <v>0</v>
      </c>
      <c r="V49" s="235">
        <f>ROUND(E49*U49,2)</f>
        <v>0</v>
      </c>
      <c r="W49" s="235"/>
      <c r="X49" s="235" t="s">
        <v>279</v>
      </c>
      <c r="Y49" s="235" t="s">
        <v>280</v>
      </c>
      <c r="Z49" s="214"/>
      <c r="AA49" s="214"/>
      <c r="AB49" s="214"/>
      <c r="AC49" s="214"/>
      <c r="AD49" s="214"/>
      <c r="AE49" s="214"/>
      <c r="AF49" s="214"/>
      <c r="AG49" s="214" t="s">
        <v>293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outlineLevel="1" x14ac:dyDescent="0.2">
      <c r="A50" s="254">
        <v>24</v>
      </c>
      <c r="B50" s="255" t="s">
        <v>2142</v>
      </c>
      <c r="C50" s="264" t="s">
        <v>2143</v>
      </c>
      <c r="D50" s="256" t="s">
        <v>351</v>
      </c>
      <c r="E50" s="257">
        <v>80</v>
      </c>
      <c r="F50" s="258"/>
      <c r="G50" s="259">
        <f>ROUND(E50*F50,2)</f>
        <v>0</v>
      </c>
      <c r="H50" s="236"/>
      <c r="I50" s="235">
        <f>ROUND(E50*H50,2)</f>
        <v>0</v>
      </c>
      <c r="J50" s="236"/>
      <c r="K50" s="235">
        <f>ROUND(E50*J50,2)</f>
        <v>0</v>
      </c>
      <c r="L50" s="235">
        <v>21</v>
      </c>
      <c r="M50" s="235">
        <f>G50*(1+L50/100)</f>
        <v>0</v>
      </c>
      <c r="N50" s="234">
        <v>0</v>
      </c>
      <c r="O50" s="234">
        <f>ROUND(E50*N50,2)</f>
        <v>0</v>
      </c>
      <c r="P50" s="234">
        <v>0</v>
      </c>
      <c r="Q50" s="234">
        <f>ROUND(E50*P50,2)</f>
        <v>0</v>
      </c>
      <c r="R50" s="235"/>
      <c r="S50" s="235" t="s">
        <v>277</v>
      </c>
      <c r="T50" s="235" t="s">
        <v>278</v>
      </c>
      <c r="U50" s="235">
        <v>0.10199999999999999</v>
      </c>
      <c r="V50" s="235">
        <f>ROUND(E50*U50,2)</f>
        <v>8.16</v>
      </c>
      <c r="W50" s="235"/>
      <c r="X50" s="235" t="s">
        <v>279</v>
      </c>
      <c r="Y50" s="235" t="s">
        <v>280</v>
      </c>
      <c r="Z50" s="214"/>
      <c r="AA50" s="214"/>
      <c r="AB50" s="214"/>
      <c r="AC50" s="214"/>
      <c r="AD50" s="214"/>
      <c r="AE50" s="214"/>
      <c r="AF50" s="214"/>
      <c r="AG50" s="214" t="s">
        <v>293</v>
      </c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outlineLevel="1" x14ac:dyDescent="0.2">
      <c r="A51" s="254">
        <v>25</v>
      </c>
      <c r="B51" s="255" t="s">
        <v>2144</v>
      </c>
      <c r="C51" s="264" t="s">
        <v>2145</v>
      </c>
      <c r="D51" s="256" t="s">
        <v>374</v>
      </c>
      <c r="E51" s="257">
        <v>1</v>
      </c>
      <c r="F51" s="258"/>
      <c r="G51" s="259">
        <f>ROUND(E51*F51,2)</f>
        <v>0</v>
      </c>
      <c r="H51" s="236"/>
      <c r="I51" s="235">
        <f>ROUND(E51*H51,2)</f>
        <v>0</v>
      </c>
      <c r="J51" s="236"/>
      <c r="K51" s="235">
        <f>ROUND(E51*J51,2)</f>
        <v>0</v>
      </c>
      <c r="L51" s="235">
        <v>21</v>
      </c>
      <c r="M51" s="235">
        <f>G51*(1+L51/100)</f>
        <v>0</v>
      </c>
      <c r="N51" s="234">
        <v>0</v>
      </c>
      <c r="O51" s="234">
        <f>ROUND(E51*N51,2)</f>
        <v>0</v>
      </c>
      <c r="P51" s="234">
        <v>0</v>
      </c>
      <c r="Q51" s="234">
        <f>ROUND(E51*P51,2)</f>
        <v>0</v>
      </c>
      <c r="R51" s="235"/>
      <c r="S51" s="235" t="s">
        <v>277</v>
      </c>
      <c r="T51" s="235" t="s">
        <v>278</v>
      </c>
      <c r="U51" s="235">
        <v>0.92</v>
      </c>
      <c r="V51" s="235">
        <f>ROUND(E51*U51,2)</f>
        <v>0.92</v>
      </c>
      <c r="W51" s="235"/>
      <c r="X51" s="235" t="s">
        <v>279</v>
      </c>
      <c r="Y51" s="235" t="s">
        <v>280</v>
      </c>
      <c r="Z51" s="214"/>
      <c r="AA51" s="214"/>
      <c r="AB51" s="214"/>
      <c r="AC51" s="214"/>
      <c r="AD51" s="214"/>
      <c r="AE51" s="214"/>
      <c r="AF51" s="214"/>
      <c r="AG51" s="214" t="s">
        <v>293</v>
      </c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outlineLevel="1" x14ac:dyDescent="0.2">
      <c r="A52" s="254">
        <v>26</v>
      </c>
      <c r="B52" s="255" t="s">
        <v>2146</v>
      </c>
      <c r="C52" s="264" t="s">
        <v>2147</v>
      </c>
      <c r="D52" s="256" t="s">
        <v>351</v>
      </c>
      <c r="E52" s="257">
        <v>80</v>
      </c>
      <c r="F52" s="258"/>
      <c r="G52" s="259">
        <f>ROUND(E52*F52,2)</f>
        <v>0</v>
      </c>
      <c r="H52" s="236"/>
      <c r="I52" s="235">
        <f>ROUND(E52*H52,2)</f>
        <v>0</v>
      </c>
      <c r="J52" s="236"/>
      <c r="K52" s="235">
        <f>ROUND(E52*J52,2)</f>
        <v>0</v>
      </c>
      <c r="L52" s="235">
        <v>21</v>
      </c>
      <c r="M52" s="235">
        <f>G52*(1+L52/100)</f>
        <v>0</v>
      </c>
      <c r="N52" s="234">
        <v>0</v>
      </c>
      <c r="O52" s="234">
        <f>ROUND(E52*N52,2)</f>
        <v>0</v>
      </c>
      <c r="P52" s="234">
        <v>0</v>
      </c>
      <c r="Q52" s="234">
        <f>ROUND(E52*P52,2)</f>
        <v>0</v>
      </c>
      <c r="R52" s="235"/>
      <c r="S52" s="235" t="s">
        <v>277</v>
      </c>
      <c r="T52" s="235" t="s">
        <v>278</v>
      </c>
      <c r="U52" s="235">
        <v>2.5999999999999999E-2</v>
      </c>
      <c r="V52" s="235">
        <f>ROUND(E52*U52,2)</f>
        <v>2.08</v>
      </c>
      <c r="W52" s="235"/>
      <c r="X52" s="235" t="s">
        <v>279</v>
      </c>
      <c r="Y52" s="235" t="s">
        <v>280</v>
      </c>
      <c r="Z52" s="214"/>
      <c r="AA52" s="214"/>
      <c r="AB52" s="214"/>
      <c r="AC52" s="214"/>
      <c r="AD52" s="214"/>
      <c r="AE52" s="214"/>
      <c r="AF52" s="214"/>
      <c r="AG52" s="214" t="s">
        <v>293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ht="25.5" x14ac:dyDescent="0.2">
      <c r="A53" s="241" t="s">
        <v>272</v>
      </c>
      <c r="B53" s="242" t="s">
        <v>165</v>
      </c>
      <c r="C53" s="261" t="s">
        <v>166</v>
      </c>
      <c r="D53" s="243"/>
      <c r="E53" s="244"/>
      <c r="F53" s="245"/>
      <c r="G53" s="246">
        <f>SUMIF(AG54:AG64,"&lt;&gt;NOR",G54:G64)</f>
        <v>0</v>
      </c>
      <c r="H53" s="240"/>
      <c r="I53" s="240">
        <f>SUM(I54:I64)</f>
        <v>0</v>
      </c>
      <c r="J53" s="240"/>
      <c r="K53" s="240">
        <f>SUM(K54:K64)</f>
        <v>0</v>
      </c>
      <c r="L53" s="240"/>
      <c r="M53" s="240">
        <f>SUM(M54:M64)</f>
        <v>0</v>
      </c>
      <c r="N53" s="239"/>
      <c r="O53" s="239">
        <f>SUM(O54:O64)</f>
        <v>0</v>
      </c>
      <c r="P53" s="239"/>
      <c r="Q53" s="239">
        <f>SUM(Q54:Q64)</f>
        <v>0</v>
      </c>
      <c r="R53" s="240"/>
      <c r="S53" s="240"/>
      <c r="T53" s="240"/>
      <c r="U53" s="240"/>
      <c r="V53" s="240">
        <f>SUM(V54:V64)</f>
        <v>309.29000000000002</v>
      </c>
      <c r="W53" s="240"/>
      <c r="X53" s="240"/>
      <c r="Y53" s="240"/>
      <c r="AG53" t="s">
        <v>273</v>
      </c>
    </row>
    <row r="54" spans="1:60" ht="22.5" outlineLevel="1" x14ac:dyDescent="0.2">
      <c r="A54" s="254">
        <v>27</v>
      </c>
      <c r="B54" s="255" t="s">
        <v>1542</v>
      </c>
      <c r="C54" s="264" t="s">
        <v>2148</v>
      </c>
      <c r="D54" s="256" t="s">
        <v>276</v>
      </c>
      <c r="E54" s="257">
        <v>90.3</v>
      </c>
      <c r="F54" s="258"/>
      <c r="G54" s="259">
        <f>ROUND(E54*F54,2)</f>
        <v>0</v>
      </c>
      <c r="H54" s="236"/>
      <c r="I54" s="235">
        <f>ROUND(E54*H54,2)</f>
        <v>0</v>
      </c>
      <c r="J54" s="236"/>
      <c r="K54" s="235">
        <f>ROUND(E54*J54,2)</f>
        <v>0</v>
      </c>
      <c r="L54" s="235">
        <v>21</v>
      </c>
      <c r="M54" s="235">
        <f>G54*(1+L54/100)</f>
        <v>0</v>
      </c>
      <c r="N54" s="234">
        <v>0</v>
      </c>
      <c r="O54" s="234">
        <f>ROUND(E54*N54,2)</f>
        <v>0</v>
      </c>
      <c r="P54" s="234">
        <v>0</v>
      </c>
      <c r="Q54" s="234">
        <f>ROUND(E54*P54,2)</f>
        <v>0</v>
      </c>
      <c r="R54" s="235"/>
      <c r="S54" s="235" t="s">
        <v>277</v>
      </c>
      <c r="T54" s="235" t="s">
        <v>278</v>
      </c>
      <c r="U54" s="235">
        <v>1.6950000000000001</v>
      </c>
      <c r="V54" s="235">
        <f>ROUND(E54*U54,2)</f>
        <v>153.06</v>
      </c>
      <c r="W54" s="235"/>
      <c r="X54" s="235" t="s">
        <v>279</v>
      </c>
      <c r="Y54" s="235" t="s">
        <v>280</v>
      </c>
      <c r="Z54" s="214"/>
      <c r="AA54" s="214"/>
      <c r="AB54" s="214"/>
      <c r="AC54" s="214"/>
      <c r="AD54" s="214"/>
      <c r="AE54" s="214"/>
      <c r="AF54" s="214"/>
      <c r="AG54" s="214" t="s">
        <v>293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ht="22.5" outlineLevel="1" x14ac:dyDescent="0.2">
      <c r="A55" s="254">
        <v>28</v>
      </c>
      <c r="B55" s="255" t="s">
        <v>1558</v>
      </c>
      <c r="C55" s="264" t="s">
        <v>2149</v>
      </c>
      <c r="D55" s="256" t="s">
        <v>276</v>
      </c>
      <c r="E55" s="257">
        <v>28</v>
      </c>
      <c r="F55" s="258"/>
      <c r="G55" s="259">
        <f>ROUND(E55*F55,2)</f>
        <v>0</v>
      </c>
      <c r="H55" s="236"/>
      <c r="I55" s="235">
        <f>ROUND(E55*H55,2)</f>
        <v>0</v>
      </c>
      <c r="J55" s="236"/>
      <c r="K55" s="235">
        <f>ROUND(E55*J55,2)</f>
        <v>0</v>
      </c>
      <c r="L55" s="235">
        <v>21</v>
      </c>
      <c r="M55" s="235">
        <f>G55*(1+L55/100)</f>
        <v>0</v>
      </c>
      <c r="N55" s="234">
        <v>0</v>
      </c>
      <c r="O55" s="234">
        <f>ROUND(E55*N55,2)</f>
        <v>0</v>
      </c>
      <c r="P55" s="234">
        <v>0</v>
      </c>
      <c r="Q55" s="234">
        <f>ROUND(E55*P55,2)</f>
        <v>0</v>
      </c>
      <c r="R55" s="235"/>
      <c r="S55" s="235" t="s">
        <v>277</v>
      </c>
      <c r="T55" s="235" t="s">
        <v>278</v>
      </c>
      <c r="U55" s="235">
        <v>1.887</v>
      </c>
      <c r="V55" s="235">
        <f>ROUND(E55*U55,2)</f>
        <v>52.84</v>
      </c>
      <c r="W55" s="235"/>
      <c r="X55" s="235" t="s">
        <v>279</v>
      </c>
      <c r="Y55" s="235" t="s">
        <v>280</v>
      </c>
      <c r="Z55" s="214"/>
      <c r="AA55" s="214"/>
      <c r="AB55" s="214"/>
      <c r="AC55" s="214"/>
      <c r="AD55" s="214"/>
      <c r="AE55" s="214"/>
      <c r="AF55" s="214"/>
      <c r="AG55" s="214" t="s">
        <v>293</v>
      </c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1" x14ac:dyDescent="0.2">
      <c r="A56" s="254">
        <v>29</v>
      </c>
      <c r="B56" s="255" t="s">
        <v>2150</v>
      </c>
      <c r="C56" s="264" t="s">
        <v>2151</v>
      </c>
      <c r="D56" s="256" t="s">
        <v>351</v>
      </c>
      <c r="E56" s="257">
        <v>80</v>
      </c>
      <c r="F56" s="258"/>
      <c r="G56" s="259">
        <f>ROUND(E56*F56,2)</f>
        <v>0</v>
      </c>
      <c r="H56" s="236"/>
      <c r="I56" s="235">
        <f>ROUND(E56*H56,2)</f>
        <v>0</v>
      </c>
      <c r="J56" s="236"/>
      <c r="K56" s="235">
        <f>ROUND(E56*J56,2)</f>
        <v>0</v>
      </c>
      <c r="L56" s="235">
        <v>21</v>
      </c>
      <c r="M56" s="235">
        <f>G56*(1+L56/100)</f>
        <v>0</v>
      </c>
      <c r="N56" s="234">
        <v>0</v>
      </c>
      <c r="O56" s="234">
        <f>ROUND(E56*N56,2)</f>
        <v>0</v>
      </c>
      <c r="P56" s="234">
        <v>0</v>
      </c>
      <c r="Q56" s="234">
        <f>ROUND(E56*P56,2)</f>
        <v>0</v>
      </c>
      <c r="R56" s="235"/>
      <c r="S56" s="235" t="s">
        <v>277</v>
      </c>
      <c r="T56" s="235" t="s">
        <v>278</v>
      </c>
      <c r="U56" s="235">
        <v>0.15</v>
      </c>
      <c r="V56" s="235">
        <f>ROUND(E56*U56,2)</f>
        <v>12</v>
      </c>
      <c r="W56" s="235"/>
      <c r="X56" s="235" t="s">
        <v>279</v>
      </c>
      <c r="Y56" s="235" t="s">
        <v>280</v>
      </c>
      <c r="Z56" s="214"/>
      <c r="AA56" s="214"/>
      <c r="AB56" s="214"/>
      <c r="AC56" s="214"/>
      <c r="AD56" s="214"/>
      <c r="AE56" s="214"/>
      <c r="AF56" s="214"/>
      <c r="AG56" s="214" t="s">
        <v>293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outlineLevel="1" x14ac:dyDescent="0.2">
      <c r="A57" s="254">
        <v>30</v>
      </c>
      <c r="B57" s="255" t="s">
        <v>2152</v>
      </c>
      <c r="C57" s="264" t="s">
        <v>2153</v>
      </c>
      <c r="D57" s="256" t="s">
        <v>351</v>
      </c>
      <c r="E57" s="257">
        <v>80</v>
      </c>
      <c r="F57" s="258"/>
      <c r="G57" s="259">
        <f>ROUND(E57*F57,2)</f>
        <v>0</v>
      </c>
      <c r="H57" s="236"/>
      <c r="I57" s="235">
        <f>ROUND(E57*H57,2)</f>
        <v>0</v>
      </c>
      <c r="J57" s="236"/>
      <c r="K57" s="235">
        <f>ROUND(E57*J57,2)</f>
        <v>0</v>
      </c>
      <c r="L57" s="235">
        <v>21</v>
      </c>
      <c r="M57" s="235">
        <f>G57*(1+L57/100)</f>
        <v>0</v>
      </c>
      <c r="N57" s="234">
        <v>0</v>
      </c>
      <c r="O57" s="234">
        <f>ROUND(E57*N57,2)</f>
        <v>0</v>
      </c>
      <c r="P57" s="234">
        <v>0</v>
      </c>
      <c r="Q57" s="234">
        <f>ROUND(E57*P57,2)</f>
        <v>0</v>
      </c>
      <c r="R57" s="235"/>
      <c r="S57" s="235" t="s">
        <v>277</v>
      </c>
      <c r="T57" s="235" t="s">
        <v>278</v>
      </c>
      <c r="U57" s="235">
        <v>4.3999999999999997E-2</v>
      </c>
      <c r="V57" s="235">
        <f>ROUND(E57*U57,2)</f>
        <v>3.52</v>
      </c>
      <c r="W57" s="235"/>
      <c r="X57" s="235" t="s">
        <v>279</v>
      </c>
      <c r="Y57" s="235" t="s">
        <v>280</v>
      </c>
      <c r="Z57" s="214"/>
      <c r="AA57" s="214"/>
      <c r="AB57" s="214"/>
      <c r="AC57" s="214"/>
      <c r="AD57" s="214"/>
      <c r="AE57" s="214"/>
      <c r="AF57" s="214"/>
      <c r="AG57" s="214" t="s">
        <v>293</v>
      </c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outlineLevel="1" x14ac:dyDescent="0.2">
      <c r="A58" s="254">
        <v>31</v>
      </c>
      <c r="B58" s="255" t="s">
        <v>2154</v>
      </c>
      <c r="C58" s="264" t="s">
        <v>2155</v>
      </c>
      <c r="D58" s="256" t="s">
        <v>351</v>
      </c>
      <c r="E58" s="257">
        <v>258</v>
      </c>
      <c r="F58" s="258"/>
      <c r="G58" s="259">
        <f>ROUND(E58*F58,2)</f>
        <v>0</v>
      </c>
      <c r="H58" s="236"/>
      <c r="I58" s="235">
        <f>ROUND(E58*H58,2)</f>
        <v>0</v>
      </c>
      <c r="J58" s="236"/>
      <c r="K58" s="235">
        <f>ROUND(E58*J58,2)</f>
        <v>0</v>
      </c>
      <c r="L58" s="235">
        <v>21</v>
      </c>
      <c r="M58" s="235">
        <f>G58*(1+L58/100)</f>
        <v>0</v>
      </c>
      <c r="N58" s="234">
        <v>0</v>
      </c>
      <c r="O58" s="234">
        <f>ROUND(E58*N58,2)</f>
        <v>0</v>
      </c>
      <c r="P58" s="234">
        <v>0</v>
      </c>
      <c r="Q58" s="234">
        <f>ROUND(E58*P58,2)</f>
        <v>0</v>
      </c>
      <c r="R58" s="235"/>
      <c r="S58" s="235" t="s">
        <v>277</v>
      </c>
      <c r="T58" s="235" t="s">
        <v>278</v>
      </c>
      <c r="U58" s="235">
        <v>5.8999999999999997E-2</v>
      </c>
      <c r="V58" s="235">
        <f>ROUND(E58*U58,2)</f>
        <v>15.22</v>
      </c>
      <c r="W58" s="235"/>
      <c r="X58" s="235" t="s">
        <v>279</v>
      </c>
      <c r="Y58" s="235" t="s">
        <v>280</v>
      </c>
      <c r="Z58" s="214"/>
      <c r="AA58" s="214"/>
      <c r="AB58" s="214"/>
      <c r="AC58" s="214"/>
      <c r="AD58" s="214"/>
      <c r="AE58" s="214"/>
      <c r="AF58" s="214"/>
      <c r="AG58" s="214" t="s">
        <v>293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outlineLevel="1" x14ac:dyDescent="0.2">
      <c r="A59" s="254">
        <v>32</v>
      </c>
      <c r="B59" s="255" t="s">
        <v>2156</v>
      </c>
      <c r="C59" s="264" t="s">
        <v>2157</v>
      </c>
      <c r="D59" s="256" t="s">
        <v>2158</v>
      </c>
      <c r="E59" s="257">
        <v>3</v>
      </c>
      <c r="F59" s="258"/>
      <c r="G59" s="259">
        <f>ROUND(E59*F59,2)</f>
        <v>0</v>
      </c>
      <c r="H59" s="236"/>
      <c r="I59" s="235">
        <f>ROUND(E59*H59,2)</f>
        <v>0</v>
      </c>
      <c r="J59" s="236"/>
      <c r="K59" s="235">
        <f>ROUND(E59*J59,2)</f>
        <v>0</v>
      </c>
      <c r="L59" s="235">
        <v>21</v>
      </c>
      <c r="M59" s="235">
        <f>G59*(1+L59/100)</f>
        <v>0</v>
      </c>
      <c r="N59" s="234">
        <v>0</v>
      </c>
      <c r="O59" s="234">
        <f>ROUND(E59*N59,2)</f>
        <v>0</v>
      </c>
      <c r="P59" s="234">
        <v>0</v>
      </c>
      <c r="Q59" s="234">
        <f>ROUND(E59*P59,2)</f>
        <v>0</v>
      </c>
      <c r="R59" s="235"/>
      <c r="S59" s="235" t="s">
        <v>277</v>
      </c>
      <c r="T59" s="235" t="s">
        <v>278</v>
      </c>
      <c r="U59" s="235">
        <v>6.2</v>
      </c>
      <c r="V59" s="235">
        <f>ROUND(E59*U59,2)</f>
        <v>18.600000000000001</v>
      </c>
      <c r="W59" s="235"/>
      <c r="X59" s="235" t="s">
        <v>279</v>
      </c>
      <c r="Y59" s="235" t="s">
        <v>280</v>
      </c>
      <c r="Z59" s="214"/>
      <c r="AA59" s="214"/>
      <c r="AB59" s="214"/>
      <c r="AC59" s="214"/>
      <c r="AD59" s="214"/>
      <c r="AE59" s="214"/>
      <c r="AF59" s="214"/>
      <c r="AG59" s="214" t="s">
        <v>293</v>
      </c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outlineLevel="1" x14ac:dyDescent="0.2">
      <c r="A60" s="254">
        <v>33</v>
      </c>
      <c r="B60" s="255" t="s">
        <v>2159</v>
      </c>
      <c r="C60" s="264" t="s">
        <v>2160</v>
      </c>
      <c r="D60" s="256" t="s">
        <v>374</v>
      </c>
      <c r="E60" s="257">
        <v>3</v>
      </c>
      <c r="F60" s="258"/>
      <c r="G60" s="259">
        <f>ROUND(E60*F60,2)</f>
        <v>0</v>
      </c>
      <c r="H60" s="236"/>
      <c r="I60" s="235">
        <f>ROUND(E60*H60,2)</f>
        <v>0</v>
      </c>
      <c r="J60" s="236"/>
      <c r="K60" s="235">
        <f>ROUND(E60*J60,2)</f>
        <v>0</v>
      </c>
      <c r="L60" s="235">
        <v>21</v>
      </c>
      <c r="M60" s="235">
        <f>G60*(1+L60/100)</f>
        <v>0</v>
      </c>
      <c r="N60" s="234">
        <v>0</v>
      </c>
      <c r="O60" s="234">
        <f>ROUND(E60*N60,2)</f>
        <v>0</v>
      </c>
      <c r="P60" s="234">
        <v>0</v>
      </c>
      <c r="Q60" s="234">
        <f>ROUND(E60*P60,2)</f>
        <v>0</v>
      </c>
      <c r="R60" s="235"/>
      <c r="S60" s="235" t="s">
        <v>277</v>
      </c>
      <c r="T60" s="235" t="s">
        <v>278</v>
      </c>
      <c r="U60" s="235">
        <v>1.3140000000000001</v>
      </c>
      <c r="V60" s="235">
        <f>ROUND(E60*U60,2)</f>
        <v>3.94</v>
      </c>
      <c r="W60" s="235"/>
      <c r="X60" s="235" t="s">
        <v>279</v>
      </c>
      <c r="Y60" s="235" t="s">
        <v>280</v>
      </c>
      <c r="Z60" s="214"/>
      <c r="AA60" s="214"/>
      <c r="AB60" s="214"/>
      <c r="AC60" s="214"/>
      <c r="AD60" s="214"/>
      <c r="AE60" s="214"/>
      <c r="AF60" s="214"/>
      <c r="AG60" s="214" t="s">
        <v>293</v>
      </c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ht="22.5" outlineLevel="1" x14ac:dyDescent="0.2">
      <c r="A61" s="254">
        <v>34</v>
      </c>
      <c r="B61" s="255" t="s">
        <v>1798</v>
      </c>
      <c r="C61" s="264" t="s">
        <v>2161</v>
      </c>
      <c r="D61" s="256" t="s">
        <v>374</v>
      </c>
      <c r="E61" s="257">
        <v>3</v>
      </c>
      <c r="F61" s="258"/>
      <c r="G61" s="259">
        <f>ROUND(E61*F61,2)</f>
        <v>0</v>
      </c>
      <c r="H61" s="236"/>
      <c r="I61" s="235">
        <f>ROUND(E61*H61,2)</f>
        <v>0</v>
      </c>
      <c r="J61" s="236"/>
      <c r="K61" s="235">
        <f>ROUND(E61*J61,2)</f>
        <v>0</v>
      </c>
      <c r="L61" s="235">
        <v>21</v>
      </c>
      <c r="M61" s="235">
        <f>G61*(1+L61/100)</f>
        <v>0</v>
      </c>
      <c r="N61" s="234">
        <v>0</v>
      </c>
      <c r="O61" s="234">
        <f>ROUND(E61*N61,2)</f>
        <v>0</v>
      </c>
      <c r="P61" s="234">
        <v>0</v>
      </c>
      <c r="Q61" s="234">
        <f>ROUND(E61*P61,2)</f>
        <v>0</v>
      </c>
      <c r="R61" s="235"/>
      <c r="S61" s="235" t="s">
        <v>277</v>
      </c>
      <c r="T61" s="235" t="s">
        <v>278</v>
      </c>
      <c r="U61" s="235">
        <v>1.6890000000000001</v>
      </c>
      <c r="V61" s="235">
        <f>ROUND(E61*U61,2)</f>
        <v>5.07</v>
      </c>
      <c r="W61" s="235"/>
      <c r="X61" s="235" t="s">
        <v>279</v>
      </c>
      <c r="Y61" s="235" t="s">
        <v>280</v>
      </c>
      <c r="Z61" s="214"/>
      <c r="AA61" s="214"/>
      <c r="AB61" s="214"/>
      <c r="AC61" s="214"/>
      <c r="AD61" s="214"/>
      <c r="AE61" s="214"/>
      <c r="AF61" s="214"/>
      <c r="AG61" s="214" t="s">
        <v>293</v>
      </c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ht="22.5" outlineLevel="1" x14ac:dyDescent="0.2">
      <c r="A62" s="254">
        <v>35</v>
      </c>
      <c r="B62" s="255" t="s">
        <v>2162</v>
      </c>
      <c r="C62" s="264" t="s">
        <v>2163</v>
      </c>
      <c r="D62" s="256" t="s">
        <v>379</v>
      </c>
      <c r="E62" s="257">
        <v>212.94</v>
      </c>
      <c r="F62" s="258"/>
      <c r="G62" s="259">
        <f>ROUND(E62*F62,2)</f>
        <v>0</v>
      </c>
      <c r="H62" s="236"/>
      <c r="I62" s="235">
        <f>ROUND(E62*H62,2)</f>
        <v>0</v>
      </c>
      <c r="J62" s="236"/>
      <c r="K62" s="235">
        <f>ROUND(E62*J62,2)</f>
        <v>0</v>
      </c>
      <c r="L62" s="235">
        <v>21</v>
      </c>
      <c r="M62" s="235">
        <f>G62*(1+L62/100)</f>
        <v>0</v>
      </c>
      <c r="N62" s="234">
        <v>0</v>
      </c>
      <c r="O62" s="234">
        <f>ROUND(E62*N62,2)</f>
        <v>0</v>
      </c>
      <c r="P62" s="234">
        <v>0</v>
      </c>
      <c r="Q62" s="234">
        <f>ROUND(E62*P62,2)</f>
        <v>0</v>
      </c>
      <c r="R62" s="235"/>
      <c r="S62" s="235" t="s">
        <v>277</v>
      </c>
      <c r="T62" s="235" t="s">
        <v>278</v>
      </c>
      <c r="U62" s="235">
        <v>0.21149999999999999</v>
      </c>
      <c r="V62" s="235">
        <f>ROUND(E62*U62,2)</f>
        <v>45.04</v>
      </c>
      <c r="W62" s="235"/>
      <c r="X62" s="235" t="s">
        <v>279</v>
      </c>
      <c r="Y62" s="235" t="s">
        <v>280</v>
      </c>
      <c r="Z62" s="214"/>
      <c r="AA62" s="214"/>
      <c r="AB62" s="214"/>
      <c r="AC62" s="214"/>
      <c r="AD62" s="214"/>
      <c r="AE62" s="214"/>
      <c r="AF62" s="214"/>
      <c r="AG62" s="214" t="s">
        <v>293</v>
      </c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outlineLevel="1" x14ac:dyDescent="0.2">
      <c r="A63" s="254">
        <v>36</v>
      </c>
      <c r="B63" s="255" t="s">
        <v>1368</v>
      </c>
      <c r="C63" s="264" t="s">
        <v>2164</v>
      </c>
      <c r="D63" s="256" t="s">
        <v>374</v>
      </c>
      <c r="E63" s="257">
        <v>3</v>
      </c>
      <c r="F63" s="258"/>
      <c r="G63" s="259">
        <f>ROUND(E63*F63,2)</f>
        <v>0</v>
      </c>
      <c r="H63" s="236"/>
      <c r="I63" s="235">
        <f>ROUND(E63*H63,2)</f>
        <v>0</v>
      </c>
      <c r="J63" s="236"/>
      <c r="K63" s="235">
        <f>ROUND(E63*J63,2)</f>
        <v>0</v>
      </c>
      <c r="L63" s="235">
        <v>21</v>
      </c>
      <c r="M63" s="235">
        <f>G63*(1+L63/100)</f>
        <v>0</v>
      </c>
      <c r="N63" s="234">
        <v>0</v>
      </c>
      <c r="O63" s="234">
        <f>ROUND(E63*N63,2)</f>
        <v>0</v>
      </c>
      <c r="P63" s="234">
        <v>0</v>
      </c>
      <c r="Q63" s="234">
        <f>ROUND(E63*P63,2)</f>
        <v>0</v>
      </c>
      <c r="R63" s="235"/>
      <c r="S63" s="235" t="s">
        <v>311</v>
      </c>
      <c r="T63" s="235" t="s">
        <v>312</v>
      </c>
      <c r="U63" s="235">
        <v>0</v>
      </c>
      <c r="V63" s="235">
        <f>ROUND(E63*U63,2)</f>
        <v>0</v>
      </c>
      <c r="W63" s="235"/>
      <c r="X63" s="235" t="s">
        <v>346</v>
      </c>
      <c r="Y63" s="235" t="s">
        <v>280</v>
      </c>
      <c r="Z63" s="214"/>
      <c r="AA63" s="214"/>
      <c r="AB63" s="214"/>
      <c r="AC63" s="214"/>
      <c r="AD63" s="214"/>
      <c r="AE63" s="214"/>
      <c r="AF63" s="214"/>
      <c r="AG63" s="214" t="s">
        <v>347</v>
      </c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ht="22.5" outlineLevel="1" x14ac:dyDescent="0.2">
      <c r="A64" s="254">
        <v>37</v>
      </c>
      <c r="B64" s="255" t="s">
        <v>1371</v>
      </c>
      <c r="C64" s="264" t="s">
        <v>2165</v>
      </c>
      <c r="D64" s="256" t="s">
        <v>374</v>
      </c>
      <c r="E64" s="257">
        <v>3</v>
      </c>
      <c r="F64" s="258"/>
      <c r="G64" s="259">
        <f>ROUND(E64*F64,2)</f>
        <v>0</v>
      </c>
      <c r="H64" s="236"/>
      <c r="I64" s="235">
        <f>ROUND(E64*H64,2)</f>
        <v>0</v>
      </c>
      <c r="J64" s="236"/>
      <c r="K64" s="235">
        <f>ROUND(E64*J64,2)</f>
        <v>0</v>
      </c>
      <c r="L64" s="235">
        <v>21</v>
      </c>
      <c r="M64" s="235">
        <f>G64*(1+L64/100)</f>
        <v>0</v>
      </c>
      <c r="N64" s="234">
        <v>0</v>
      </c>
      <c r="O64" s="234">
        <f>ROUND(E64*N64,2)</f>
        <v>0</v>
      </c>
      <c r="P64" s="234">
        <v>0</v>
      </c>
      <c r="Q64" s="234">
        <f>ROUND(E64*P64,2)</f>
        <v>0</v>
      </c>
      <c r="R64" s="235"/>
      <c r="S64" s="235" t="s">
        <v>311</v>
      </c>
      <c r="T64" s="235" t="s">
        <v>312</v>
      </c>
      <c r="U64" s="235">
        <v>0</v>
      </c>
      <c r="V64" s="235">
        <f>ROUND(E64*U64,2)</f>
        <v>0</v>
      </c>
      <c r="W64" s="235"/>
      <c r="X64" s="235" t="s">
        <v>346</v>
      </c>
      <c r="Y64" s="235" t="s">
        <v>280</v>
      </c>
      <c r="Z64" s="214"/>
      <c r="AA64" s="214"/>
      <c r="AB64" s="214"/>
      <c r="AC64" s="214"/>
      <c r="AD64" s="214"/>
      <c r="AE64" s="214"/>
      <c r="AF64" s="214"/>
      <c r="AG64" s="214" t="s">
        <v>347</v>
      </c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</row>
    <row r="65" spans="1:60" x14ac:dyDescent="0.2">
      <c r="A65" s="241" t="s">
        <v>272</v>
      </c>
      <c r="B65" s="242" t="s">
        <v>244</v>
      </c>
      <c r="C65" s="261" t="s">
        <v>29</v>
      </c>
      <c r="D65" s="243"/>
      <c r="E65" s="244"/>
      <c r="F65" s="245"/>
      <c r="G65" s="246">
        <f>SUMIF(AG66:AG66,"&lt;&gt;NOR",G66:G66)</f>
        <v>0</v>
      </c>
      <c r="H65" s="240"/>
      <c r="I65" s="240">
        <f>SUM(I66:I66)</f>
        <v>0</v>
      </c>
      <c r="J65" s="240"/>
      <c r="K65" s="240">
        <f>SUM(K66:K66)</f>
        <v>0</v>
      </c>
      <c r="L65" s="240"/>
      <c r="M65" s="240">
        <f>SUM(M66:M66)</f>
        <v>0</v>
      </c>
      <c r="N65" s="239"/>
      <c r="O65" s="239">
        <f>SUM(O66:O66)</f>
        <v>0</v>
      </c>
      <c r="P65" s="239"/>
      <c r="Q65" s="239">
        <f>SUM(Q66:Q66)</f>
        <v>0</v>
      </c>
      <c r="R65" s="240"/>
      <c r="S65" s="240"/>
      <c r="T65" s="240"/>
      <c r="U65" s="240"/>
      <c r="V65" s="240">
        <f>SUM(V66:V66)</f>
        <v>0</v>
      </c>
      <c r="W65" s="240"/>
      <c r="X65" s="240"/>
      <c r="Y65" s="240"/>
      <c r="AG65" t="s">
        <v>273</v>
      </c>
    </row>
    <row r="66" spans="1:60" outlineLevel="1" x14ac:dyDescent="0.2">
      <c r="A66" s="248">
        <v>38</v>
      </c>
      <c r="B66" s="249" t="s">
        <v>1435</v>
      </c>
      <c r="C66" s="262" t="s">
        <v>1141</v>
      </c>
      <c r="D66" s="250" t="s">
        <v>804</v>
      </c>
      <c r="E66" s="251">
        <v>1</v>
      </c>
      <c r="F66" s="252"/>
      <c r="G66" s="253">
        <f>ROUND(E66*F66,2)</f>
        <v>0</v>
      </c>
      <c r="H66" s="236"/>
      <c r="I66" s="235">
        <f>ROUND(E66*H66,2)</f>
        <v>0</v>
      </c>
      <c r="J66" s="236"/>
      <c r="K66" s="235">
        <f>ROUND(E66*J66,2)</f>
        <v>0</v>
      </c>
      <c r="L66" s="235">
        <v>21</v>
      </c>
      <c r="M66" s="235">
        <f>G66*(1+L66/100)</f>
        <v>0</v>
      </c>
      <c r="N66" s="234">
        <v>0</v>
      </c>
      <c r="O66" s="234">
        <f>ROUND(E66*N66,2)</f>
        <v>0</v>
      </c>
      <c r="P66" s="234">
        <v>0</v>
      </c>
      <c r="Q66" s="234">
        <f>ROUND(E66*P66,2)</f>
        <v>0</v>
      </c>
      <c r="R66" s="235"/>
      <c r="S66" s="235" t="s">
        <v>277</v>
      </c>
      <c r="T66" s="235" t="s">
        <v>312</v>
      </c>
      <c r="U66" s="235">
        <v>0</v>
      </c>
      <c r="V66" s="235">
        <f>ROUND(E66*U66,2)</f>
        <v>0</v>
      </c>
      <c r="W66" s="235"/>
      <c r="X66" s="235" t="s">
        <v>805</v>
      </c>
      <c r="Y66" s="235" t="s">
        <v>280</v>
      </c>
      <c r="Z66" s="214"/>
      <c r="AA66" s="214"/>
      <c r="AB66" s="214"/>
      <c r="AC66" s="214"/>
      <c r="AD66" s="214"/>
      <c r="AE66" s="214"/>
      <c r="AF66" s="214"/>
      <c r="AG66" s="214" t="s">
        <v>809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x14ac:dyDescent="0.2">
      <c r="A67" s="3"/>
      <c r="B67" s="4"/>
      <c r="C67" s="266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AE67">
        <v>12</v>
      </c>
      <c r="AF67">
        <v>21</v>
      </c>
      <c r="AG67" t="s">
        <v>258</v>
      </c>
    </row>
    <row r="68" spans="1:60" x14ac:dyDescent="0.2">
      <c r="A68" s="217"/>
      <c r="B68" s="218" t="s">
        <v>31</v>
      </c>
      <c r="C68" s="267"/>
      <c r="D68" s="219"/>
      <c r="E68" s="220"/>
      <c r="F68" s="220"/>
      <c r="G68" s="247">
        <f>G8+G30+G48+G53+G65</f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AE68">
        <f>SUMIF(L7:L66,AE67,G7:G66)</f>
        <v>0</v>
      </c>
      <c r="AF68">
        <f>SUMIF(L7:L66,AF67,G7:G66)</f>
        <v>0</v>
      </c>
      <c r="AG68" t="s">
        <v>810</v>
      </c>
    </row>
    <row r="69" spans="1:60" x14ac:dyDescent="0.2">
      <c r="A69" s="3"/>
      <c r="B69" s="4"/>
      <c r="C69" s="266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60" x14ac:dyDescent="0.2">
      <c r="A70" s="3"/>
      <c r="B70" s="4"/>
      <c r="C70" s="266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60" x14ac:dyDescent="0.2">
      <c r="A71" s="221" t="s">
        <v>811</v>
      </c>
      <c r="B71" s="221"/>
      <c r="C71" s="268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60" x14ac:dyDescent="0.2">
      <c r="A72" s="222"/>
      <c r="B72" s="223"/>
      <c r="C72" s="269"/>
      <c r="D72" s="223"/>
      <c r="E72" s="223"/>
      <c r="F72" s="223"/>
      <c r="G72" s="22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AG72" t="s">
        <v>812</v>
      </c>
    </row>
    <row r="73" spans="1:60" x14ac:dyDescent="0.2">
      <c r="A73" s="225"/>
      <c r="B73" s="226"/>
      <c r="C73" s="270"/>
      <c r="D73" s="226"/>
      <c r="E73" s="226"/>
      <c r="F73" s="226"/>
      <c r="G73" s="227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60" x14ac:dyDescent="0.2">
      <c r="A74" s="225"/>
      <c r="B74" s="226"/>
      <c r="C74" s="270"/>
      <c r="D74" s="226"/>
      <c r="E74" s="226"/>
      <c r="F74" s="226"/>
      <c r="G74" s="227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60" x14ac:dyDescent="0.2">
      <c r="A75" s="225"/>
      <c r="B75" s="226"/>
      <c r="C75" s="270"/>
      <c r="D75" s="226"/>
      <c r="E75" s="226"/>
      <c r="F75" s="226"/>
      <c r="G75" s="227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60" x14ac:dyDescent="0.2">
      <c r="A76" s="228"/>
      <c r="B76" s="229"/>
      <c r="C76" s="271"/>
      <c r="D76" s="229"/>
      <c r="E76" s="229"/>
      <c r="F76" s="229"/>
      <c r="G76" s="23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60" x14ac:dyDescent="0.2">
      <c r="A77" s="3"/>
      <c r="B77" s="4"/>
      <c r="C77" s="266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60" x14ac:dyDescent="0.2">
      <c r="C78" s="272"/>
      <c r="D78" s="10"/>
      <c r="AG78" t="s">
        <v>813</v>
      </c>
    </row>
    <row r="79" spans="1:60" x14ac:dyDescent="0.2">
      <c r="D79" s="10"/>
    </row>
    <row r="80" spans="1:60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71:C71"/>
    <mergeCell ref="A72:G76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94</v>
      </c>
      <c r="C3" s="203" t="s">
        <v>95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96</v>
      </c>
      <c r="C4" s="206" t="s">
        <v>95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230</v>
      </c>
      <c r="C8" s="261" t="s">
        <v>231</v>
      </c>
      <c r="D8" s="243"/>
      <c r="E8" s="244"/>
      <c r="F8" s="245"/>
      <c r="G8" s="246">
        <f>SUMIF(AG9:AG19,"&lt;&gt;NOR",G9:G19)</f>
        <v>0</v>
      </c>
      <c r="H8" s="240"/>
      <c r="I8" s="240">
        <f>SUM(I9:I19)</f>
        <v>0</v>
      </c>
      <c r="J8" s="240"/>
      <c r="K8" s="240">
        <f>SUM(K9:K19)</f>
        <v>0</v>
      </c>
      <c r="L8" s="240"/>
      <c r="M8" s="240">
        <f>SUM(M9:M19)</f>
        <v>0</v>
      </c>
      <c r="N8" s="239"/>
      <c r="O8" s="239">
        <f>SUM(O9:O19)</f>
        <v>0</v>
      </c>
      <c r="P8" s="239"/>
      <c r="Q8" s="239">
        <f>SUM(Q9:Q19)</f>
        <v>0</v>
      </c>
      <c r="R8" s="240"/>
      <c r="S8" s="240"/>
      <c r="T8" s="240"/>
      <c r="U8" s="240"/>
      <c r="V8" s="240">
        <f>SUM(V9:V19)</f>
        <v>2</v>
      </c>
      <c r="W8" s="240"/>
      <c r="X8" s="240"/>
      <c r="Y8" s="240"/>
      <c r="AG8" t="s">
        <v>273</v>
      </c>
    </row>
    <row r="9" spans="1:60" outlineLevel="1" x14ac:dyDescent="0.2">
      <c r="A9" s="254">
        <v>1</v>
      </c>
      <c r="B9" s="255" t="s">
        <v>2166</v>
      </c>
      <c r="C9" s="264" t="s">
        <v>1336</v>
      </c>
      <c r="D9" s="256" t="s">
        <v>398</v>
      </c>
      <c r="E9" s="257">
        <v>27</v>
      </c>
      <c r="F9" s="258"/>
      <c r="G9" s="259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311</v>
      </c>
      <c r="T9" s="235" t="s">
        <v>312</v>
      </c>
      <c r="U9" s="235">
        <v>0</v>
      </c>
      <c r="V9" s="235">
        <f>ROUND(E9*U9,2)</f>
        <v>0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293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ht="22.5" outlineLevel="1" x14ac:dyDescent="0.2">
      <c r="A10" s="254">
        <v>2</v>
      </c>
      <c r="B10" s="255" t="s">
        <v>2167</v>
      </c>
      <c r="C10" s="264" t="s">
        <v>2168</v>
      </c>
      <c r="D10" s="256" t="s">
        <v>398</v>
      </c>
      <c r="E10" s="257">
        <v>2</v>
      </c>
      <c r="F10" s="258"/>
      <c r="G10" s="259">
        <f>ROUND(E10*F10,2)</f>
        <v>0</v>
      </c>
      <c r="H10" s="236"/>
      <c r="I10" s="235">
        <f>ROUND(E10*H10,2)</f>
        <v>0</v>
      </c>
      <c r="J10" s="236"/>
      <c r="K10" s="235">
        <f>ROUND(E10*J10,2)</f>
        <v>0</v>
      </c>
      <c r="L10" s="235">
        <v>21</v>
      </c>
      <c r="M10" s="235">
        <f>G10*(1+L10/100)</f>
        <v>0</v>
      </c>
      <c r="N10" s="234">
        <v>0</v>
      </c>
      <c r="O10" s="234">
        <f>ROUND(E10*N10,2)</f>
        <v>0</v>
      </c>
      <c r="P10" s="234">
        <v>0</v>
      </c>
      <c r="Q10" s="234">
        <f>ROUND(E10*P10,2)</f>
        <v>0</v>
      </c>
      <c r="R10" s="235"/>
      <c r="S10" s="235" t="s">
        <v>311</v>
      </c>
      <c r="T10" s="235" t="s">
        <v>312</v>
      </c>
      <c r="U10" s="235">
        <v>1</v>
      </c>
      <c r="V10" s="235">
        <f>ROUND(E10*U10,2)</f>
        <v>2</v>
      </c>
      <c r="W10" s="235"/>
      <c r="X10" s="235" t="s">
        <v>279</v>
      </c>
      <c r="Y10" s="235" t="s">
        <v>280</v>
      </c>
      <c r="Z10" s="214"/>
      <c r="AA10" s="214"/>
      <c r="AB10" s="214"/>
      <c r="AC10" s="214"/>
      <c r="AD10" s="214"/>
      <c r="AE10" s="214"/>
      <c r="AF10" s="214"/>
      <c r="AG10" s="214" t="s">
        <v>293</v>
      </c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">
      <c r="A11" s="254">
        <v>3</v>
      </c>
      <c r="B11" s="255" t="s">
        <v>1337</v>
      </c>
      <c r="C11" s="264" t="s">
        <v>2169</v>
      </c>
      <c r="D11" s="256" t="s">
        <v>1339</v>
      </c>
      <c r="E11" s="257">
        <v>16</v>
      </c>
      <c r="F11" s="258"/>
      <c r="G11" s="259">
        <f>ROUND(E11*F11,2)</f>
        <v>0</v>
      </c>
      <c r="H11" s="236"/>
      <c r="I11" s="235">
        <f>ROUND(E11*H11,2)</f>
        <v>0</v>
      </c>
      <c r="J11" s="236"/>
      <c r="K11" s="235">
        <f>ROUND(E11*J11,2)</f>
        <v>0</v>
      </c>
      <c r="L11" s="235">
        <v>21</v>
      </c>
      <c r="M11" s="235">
        <f>G11*(1+L11/100)</f>
        <v>0</v>
      </c>
      <c r="N11" s="234">
        <v>0</v>
      </c>
      <c r="O11" s="234">
        <f>ROUND(E11*N11,2)</f>
        <v>0</v>
      </c>
      <c r="P11" s="234">
        <v>0</v>
      </c>
      <c r="Q11" s="234">
        <f>ROUND(E11*P11,2)</f>
        <v>0</v>
      </c>
      <c r="R11" s="235"/>
      <c r="S11" s="235" t="s">
        <v>311</v>
      </c>
      <c r="T11" s="235" t="s">
        <v>312</v>
      </c>
      <c r="U11" s="235">
        <v>0</v>
      </c>
      <c r="V11" s="235">
        <f>ROUND(E11*U11,2)</f>
        <v>0</v>
      </c>
      <c r="W11" s="235"/>
      <c r="X11" s="235" t="s">
        <v>279</v>
      </c>
      <c r="Y11" s="235" t="s">
        <v>280</v>
      </c>
      <c r="Z11" s="214"/>
      <c r="AA11" s="214"/>
      <c r="AB11" s="214"/>
      <c r="AC11" s="214"/>
      <c r="AD11" s="214"/>
      <c r="AE11" s="214"/>
      <c r="AF11" s="214"/>
      <c r="AG11" s="214" t="s">
        <v>281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1" x14ac:dyDescent="0.2">
      <c r="A12" s="254">
        <v>4</v>
      </c>
      <c r="B12" s="255" t="s">
        <v>2170</v>
      </c>
      <c r="C12" s="264" t="s">
        <v>1344</v>
      </c>
      <c r="D12" s="256" t="s">
        <v>398</v>
      </c>
      <c r="E12" s="257">
        <v>4</v>
      </c>
      <c r="F12" s="258"/>
      <c r="G12" s="259">
        <f>ROUND(E12*F12,2)</f>
        <v>0</v>
      </c>
      <c r="H12" s="236"/>
      <c r="I12" s="235">
        <f>ROUND(E12*H12,2)</f>
        <v>0</v>
      </c>
      <c r="J12" s="236"/>
      <c r="K12" s="235">
        <f>ROUND(E12*J12,2)</f>
        <v>0</v>
      </c>
      <c r="L12" s="235">
        <v>21</v>
      </c>
      <c r="M12" s="235">
        <f>G12*(1+L12/100)</f>
        <v>0</v>
      </c>
      <c r="N12" s="234">
        <v>0</v>
      </c>
      <c r="O12" s="234">
        <f>ROUND(E12*N12,2)</f>
        <v>0</v>
      </c>
      <c r="P12" s="234">
        <v>0</v>
      </c>
      <c r="Q12" s="234">
        <f>ROUND(E12*P12,2)</f>
        <v>0</v>
      </c>
      <c r="R12" s="235"/>
      <c r="S12" s="235" t="s">
        <v>311</v>
      </c>
      <c r="T12" s="235" t="s">
        <v>312</v>
      </c>
      <c r="U12" s="235">
        <v>0</v>
      </c>
      <c r="V12" s="235">
        <f>ROUND(E12*U12,2)</f>
        <v>0</v>
      </c>
      <c r="W12" s="235"/>
      <c r="X12" s="235" t="s">
        <v>346</v>
      </c>
      <c r="Y12" s="235" t="s">
        <v>280</v>
      </c>
      <c r="Z12" s="214"/>
      <c r="AA12" s="214"/>
      <c r="AB12" s="214"/>
      <c r="AC12" s="214"/>
      <c r="AD12" s="214"/>
      <c r="AE12" s="214"/>
      <c r="AF12" s="214"/>
      <c r="AG12" s="214" t="s">
        <v>347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1" x14ac:dyDescent="0.2">
      <c r="A13" s="254">
        <v>5</v>
      </c>
      <c r="B13" s="255" t="s">
        <v>2171</v>
      </c>
      <c r="C13" s="264" t="s">
        <v>2172</v>
      </c>
      <c r="D13" s="256" t="s">
        <v>351</v>
      </c>
      <c r="E13" s="257">
        <v>260</v>
      </c>
      <c r="F13" s="258"/>
      <c r="G13" s="259">
        <f>ROUND(E13*F13,2)</f>
        <v>0</v>
      </c>
      <c r="H13" s="236"/>
      <c r="I13" s="235">
        <f>ROUND(E13*H13,2)</f>
        <v>0</v>
      </c>
      <c r="J13" s="236"/>
      <c r="K13" s="235">
        <f>ROUND(E13*J13,2)</f>
        <v>0</v>
      </c>
      <c r="L13" s="235">
        <v>21</v>
      </c>
      <c r="M13" s="235">
        <f>G13*(1+L13/100)</f>
        <v>0</v>
      </c>
      <c r="N13" s="234">
        <v>0</v>
      </c>
      <c r="O13" s="234">
        <f>ROUND(E13*N13,2)</f>
        <v>0</v>
      </c>
      <c r="P13" s="234">
        <v>0</v>
      </c>
      <c r="Q13" s="234">
        <f>ROUND(E13*P13,2)</f>
        <v>0</v>
      </c>
      <c r="R13" s="235"/>
      <c r="S13" s="235" t="s">
        <v>311</v>
      </c>
      <c r="T13" s="235" t="s">
        <v>312</v>
      </c>
      <c r="U13" s="235">
        <v>0</v>
      </c>
      <c r="V13" s="235">
        <f>ROUND(E13*U13,2)</f>
        <v>0</v>
      </c>
      <c r="W13" s="235"/>
      <c r="X13" s="235" t="s">
        <v>346</v>
      </c>
      <c r="Y13" s="235" t="s">
        <v>280</v>
      </c>
      <c r="Z13" s="214"/>
      <c r="AA13" s="214"/>
      <c r="AB13" s="214"/>
      <c r="AC13" s="214"/>
      <c r="AD13" s="214"/>
      <c r="AE13" s="214"/>
      <c r="AF13" s="214"/>
      <c r="AG13" s="214" t="s">
        <v>347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1" x14ac:dyDescent="0.2">
      <c r="A14" s="254">
        <v>6</v>
      </c>
      <c r="B14" s="255" t="s">
        <v>2173</v>
      </c>
      <c r="C14" s="264" t="s">
        <v>1351</v>
      </c>
      <c r="D14" s="256" t="s">
        <v>351</v>
      </c>
      <c r="E14" s="257">
        <v>290</v>
      </c>
      <c r="F14" s="258"/>
      <c r="G14" s="259">
        <f>ROUND(E14*F14,2)</f>
        <v>0</v>
      </c>
      <c r="H14" s="236"/>
      <c r="I14" s="235">
        <f>ROUND(E14*H14,2)</f>
        <v>0</v>
      </c>
      <c r="J14" s="236"/>
      <c r="K14" s="235">
        <f>ROUND(E14*J14,2)</f>
        <v>0</v>
      </c>
      <c r="L14" s="235">
        <v>21</v>
      </c>
      <c r="M14" s="235">
        <f>G14*(1+L14/100)</f>
        <v>0</v>
      </c>
      <c r="N14" s="234">
        <v>0</v>
      </c>
      <c r="O14" s="234">
        <f>ROUND(E14*N14,2)</f>
        <v>0</v>
      </c>
      <c r="P14" s="234">
        <v>0</v>
      </c>
      <c r="Q14" s="234">
        <f>ROUND(E14*P14,2)</f>
        <v>0</v>
      </c>
      <c r="R14" s="235"/>
      <c r="S14" s="235" t="s">
        <v>311</v>
      </c>
      <c r="T14" s="235" t="s">
        <v>312</v>
      </c>
      <c r="U14" s="235">
        <v>0</v>
      </c>
      <c r="V14" s="235">
        <f>ROUND(E14*U14,2)</f>
        <v>0</v>
      </c>
      <c r="W14" s="235"/>
      <c r="X14" s="235" t="s">
        <v>346</v>
      </c>
      <c r="Y14" s="235" t="s">
        <v>280</v>
      </c>
      <c r="Z14" s="214"/>
      <c r="AA14" s="214"/>
      <c r="AB14" s="214"/>
      <c r="AC14" s="214"/>
      <c r="AD14" s="214"/>
      <c r="AE14" s="214"/>
      <c r="AF14" s="214"/>
      <c r="AG14" s="214" t="s">
        <v>347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1" x14ac:dyDescent="0.2">
      <c r="A15" s="254">
        <v>7</v>
      </c>
      <c r="B15" s="255" t="s">
        <v>2174</v>
      </c>
      <c r="C15" s="264" t="s">
        <v>2175</v>
      </c>
      <c r="D15" s="256" t="s">
        <v>351</v>
      </c>
      <c r="E15" s="257">
        <v>290</v>
      </c>
      <c r="F15" s="258"/>
      <c r="G15" s="259">
        <f>ROUND(E15*F15,2)</f>
        <v>0</v>
      </c>
      <c r="H15" s="236"/>
      <c r="I15" s="235">
        <f>ROUND(E15*H15,2)</f>
        <v>0</v>
      </c>
      <c r="J15" s="236"/>
      <c r="K15" s="235">
        <f>ROUND(E15*J15,2)</f>
        <v>0</v>
      </c>
      <c r="L15" s="235">
        <v>21</v>
      </c>
      <c r="M15" s="235">
        <f>G15*(1+L15/100)</f>
        <v>0</v>
      </c>
      <c r="N15" s="234">
        <v>0</v>
      </c>
      <c r="O15" s="234">
        <f>ROUND(E15*N15,2)</f>
        <v>0</v>
      </c>
      <c r="P15" s="234">
        <v>0</v>
      </c>
      <c r="Q15" s="234">
        <f>ROUND(E15*P15,2)</f>
        <v>0</v>
      </c>
      <c r="R15" s="235"/>
      <c r="S15" s="235" t="s">
        <v>311</v>
      </c>
      <c r="T15" s="235" t="s">
        <v>312</v>
      </c>
      <c r="U15" s="235">
        <v>0</v>
      </c>
      <c r="V15" s="235">
        <f>ROUND(E15*U15,2)</f>
        <v>0</v>
      </c>
      <c r="W15" s="235"/>
      <c r="X15" s="235" t="s">
        <v>346</v>
      </c>
      <c r="Y15" s="235" t="s">
        <v>280</v>
      </c>
      <c r="Z15" s="214"/>
      <c r="AA15" s="214"/>
      <c r="AB15" s="214"/>
      <c r="AC15" s="214"/>
      <c r="AD15" s="214"/>
      <c r="AE15" s="214"/>
      <c r="AF15" s="214"/>
      <c r="AG15" s="214" t="s">
        <v>347</v>
      </c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">
      <c r="A16" s="254">
        <v>8</v>
      </c>
      <c r="B16" s="255" t="s">
        <v>2176</v>
      </c>
      <c r="C16" s="264" t="s">
        <v>2177</v>
      </c>
      <c r="D16" s="256" t="s">
        <v>398</v>
      </c>
      <c r="E16" s="257">
        <v>3</v>
      </c>
      <c r="F16" s="258"/>
      <c r="G16" s="259">
        <f>ROUND(E16*F16,2)</f>
        <v>0</v>
      </c>
      <c r="H16" s="236"/>
      <c r="I16" s="235">
        <f>ROUND(E16*H16,2)</f>
        <v>0</v>
      </c>
      <c r="J16" s="236"/>
      <c r="K16" s="235">
        <f>ROUND(E16*J16,2)</f>
        <v>0</v>
      </c>
      <c r="L16" s="235">
        <v>21</v>
      </c>
      <c r="M16" s="235">
        <f>G16*(1+L16/100)</f>
        <v>0</v>
      </c>
      <c r="N16" s="234">
        <v>0</v>
      </c>
      <c r="O16" s="234">
        <f>ROUND(E16*N16,2)</f>
        <v>0</v>
      </c>
      <c r="P16" s="234">
        <v>0</v>
      </c>
      <c r="Q16" s="234">
        <f>ROUND(E16*P16,2)</f>
        <v>0</v>
      </c>
      <c r="R16" s="235"/>
      <c r="S16" s="235" t="s">
        <v>311</v>
      </c>
      <c r="T16" s="235" t="s">
        <v>312</v>
      </c>
      <c r="U16" s="235">
        <v>0</v>
      </c>
      <c r="V16" s="235">
        <f>ROUND(E16*U16,2)</f>
        <v>0</v>
      </c>
      <c r="W16" s="235"/>
      <c r="X16" s="235" t="s">
        <v>346</v>
      </c>
      <c r="Y16" s="235" t="s">
        <v>280</v>
      </c>
      <c r="Z16" s="214"/>
      <c r="AA16" s="214"/>
      <c r="AB16" s="214"/>
      <c r="AC16" s="214"/>
      <c r="AD16" s="214"/>
      <c r="AE16" s="214"/>
      <c r="AF16" s="214"/>
      <c r="AG16" s="214" t="s">
        <v>347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1" x14ac:dyDescent="0.2">
      <c r="A17" s="254">
        <v>9</v>
      </c>
      <c r="B17" s="255" t="s">
        <v>2178</v>
      </c>
      <c r="C17" s="264" t="s">
        <v>2179</v>
      </c>
      <c r="D17" s="256" t="s">
        <v>398</v>
      </c>
      <c r="E17" s="257">
        <v>8</v>
      </c>
      <c r="F17" s="258"/>
      <c r="G17" s="259">
        <f>ROUND(E17*F17,2)</f>
        <v>0</v>
      </c>
      <c r="H17" s="236"/>
      <c r="I17" s="235">
        <f>ROUND(E17*H17,2)</f>
        <v>0</v>
      </c>
      <c r="J17" s="236"/>
      <c r="K17" s="235">
        <f>ROUND(E17*J17,2)</f>
        <v>0</v>
      </c>
      <c r="L17" s="235">
        <v>21</v>
      </c>
      <c r="M17" s="235">
        <f>G17*(1+L17/100)</f>
        <v>0</v>
      </c>
      <c r="N17" s="234">
        <v>0</v>
      </c>
      <c r="O17" s="234">
        <f>ROUND(E17*N17,2)</f>
        <v>0</v>
      </c>
      <c r="P17" s="234">
        <v>0</v>
      </c>
      <c r="Q17" s="234">
        <f>ROUND(E17*P17,2)</f>
        <v>0</v>
      </c>
      <c r="R17" s="235"/>
      <c r="S17" s="235" t="s">
        <v>311</v>
      </c>
      <c r="T17" s="235" t="s">
        <v>312</v>
      </c>
      <c r="U17" s="235">
        <v>0</v>
      </c>
      <c r="V17" s="235">
        <f>ROUND(E17*U17,2)</f>
        <v>0</v>
      </c>
      <c r="W17" s="235"/>
      <c r="X17" s="235" t="s">
        <v>346</v>
      </c>
      <c r="Y17" s="235" t="s">
        <v>280</v>
      </c>
      <c r="Z17" s="214"/>
      <c r="AA17" s="214"/>
      <c r="AB17" s="214"/>
      <c r="AC17" s="214"/>
      <c r="AD17" s="214"/>
      <c r="AE17" s="214"/>
      <c r="AF17" s="214"/>
      <c r="AG17" s="214" t="s">
        <v>347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1" x14ac:dyDescent="0.2">
      <c r="A18" s="254">
        <v>10</v>
      </c>
      <c r="B18" s="255" t="s">
        <v>2180</v>
      </c>
      <c r="C18" s="264" t="s">
        <v>1383</v>
      </c>
      <c r="D18" s="256" t="s">
        <v>398</v>
      </c>
      <c r="E18" s="257">
        <v>2</v>
      </c>
      <c r="F18" s="258"/>
      <c r="G18" s="259">
        <f>ROUND(E18*F18,2)</f>
        <v>0</v>
      </c>
      <c r="H18" s="236"/>
      <c r="I18" s="235">
        <f>ROUND(E18*H18,2)</f>
        <v>0</v>
      </c>
      <c r="J18" s="236"/>
      <c r="K18" s="235">
        <f>ROUND(E18*J18,2)</f>
        <v>0</v>
      </c>
      <c r="L18" s="235">
        <v>21</v>
      </c>
      <c r="M18" s="235">
        <f>G18*(1+L18/100)</f>
        <v>0</v>
      </c>
      <c r="N18" s="234">
        <v>0</v>
      </c>
      <c r="O18" s="234">
        <f>ROUND(E18*N18,2)</f>
        <v>0</v>
      </c>
      <c r="P18" s="234">
        <v>0</v>
      </c>
      <c r="Q18" s="234">
        <f>ROUND(E18*P18,2)</f>
        <v>0</v>
      </c>
      <c r="R18" s="235"/>
      <c r="S18" s="235" t="s">
        <v>311</v>
      </c>
      <c r="T18" s="235" t="s">
        <v>312</v>
      </c>
      <c r="U18" s="235">
        <v>0</v>
      </c>
      <c r="V18" s="235">
        <f>ROUND(E18*U18,2)</f>
        <v>0</v>
      </c>
      <c r="W18" s="235"/>
      <c r="X18" s="235" t="s">
        <v>346</v>
      </c>
      <c r="Y18" s="235" t="s">
        <v>280</v>
      </c>
      <c r="Z18" s="214"/>
      <c r="AA18" s="214"/>
      <c r="AB18" s="214"/>
      <c r="AC18" s="214"/>
      <c r="AD18" s="214"/>
      <c r="AE18" s="214"/>
      <c r="AF18" s="214"/>
      <c r="AG18" s="214" t="s">
        <v>347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1" x14ac:dyDescent="0.2">
      <c r="A19" s="254">
        <v>11</v>
      </c>
      <c r="B19" s="255" t="s">
        <v>2181</v>
      </c>
      <c r="C19" s="264" t="s">
        <v>2182</v>
      </c>
      <c r="D19" s="256" t="s">
        <v>398</v>
      </c>
      <c r="E19" s="257">
        <v>9</v>
      </c>
      <c r="F19" s="258"/>
      <c r="G19" s="259">
        <f>ROUND(E19*F19,2)</f>
        <v>0</v>
      </c>
      <c r="H19" s="236"/>
      <c r="I19" s="235">
        <f>ROUND(E19*H19,2)</f>
        <v>0</v>
      </c>
      <c r="J19" s="236"/>
      <c r="K19" s="235">
        <f>ROUND(E19*J19,2)</f>
        <v>0</v>
      </c>
      <c r="L19" s="235">
        <v>21</v>
      </c>
      <c r="M19" s="235">
        <f>G19*(1+L19/100)</f>
        <v>0</v>
      </c>
      <c r="N19" s="234">
        <v>0</v>
      </c>
      <c r="O19" s="234">
        <f>ROUND(E19*N19,2)</f>
        <v>0</v>
      </c>
      <c r="P19" s="234">
        <v>0</v>
      </c>
      <c r="Q19" s="234">
        <f>ROUND(E19*P19,2)</f>
        <v>0</v>
      </c>
      <c r="R19" s="235"/>
      <c r="S19" s="235" t="s">
        <v>311</v>
      </c>
      <c r="T19" s="235" t="s">
        <v>312</v>
      </c>
      <c r="U19" s="235">
        <v>0</v>
      </c>
      <c r="V19" s="235">
        <f>ROUND(E19*U19,2)</f>
        <v>0</v>
      </c>
      <c r="W19" s="235"/>
      <c r="X19" s="235" t="s">
        <v>346</v>
      </c>
      <c r="Y19" s="235" t="s">
        <v>280</v>
      </c>
      <c r="Z19" s="214"/>
      <c r="AA19" s="214"/>
      <c r="AB19" s="214"/>
      <c r="AC19" s="214"/>
      <c r="AD19" s="214"/>
      <c r="AE19" s="214"/>
      <c r="AF19" s="214"/>
      <c r="AG19" s="214" t="s">
        <v>347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x14ac:dyDescent="0.2">
      <c r="A20" s="241" t="s">
        <v>272</v>
      </c>
      <c r="B20" s="242" t="s">
        <v>232</v>
      </c>
      <c r="C20" s="261" t="s">
        <v>234</v>
      </c>
      <c r="D20" s="243"/>
      <c r="E20" s="244"/>
      <c r="F20" s="245"/>
      <c r="G20" s="246">
        <f>SUMIF(AG21:AG24,"&lt;&gt;NOR",G21:G24)</f>
        <v>0</v>
      </c>
      <c r="H20" s="240"/>
      <c r="I20" s="240">
        <f>SUM(I21:I24)</f>
        <v>0</v>
      </c>
      <c r="J20" s="240"/>
      <c r="K20" s="240">
        <f>SUM(K21:K24)</f>
        <v>0</v>
      </c>
      <c r="L20" s="240"/>
      <c r="M20" s="240">
        <f>SUM(M21:M24)</f>
        <v>0</v>
      </c>
      <c r="N20" s="239"/>
      <c r="O20" s="239">
        <f>SUM(O21:O24)</f>
        <v>0</v>
      </c>
      <c r="P20" s="239"/>
      <c r="Q20" s="239">
        <f>SUM(Q21:Q24)</f>
        <v>0</v>
      </c>
      <c r="R20" s="240"/>
      <c r="S20" s="240"/>
      <c r="T20" s="240"/>
      <c r="U20" s="240"/>
      <c r="V20" s="240">
        <f>SUM(V21:V24)</f>
        <v>0</v>
      </c>
      <c r="W20" s="240"/>
      <c r="X20" s="240"/>
      <c r="Y20" s="240"/>
      <c r="AG20" t="s">
        <v>273</v>
      </c>
    </row>
    <row r="21" spans="1:60" outlineLevel="1" x14ac:dyDescent="0.2">
      <c r="A21" s="254">
        <v>12</v>
      </c>
      <c r="B21" s="255" t="s">
        <v>139</v>
      </c>
      <c r="C21" s="264" t="s">
        <v>1413</v>
      </c>
      <c r="D21" s="256" t="s">
        <v>351</v>
      </c>
      <c r="E21" s="257">
        <v>50</v>
      </c>
      <c r="F21" s="258"/>
      <c r="G21" s="259">
        <f>ROUND(E21*F21,2)</f>
        <v>0</v>
      </c>
      <c r="H21" s="236"/>
      <c r="I21" s="235">
        <f>ROUND(E21*H21,2)</f>
        <v>0</v>
      </c>
      <c r="J21" s="236"/>
      <c r="K21" s="235">
        <f>ROUND(E21*J21,2)</f>
        <v>0</v>
      </c>
      <c r="L21" s="235">
        <v>21</v>
      </c>
      <c r="M21" s="235">
        <f>G21*(1+L21/100)</f>
        <v>0</v>
      </c>
      <c r="N21" s="234">
        <v>0</v>
      </c>
      <c r="O21" s="234">
        <f>ROUND(E21*N21,2)</f>
        <v>0</v>
      </c>
      <c r="P21" s="234">
        <v>0</v>
      </c>
      <c r="Q21" s="234">
        <f>ROUND(E21*P21,2)</f>
        <v>0</v>
      </c>
      <c r="R21" s="235"/>
      <c r="S21" s="235" t="s">
        <v>311</v>
      </c>
      <c r="T21" s="235" t="s">
        <v>312</v>
      </c>
      <c r="U21" s="235">
        <v>0</v>
      </c>
      <c r="V21" s="235">
        <f>ROUND(E21*U21,2)</f>
        <v>0</v>
      </c>
      <c r="W21" s="235"/>
      <c r="X21" s="235" t="s">
        <v>761</v>
      </c>
      <c r="Y21" s="235" t="s">
        <v>280</v>
      </c>
      <c r="Z21" s="214"/>
      <c r="AA21" s="214"/>
      <c r="AB21" s="214"/>
      <c r="AC21" s="214"/>
      <c r="AD21" s="214"/>
      <c r="AE21" s="214"/>
      <c r="AF21" s="214"/>
      <c r="AG21" s="214" t="s">
        <v>762</v>
      </c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1" x14ac:dyDescent="0.2">
      <c r="A22" s="254">
        <v>13</v>
      </c>
      <c r="B22" s="255" t="s">
        <v>141</v>
      </c>
      <c r="C22" s="264" t="s">
        <v>1414</v>
      </c>
      <c r="D22" s="256" t="s">
        <v>351</v>
      </c>
      <c r="E22" s="257">
        <v>20</v>
      </c>
      <c r="F22" s="258"/>
      <c r="G22" s="259">
        <f>ROUND(E22*F22,2)</f>
        <v>0</v>
      </c>
      <c r="H22" s="236"/>
      <c r="I22" s="235">
        <f>ROUND(E22*H22,2)</f>
        <v>0</v>
      </c>
      <c r="J22" s="236"/>
      <c r="K22" s="235">
        <f>ROUND(E22*J22,2)</f>
        <v>0</v>
      </c>
      <c r="L22" s="235">
        <v>21</v>
      </c>
      <c r="M22" s="235">
        <f>G22*(1+L22/100)</f>
        <v>0</v>
      </c>
      <c r="N22" s="234">
        <v>0</v>
      </c>
      <c r="O22" s="234">
        <f>ROUND(E22*N22,2)</f>
        <v>0</v>
      </c>
      <c r="P22" s="234">
        <v>0</v>
      </c>
      <c r="Q22" s="234">
        <f>ROUND(E22*P22,2)</f>
        <v>0</v>
      </c>
      <c r="R22" s="235"/>
      <c r="S22" s="235" t="s">
        <v>311</v>
      </c>
      <c r="T22" s="235" t="s">
        <v>312</v>
      </c>
      <c r="U22" s="235">
        <v>0</v>
      </c>
      <c r="V22" s="235">
        <f>ROUND(E22*U22,2)</f>
        <v>0</v>
      </c>
      <c r="W22" s="235"/>
      <c r="X22" s="235" t="s">
        <v>761</v>
      </c>
      <c r="Y22" s="235" t="s">
        <v>280</v>
      </c>
      <c r="Z22" s="214"/>
      <c r="AA22" s="214"/>
      <c r="AB22" s="214"/>
      <c r="AC22" s="214"/>
      <c r="AD22" s="214"/>
      <c r="AE22" s="214"/>
      <c r="AF22" s="214"/>
      <c r="AG22" s="214" t="s">
        <v>762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1" x14ac:dyDescent="0.2">
      <c r="A23" s="254">
        <v>14</v>
      </c>
      <c r="B23" s="255" t="s">
        <v>143</v>
      </c>
      <c r="C23" s="264" t="s">
        <v>1415</v>
      </c>
      <c r="D23" s="256" t="s">
        <v>398</v>
      </c>
      <c r="E23" s="257">
        <v>14</v>
      </c>
      <c r="F23" s="258"/>
      <c r="G23" s="259">
        <f>ROUND(E23*F23,2)</f>
        <v>0</v>
      </c>
      <c r="H23" s="236"/>
      <c r="I23" s="235">
        <f>ROUND(E23*H23,2)</f>
        <v>0</v>
      </c>
      <c r="J23" s="236"/>
      <c r="K23" s="235">
        <f>ROUND(E23*J23,2)</f>
        <v>0</v>
      </c>
      <c r="L23" s="235">
        <v>21</v>
      </c>
      <c r="M23" s="235">
        <f>G23*(1+L23/100)</f>
        <v>0</v>
      </c>
      <c r="N23" s="234">
        <v>0</v>
      </c>
      <c r="O23" s="234">
        <f>ROUND(E23*N23,2)</f>
        <v>0</v>
      </c>
      <c r="P23" s="234">
        <v>0</v>
      </c>
      <c r="Q23" s="234">
        <f>ROUND(E23*P23,2)</f>
        <v>0</v>
      </c>
      <c r="R23" s="235"/>
      <c r="S23" s="235" t="s">
        <v>311</v>
      </c>
      <c r="T23" s="235" t="s">
        <v>312</v>
      </c>
      <c r="U23" s="235">
        <v>0</v>
      </c>
      <c r="V23" s="235">
        <f>ROUND(E23*U23,2)</f>
        <v>0</v>
      </c>
      <c r="W23" s="235"/>
      <c r="X23" s="235" t="s">
        <v>761</v>
      </c>
      <c r="Y23" s="235" t="s">
        <v>280</v>
      </c>
      <c r="Z23" s="214"/>
      <c r="AA23" s="214"/>
      <c r="AB23" s="214"/>
      <c r="AC23" s="214"/>
      <c r="AD23" s="214"/>
      <c r="AE23" s="214"/>
      <c r="AF23" s="214"/>
      <c r="AG23" s="214" t="s">
        <v>762</v>
      </c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1" x14ac:dyDescent="0.2">
      <c r="A24" s="254">
        <v>15</v>
      </c>
      <c r="B24" s="255" t="s">
        <v>147</v>
      </c>
      <c r="C24" s="264" t="s">
        <v>1418</v>
      </c>
      <c r="D24" s="256" t="s">
        <v>398</v>
      </c>
      <c r="E24" s="257">
        <v>23</v>
      </c>
      <c r="F24" s="258"/>
      <c r="G24" s="259">
        <f>ROUND(E24*F24,2)</f>
        <v>0</v>
      </c>
      <c r="H24" s="236"/>
      <c r="I24" s="235">
        <f>ROUND(E24*H24,2)</f>
        <v>0</v>
      </c>
      <c r="J24" s="236"/>
      <c r="K24" s="235">
        <f>ROUND(E24*J24,2)</f>
        <v>0</v>
      </c>
      <c r="L24" s="235">
        <v>21</v>
      </c>
      <c r="M24" s="235">
        <f>G24*(1+L24/100)</f>
        <v>0</v>
      </c>
      <c r="N24" s="234">
        <v>0</v>
      </c>
      <c r="O24" s="234">
        <f>ROUND(E24*N24,2)</f>
        <v>0</v>
      </c>
      <c r="P24" s="234">
        <v>0</v>
      </c>
      <c r="Q24" s="234">
        <f>ROUND(E24*P24,2)</f>
        <v>0</v>
      </c>
      <c r="R24" s="235"/>
      <c r="S24" s="235" t="s">
        <v>311</v>
      </c>
      <c r="T24" s="235" t="s">
        <v>312</v>
      </c>
      <c r="U24" s="235">
        <v>0</v>
      </c>
      <c r="V24" s="235">
        <f>ROUND(E24*U24,2)</f>
        <v>0</v>
      </c>
      <c r="W24" s="235"/>
      <c r="X24" s="235" t="s">
        <v>761</v>
      </c>
      <c r="Y24" s="235" t="s">
        <v>280</v>
      </c>
      <c r="Z24" s="214"/>
      <c r="AA24" s="214"/>
      <c r="AB24" s="214"/>
      <c r="AC24" s="214"/>
      <c r="AD24" s="214"/>
      <c r="AE24" s="214"/>
      <c r="AF24" s="214"/>
      <c r="AG24" s="214" t="s">
        <v>762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x14ac:dyDescent="0.2">
      <c r="A25" s="241" t="s">
        <v>272</v>
      </c>
      <c r="B25" s="242" t="s">
        <v>239</v>
      </c>
      <c r="C25" s="261" t="s">
        <v>240</v>
      </c>
      <c r="D25" s="243"/>
      <c r="E25" s="244"/>
      <c r="F25" s="245"/>
      <c r="G25" s="246">
        <f>SUMIF(AG26:AG36,"&lt;&gt;NOR",G26:G36)</f>
        <v>0</v>
      </c>
      <c r="H25" s="240"/>
      <c r="I25" s="240">
        <f>SUM(I26:I36)</f>
        <v>0</v>
      </c>
      <c r="J25" s="240"/>
      <c r="K25" s="240">
        <f>SUM(K26:K36)</f>
        <v>0</v>
      </c>
      <c r="L25" s="240"/>
      <c r="M25" s="240">
        <f>SUM(M26:M36)</f>
        <v>0</v>
      </c>
      <c r="N25" s="239"/>
      <c r="O25" s="239">
        <f>SUM(O26:O36)</f>
        <v>50.75</v>
      </c>
      <c r="P25" s="239"/>
      <c r="Q25" s="239">
        <f>SUM(Q26:Q36)</f>
        <v>0</v>
      </c>
      <c r="R25" s="240"/>
      <c r="S25" s="240"/>
      <c r="T25" s="240"/>
      <c r="U25" s="240"/>
      <c r="V25" s="240">
        <f>SUM(V26:V36)</f>
        <v>109.63000000000001</v>
      </c>
      <c r="W25" s="240"/>
      <c r="X25" s="240"/>
      <c r="Y25" s="240"/>
      <c r="AG25" t="s">
        <v>273</v>
      </c>
    </row>
    <row r="26" spans="1:60" ht="22.5" outlineLevel="1" x14ac:dyDescent="0.2">
      <c r="A26" s="254">
        <v>16</v>
      </c>
      <c r="B26" s="255" t="s">
        <v>2183</v>
      </c>
      <c r="C26" s="264" t="s">
        <v>2184</v>
      </c>
      <c r="D26" s="256" t="s">
        <v>2185</v>
      </c>
      <c r="E26" s="257">
        <v>0.23</v>
      </c>
      <c r="F26" s="258"/>
      <c r="G26" s="259">
        <f>ROUND(E26*F26,2)</f>
        <v>0</v>
      </c>
      <c r="H26" s="236"/>
      <c r="I26" s="235">
        <f>ROUND(E26*H26,2)</f>
        <v>0</v>
      </c>
      <c r="J26" s="236"/>
      <c r="K26" s="235">
        <f>ROUND(E26*J26,2)</f>
        <v>0</v>
      </c>
      <c r="L26" s="235">
        <v>21</v>
      </c>
      <c r="M26" s="235">
        <f>G26*(1+L26/100)</f>
        <v>0</v>
      </c>
      <c r="N26" s="234">
        <v>0</v>
      </c>
      <c r="O26" s="234">
        <f>ROUND(E26*N26,2)</f>
        <v>0</v>
      </c>
      <c r="P26" s="234">
        <v>0</v>
      </c>
      <c r="Q26" s="234">
        <f>ROUND(E26*P26,2)</f>
        <v>0</v>
      </c>
      <c r="R26" s="235"/>
      <c r="S26" s="235" t="s">
        <v>277</v>
      </c>
      <c r="T26" s="235" t="s">
        <v>278</v>
      </c>
      <c r="U26" s="235">
        <v>6.8540000000000001</v>
      </c>
      <c r="V26" s="235">
        <f>ROUND(E26*U26,2)</f>
        <v>1.58</v>
      </c>
      <c r="W26" s="235"/>
      <c r="X26" s="235" t="s">
        <v>279</v>
      </c>
      <c r="Y26" s="235" t="s">
        <v>280</v>
      </c>
      <c r="Z26" s="214"/>
      <c r="AA26" s="214"/>
      <c r="AB26" s="214"/>
      <c r="AC26" s="214"/>
      <c r="AD26" s="214"/>
      <c r="AE26" s="214"/>
      <c r="AF26" s="214"/>
      <c r="AG26" s="214" t="s">
        <v>281</v>
      </c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ht="22.5" outlineLevel="1" x14ac:dyDescent="0.2">
      <c r="A27" s="254">
        <v>17</v>
      </c>
      <c r="B27" s="255" t="s">
        <v>1423</v>
      </c>
      <c r="C27" s="264" t="s">
        <v>1424</v>
      </c>
      <c r="D27" s="256" t="s">
        <v>351</v>
      </c>
      <c r="E27" s="257">
        <v>230</v>
      </c>
      <c r="F27" s="258"/>
      <c r="G27" s="259">
        <f>ROUND(E27*F27,2)</f>
        <v>0</v>
      </c>
      <c r="H27" s="236"/>
      <c r="I27" s="235">
        <f>ROUND(E27*H27,2)</f>
        <v>0</v>
      </c>
      <c r="J27" s="236"/>
      <c r="K27" s="235">
        <f>ROUND(E27*J27,2)</f>
        <v>0</v>
      </c>
      <c r="L27" s="235">
        <v>21</v>
      </c>
      <c r="M27" s="235">
        <f>G27*(1+L27/100)</f>
        <v>0</v>
      </c>
      <c r="N27" s="234">
        <v>0</v>
      </c>
      <c r="O27" s="234">
        <f>ROUND(E27*N27,2)</f>
        <v>0</v>
      </c>
      <c r="P27" s="234">
        <v>0</v>
      </c>
      <c r="Q27" s="234">
        <f>ROUND(E27*P27,2)</f>
        <v>0</v>
      </c>
      <c r="R27" s="235"/>
      <c r="S27" s="235" t="s">
        <v>277</v>
      </c>
      <c r="T27" s="235" t="s">
        <v>278</v>
      </c>
      <c r="U27" s="235">
        <v>8.1759999999999999E-2</v>
      </c>
      <c r="V27" s="235">
        <f>ROUND(E27*U27,2)</f>
        <v>18.8</v>
      </c>
      <c r="W27" s="235"/>
      <c r="X27" s="235" t="s">
        <v>279</v>
      </c>
      <c r="Y27" s="235" t="s">
        <v>280</v>
      </c>
      <c r="Z27" s="214"/>
      <c r="AA27" s="214"/>
      <c r="AB27" s="214"/>
      <c r="AC27" s="214"/>
      <c r="AD27" s="214"/>
      <c r="AE27" s="214"/>
      <c r="AF27" s="214"/>
      <c r="AG27" s="214" t="s">
        <v>293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1" x14ac:dyDescent="0.2">
      <c r="A28" s="248">
        <v>18</v>
      </c>
      <c r="B28" s="249" t="s">
        <v>1425</v>
      </c>
      <c r="C28" s="262" t="s">
        <v>1426</v>
      </c>
      <c r="D28" s="250" t="s">
        <v>276</v>
      </c>
      <c r="E28" s="251">
        <v>50.4</v>
      </c>
      <c r="F28" s="252"/>
      <c r="G28" s="253">
        <f>ROUND(E28*F28,2)</f>
        <v>0</v>
      </c>
      <c r="H28" s="236"/>
      <c r="I28" s="235">
        <f>ROUND(E28*H28,2)</f>
        <v>0</v>
      </c>
      <c r="J28" s="236"/>
      <c r="K28" s="235">
        <f>ROUND(E28*J28,2)</f>
        <v>0</v>
      </c>
      <c r="L28" s="235">
        <v>21</v>
      </c>
      <c r="M28" s="235">
        <f>G28*(1+L28/100)</f>
        <v>0</v>
      </c>
      <c r="N28" s="234">
        <v>0</v>
      </c>
      <c r="O28" s="234">
        <f>ROUND(E28*N28,2)</f>
        <v>0</v>
      </c>
      <c r="P28" s="234">
        <v>0</v>
      </c>
      <c r="Q28" s="234">
        <f>ROUND(E28*P28,2)</f>
        <v>0</v>
      </c>
      <c r="R28" s="235"/>
      <c r="S28" s="235" t="s">
        <v>277</v>
      </c>
      <c r="T28" s="235" t="s">
        <v>278</v>
      </c>
      <c r="U28" s="235">
        <v>0.19</v>
      </c>
      <c r="V28" s="235">
        <f>ROUND(E28*U28,2)</f>
        <v>9.58</v>
      </c>
      <c r="W28" s="235"/>
      <c r="X28" s="235" t="s">
        <v>279</v>
      </c>
      <c r="Y28" s="235" t="s">
        <v>280</v>
      </c>
      <c r="Z28" s="214"/>
      <c r="AA28" s="214"/>
      <c r="AB28" s="214"/>
      <c r="AC28" s="214"/>
      <c r="AD28" s="214"/>
      <c r="AE28" s="214"/>
      <c r="AF28" s="214"/>
      <c r="AG28" s="214" t="s">
        <v>281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2" x14ac:dyDescent="0.2">
      <c r="A29" s="231"/>
      <c r="B29" s="232"/>
      <c r="C29" s="263" t="s">
        <v>2186</v>
      </c>
      <c r="D29" s="237"/>
      <c r="E29" s="238">
        <v>50.4</v>
      </c>
      <c r="F29" s="235"/>
      <c r="G29" s="235"/>
      <c r="H29" s="235"/>
      <c r="I29" s="235"/>
      <c r="J29" s="235"/>
      <c r="K29" s="235"/>
      <c r="L29" s="235"/>
      <c r="M29" s="235"/>
      <c r="N29" s="234"/>
      <c r="O29" s="234"/>
      <c r="P29" s="234"/>
      <c r="Q29" s="234"/>
      <c r="R29" s="235"/>
      <c r="S29" s="235"/>
      <c r="T29" s="235"/>
      <c r="U29" s="235"/>
      <c r="V29" s="235"/>
      <c r="W29" s="235"/>
      <c r="X29" s="235"/>
      <c r="Y29" s="235"/>
      <c r="Z29" s="214"/>
      <c r="AA29" s="214"/>
      <c r="AB29" s="214"/>
      <c r="AC29" s="214"/>
      <c r="AD29" s="214"/>
      <c r="AE29" s="214"/>
      <c r="AF29" s="214"/>
      <c r="AG29" s="214" t="s">
        <v>283</v>
      </c>
      <c r="AH29" s="214">
        <v>0</v>
      </c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ht="22.5" outlineLevel="1" x14ac:dyDescent="0.2">
      <c r="A30" s="254">
        <v>19</v>
      </c>
      <c r="B30" s="255" t="s">
        <v>1428</v>
      </c>
      <c r="C30" s="264" t="s">
        <v>1429</v>
      </c>
      <c r="D30" s="256" t="s">
        <v>351</v>
      </c>
      <c r="E30" s="257">
        <v>460</v>
      </c>
      <c r="F30" s="258"/>
      <c r="G30" s="259">
        <f>ROUND(E30*F30,2)</f>
        <v>0</v>
      </c>
      <c r="H30" s="236"/>
      <c r="I30" s="235">
        <f>ROUND(E30*H30,2)</f>
        <v>0</v>
      </c>
      <c r="J30" s="236"/>
      <c r="K30" s="235">
        <f>ROUND(E30*J30,2)</f>
        <v>0</v>
      </c>
      <c r="L30" s="235">
        <v>21</v>
      </c>
      <c r="M30" s="235">
        <f>G30*(1+L30/100)</f>
        <v>0</v>
      </c>
      <c r="N30" s="234">
        <v>0.11025</v>
      </c>
      <c r="O30" s="234">
        <f>ROUND(E30*N30,2)</f>
        <v>50.72</v>
      </c>
      <c r="P30" s="234">
        <v>0</v>
      </c>
      <c r="Q30" s="234">
        <f>ROUND(E30*P30,2)</f>
        <v>0</v>
      </c>
      <c r="R30" s="235"/>
      <c r="S30" s="235" t="s">
        <v>277</v>
      </c>
      <c r="T30" s="235" t="s">
        <v>278</v>
      </c>
      <c r="U30" s="235">
        <v>5.28E-2</v>
      </c>
      <c r="V30" s="235">
        <f>ROUND(E30*U30,2)</f>
        <v>24.29</v>
      </c>
      <c r="W30" s="235"/>
      <c r="X30" s="235" t="s">
        <v>279</v>
      </c>
      <c r="Y30" s="235" t="s">
        <v>280</v>
      </c>
      <c r="Z30" s="214"/>
      <c r="AA30" s="214"/>
      <c r="AB30" s="214"/>
      <c r="AC30" s="214"/>
      <c r="AD30" s="214"/>
      <c r="AE30" s="214"/>
      <c r="AF30" s="214"/>
      <c r="AG30" s="214" t="s">
        <v>281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1" x14ac:dyDescent="0.2">
      <c r="A31" s="254">
        <v>20</v>
      </c>
      <c r="B31" s="255" t="s">
        <v>1430</v>
      </c>
      <c r="C31" s="264" t="s">
        <v>1431</v>
      </c>
      <c r="D31" s="256" t="s">
        <v>351</v>
      </c>
      <c r="E31" s="257">
        <v>460</v>
      </c>
      <c r="F31" s="258"/>
      <c r="G31" s="259">
        <f>ROUND(E31*F31,2)</f>
        <v>0</v>
      </c>
      <c r="H31" s="236"/>
      <c r="I31" s="235">
        <f>ROUND(E31*H31,2)</f>
        <v>0</v>
      </c>
      <c r="J31" s="236"/>
      <c r="K31" s="235">
        <f>ROUND(E31*J31,2)</f>
        <v>0</v>
      </c>
      <c r="L31" s="235">
        <v>21</v>
      </c>
      <c r="M31" s="235">
        <f>G31*(1+L31/100)</f>
        <v>0</v>
      </c>
      <c r="N31" s="234">
        <v>6.0000000000000002E-5</v>
      </c>
      <c r="O31" s="234">
        <f>ROUND(E31*N31,2)</f>
        <v>0.03</v>
      </c>
      <c r="P31" s="234">
        <v>0</v>
      </c>
      <c r="Q31" s="234">
        <f>ROUND(E31*P31,2)</f>
        <v>0</v>
      </c>
      <c r="R31" s="235"/>
      <c r="S31" s="235" t="s">
        <v>277</v>
      </c>
      <c r="T31" s="235" t="s">
        <v>278</v>
      </c>
      <c r="U31" s="235">
        <v>2.5999999999999999E-2</v>
      </c>
      <c r="V31" s="235">
        <f>ROUND(E31*U31,2)</f>
        <v>11.96</v>
      </c>
      <c r="W31" s="235"/>
      <c r="X31" s="235" t="s">
        <v>279</v>
      </c>
      <c r="Y31" s="235" t="s">
        <v>280</v>
      </c>
      <c r="Z31" s="214"/>
      <c r="AA31" s="214"/>
      <c r="AB31" s="214"/>
      <c r="AC31" s="214"/>
      <c r="AD31" s="214"/>
      <c r="AE31" s="214"/>
      <c r="AF31" s="214"/>
      <c r="AG31" s="214" t="s">
        <v>281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1" x14ac:dyDescent="0.2">
      <c r="A32" s="254">
        <v>21</v>
      </c>
      <c r="B32" s="255" t="s">
        <v>1432</v>
      </c>
      <c r="C32" s="264" t="s">
        <v>1433</v>
      </c>
      <c r="D32" s="256" t="s">
        <v>351</v>
      </c>
      <c r="E32" s="257">
        <v>230</v>
      </c>
      <c r="F32" s="258"/>
      <c r="G32" s="259">
        <f>ROUND(E32*F32,2)</f>
        <v>0</v>
      </c>
      <c r="H32" s="236"/>
      <c r="I32" s="235">
        <f>ROUND(E32*H32,2)</f>
        <v>0</v>
      </c>
      <c r="J32" s="236"/>
      <c r="K32" s="235">
        <f>ROUND(E32*J32,2)</f>
        <v>0</v>
      </c>
      <c r="L32" s="235">
        <v>21</v>
      </c>
      <c r="M32" s="235">
        <f>G32*(1+L32/100)</f>
        <v>0</v>
      </c>
      <c r="N32" s="234">
        <v>0</v>
      </c>
      <c r="O32" s="234">
        <f>ROUND(E32*N32,2)</f>
        <v>0</v>
      </c>
      <c r="P32" s="234">
        <v>0</v>
      </c>
      <c r="Q32" s="234">
        <f>ROUND(E32*P32,2)</f>
        <v>0</v>
      </c>
      <c r="R32" s="235"/>
      <c r="S32" s="235" t="s">
        <v>277</v>
      </c>
      <c r="T32" s="235" t="s">
        <v>278</v>
      </c>
      <c r="U32" s="235">
        <v>0.1888</v>
      </c>
      <c r="V32" s="235">
        <f>ROUND(E32*U32,2)</f>
        <v>43.42</v>
      </c>
      <c r="W32" s="235"/>
      <c r="X32" s="235" t="s">
        <v>279</v>
      </c>
      <c r="Y32" s="235" t="s">
        <v>280</v>
      </c>
      <c r="Z32" s="214"/>
      <c r="AA32" s="214"/>
      <c r="AB32" s="214"/>
      <c r="AC32" s="214"/>
      <c r="AD32" s="214"/>
      <c r="AE32" s="214"/>
      <c r="AF32" s="214"/>
      <c r="AG32" s="214" t="s">
        <v>281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1" x14ac:dyDescent="0.2">
      <c r="A33" s="254">
        <v>22</v>
      </c>
      <c r="B33" s="255" t="s">
        <v>139</v>
      </c>
      <c r="C33" s="264" t="s">
        <v>1434</v>
      </c>
      <c r="D33" s="256" t="s">
        <v>351</v>
      </c>
      <c r="E33" s="257">
        <v>60</v>
      </c>
      <c r="F33" s="258"/>
      <c r="G33" s="259">
        <f>ROUND(E33*F33,2)</f>
        <v>0</v>
      </c>
      <c r="H33" s="236"/>
      <c r="I33" s="235">
        <f>ROUND(E33*H33,2)</f>
        <v>0</v>
      </c>
      <c r="J33" s="236"/>
      <c r="K33" s="235">
        <f>ROUND(E33*J33,2)</f>
        <v>0</v>
      </c>
      <c r="L33" s="235">
        <v>21</v>
      </c>
      <c r="M33" s="235">
        <f>G33*(1+L33/100)</f>
        <v>0</v>
      </c>
      <c r="N33" s="234">
        <v>0</v>
      </c>
      <c r="O33" s="234">
        <f>ROUND(E33*N33,2)</f>
        <v>0</v>
      </c>
      <c r="P33" s="234">
        <v>0</v>
      </c>
      <c r="Q33" s="234">
        <f>ROUND(E33*P33,2)</f>
        <v>0</v>
      </c>
      <c r="R33" s="235"/>
      <c r="S33" s="235" t="s">
        <v>311</v>
      </c>
      <c r="T33" s="235" t="s">
        <v>312</v>
      </c>
      <c r="U33" s="235">
        <v>0</v>
      </c>
      <c r="V33" s="235">
        <f>ROUND(E33*U33,2)</f>
        <v>0</v>
      </c>
      <c r="W33" s="235"/>
      <c r="X33" s="235" t="s">
        <v>761</v>
      </c>
      <c r="Y33" s="235" t="s">
        <v>280</v>
      </c>
      <c r="Z33" s="214"/>
      <c r="AA33" s="214"/>
      <c r="AB33" s="214"/>
      <c r="AC33" s="214"/>
      <c r="AD33" s="214"/>
      <c r="AE33" s="214"/>
      <c r="AF33" s="214"/>
      <c r="AG33" s="214" t="s">
        <v>762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1" x14ac:dyDescent="0.2">
      <c r="A34" s="254">
        <v>23</v>
      </c>
      <c r="B34" s="255" t="s">
        <v>147</v>
      </c>
      <c r="C34" s="264" t="s">
        <v>2187</v>
      </c>
      <c r="D34" s="256" t="s">
        <v>398</v>
      </c>
      <c r="E34" s="257">
        <v>9</v>
      </c>
      <c r="F34" s="258"/>
      <c r="G34" s="259">
        <f>ROUND(E34*F34,2)</f>
        <v>0</v>
      </c>
      <c r="H34" s="236"/>
      <c r="I34" s="235">
        <f>ROUND(E34*H34,2)</f>
        <v>0</v>
      </c>
      <c r="J34" s="236"/>
      <c r="K34" s="235">
        <f>ROUND(E34*J34,2)</f>
        <v>0</v>
      </c>
      <c r="L34" s="235">
        <v>21</v>
      </c>
      <c r="M34" s="235">
        <f>G34*(1+L34/100)</f>
        <v>0</v>
      </c>
      <c r="N34" s="234">
        <v>0</v>
      </c>
      <c r="O34" s="234">
        <f>ROUND(E34*N34,2)</f>
        <v>0</v>
      </c>
      <c r="P34" s="234">
        <v>0</v>
      </c>
      <c r="Q34" s="234">
        <f>ROUND(E34*P34,2)</f>
        <v>0</v>
      </c>
      <c r="R34" s="235"/>
      <c r="S34" s="235" t="s">
        <v>311</v>
      </c>
      <c r="T34" s="235" t="s">
        <v>312</v>
      </c>
      <c r="U34" s="235">
        <v>0</v>
      </c>
      <c r="V34" s="235">
        <f>ROUND(E34*U34,2)</f>
        <v>0</v>
      </c>
      <c r="W34" s="235"/>
      <c r="X34" s="235" t="s">
        <v>761</v>
      </c>
      <c r="Y34" s="235" t="s">
        <v>280</v>
      </c>
      <c r="Z34" s="214"/>
      <c r="AA34" s="214"/>
      <c r="AB34" s="214"/>
      <c r="AC34" s="214"/>
      <c r="AD34" s="214"/>
      <c r="AE34" s="214"/>
      <c r="AF34" s="214"/>
      <c r="AG34" s="214" t="s">
        <v>762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ht="33.75" outlineLevel="1" x14ac:dyDescent="0.2">
      <c r="A35" s="254">
        <v>24</v>
      </c>
      <c r="B35" s="255" t="s">
        <v>141</v>
      </c>
      <c r="C35" s="264" t="s">
        <v>2188</v>
      </c>
      <c r="D35" s="256" t="s">
        <v>398</v>
      </c>
      <c r="E35" s="257">
        <v>1</v>
      </c>
      <c r="F35" s="258"/>
      <c r="G35" s="259">
        <f>ROUND(E35*F35,2)</f>
        <v>0</v>
      </c>
      <c r="H35" s="236"/>
      <c r="I35" s="235">
        <f>ROUND(E35*H35,2)</f>
        <v>0</v>
      </c>
      <c r="J35" s="236"/>
      <c r="K35" s="235">
        <f>ROUND(E35*J35,2)</f>
        <v>0</v>
      </c>
      <c r="L35" s="235">
        <v>21</v>
      </c>
      <c r="M35" s="235">
        <f>G35*(1+L35/100)</f>
        <v>0</v>
      </c>
      <c r="N35" s="234">
        <v>0</v>
      </c>
      <c r="O35" s="234">
        <f>ROUND(E35*N35,2)</f>
        <v>0</v>
      </c>
      <c r="P35" s="234">
        <v>0</v>
      </c>
      <c r="Q35" s="234">
        <f>ROUND(E35*P35,2)</f>
        <v>0</v>
      </c>
      <c r="R35" s="235"/>
      <c r="S35" s="235" t="s">
        <v>311</v>
      </c>
      <c r="T35" s="235" t="s">
        <v>312</v>
      </c>
      <c r="U35" s="235">
        <v>0</v>
      </c>
      <c r="V35" s="235">
        <f>ROUND(E35*U35,2)</f>
        <v>0</v>
      </c>
      <c r="W35" s="235"/>
      <c r="X35" s="235" t="s">
        <v>346</v>
      </c>
      <c r="Y35" s="235" t="s">
        <v>280</v>
      </c>
      <c r="Z35" s="214"/>
      <c r="AA35" s="214"/>
      <c r="AB35" s="214"/>
      <c r="AC35" s="214"/>
      <c r="AD35" s="214"/>
      <c r="AE35" s="214"/>
      <c r="AF35" s="214"/>
      <c r="AG35" s="214" t="s">
        <v>347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ht="33.75" outlineLevel="1" x14ac:dyDescent="0.2">
      <c r="A36" s="248">
        <v>25</v>
      </c>
      <c r="B36" s="249" t="s">
        <v>143</v>
      </c>
      <c r="C36" s="262" t="s">
        <v>2189</v>
      </c>
      <c r="D36" s="250" t="s">
        <v>398</v>
      </c>
      <c r="E36" s="251">
        <v>1</v>
      </c>
      <c r="F36" s="252"/>
      <c r="G36" s="253">
        <f>ROUND(E36*F36,2)</f>
        <v>0</v>
      </c>
      <c r="H36" s="236"/>
      <c r="I36" s="235">
        <f>ROUND(E36*H36,2)</f>
        <v>0</v>
      </c>
      <c r="J36" s="236"/>
      <c r="K36" s="235">
        <f>ROUND(E36*J36,2)</f>
        <v>0</v>
      </c>
      <c r="L36" s="235">
        <v>21</v>
      </c>
      <c r="M36" s="235">
        <f>G36*(1+L36/100)</f>
        <v>0</v>
      </c>
      <c r="N36" s="234">
        <v>0</v>
      </c>
      <c r="O36" s="234">
        <f>ROUND(E36*N36,2)</f>
        <v>0</v>
      </c>
      <c r="P36" s="234">
        <v>0</v>
      </c>
      <c r="Q36" s="234">
        <f>ROUND(E36*P36,2)</f>
        <v>0</v>
      </c>
      <c r="R36" s="235"/>
      <c r="S36" s="235" t="s">
        <v>311</v>
      </c>
      <c r="T36" s="235" t="s">
        <v>312</v>
      </c>
      <c r="U36" s="235">
        <v>0</v>
      </c>
      <c r="V36" s="235">
        <f>ROUND(E36*U36,2)</f>
        <v>0</v>
      </c>
      <c r="W36" s="235"/>
      <c r="X36" s="235" t="s">
        <v>761</v>
      </c>
      <c r="Y36" s="235" t="s">
        <v>280</v>
      </c>
      <c r="Z36" s="214"/>
      <c r="AA36" s="214"/>
      <c r="AB36" s="214"/>
      <c r="AC36" s="214"/>
      <c r="AD36" s="214"/>
      <c r="AE36" s="214"/>
      <c r="AF36" s="214"/>
      <c r="AG36" s="214" t="s">
        <v>795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x14ac:dyDescent="0.2">
      <c r="A37" s="3"/>
      <c r="B37" s="4"/>
      <c r="C37" s="266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AE37">
        <v>12</v>
      </c>
      <c r="AF37">
        <v>21</v>
      </c>
      <c r="AG37" t="s">
        <v>258</v>
      </c>
    </row>
    <row r="38" spans="1:60" x14ac:dyDescent="0.2">
      <c r="A38" s="217"/>
      <c r="B38" s="218" t="s">
        <v>31</v>
      </c>
      <c r="C38" s="267"/>
      <c r="D38" s="219"/>
      <c r="E38" s="220"/>
      <c r="F38" s="220"/>
      <c r="G38" s="247">
        <f>G8+G20+G25</f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E38">
        <f>SUMIF(L7:L36,AE37,G7:G36)</f>
        <v>0</v>
      </c>
      <c r="AF38">
        <f>SUMIF(L7:L36,AF37,G7:G36)</f>
        <v>0</v>
      </c>
      <c r="AG38" t="s">
        <v>810</v>
      </c>
    </row>
    <row r="39" spans="1:60" x14ac:dyDescent="0.2">
      <c r="A39" s="3"/>
      <c r="B39" s="4"/>
      <c r="C39" s="266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60" x14ac:dyDescent="0.2">
      <c r="A40" s="3"/>
      <c r="B40" s="4"/>
      <c r="C40" s="266"/>
      <c r="D40" s="6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60" x14ac:dyDescent="0.2">
      <c r="A41" s="221" t="s">
        <v>811</v>
      </c>
      <c r="B41" s="221"/>
      <c r="C41" s="268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60" x14ac:dyDescent="0.2">
      <c r="A42" s="222"/>
      <c r="B42" s="223"/>
      <c r="C42" s="269"/>
      <c r="D42" s="223"/>
      <c r="E42" s="223"/>
      <c r="F42" s="223"/>
      <c r="G42" s="22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AG42" t="s">
        <v>812</v>
      </c>
    </row>
    <row r="43" spans="1:60" x14ac:dyDescent="0.2">
      <c r="A43" s="225"/>
      <c r="B43" s="226"/>
      <c r="C43" s="270"/>
      <c r="D43" s="226"/>
      <c r="E43" s="226"/>
      <c r="F43" s="226"/>
      <c r="G43" s="227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">
      <c r="A44" s="225"/>
      <c r="B44" s="226"/>
      <c r="C44" s="270"/>
      <c r="D44" s="226"/>
      <c r="E44" s="226"/>
      <c r="F44" s="226"/>
      <c r="G44" s="227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60" x14ac:dyDescent="0.2">
      <c r="A45" s="225"/>
      <c r="B45" s="226"/>
      <c r="C45" s="270"/>
      <c r="D45" s="226"/>
      <c r="E45" s="226"/>
      <c r="F45" s="226"/>
      <c r="G45" s="227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60" x14ac:dyDescent="0.2">
      <c r="A46" s="228"/>
      <c r="B46" s="229"/>
      <c r="C46" s="271"/>
      <c r="D46" s="229"/>
      <c r="E46" s="229"/>
      <c r="F46" s="229"/>
      <c r="G46" s="230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60" x14ac:dyDescent="0.2">
      <c r="A47" s="3"/>
      <c r="B47" s="4"/>
      <c r="C47" s="266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">
      <c r="C48" s="272"/>
      <c r="D48" s="10"/>
      <c r="AG48" t="s">
        <v>813</v>
      </c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41:C41"/>
    <mergeCell ref="A42:G46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104" t="s">
        <v>7</v>
      </c>
      <c r="B1" s="104"/>
      <c r="C1" s="105"/>
      <c r="D1" s="104"/>
      <c r="E1" s="104"/>
      <c r="F1" s="104"/>
      <c r="G1" s="104"/>
    </row>
    <row r="2" spans="1:7" ht="24.95" customHeight="1" x14ac:dyDescent="0.2">
      <c r="A2" s="50" t="s">
        <v>8</v>
      </c>
      <c r="B2" s="49"/>
      <c r="C2" s="106"/>
      <c r="D2" s="106"/>
      <c r="E2" s="106"/>
      <c r="F2" s="106"/>
      <c r="G2" s="107"/>
    </row>
    <row r="3" spans="1:7" ht="24.95" customHeight="1" x14ac:dyDescent="0.2">
      <c r="A3" s="50" t="s">
        <v>9</v>
      </c>
      <c r="B3" s="49"/>
      <c r="C3" s="106"/>
      <c r="D3" s="106"/>
      <c r="E3" s="106"/>
      <c r="F3" s="106"/>
      <c r="G3" s="107"/>
    </row>
    <row r="4" spans="1:7" ht="24.95" customHeight="1" x14ac:dyDescent="0.2">
      <c r="A4" s="50" t="s">
        <v>10</v>
      </c>
      <c r="B4" s="49"/>
      <c r="C4" s="106"/>
      <c r="D4" s="106"/>
      <c r="E4" s="106"/>
      <c r="F4" s="106"/>
      <c r="G4" s="107"/>
    </row>
    <row r="5" spans="1:7" x14ac:dyDescent="0.2">
      <c r="B5" s="4"/>
      <c r="C5" s="5"/>
      <c r="D5" s="6"/>
    </row>
  </sheetData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52</v>
      </c>
      <c r="C3" s="203" t="s">
        <v>53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54</v>
      </c>
      <c r="C4" s="206" t="s">
        <v>53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139</v>
      </c>
      <c r="C8" s="261" t="s">
        <v>140</v>
      </c>
      <c r="D8" s="243"/>
      <c r="E8" s="244"/>
      <c r="F8" s="245"/>
      <c r="G8" s="246">
        <f>SUMIF(AG9:AG58,"&lt;&gt;NOR",G9:G58)</f>
        <v>0</v>
      </c>
      <c r="H8" s="240"/>
      <c r="I8" s="240">
        <f>SUM(I9:I58)</f>
        <v>0</v>
      </c>
      <c r="J8" s="240"/>
      <c r="K8" s="240">
        <f>SUM(K9:K58)</f>
        <v>0</v>
      </c>
      <c r="L8" s="240"/>
      <c r="M8" s="240">
        <f>SUM(M9:M58)</f>
        <v>0</v>
      </c>
      <c r="N8" s="239"/>
      <c r="O8" s="239">
        <f>SUM(O9:O58)</f>
        <v>0</v>
      </c>
      <c r="P8" s="239"/>
      <c r="Q8" s="239">
        <f>SUM(Q9:Q58)</f>
        <v>0</v>
      </c>
      <c r="R8" s="240"/>
      <c r="S8" s="240"/>
      <c r="T8" s="240"/>
      <c r="U8" s="240"/>
      <c r="V8" s="240">
        <f>SUM(V9:V58)</f>
        <v>476.44</v>
      </c>
      <c r="W8" s="240"/>
      <c r="X8" s="240"/>
      <c r="Y8" s="240"/>
      <c r="AG8" t="s">
        <v>273</v>
      </c>
    </row>
    <row r="9" spans="1:60" outlineLevel="1" x14ac:dyDescent="0.2">
      <c r="A9" s="248">
        <v>1</v>
      </c>
      <c r="B9" s="249" t="s">
        <v>274</v>
      </c>
      <c r="C9" s="262" t="s">
        <v>275</v>
      </c>
      <c r="D9" s="250" t="s">
        <v>276</v>
      </c>
      <c r="E9" s="251">
        <v>431.23</v>
      </c>
      <c r="F9" s="252"/>
      <c r="G9" s="253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277</v>
      </c>
      <c r="T9" s="235" t="s">
        <v>278</v>
      </c>
      <c r="U9" s="235">
        <v>1.34E-2</v>
      </c>
      <c r="V9" s="235">
        <f>ROUND(E9*U9,2)</f>
        <v>5.78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281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">
      <c r="A10" s="231"/>
      <c r="B10" s="232"/>
      <c r="C10" s="263" t="s">
        <v>282</v>
      </c>
      <c r="D10" s="237"/>
      <c r="E10" s="238"/>
      <c r="F10" s="235"/>
      <c r="G10" s="235"/>
      <c r="H10" s="235"/>
      <c r="I10" s="235"/>
      <c r="J10" s="235"/>
      <c r="K10" s="235"/>
      <c r="L10" s="235"/>
      <c r="M10" s="235"/>
      <c r="N10" s="234"/>
      <c r="O10" s="234"/>
      <c r="P10" s="234"/>
      <c r="Q10" s="234"/>
      <c r="R10" s="235"/>
      <c r="S10" s="235"/>
      <c r="T10" s="235"/>
      <c r="U10" s="235"/>
      <c r="V10" s="235"/>
      <c r="W10" s="235"/>
      <c r="X10" s="235"/>
      <c r="Y10" s="235"/>
      <c r="Z10" s="214"/>
      <c r="AA10" s="214"/>
      <c r="AB10" s="214"/>
      <c r="AC10" s="214"/>
      <c r="AD10" s="214"/>
      <c r="AE10" s="214"/>
      <c r="AF10" s="214"/>
      <c r="AG10" s="214" t="s">
        <v>283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3" x14ac:dyDescent="0.2">
      <c r="A11" s="231"/>
      <c r="B11" s="232"/>
      <c r="C11" s="263" t="s">
        <v>284</v>
      </c>
      <c r="D11" s="237"/>
      <c r="E11" s="238">
        <v>431.23</v>
      </c>
      <c r="F11" s="235"/>
      <c r="G11" s="235"/>
      <c r="H11" s="235"/>
      <c r="I11" s="235"/>
      <c r="J11" s="235"/>
      <c r="K11" s="235"/>
      <c r="L11" s="235"/>
      <c r="M11" s="235"/>
      <c r="N11" s="234"/>
      <c r="O11" s="234"/>
      <c r="P11" s="234"/>
      <c r="Q11" s="234"/>
      <c r="R11" s="235"/>
      <c r="S11" s="235"/>
      <c r="T11" s="235"/>
      <c r="U11" s="235"/>
      <c r="V11" s="235"/>
      <c r="W11" s="235"/>
      <c r="X11" s="235"/>
      <c r="Y11" s="235"/>
      <c r="Z11" s="214"/>
      <c r="AA11" s="214"/>
      <c r="AB11" s="214"/>
      <c r="AC11" s="214"/>
      <c r="AD11" s="214"/>
      <c r="AE11" s="214"/>
      <c r="AF11" s="214"/>
      <c r="AG11" s="214" t="s">
        <v>283</v>
      </c>
      <c r="AH11" s="214">
        <v>0</v>
      </c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1" x14ac:dyDescent="0.2">
      <c r="A12" s="248">
        <v>2</v>
      </c>
      <c r="B12" s="249" t="s">
        <v>285</v>
      </c>
      <c r="C12" s="262" t="s">
        <v>286</v>
      </c>
      <c r="D12" s="250" t="s">
        <v>276</v>
      </c>
      <c r="E12" s="251">
        <v>41.8</v>
      </c>
      <c r="F12" s="252"/>
      <c r="G12" s="253">
        <f>ROUND(E12*F12,2)</f>
        <v>0</v>
      </c>
      <c r="H12" s="236"/>
      <c r="I12" s="235">
        <f>ROUND(E12*H12,2)</f>
        <v>0</v>
      </c>
      <c r="J12" s="236"/>
      <c r="K12" s="235">
        <f>ROUND(E12*J12,2)</f>
        <v>0</v>
      </c>
      <c r="L12" s="235">
        <v>21</v>
      </c>
      <c r="M12" s="235">
        <f>G12*(1+L12/100)</f>
        <v>0</v>
      </c>
      <c r="N12" s="234">
        <v>0</v>
      </c>
      <c r="O12" s="234">
        <f>ROUND(E12*N12,2)</f>
        <v>0</v>
      </c>
      <c r="P12" s="234">
        <v>0</v>
      </c>
      <c r="Q12" s="234">
        <f>ROUND(E12*P12,2)</f>
        <v>0</v>
      </c>
      <c r="R12" s="235"/>
      <c r="S12" s="235" t="s">
        <v>277</v>
      </c>
      <c r="T12" s="235" t="s">
        <v>278</v>
      </c>
      <c r="U12" s="235">
        <v>0.16</v>
      </c>
      <c r="V12" s="235">
        <f>ROUND(E12*U12,2)</f>
        <v>6.69</v>
      </c>
      <c r="W12" s="235"/>
      <c r="X12" s="235" t="s">
        <v>279</v>
      </c>
      <c r="Y12" s="235" t="s">
        <v>280</v>
      </c>
      <c r="Z12" s="214"/>
      <c r="AA12" s="214"/>
      <c r="AB12" s="214"/>
      <c r="AC12" s="214"/>
      <c r="AD12" s="214"/>
      <c r="AE12" s="214"/>
      <c r="AF12" s="214"/>
      <c r="AG12" s="214" t="s">
        <v>281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2" x14ac:dyDescent="0.2">
      <c r="A13" s="231"/>
      <c r="B13" s="232"/>
      <c r="C13" s="263" t="s">
        <v>287</v>
      </c>
      <c r="D13" s="237"/>
      <c r="E13" s="238">
        <v>41.8</v>
      </c>
      <c r="F13" s="235"/>
      <c r="G13" s="235"/>
      <c r="H13" s="235"/>
      <c r="I13" s="235"/>
      <c r="J13" s="235"/>
      <c r="K13" s="235"/>
      <c r="L13" s="235"/>
      <c r="M13" s="235"/>
      <c r="N13" s="234"/>
      <c r="O13" s="234"/>
      <c r="P13" s="234"/>
      <c r="Q13" s="234"/>
      <c r="R13" s="235"/>
      <c r="S13" s="235"/>
      <c r="T13" s="235"/>
      <c r="U13" s="235"/>
      <c r="V13" s="235"/>
      <c r="W13" s="235"/>
      <c r="X13" s="235"/>
      <c r="Y13" s="235"/>
      <c r="Z13" s="214"/>
      <c r="AA13" s="214"/>
      <c r="AB13" s="214"/>
      <c r="AC13" s="214"/>
      <c r="AD13" s="214"/>
      <c r="AE13" s="214"/>
      <c r="AF13" s="214"/>
      <c r="AG13" s="214" t="s">
        <v>283</v>
      </c>
      <c r="AH13" s="214">
        <v>0</v>
      </c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1" x14ac:dyDescent="0.2">
      <c r="A14" s="248">
        <v>3</v>
      </c>
      <c r="B14" s="249" t="s">
        <v>288</v>
      </c>
      <c r="C14" s="262" t="s">
        <v>289</v>
      </c>
      <c r="D14" s="250" t="s">
        <v>276</v>
      </c>
      <c r="E14" s="251">
        <v>24.48</v>
      </c>
      <c r="F14" s="252"/>
      <c r="G14" s="253">
        <f>ROUND(E14*F14,2)</f>
        <v>0</v>
      </c>
      <c r="H14" s="236"/>
      <c r="I14" s="235">
        <f>ROUND(E14*H14,2)</f>
        <v>0</v>
      </c>
      <c r="J14" s="236"/>
      <c r="K14" s="235">
        <f>ROUND(E14*J14,2)</f>
        <v>0</v>
      </c>
      <c r="L14" s="235">
        <v>21</v>
      </c>
      <c r="M14" s="235">
        <f>G14*(1+L14/100)</f>
        <v>0</v>
      </c>
      <c r="N14" s="234">
        <v>0</v>
      </c>
      <c r="O14" s="234">
        <f>ROUND(E14*N14,2)</f>
        <v>0</v>
      </c>
      <c r="P14" s="234">
        <v>0</v>
      </c>
      <c r="Q14" s="234">
        <f>ROUND(E14*P14,2)</f>
        <v>0</v>
      </c>
      <c r="R14" s="235"/>
      <c r="S14" s="235" t="s">
        <v>277</v>
      </c>
      <c r="T14" s="235" t="s">
        <v>278</v>
      </c>
      <c r="U14" s="235">
        <v>4.62</v>
      </c>
      <c r="V14" s="235">
        <f>ROUND(E14*U14,2)</f>
        <v>113.1</v>
      </c>
      <c r="W14" s="235"/>
      <c r="X14" s="235" t="s">
        <v>279</v>
      </c>
      <c r="Y14" s="235" t="s">
        <v>280</v>
      </c>
      <c r="Z14" s="214"/>
      <c r="AA14" s="214"/>
      <c r="AB14" s="214"/>
      <c r="AC14" s="214"/>
      <c r="AD14" s="214"/>
      <c r="AE14" s="214"/>
      <c r="AF14" s="214"/>
      <c r="AG14" s="214" t="s">
        <v>281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2" x14ac:dyDescent="0.2">
      <c r="A15" s="231"/>
      <c r="B15" s="232"/>
      <c r="C15" s="263" t="s">
        <v>290</v>
      </c>
      <c r="D15" s="237"/>
      <c r="E15" s="238">
        <v>24.48</v>
      </c>
      <c r="F15" s="235"/>
      <c r="G15" s="235"/>
      <c r="H15" s="235"/>
      <c r="I15" s="235"/>
      <c r="J15" s="235"/>
      <c r="K15" s="235"/>
      <c r="L15" s="235"/>
      <c r="M15" s="235"/>
      <c r="N15" s="234"/>
      <c r="O15" s="234"/>
      <c r="P15" s="234"/>
      <c r="Q15" s="234"/>
      <c r="R15" s="235"/>
      <c r="S15" s="235"/>
      <c r="T15" s="235"/>
      <c r="U15" s="235"/>
      <c r="V15" s="235"/>
      <c r="W15" s="235"/>
      <c r="X15" s="235"/>
      <c r="Y15" s="235"/>
      <c r="Z15" s="214"/>
      <c r="AA15" s="214"/>
      <c r="AB15" s="214"/>
      <c r="AC15" s="214"/>
      <c r="AD15" s="214"/>
      <c r="AE15" s="214"/>
      <c r="AF15" s="214"/>
      <c r="AG15" s="214" t="s">
        <v>283</v>
      </c>
      <c r="AH15" s="214">
        <v>0</v>
      </c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">
      <c r="A16" s="248">
        <v>4</v>
      </c>
      <c r="B16" s="249" t="s">
        <v>291</v>
      </c>
      <c r="C16" s="262" t="s">
        <v>292</v>
      </c>
      <c r="D16" s="250" t="s">
        <v>276</v>
      </c>
      <c r="E16" s="251">
        <v>27.6</v>
      </c>
      <c r="F16" s="252"/>
      <c r="G16" s="253">
        <f>ROUND(E16*F16,2)</f>
        <v>0</v>
      </c>
      <c r="H16" s="236"/>
      <c r="I16" s="235">
        <f>ROUND(E16*H16,2)</f>
        <v>0</v>
      </c>
      <c r="J16" s="236"/>
      <c r="K16" s="235">
        <f>ROUND(E16*J16,2)</f>
        <v>0</v>
      </c>
      <c r="L16" s="235">
        <v>21</v>
      </c>
      <c r="M16" s="235">
        <f>G16*(1+L16/100)</f>
        <v>0</v>
      </c>
      <c r="N16" s="234">
        <v>0</v>
      </c>
      <c r="O16" s="234">
        <f>ROUND(E16*N16,2)</f>
        <v>0</v>
      </c>
      <c r="P16" s="234">
        <v>0</v>
      </c>
      <c r="Q16" s="234">
        <f>ROUND(E16*P16,2)</f>
        <v>0</v>
      </c>
      <c r="R16" s="235"/>
      <c r="S16" s="235" t="s">
        <v>277</v>
      </c>
      <c r="T16" s="235" t="s">
        <v>278</v>
      </c>
      <c r="U16" s="235">
        <v>7.0000000000000007E-2</v>
      </c>
      <c r="V16" s="235">
        <f>ROUND(E16*U16,2)</f>
        <v>1.93</v>
      </c>
      <c r="W16" s="235"/>
      <c r="X16" s="235" t="s">
        <v>279</v>
      </c>
      <c r="Y16" s="235" t="s">
        <v>280</v>
      </c>
      <c r="Z16" s="214"/>
      <c r="AA16" s="214"/>
      <c r="AB16" s="214"/>
      <c r="AC16" s="214"/>
      <c r="AD16" s="214"/>
      <c r="AE16" s="214"/>
      <c r="AF16" s="214"/>
      <c r="AG16" s="214" t="s">
        <v>293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2" x14ac:dyDescent="0.2">
      <c r="A17" s="231"/>
      <c r="B17" s="232"/>
      <c r="C17" s="263" t="s">
        <v>294</v>
      </c>
      <c r="D17" s="237"/>
      <c r="E17" s="238">
        <v>27.6</v>
      </c>
      <c r="F17" s="235"/>
      <c r="G17" s="235"/>
      <c r="H17" s="235"/>
      <c r="I17" s="235"/>
      <c r="J17" s="235"/>
      <c r="K17" s="235"/>
      <c r="L17" s="235"/>
      <c r="M17" s="235"/>
      <c r="N17" s="234"/>
      <c r="O17" s="234"/>
      <c r="P17" s="234"/>
      <c r="Q17" s="234"/>
      <c r="R17" s="235"/>
      <c r="S17" s="235"/>
      <c r="T17" s="235"/>
      <c r="U17" s="235"/>
      <c r="V17" s="235"/>
      <c r="W17" s="235"/>
      <c r="X17" s="235"/>
      <c r="Y17" s="235"/>
      <c r="Z17" s="214"/>
      <c r="AA17" s="214"/>
      <c r="AB17" s="214"/>
      <c r="AC17" s="214"/>
      <c r="AD17" s="214"/>
      <c r="AE17" s="214"/>
      <c r="AF17" s="214"/>
      <c r="AG17" s="214" t="s">
        <v>283</v>
      </c>
      <c r="AH17" s="214">
        <v>0</v>
      </c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ht="22.5" outlineLevel="1" x14ac:dyDescent="0.2">
      <c r="A18" s="248">
        <v>5</v>
      </c>
      <c r="B18" s="249" t="s">
        <v>295</v>
      </c>
      <c r="C18" s="262" t="s">
        <v>296</v>
      </c>
      <c r="D18" s="250" t="s">
        <v>276</v>
      </c>
      <c r="E18" s="251">
        <v>599.29</v>
      </c>
      <c r="F18" s="252"/>
      <c r="G18" s="253">
        <f>ROUND(E18*F18,2)</f>
        <v>0</v>
      </c>
      <c r="H18" s="236"/>
      <c r="I18" s="235">
        <f>ROUND(E18*H18,2)</f>
        <v>0</v>
      </c>
      <c r="J18" s="236"/>
      <c r="K18" s="235">
        <f>ROUND(E18*J18,2)</f>
        <v>0</v>
      </c>
      <c r="L18" s="235">
        <v>21</v>
      </c>
      <c r="M18" s="235">
        <f>G18*(1+L18/100)</f>
        <v>0</v>
      </c>
      <c r="N18" s="234">
        <v>0</v>
      </c>
      <c r="O18" s="234">
        <f>ROUND(E18*N18,2)</f>
        <v>0</v>
      </c>
      <c r="P18" s="234">
        <v>0</v>
      </c>
      <c r="Q18" s="234">
        <f>ROUND(E18*P18,2)</f>
        <v>0</v>
      </c>
      <c r="R18" s="235"/>
      <c r="S18" s="235" t="s">
        <v>277</v>
      </c>
      <c r="T18" s="235" t="s">
        <v>278</v>
      </c>
      <c r="U18" s="235">
        <v>0.05</v>
      </c>
      <c r="V18" s="235">
        <f>ROUND(E18*U18,2)</f>
        <v>29.96</v>
      </c>
      <c r="W18" s="235"/>
      <c r="X18" s="235" t="s">
        <v>279</v>
      </c>
      <c r="Y18" s="235" t="s">
        <v>280</v>
      </c>
      <c r="Z18" s="214"/>
      <c r="AA18" s="214"/>
      <c r="AB18" s="214"/>
      <c r="AC18" s="214"/>
      <c r="AD18" s="214"/>
      <c r="AE18" s="214"/>
      <c r="AF18" s="214"/>
      <c r="AG18" s="214" t="s">
        <v>293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2" x14ac:dyDescent="0.2">
      <c r="A19" s="231"/>
      <c r="B19" s="232"/>
      <c r="C19" s="263" t="s">
        <v>297</v>
      </c>
      <c r="D19" s="237"/>
      <c r="E19" s="238">
        <v>599.29</v>
      </c>
      <c r="F19" s="235"/>
      <c r="G19" s="235"/>
      <c r="H19" s="235"/>
      <c r="I19" s="235"/>
      <c r="J19" s="235"/>
      <c r="K19" s="235"/>
      <c r="L19" s="235"/>
      <c r="M19" s="235"/>
      <c r="N19" s="234"/>
      <c r="O19" s="234"/>
      <c r="P19" s="234"/>
      <c r="Q19" s="234"/>
      <c r="R19" s="235"/>
      <c r="S19" s="235"/>
      <c r="T19" s="235"/>
      <c r="U19" s="235"/>
      <c r="V19" s="235"/>
      <c r="W19" s="235"/>
      <c r="X19" s="235"/>
      <c r="Y19" s="235"/>
      <c r="Z19" s="214"/>
      <c r="AA19" s="214"/>
      <c r="AB19" s="214"/>
      <c r="AC19" s="214"/>
      <c r="AD19" s="214"/>
      <c r="AE19" s="214"/>
      <c r="AF19" s="214"/>
      <c r="AG19" s="214" t="s">
        <v>283</v>
      </c>
      <c r="AH19" s="214">
        <v>0</v>
      </c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ht="22.5" outlineLevel="1" x14ac:dyDescent="0.2">
      <c r="A20" s="248">
        <v>6</v>
      </c>
      <c r="B20" s="249" t="s">
        <v>298</v>
      </c>
      <c r="C20" s="262" t="s">
        <v>299</v>
      </c>
      <c r="D20" s="250" t="s">
        <v>276</v>
      </c>
      <c r="E20" s="251">
        <v>484.79</v>
      </c>
      <c r="F20" s="252"/>
      <c r="G20" s="253">
        <f>ROUND(E20*F20,2)</f>
        <v>0</v>
      </c>
      <c r="H20" s="236"/>
      <c r="I20" s="235">
        <f>ROUND(E20*H20,2)</f>
        <v>0</v>
      </c>
      <c r="J20" s="236"/>
      <c r="K20" s="235">
        <f>ROUND(E20*J20,2)</f>
        <v>0</v>
      </c>
      <c r="L20" s="235">
        <v>21</v>
      </c>
      <c r="M20" s="235">
        <f>G20*(1+L20/100)</f>
        <v>0</v>
      </c>
      <c r="N20" s="234">
        <v>0</v>
      </c>
      <c r="O20" s="234">
        <f>ROUND(E20*N20,2)</f>
        <v>0</v>
      </c>
      <c r="P20" s="234">
        <v>0</v>
      </c>
      <c r="Q20" s="234">
        <f>ROUND(E20*P20,2)</f>
        <v>0</v>
      </c>
      <c r="R20" s="235"/>
      <c r="S20" s="235" t="s">
        <v>277</v>
      </c>
      <c r="T20" s="235" t="s">
        <v>278</v>
      </c>
      <c r="U20" s="235">
        <v>0.05</v>
      </c>
      <c r="V20" s="235">
        <f>ROUND(E20*U20,2)</f>
        <v>24.24</v>
      </c>
      <c r="W20" s="235"/>
      <c r="X20" s="235" t="s">
        <v>279</v>
      </c>
      <c r="Y20" s="235" t="s">
        <v>280</v>
      </c>
      <c r="Z20" s="214"/>
      <c r="AA20" s="214"/>
      <c r="AB20" s="214"/>
      <c r="AC20" s="214"/>
      <c r="AD20" s="214"/>
      <c r="AE20" s="214"/>
      <c r="AF20" s="214"/>
      <c r="AG20" s="214" t="s">
        <v>281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2" x14ac:dyDescent="0.2">
      <c r="A21" s="231"/>
      <c r="B21" s="232"/>
      <c r="C21" s="263" t="s">
        <v>300</v>
      </c>
      <c r="D21" s="237"/>
      <c r="E21" s="238">
        <v>1.7</v>
      </c>
      <c r="F21" s="235"/>
      <c r="G21" s="235"/>
      <c r="H21" s="235"/>
      <c r="I21" s="235"/>
      <c r="J21" s="235"/>
      <c r="K21" s="235"/>
      <c r="L21" s="235"/>
      <c r="M21" s="235"/>
      <c r="N21" s="234"/>
      <c r="O21" s="234"/>
      <c r="P21" s="234"/>
      <c r="Q21" s="234"/>
      <c r="R21" s="235"/>
      <c r="S21" s="235"/>
      <c r="T21" s="235"/>
      <c r="U21" s="235"/>
      <c r="V21" s="235"/>
      <c r="W21" s="235"/>
      <c r="X21" s="235"/>
      <c r="Y21" s="235"/>
      <c r="Z21" s="214"/>
      <c r="AA21" s="214"/>
      <c r="AB21" s="214"/>
      <c r="AC21" s="214"/>
      <c r="AD21" s="214"/>
      <c r="AE21" s="214"/>
      <c r="AF21" s="214"/>
      <c r="AG21" s="214" t="s">
        <v>283</v>
      </c>
      <c r="AH21" s="214">
        <v>0</v>
      </c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3" x14ac:dyDescent="0.2">
      <c r="A22" s="231"/>
      <c r="B22" s="232"/>
      <c r="C22" s="263" t="s">
        <v>301</v>
      </c>
      <c r="D22" s="237"/>
      <c r="E22" s="238">
        <v>57.592799999999997</v>
      </c>
      <c r="F22" s="235"/>
      <c r="G22" s="235"/>
      <c r="H22" s="235"/>
      <c r="I22" s="235"/>
      <c r="J22" s="235"/>
      <c r="K22" s="235"/>
      <c r="L22" s="235"/>
      <c r="M22" s="235"/>
      <c r="N22" s="234"/>
      <c r="O22" s="234"/>
      <c r="P22" s="234"/>
      <c r="Q22" s="234"/>
      <c r="R22" s="235"/>
      <c r="S22" s="235"/>
      <c r="T22" s="235"/>
      <c r="U22" s="235"/>
      <c r="V22" s="235"/>
      <c r="W22" s="235"/>
      <c r="X22" s="235"/>
      <c r="Y22" s="235"/>
      <c r="Z22" s="214"/>
      <c r="AA22" s="214"/>
      <c r="AB22" s="214"/>
      <c r="AC22" s="214"/>
      <c r="AD22" s="214"/>
      <c r="AE22" s="214"/>
      <c r="AF22" s="214"/>
      <c r="AG22" s="214" t="s">
        <v>283</v>
      </c>
      <c r="AH22" s="214">
        <v>0</v>
      </c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3" x14ac:dyDescent="0.2">
      <c r="A23" s="231"/>
      <c r="B23" s="232"/>
      <c r="C23" s="263" t="s">
        <v>302</v>
      </c>
      <c r="D23" s="237"/>
      <c r="E23" s="238">
        <v>299.5256</v>
      </c>
      <c r="F23" s="235"/>
      <c r="G23" s="235"/>
      <c r="H23" s="235"/>
      <c r="I23" s="235"/>
      <c r="J23" s="235"/>
      <c r="K23" s="235"/>
      <c r="L23" s="235"/>
      <c r="M23" s="235"/>
      <c r="N23" s="234"/>
      <c r="O23" s="234"/>
      <c r="P23" s="234"/>
      <c r="Q23" s="234"/>
      <c r="R23" s="235"/>
      <c r="S23" s="235"/>
      <c r="T23" s="235"/>
      <c r="U23" s="235"/>
      <c r="V23" s="235"/>
      <c r="W23" s="235"/>
      <c r="X23" s="235"/>
      <c r="Y23" s="235"/>
      <c r="Z23" s="214"/>
      <c r="AA23" s="214"/>
      <c r="AB23" s="214"/>
      <c r="AC23" s="214"/>
      <c r="AD23" s="214"/>
      <c r="AE23" s="214"/>
      <c r="AF23" s="214"/>
      <c r="AG23" s="214" t="s">
        <v>283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ht="22.5" outlineLevel="3" x14ac:dyDescent="0.2">
      <c r="A24" s="231"/>
      <c r="B24" s="232"/>
      <c r="C24" s="263" t="s">
        <v>303</v>
      </c>
      <c r="D24" s="237"/>
      <c r="E24" s="238">
        <v>125.9716</v>
      </c>
      <c r="F24" s="235"/>
      <c r="G24" s="235"/>
      <c r="H24" s="235"/>
      <c r="I24" s="235"/>
      <c r="J24" s="235"/>
      <c r="K24" s="235"/>
      <c r="L24" s="235"/>
      <c r="M24" s="235"/>
      <c r="N24" s="234"/>
      <c r="O24" s="234"/>
      <c r="P24" s="234"/>
      <c r="Q24" s="234"/>
      <c r="R24" s="235"/>
      <c r="S24" s="235"/>
      <c r="T24" s="235"/>
      <c r="U24" s="235"/>
      <c r="V24" s="235"/>
      <c r="W24" s="235"/>
      <c r="X24" s="235"/>
      <c r="Y24" s="235"/>
      <c r="Z24" s="214"/>
      <c r="AA24" s="214"/>
      <c r="AB24" s="214"/>
      <c r="AC24" s="214"/>
      <c r="AD24" s="214"/>
      <c r="AE24" s="214"/>
      <c r="AF24" s="214"/>
      <c r="AG24" s="214" t="s">
        <v>283</v>
      </c>
      <c r="AH24" s="214">
        <v>0</v>
      </c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1" x14ac:dyDescent="0.2">
      <c r="A25" s="248">
        <v>7</v>
      </c>
      <c r="B25" s="249" t="s">
        <v>304</v>
      </c>
      <c r="C25" s="262" t="s">
        <v>305</v>
      </c>
      <c r="D25" s="250" t="s">
        <v>276</v>
      </c>
      <c r="E25" s="251">
        <v>114.5</v>
      </c>
      <c r="F25" s="252"/>
      <c r="G25" s="253">
        <f>ROUND(E25*F25,2)</f>
        <v>0</v>
      </c>
      <c r="H25" s="236"/>
      <c r="I25" s="235">
        <f>ROUND(E25*H25,2)</f>
        <v>0</v>
      </c>
      <c r="J25" s="236"/>
      <c r="K25" s="235">
        <f>ROUND(E25*J25,2)</f>
        <v>0</v>
      </c>
      <c r="L25" s="235">
        <v>21</v>
      </c>
      <c r="M25" s="235">
        <f>G25*(1+L25/100)</f>
        <v>0</v>
      </c>
      <c r="N25" s="234">
        <v>0</v>
      </c>
      <c r="O25" s="234">
        <f>ROUND(E25*N25,2)</f>
        <v>0</v>
      </c>
      <c r="P25" s="234">
        <v>0</v>
      </c>
      <c r="Q25" s="234">
        <f>ROUND(E25*P25,2)</f>
        <v>0</v>
      </c>
      <c r="R25" s="235"/>
      <c r="S25" s="235" t="s">
        <v>277</v>
      </c>
      <c r="T25" s="235" t="s">
        <v>278</v>
      </c>
      <c r="U25" s="235">
        <v>0.2</v>
      </c>
      <c r="V25" s="235">
        <f>ROUND(E25*U25,2)</f>
        <v>22.9</v>
      </c>
      <c r="W25" s="235"/>
      <c r="X25" s="235" t="s">
        <v>279</v>
      </c>
      <c r="Y25" s="235" t="s">
        <v>280</v>
      </c>
      <c r="Z25" s="214"/>
      <c r="AA25" s="214"/>
      <c r="AB25" s="214"/>
      <c r="AC25" s="214"/>
      <c r="AD25" s="214"/>
      <c r="AE25" s="214"/>
      <c r="AF25" s="214"/>
      <c r="AG25" s="214" t="s">
        <v>281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ht="22.5" outlineLevel="2" x14ac:dyDescent="0.2">
      <c r="A26" s="231"/>
      <c r="B26" s="232"/>
      <c r="C26" s="263" t="s">
        <v>306</v>
      </c>
      <c r="D26" s="237"/>
      <c r="E26" s="238">
        <v>86.91</v>
      </c>
      <c r="F26" s="235"/>
      <c r="G26" s="235"/>
      <c r="H26" s="235"/>
      <c r="I26" s="235"/>
      <c r="J26" s="235"/>
      <c r="K26" s="235"/>
      <c r="L26" s="235"/>
      <c r="M26" s="235"/>
      <c r="N26" s="234"/>
      <c r="O26" s="234"/>
      <c r="P26" s="234"/>
      <c r="Q26" s="234"/>
      <c r="R26" s="235"/>
      <c r="S26" s="235"/>
      <c r="T26" s="235"/>
      <c r="U26" s="235"/>
      <c r="V26" s="235"/>
      <c r="W26" s="235"/>
      <c r="X26" s="235"/>
      <c r="Y26" s="235"/>
      <c r="Z26" s="214"/>
      <c r="AA26" s="214"/>
      <c r="AB26" s="214"/>
      <c r="AC26" s="214"/>
      <c r="AD26" s="214"/>
      <c r="AE26" s="214"/>
      <c r="AF26" s="214"/>
      <c r="AG26" s="214" t="s">
        <v>283</v>
      </c>
      <c r="AH26" s="214">
        <v>0</v>
      </c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ht="22.5" outlineLevel="3" x14ac:dyDescent="0.2">
      <c r="A27" s="231"/>
      <c r="B27" s="232"/>
      <c r="C27" s="263" t="s">
        <v>307</v>
      </c>
      <c r="D27" s="237"/>
      <c r="E27" s="238">
        <v>27.59</v>
      </c>
      <c r="F27" s="235"/>
      <c r="G27" s="235"/>
      <c r="H27" s="235"/>
      <c r="I27" s="235"/>
      <c r="J27" s="235"/>
      <c r="K27" s="235"/>
      <c r="L27" s="235"/>
      <c r="M27" s="235"/>
      <c r="N27" s="234"/>
      <c r="O27" s="234"/>
      <c r="P27" s="234"/>
      <c r="Q27" s="234"/>
      <c r="R27" s="235"/>
      <c r="S27" s="235"/>
      <c r="T27" s="235"/>
      <c r="U27" s="235"/>
      <c r="V27" s="235"/>
      <c r="W27" s="235"/>
      <c r="X27" s="235"/>
      <c r="Y27" s="235"/>
      <c r="Z27" s="214"/>
      <c r="AA27" s="214"/>
      <c r="AB27" s="214"/>
      <c r="AC27" s="214"/>
      <c r="AD27" s="214"/>
      <c r="AE27" s="214"/>
      <c r="AF27" s="214"/>
      <c r="AG27" s="214" t="s">
        <v>283</v>
      </c>
      <c r="AH27" s="214">
        <v>0</v>
      </c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1" x14ac:dyDescent="0.2">
      <c r="A28" s="254">
        <v>8</v>
      </c>
      <c r="B28" s="255" t="s">
        <v>308</v>
      </c>
      <c r="C28" s="264" t="s">
        <v>309</v>
      </c>
      <c r="D28" s="256" t="s">
        <v>310</v>
      </c>
      <c r="E28" s="257">
        <v>1</v>
      </c>
      <c r="F28" s="258"/>
      <c r="G28" s="259">
        <f>ROUND(E28*F28,2)</f>
        <v>0</v>
      </c>
      <c r="H28" s="236"/>
      <c r="I28" s="235">
        <f>ROUND(E28*H28,2)</f>
        <v>0</v>
      </c>
      <c r="J28" s="236"/>
      <c r="K28" s="235">
        <f>ROUND(E28*J28,2)</f>
        <v>0</v>
      </c>
      <c r="L28" s="235">
        <v>21</v>
      </c>
      <c r="M28" s="235">
        <f>G28*(1+L28/100)</f>
        <v>0</v>
      </c>
      <c r="N28" s="234">
        <v>0</v>
      </c>
      <c r="O28" s="234">
        <f>ROUND(E28*N28,2)</f>
        <v>0</v>
      </c>
      <c r="P28" s="234">
        <v>0</v>
      </c>
      <c r="Q28" s="234">
        <f>ROUND(E28*P28,2)</f>
        <v>0</v>
      </c>
      <c r="R28" s="235"/>
      <c r="S28" s="235" t="s">
        <v>311</v>
      </c>
      <c r="T28" s="235" t="s">
        <v>312</v>
      </c>
      <c r="U28" s="235">
        <v>0</v>
      </c>
      <c r="V28" s="235">
        <f>ROUND(E28*U28,2)</f>
        <v>0</v>
      </c>
      <c r="W28" s="235"/>
      <c r="X28" s="235" t="s">
        <v>279</v>
      </c>
      <c r="Y28" s="235" t="s">
        <v>280</v>
      </c>
      <c r="Z28" s="214"/>
      <c r="AA28" s="214"/>
      <c r="AB28" s="214"/>
      <c r="AC28" s="214"/>
      <c r="AD28" s="214"/>
      <c r="AE28" s="214"/>
      <c r="AF28" s="214"/>
      <c r="AG28" s="214" t="s">
        <v>293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1" x14ac:dyDescent="0.2">
      <c r="A29" s="248">
        <v>9</v>
      </c>
      <c r="B29" s="249" t="s">
        <v>313</v>
      </c>
      <c r="C29" s="262" t="s">
        <v>314</v>
      </c>
      <c r="D29" s="250" t="s">
        <v>276</v>
      </c>
      <c r="E29" s="251">
        <v>311.61</v>
      </c>
      <c r="F29" s="252"/>
      <c r="G29" s="253">
        <f>ROUND(E29*F29,2)</f>
        <v>0</v>
      </c>
      <c r="H29" s="236"/>
      <c r="I29" s="235">
        <f>ROUND(E29*H29,2)</f>
        <v>0</v>
      </c>
      <c r="J29" s="236"/>
      <c r="K29" s="235">
        <f>ROUND(E29*J29,2)</f>
        <v>0</v>
      </c>
      <c r="L29" s="235">
        <v>21</v>
      </c>
      <c r="M29" s="235">
        <f>G29*(1+L29/100)</f>
        <v>0</v>
      </c>
      <c r="N29" s="234">
        <v>0</v>
      </c>
      <c r="O29" s="234">
        <f>ROUND(E29*N29,2)</f>
        <v>0</v>
      </c>
      <c r="P29" s="234">
        <v>0</v>
      </c>
      <c r="Q29" s="234">
        <f>ROUND(E29*P29,2)</f>
        <v>0</v>
      </c>
      <c r="R29" s="235"/>
      <c r="S29" s="235" t="s">
        <v>277</v>
      </c>
      <c r="T29" s="235" t="s">
        <v>278</v>
      </c>
      <c r="U29" s="235">
        <v>0.19</v>
      </c>
      <c r="V29" s="235">
        <f>ROUND(E29*U29,2)</f>
        <v>59.21</v>
      </c>
      <c r="W29" s="235"/>
      <c r="X29" s="235" t="s">
        <v>279</v>
      </c>
      <c r="Y29" s="235" t="s">
        <v>280</v>
      </c>
      <c r="Z29" s="214"/>
      <c r="AA29" s="214"/>
      <c r="AB29" s="214"/>
      <c r="AC29" s="214"/>
      <c r="AD29" s="214"/>
      <c r="AE29" s="214"/>
      <c r="AF29" s="214"/>
      <c r="AG29" s="214" t="s">
        <v>293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2" x14ac:dyDescent="0.2">
      <c r="A30" s="231"/>
      <c r="B30" s="232"/>
      <c r="C30" s="263" t="s">
        <v>282</v>
      </c>
      <c r="D30" s="237"/>
      <c r="E30" s="238"/>
      <c r="F30" s="235"/>
      <c r="G30" s="235"/>
      <c r="H30" s="235"/>
      <c r="I30" s="235"/>
      <c r="J30" s="235"/>
      <c r="K30" s="235"/>
      <c r="L30" s="235"/>
      <c r="M30" s="235"/>
      <c r="N30" s="234"/>
      <c r="O30" s="234"/>
      <c r="P30" s="234"/>
      <c r="Q30" s="234"/>
      <c r="R30" s="235"/>
      <c r="S30" s="235"/>
      <c r="T30" s="235"/>
      <c r="U30" s="235"/>
      <c r="V30" s="235"/>
      <c r="W30" s="235"/>
      <c r="X30" s="235"/>
      <c r="Y30" s="235"/>
      <c r="Z30" s="214"/>
      <c r="AA30" s="214"/>
      <c r="AB30" s="214"/>
      <c r="AC30" s="214"/>
      <c r="AD30" s="214"/>
      <c r="AE30" s="214"/>
      <c r="AF30" s="214"/>
      <c r="AG30" s="214" t="s">
        <v>283</v>
      </c>
      <c r="AH30" s="214">
        <v>0</v>
      </c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ht="56.25" outlineLevel="3" x14ac:dyDescent="0.2">
      <c r="A31" s="231"/>
      <c r="B31" s="232"/>
      <c r="C31" s="263" t="s">
        <v>315</v>
      </c>
      <c r="D31" s="237"/>
      <c r="E31" s="238">
        <v>311.61</v>
      </c>
      <c r="F31" s="235"/>
      <c r="G31" s="235"/>
      <c r="H31" s="235"/>
      <c r="I31" s="235"/>
      <c r="J31" s="235"/>
      <c r="K31" s="235"/>
      <c r="L31" s="235"/>
      <c r="M31" s="235"/>
      <c r="N31" s="234"/>
      <c r="O31" s="234"/>
      <c r="P31" s="234"/>
      <c r="Q31" s="234"/>
      <c r="R31" s="235"/>
      <c r="S31" s="235"/>
      <c r="T31" s="235"/>
      <c r="U31" s="235"/>
      <c r="V31" s="235"/>
      <c r="W31" s="235"/>
      <c r="X31" s="235"/>
      <c r="Y31" s="235"/>
      <c r="Z31" s="214"/>
      <c r="AA31" s="214"/>
      <c r="AB31" s="214"/>
      <c r="AC31" s="214"/>
      <c r="AD31" s="214"/>
      <c r="AE31" s="214"/>
      <c r="AF31" s="214"/>
      <c r="AG31" s="214" t="s">
        <v>283</v>
      </c>
      <c r="AH31" s="214">
        <v>0</v>
      </c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1" x14ac:dyDescent="0.2">
      <c r="A32" s="254">
        <v>10</v>
      </c>
      <c r="B32" s="255" t="s">
        <v>316</v>
      </c>
      <c r="C32" s="264" t="s">
        <v>317</v>
      </c>
      <c r="D32" s="256" t="s">
        <v>276</v>
      </c>
      <c r="E32" s="257">
        <v>311.61</v>
      </c>
      <c r="F32" s="258"/>
      <c r="G32" s="259">
        <f>ROUND(E32*F32,2)</f>
        <v>0</v>
      </c>
      <c r="H32" s="236"/>
      <c r="I32" s="235">
        <f>ROUND(E32*H32,2)</f>
        <v>0</v>
      </c>
      <c r="J32" s="236"/>
      <c r="K32" s="235">
        <f>ROUND(E32*J32,2)</f>
        <v>0</v>
      </c>
      <c r="L32" s="235">
        <v>21</v>
      </c>
      <c r="M32" s="235">
        <f>G32*(1+L32/100)</f>
        <v>0</v>
      </c>
      <c r="N32" s="234">
        <v>0</v>
      </c>
      <c r="O32" s="234">
        <f>ROUND(E32*N32,2)</f>
        <v>0</v>
      </c>
      <c r="P32" s="234">
        <v>0</v>
      </c>
      <c r="Q32" s="234">
        <f>ROUND(E32*P32,2)</f>
        <v>0</v>
      </c>
      <c r="R32" s="235"/>
      <c r="S32" s="235" t="s">
        <v>277</v>
      </c>
      <c r="T32" s="235" t="s">
        <v>278</v>
      </c>
      <c r="U32" s="235">
        <v>0.28999999999999998</v>
      </c>
      <c r="V32" s="235">
        <f>ROUND(E32*U32,2)</f>
        <v>90.37</v>
      </c>
      <c r="W32" s="235"/>
      <c r="X32" s="235" t="s">
        <v>279</v>
      </c>
      <c r="Y32" s="235" t="s">
        <v>280</v>
      </c>
      <c r="Z32" s="214"/>
      <c r="AA32" s="214"/>
      <c r="AB32" s="214"/>
      <c r="AC32" s="214"/>
      <c r="AD32" s="214"/>
      <c r="AE32" s="214"/>
      <c r="AF32" s="214"/>
      <c r="AG32" s="214" t="s">
        <v>293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ht="22.5" outlineLevel="1" x14ac:dyDescent="0.2">
      <c r="A33" s="248">
        <v>11</v>
      </c>
      <c r="B33" s="249" t="s">
        <v>318</v>
      </c>
      <c r="C33" s="262" t="s">
        <v>319</v>
      </c>
      <c r="D33" s="250" t="s">
        <v>276</v>
      </c>
      <c r="E33" s="251">
        <v>42.49</v>
      </c>
      <c r="F33" s="252"/>
      <c r="G33" s="253">
        <f>ROUND(E33*F33,2)</f>
        <v>0</v>
      </c>
      <c r="H33" s="236"/>
      <c r="I33" s="235">
        <f>ROUND(E33*H33,2)</f>
        <v>0</v>
      </c>
      <c r="J33" s="236"/>
      <c r="K33" s="235">
        <f>ROUND(E33*J33,2)</f>
        <v>0</v>
      </c>
      <c r="L33" s="235">
        <v>21</v>
      </c>
      <c r="M33" s="235">
        <f>G33*(1+L33/100)</f>
        <v>0</v>
      </c>
      <c r="N33" s="234">
        <v>0</v>
      </c>
      <c r="O33" s="234">
        <f>ROUND(E33*N33,2)</f>
        <v>0</v>
      </c>
      <c r="P33" s="234">
        <v>0</v>
      </c>
      <c r="Q33" s="234">
        <f>ROUND(E33*P33,2)</f>
        <v>0</v>
      </c>
      <c r="R33" s="235"/>
      <c r="S33" s="235" t="s">
        <v>277</v>
      </c>
      <c r="T33" s="235" t="s">
        <v>278</v>
      </c>
      <c r="U33" s="235">
        <v>0.39</v>
      </c>
      <c r="V33" s="235">
        <f>ROUND(E33*U33,2)</f>
        <v>16.57</v>
      </c>
      <c r="W33" s="235"/>
      <c r="X33" s="235" t="s">
        <v>279</v>
      </c>
      <c r="Y33" s="235" t="s">
        <v>280</v>
      </c>
      <c r="Z33" s="214"/>
      <c r="AA33" s="214"/>
      <c r="AB33" s="214"/>
      <c r="AC33" s="214"/>
      <c r="AD33" s="214"/>
      <c r="AE33" s="214"/>
      <c r="AF33" s="214"/>
      <c r="AG33" s="214" t="s">
        <v>293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ht="22.5" outlineLevel="2" x14ac:dyDescent="0.2">
      <c r="A34" s="231"/>
      <c r="B34" s="232"/>
      <c r="C34" s="263" t="s">
        <v>320</v>
      </c>
      <c r="D34" s="237"/>
      <c r="E34" s="238">
        <v>10.309229999999999</v>
      </c>
      <c r="F34" s="235"/>
      <c r="G34" s="235"/>
      <c r="H34" s="235"/>
      <c r="I34" s="235"/>
      <c r="J34" s="235"/>
      <c r="K34" s="235"/>
      <c r="L34" s="235"/>
      <c r="M34" s="235"/>
      <c r="N34" s="234"/>
      <c r="O34" s="234"/>
      <c r="P34" s="234"/>
      <c r="Q34" s="234"/>
      <c r="R34" s="235"/>
      <c r="S34" s="235"/>
      <c r="T34" s="235"/>
      <c r="U34" s="235"/>
      <c r="V34" s="235"/>
      <c r="W34" s="235"/>
      <c r="X34" s="235"/>
      <c r="Y34" s="235"/>
      <c r="Z34" s="214"/>
      <c r="AA34" s="214"/>
      <c r="AB34" s="214"/>
      <c r="AC34" s="214"/>
      <c r="AD34" s="214"/>
      <c r="AE34" s="214"/>
      <c r="AF34" s="214"/>
      <c r="AG34" s="214" t="s">
        <v>283</v>
      </c>
      <c r="AH34" s="214">
        <v>0</v>
      </c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ht="22.5" outlineLevel="3" x14ac:dyDescent="0.2">
      <c r="A35" s="231"/>
      <c r="B35" s="232"/>
      <c r="C35" s="263" t="s">
        <v>321</v>
      </c>
      <c r="D35" s="237"/>
      <c r="E35" s="238">
        <v>3.6400199999999998</v>
      </c>
      <c r="F35" s="235"/>
      <c r="G35" s="235"/>
      <c r="H35" s="235"/>
      <c r="I35" s="235"/>
      <c r="J35" s="235"/>
      <c r="K35" s="235"/>
      <c r="L35" s="235"/>
      <c r="M35" s="235"/>
      <c r="N35" s="234"/>
      <c r="O35" s="234"/>
      <c r="P35" s="234"/>
      <c r="Q35" s="234"/>
      <c r="R35" s="235"/>
      <c r="S35" s="235"/>
      <c r="T35" s="235"/>
      <c r="U35" s="235"/>
      <c r="V35" s="235"/>
      <c r="W35" s="235"/>
      <c r="X35" s="235"/>
      <c r="Y35" s="235"/>
      <c r="Z35" s="214"/>
      <c r="AA35" s="214"/>
      <c r="AB35" s="214"/>
      <c r="AC35" s="214"/>
      <c r="AD35" s="214"/>
      <c r="AE35" s="214"/>
      <c r="AF35" s="214"/>
      <c r="AG35" s="214" t="s">
        <v>283</v>
      </c>
      <c r="AH35" s="214">
        <v>0</v>
      </c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ht="22.5" outlineLevel="3" x14ac:dyDescent="0.2">
      <c r="A36" s="231"/>
      <c r="B36" s="232"/>
      <c r="C36" s="263" t="s">
        <v>322</v>
      </c>
      <c r="D36" s="237"/>
      <c r="E36" s="238">
        <v>3.5349599999999999</v>
      </c>
      <c r="F36" s="235"/>
      <c r="G36" s="235"/>
      <c r="H36" s="235"/>
      <c r="I36" s="235"/>
      <c r="J36" s="235"/>
      <c r="K36" s="235"/>
      <c r="L36" s="235"/>
      <c r="M36" s="235"/>
      <c r="N36" s="234"/>
      <c r="O36" s="234"/>
      <c r="P36" s="234"/>
      <c r="Q36" s="234"/>
      <c r="R36" s="235"/>
      <c r="S36" s="235"/>
      <c r="T36" s="235"/>
      <c r="U36" s="235"/>
      <c r="V36" s="235"/>
      <c r="W36" s="235"/>
      <c r="X36" s="235"/>
      <c r="Y36" s="235"/>
      <c r="Z36" s="214"/>
      <c r="AA36" s="214"/>
      <c r="AB36" s="214"/>
      <c r="AC36" s="214"/>
      <c r="AD36" s="214"/>
      <c r="AE36" s="214"/>
      <c r="AF36" s="214"/>
      <c r="AG36" s="214" t="s">
        <v>283</v>
      </c>
      <c r="AH36" s="214">
        <v>0</v>
      </c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ht="22.5" outlineLevel="3" x14ac:dyDescent="0.2">
      <c r="A37" s="231"/>
      <c r="B37" s="232"/>
      <c r="C37" s="263" t="s">
        <v>323</v>
      </c>
      <c r="D37" s="237"/>
      <c r="E37" s="238">
        <v>7.8010000000000002</v>
      </c>
      <c r="F37" s="235"/>
      <c r="G37" s="235"/>
      <c r="H37" s="235"/>
      <c r="I37" s="235"/>
      <c r="J37" s="235"/>
      <c r="K37" s="235"/>
      <c r="L37" s="235"/>
      <c r="M37" s="235"/>
      <c r="N37" s="234"/>
      <c r="O37" s="234"/>
      <c r="P37" s="234"/>
      <c r="Q37" s="234"/>
      <c r="R37" s="235"/>
      <c r="S37" s="235"/>
      <c r="T37" s="235"/>
      <c r="U37" s="235"/>
      <c r="V37" s="235"/>
      <c r="W37" s="235"/>
      <c r="X37" s="235"/>
      <c r="Y37" s="235"/>
      <c r="Z37" s="214"/>
      <c r="AA37" s="214"/>
      <c r="AB37" s="214"/>
      <c r="AC37" s="214"/>
      <c r="AD37" s="214"/>
      <c r="AE37" s="214"/>
      <c r="AF37" s="214"/>
      <c r="AG37" s="214" t="s">
        <v>283</v>
      </c>
      <c r="AH37" s="214">
        <v>0</v>
      </c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3" x14ac:dyDescent="0.2">
      <c r="A38" s="231"/>
      <c r="B38" s="232"/>
      <c r="C38" s="263" t="s">
        <v>324</v>
      </c>
      <c r="D38" s="237"/>
      <c r="E38" s="238">
        <v>11.904</v>
      </c>
      <c r="F38" s="235"/>
      <c r="G38" s="235"/>
      <c r="H38" s="235"/>
      <c r="I38" s="235"/>
      <c r="J38" s="235"/>
      <c r="K38" s="235"/>
      <c r="L38" s="235"/>
      <c r="M38" s="235"/>
      <c r="N38" s="234"/>
      <c r="O38" s="234"/>
      <c r="P38" s="234"/>
      <c r="Q38" s="234"/>
      <c r="R38" s="235"/>
      <c r="S38" s="235"/>
      <c r="T38" s="235"/>
      <c r="U38" s="235"/>
      <c r="V38" s="235"/>
      <c r="W38" s="235"/>
      <c r="X38" s="235"/>
      <c r="Y38" s="235"/>
      <c r="Z38" s="214"/>
      <c r="AA38" s="214"/>
      <c r="AB38" s="214"/>
      <c r="AC38" s="214"/>
      <c r="AD38" s="214"/>
      <c r="AE38" s="214"/>
      <c r="AF38" s="214"/>
      <c r="AG38" s="214" t="s">
        <v>283</v>
      </c>
      <c r="AH38" s="214">
        <v>0</v>
      </c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3" x14ac:dyDescent="0.2">
      <c r="A39" s="231"/>
      <c r="B39" s="232"/>
      <c r="C39" s="263" t="s">
        <v>325</v>
      </c>
      <c r="D39" s="237"/>
      <c r="E39" s="238">
        <v>5.3007999999999997</v>
      </c>
      <c r="F39" s="235"/>
      <c r="G39" s="235"/>
      <c r="H39" s="235"/>
      <c r="I39" s="235"/>
      <c r="J39" s="235"/>
      <c r="K39" s="235"/>
      <c r="L39" s="235"/>
      <c r="M39" s="235"/>
      <c r="N39" s="234"/>
      <c r="O39" s="234"/>
      <c r="P39" s="234"/>
      <c r="Q39" s="234"/>
      <c r="R39" s="235"/>
      <c r="S39" s="235"/>
      <c r="T39" s="235"/>
      <c r="U39" s="235"/>
      <c r="V39" s="235"/>
      <c r="W39" s="235"/>
      <c r="X39" s="235"/>
      <c r="Y39" s="235"/>
      <c r="Z39" s="214"/>
      <c r="AA39" s="214"/>
      <c r="AB39" s="214"/>
      <c r="AC39" s="214"/>
      <c r="AD39" s="214"/>
      <c r="AE39" s="214"/>
      <c r="AF39" s="214"/>
      <c r="AG39" s="214" t="s">
        <v>283</v>
      </c>
      <c r="AH39" s="214">
        <v>0</v>
      </c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ht="22.5" outlineLevel="1" x14ac:dyDescent="0.2">
      <c r="A40" s="248">
        <v>12</v>
      </c>
      <c r="B40" s="249" t="s">
        <v>318</v>
      </c>
      <c r="C40" s="262" t="s">
        <v>319</v>
      </c>
      <c r="D40" s="250" t="s">
        <v>276</v>
      </c>
      <c r="E40" s="251">
        <v>29.01</v>
      </c>
      <c r="F40" s="252"/>
      <c r="G40" s="253">
        <f>ROUND(E40*F40,2)</f>
        <v>0</v>
      </c>
      <c r="H40" s="236"/>
      <c r="I40" s="235">
        <f>ROUND(E40*H40,2)</f>
        <v>0</v>
      </c>
      <c r="J40" s="236"/>
      <c r="K40" s="235">
        <f>ROUND(E40*J40,2)</f>
        <v>0</v>
      </c>
      <c r="L40" s="235">
        <v>21</v>
      </c>
      <c r="M40" s="235">
        <f>G40*(1+L40/100)</f>
        <v>0</v>
      </c>
      <c r="N40" s="234">
        <v>0</v>
      </c>
      <c r="O40" s="234">
        <f>ROUND(E40*N40,2)</f>
        <v>0</v>
      </c>
      <c r="P40" s="234">
        <v>0</v>
      </c>
      <c r="Q40" s="234">
        <f>ROUND(E40*P40,2)</f>
        <v>0</v>
      </c>
      <c r="R40" s="235"/>
      <c r="S40" s="235" t="s">
        <v>277</v>
      </c>
      <c r="T40" s="235" t="s">
        <v>278</v>
      </c>
      <c r="U40" s="235">
        <v>0.39</v>
      </c>
      <c r="V40" s="235">
        <f>ROUND(E40*U40,2)</f>
        <v>11.31</v>
      </c>
      <c r="W40" s="235"/>
      <c r="X40" s="235" t="s">
        <v>279</v>
      </c>
      <c r="Y40" s="235" t="s">
        <v>280</v>
      </c>
      <c r="Z40" s="214"/>
      <c r="AA40" s="214"/>
      <c r="AB40" s="214"/>
      <c r="AC40" s="214"/>
      <c r="AD40" s="214"/>
      <c r="AE40" s="214"/>
      <c r="AF40" s="214"/>
      <c r="AG40" s="214" t="s">
        <v>293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ht="22.5" outlineLevel="2" x14ac:dyDescent="0.2">
      <c r="A41" s="231"/>
      <c r="B41" s="232"/>
      <c r="C41" s="263" t="s">
        <v>326</v>
      </c>
      <c r="D41" s="237"/>
      <c r="E41" s="238">
        <v>11.4948</v>
      </c>
      <c r="F41" s="235"/>
      <c r="G41" s="235"/>
      <c r="H41" s="235"/>
      <c r="I41" s="235"/>
      <c r="J41" s="235"/>
      <c r="K41" s="235"/>
      <c r="L41" s="235"/>
      <c r="M41" s="235"/>
      <c r="N41" s="234"/>
      <c r="O41" s="234"/>
      <c r="P41" s="234"/>
      <c r="Q41" s="234"/>
      <c r="R41" s="235"/>
      <c r="S41" s="235"/>
      <c r="T41" s="235"/>
      <c r="U41" s="235"/>
      <c r="V41" s="235"/>
      <c r="W41" s="235"/>
      <c r="X41" s="235"/>
      <c r="Y41" s="235"/>
      <c r="Z41" s="214"/>
      <c r="AA41" s="214"/>
      <c r="AB41" s="214"/>
      <c r="AC41" s="214"/>
      <c r="AD41" s="214"/>
      <c r="AE41" s="214"/>
      <c r="AF41" s="214"/>
      <c r="AG41" s="214" t="s">
        <v>283</v>
      </c>
      <c r="AH41" s="214">
        <v>0</v>
      </c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3" x14ac:dyDescent="0.2">
      <c r="A42" s="231"/>
      <c r="B42" s="232"/>
      <c r="C42" s="263" t="s">
        <v>324</v>
      </c>
      <c r="D42" s="237"/>
      <c r="E42" s="238">
        <v>11.904</v>
      </c>
      <c r="F42" s="235"/>
      <c r="G42" s="235"/>
      <c r="H42" s="235"/>
      <c r="I42" s="235"/>
      <c r="J42" s="235"/>
      <c r="K42" s="235"/>
      <c r="L42" s="235"/>
      <c r="M42" s="235"/>
      <c r="N42" s="234"/>
      <c r="O42" s="234"/>
      <c r="P42" s="234"/>
      <c r="Q42" s="234"/>
      <c r="R42" s="235"/>
      <c r="S42" s="235"/>
      <c r="T42" s="235"/>
      <c r="U42" s="235"/>
      <c r="V42" s="235"/>
      <c r="W42" s="235"/>
      <c r="X42" s="235"/>
      <c r="Y42" s="235"/>
      <c r="Z42" s="214"/>
      <c r="AA42" s="214"/>
      <c r="AB42" s="214"/>
      <c r="AC42" s="214"/>
      <c r="AD42" s="214"/>
      <c r="AE42" s="214"/>
      <c r="AF42" s="214"/>
      <c r="AG42" s="214" t="s">
        <v>283</v>
      </c>
      <c r="AH42" s="214">
        <v>0</v>
      </c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3" x14ac:dyDescent="0.2">
      <c r="A43" s="231"/>
      <c r="B43" s="232"/>
      <c r="C43" s="263" t="s">
        <v>327</v>
      </c>
      <c r="D43" s="237"/>
      <c r="E43" s="238">
        <v>5.6112000000000002</v>
      </c>
      <c r="F43" s="235"/>
      <c r="G43" s="235"/>
      <c r="H43" s="235"/>
      <c r="I43" s="235"/>
      <c r="J43" s="235"/>
      <c r="K43" s="235"/>
      <c r="L43" s="235"/>
      <c r="M43" s="235"/>
      <c r="N43" s="234"/>
      <c r="O43" s="234"/>
      <c r="P43" s="234"/>
      <c r="Q43" s="234"/>
      <c r="R43" s="235"/>
      <c r="S43" s="235"/>
      <c r="T43" s="235"/>
      <c r="U43" s="235"/>
      <c r="V43" s="235"/>
      <c r="W43" s="235"/>
      <c r="X43" s="235"/>
      <c r="Y43" s="235"/>
      <c r="Z43" s="214"/>
      <c r="AA43" s="214"/>
      <c r="AB43" s="214"/>
      <c r="AC43" s="214"/>
      <c r="AD43" s="214"/>
      <c r="AE43" s="214"/>
      <c r="AF43" s="214"/>
      <c r="AG43" s="214" t="s">
        <v>283</v>
      </c>
      <c r="AH43" s="214">
        <v>0</v>
      </c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outlineLevel="1" x14ac:dyDescent="0.2">
      <c r="A44" s="248">
        <v>13</v>
      </c>
      <c r="B44" s="249" t="s">
        <v>328</v>
      </c>
      <c r="C44" s="262" t="s">
        <v>329</v>
      </c>
      <c r="D44" s="250" t="s">
        <v>276</v>
      </c>
      <c r="E44" s="251">
        <v>9.1199999999999992</v>
      </c>
      <c r="F44" s="252"/>
      <c r="G44" s="253">
        <f>ROUND(E44*F44,2)</f>
        <v>0</v>
      </c>
      <c r="H44" s="236"/>
      <c r="I44" s="235">
        <f>ROUND(E44*H44,2)</f>
        <v>0</v>
      </c>
      <c r="J44" s="236"/>
      <c r="K44" s="235">
        <f>ROUND(E44*J44,2)</f>
        <v>0</v>
      </c>
      <c r="L44" s="235">
        <v>21</v>
      </c>
      <c r="M44" s="235">
        <f>G44*(1+L44/100)</f>
        <v>0</v>
      </c>
      <c r="N44" s="234">
        <v>0</v>
      </c>
      <c r="O44" s="234">
        <f>ROUND(E44*N44,2)</f>
        <v>0</v>
      </c>
      <c r="P44" s="234">
        <v>0</v>
      </c>
      <c r="Q44" s="234">
        <f>ROUND(E44*P44,2)</f>
        <v>0</v>
      </c>
      <c r="R44" s="235"/>
      <c r="S44" s="235" t="s">
        <v>277</v>
      </c>
      <c r="T44" s="235" t="s">
        <v>278</v>
      </c>
      <c r="U44" s="235">
        <v>3.13</v>
      </c>
      <c r="V44" s="235">
        <f>ROUND(E44*U44,2)</f>
        <v>28.55</v>
      </c>
      <c r="W44" s="235"/>
      <c r="X44" s="235" t="s">
        <v>279</v>
      </c>
      <c r="Y44" s="235" t="s">
        <v>280</v>
      </c>
      <c r="Z44" s="214"/>
      <c r="AA44" s="214"/>
      <c r="AB44" s="214"/>
      <c r="AC44" s="214"/>
      <c r="AD44" s="214"/>
      <c r="AE44" s="214"/>
      <c r="AF44" s="214"/>
      <c r="AG44" s="214" t="s">
        <v>281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2" x14ac:dyDescent="0.2">
      <c r="A45" s="231"/>
      <c r="B45" s="232"/>
      <c r="C45" s="263" t="s">
        <v>330</v>
      </c>
      <c r="D45" s="237"/>
      <c r="E45" s="238">
        <v>1.95</v>
      </c>
      <c r="F45" s="235"/>
      <c r="G45" s="235"/>
      <c r="H45" s="235"/>
      <c r="I45" s="235"/>
      <c r="J45" s="235"/>
      <c r="K45" s="235"/>
      <c r="L45" s="235"/>
      <c r="M45" s="235"/>
      <c r="N45" s="234"/>
      <c r="O45" s="234"/>
      <c r="P45" s="234"/>
      <c r="Q45" s="234"/>
      <c r="R45" s="235"/>
      <c r="S45" s="235"/>
      <c r="T45" s="235"/>
      <c r="U45" s="235"/>
      <c r="V45" s="235"/>
      <c r="W45" s="235"/>
      <c r="X45" s="235"/>
      <c r="Y45" s="235"/>
      <c r="Z45" s="214"/>
      <c r="AA45" s="214"/>
      <c r="AB45" s="214"/>
      <c r="AC45" s="214"/>
      <c r="AD45" s="214"/>
      <c r="AE45" s="214"/>
      <c r="AF45" s="214"/>
      <c r="AG45" s="214" t="s">
        <v>283</v>
      </c>
      <c r="AH45" s="214">
        <v>0</v>
      </c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3" x14ac:dyDescent="0.2">
      <c r="A46" s="231"/>
      <c r="B46" s="232"/>
      <c r="C46" s="263" t="s">
        <v>331</v>
      </c>
      <c r="D46" s="237"/>
      <c r="E46" s="238">
        <v>7.17</v>
      </c>
      <c r="F46" s="235"/>
      <c r="G46" s="235"/>
      <c r="H46" s="235"/>
      <c r="I46" s="235"/>
      <c r="J46" s="235"/>
      <c r="K46" s="235"/>
      <c r="L46" s="235"/>
      <c r="M46" s="235"/>
      <c r="N46" s="234"/>
      <c r="O46" s="234"/>
      <c r="P46" s="234"/>
      <c r="Q46" s="234"/>
      <c r="R46" s="235"/>
      <c r="S46" s="235"/>
      <c r="T46" s="235"/>
      <c r="U46" s="235"/>
      <c r="V46" s="235"/>
      <c r="W46" s="235"/>
      <c r="X46" s="235"/>
      <c r="Y46" s="235"/>
      <c r="Z46" s="214"/>
      <c r="AA46" s="214"/>
      <c r="AB46" s="214"/>
      <c r="AC46" s="214"/>
      <c r="AD46" s="214"/>
      <c r="AE46" s="214"/>
      <c r="AF46" s="214"/>
      <c r="AG46" s="214" t="s">
        <v>283</v>
      </c>
      <c r="AH46" s="214">
        <v>0</v>
      </c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1" x14ac:dyDescent="0.2">
      <c r="A47" s="248">
        <v>14</v>
      </c>
      <c r="B47" s="249" t="s">
        <v>332</v>
      </c>
      <c r="C47" s="262" t="s">
        <v>333</v>
      </c>
      <c r="D47" s="250" t="s">
        <v>276</v>
      </c>
      <c r="E47" s="251">
        <v>742.52</v>
      </c>
      <c r="F47" s="252"/>
      <c r="G47" s="253">
        <f>ROUND(E47*F47,2)</f>
        <v>0</v>
      </c>
      <c r="H47" s="236"/>
      <c r="I47" s="235">
        <f>ROUND(E47*H47,2)</f>
        <v>0</v>
      </c>
      <c r="J47" s="236"/>
      <c r="K47" s="235">
        <f>ROUND(E47*J47,2)</f>
        <v>0</v>
      </c>
      <c r="L47" s="235">
        <v>21</v>
      </c>
      <c r="M47" s="235">
        <f>G47*(1+L47/100)</f>
        <v>0</v>
      </c>
      <c r="N47" s="234">
        <v>0</v>
      </c>
      <c r="O47" s="234">
        <f>ROUND(E47*N47,2)</f>
        <v>0</v>
      </c>
      <c r="P47" s="234">
        <v>0</v>
      </c>
      <c r="Q47" s="234">
        <f>ROUND(E47*P47,2)</f>
        <v>0</v>
      </c>
      <c r="R47" s="235"/>
      <c r="S47" s="235" t="s">
        <v>277</v>
      </c>
      <c r="T47" s="235" t="s">
        <v>278</v>
      </c>
      <c r="U47" s="235">
        <v>2.1999999999999999E-2</v>
      </c>
      <c r="V47" s="235">
        <f>ROUND(E47*U47,2)</f>
        <v>16.34</v>
      </c>
      <c r="W47" s="235"/>
      <c r="X47" s="235" t="s">
        <v>279</v>
      </c>
      <c r="Y47" s="235" t="s">
        <v>280</v>
      </c>
      <c r="Z47" s="214"/>
      <c r="AA47" s="214"/>
      <c r="AB47" s="214"/>
      <c r="AC47" s="214"/>
      <c r="AD47" s="214"/>
      <c r="AE47" s="214"/>
      <c r="AF47" s="214"/>
      <c r="AG47" s="214" t="s">
        <v>293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ht="33.75" outlineLevel="2" x14ac:dyDescent="0.2">
      <c r="A48" s="231"/>
      <c r="B48" s="232"/>
      <c r="C48" s="263" t="s">
        <v>334</v>
      </c>
      <c r="D48" s="237"/>
      <c r="E48" s="238">
        <v>742.52</v>
      </c>
      <c r="F48" s="235"/>
      <c r="G48" s="235"/>
      <c r="H48" s="235"/>
      <c r="I48" s="235"/>
      <c r="J48" s="235"/>
      <c r="K48" s="235"/>
      <c r="L48" s="235"/>
      <c r="M48" s="235"/>
      <c r="N48" s="234"/>
      <c r="O48" s="234"/>
      <c r="P48" s="234"/>
      <c r="Q48" s="234"/>
      <c r="R48" s="235"/>
      <c r="S48" s="235"/>
      <c r="T48" s="235"/>
      <c r="U48" s="235"/>
      <c r="V48" s="235"/>
      <c r="W48" s="235"/>
      <c r="X48" s="235"/>
      <c r="Y48" s="235"/>
      <c r="Z48" s="214"/>
      <c r="AA48" s="214"/>
      <c r="AB48" s="214"/>
      <c r="AC48" s="214"/>
      <c r="AD48" s="214"/>
      <c r="AE48" s="214"/>
      <c r="AF48" s="214"/>
      <c r="AG48" s="214" t="s">
        <v>283</v>
      </c>
      <c r="AH48" s="214">
        <v>0</v>
      </c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outlineLevel="1" x14ac:dyDescent="0.2">
      <c r="A49" s="248">
        <v>15</v>
      </c>
      <c r="B49" s="249" t="s">
        <v>332</v>
      </c>
      <c r="C49" s="262" t="s">
        <v>333</v>
      </c>
      <c r="D49" s="250" t="s">
        <v>276</v>
      </c>
      <c r="E49" s="251">
        <v>599.29</v>
      </c>
      <c r="F49" s="252"/>
      <c r="G49" s="253">
        <f>ROUND(E49*F49,2)</f>
        <v>0</v>
      </c>
      <c r="H49" s="236"/>
      <c r="I49" s="235">
        <f>ROUND(E49*H49,2)</f>
        <v>0</v>
      </c>
      <c r="J49" s="236"/>
      <c r="K49" s="235">
        <f>ROUND(E49*J49,2)</f>
        <v>0</v>
      </c>
      <c r="L49" s="235">
        <v>21</v>
      </c>
      <c r="M49" s="235">
        <f>G49*(1+L49/100)</f>
        <v>0</v>
      </c>
      <c r="N49" s="234">
        <v>0</v>
      </c>
      <c r="O49" s="234">
        <f>ROUND(E49*N49,2)</f>
        <v>0</v>
      </c>
      <c r="P49" s="234">
        <v>0</v>
      </c>
      <c r="Q49" s="234">
        <f>ROUND(E49*P49,2)</f>
        <v>0</v>
      </c>
      <c r="R49" s="235"/>
      <c r="S49" s="235" t="s">
        <v>277</v>
      </c>
      <c r="T49" s="235" t="s">
        <v>278</v>
      </c>
      <c r="U49" s="235">
        <v>2.1999999999999999E-2</v>
      </c>
      <c r="V49" s="235">
        <f>ROUND(E49*U49,2)</f>
        <v>13.18</v>
      </c>
      <c r="W49" s="235"/>
      <c r="X49" s="235" t="s">
        <v>279</v>
      </c>
      <c r="Y49" s="235" t="s">
        <v>280</v>
      </c>
      <c r="Z49" s="214"/>
      <c r="AA49" s="214"/>
      <c r="AB49" s="214"/>
      <c r="AC49" s="214"/>
      <c r="AD49" s="214"/>
      <c r="AE49" s="214"/>
      <c r="AF49" s="214"/>
      <c r="AG49" s="214" t="s">
        <v>293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outlineLevel="2" x14ac:dyDescent="0.2">
      <c r="A50" s="231"/>
      <c r="B50" s="232"/>
      <c r="C50" s="263" t="s">
        <v>335</v>
      </c>
      <c r="D50" s="237"/>
      <c r="E50" s="238">
        <v>484.79</v>
      </c>
      <c r="F50" s="235"/>
      <c r="G50" s="235"/>
      <c r="H50" s="235"/>
      <c r="I50" s="235"/>
      <c r="J50" s="235"/>
      <c r="K50" s="235"/>
      <c r="L50" s="235"/>
      <c r="M50" s="235"/>
      <c r="N50" s="234"/>
      <c r="O50" s="234"/>
      <c r="P50" s="234"/>
      <c r="Q50" s="234"/>
      <c r="R50" s="235"/>
      <c r="S50" s="235"/>
      <c r="T50" s="235"/>
      <c r="U50" s="235"/>
      <c r="V50" s="235"/>
      <c r="W50" s="235"/>
      <c r="X50" s="235"/>
      <c r="Y50" s="235"/>
      <c r="Z50" s="214"/>
      <c r="AA50" s="214"/>
      <c r="AB50" s="214"/>
      <c r="AC50" s="214"/>
      <c r="AD50" s="214"/>
      <c r="AE50" s="214"/>
      <c r="AF50" s="214"/>
      <c r="AG50" s="214" t="s">
        <v>283</v>
      </c>
      <c r="AH50" s="214">
        <v>0</v>
      </c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outlineLevel="3" x14ac:dyDescent="0.2">
      <c r="A51" s="231"/>
      <c r="B51" s="232"/>
      <c r="C51" s="263" t="s">
        <v>336</v>
      </c>
      <c r="D51" s="237"/>
      <c r="E51" s="238">
        <v>114.5</v>
      </c>
      <c r="F51" s="235"/>
      <c r="G51" s="235"/>
      <c r="H51" s="235"/>
      <c r="I51" s="235"/>
      <c r="J51" s="235"/>
      <c r="K51" s="235"/>
      <c r="L51" s="235"/>
      <c r="M51" s="235"/>
      <c r="N51" s="234"/>
      <c r="O51" s="234"/>
      <c r="P51" s="234"/>
      <c r="Q51" s="234"/>
      <c r="R51" s="235"/>
      <c r="S51" s="235"/>
      <c r="T51" s="235"/>
      <c r="U51" s="235"/>
      <c r="V51" s="235"/>
      <c r="W51" s="235"/>
      <c r="X51" s="235"/>
      <c r="Y51" s="235"/>
      <c r="Z51" s="214"/>
      <c r="AA51" s="214"/>
      <c r="AB51" s="214"/>
      <c r="AC51" s="214"/>
      <c r="AD51" s="214"/>
      <c r="AE51" s="214"/>
      <c r="AF51" s="214"/>
      <c r="AG51" s="214" t="s">
        <v>283</v>
      </c>
      <c r="AH51" s="214">
        <v>0</v>
      </c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outlineLevel="1" x14ac:dyDescent="0.2">
      <c r="A52" s="248">
        <v>16</v>
      </c>
      <c r="B52" s="249" t="s">
        <v>337</v>
      </c>
      <c r="C52" s="262" t="s">
        <v>338</v>
      </c>
      <c r="D52" s="250" t="s">
        <v>276</v>
      </c>
      <c r="E52" s="251">
        <v>180.83</v>
      </c>
      <c r="F52" s="252"/>
      <c r="G52" s="253">
        <f>ROUND(E52*F52,2)</f>
        <v>0</v>
      </c>
      <c r="H52" s="236"/>
      <c r="I52" s="235">
        <f>ROUND(E52*H52,2)</f>
        <v>0</v>
      </c>
      <c r="J52" s="236"/>
      <c r="K52" s="235">
        <f>ROUND(E52*J52,2)</f>
        <v>0</v>
      </c>
      <c r="L52" s="235">
        <v>21</v>
      </c>
      <c r="M52" s="235">
        <f>G52*(1+L52/100)</f>
        <v>0</v>
      </c>
      <c r="N52" s="234">
        <v>0</v>
      </c>
      <c r="O52" s="234">
        <f>ROUND(E52*N52,2)</f>
        <v>0</v>
      </c>
      <c r="P52" s="234">
        <v>0</v>
      </c>
      <c r="Q52" s="234">
        <f>ROUND(E52*P52,2)</f>
        <v>0</v>
      </c>
      <c r="R52" s="235"/>
      <c r="S52" s="235" t="s">
        <v>277</v>
      </c>
      <c r="T52" s="235" t="s">
        <v>278</v>
      </c>
      <c r="U52" s="235">
        <v>0.01</v>
      </c>
      <c r="V52" s="235">
        <f>ROUND(E52*U52,2)</f>
        <v>1.81</v>
      </c>
      <c r="W52" s="235"/>
      <c r="X52" s="235" t="s">
        <v>279</v>
      </c>
      <c r="Y52" s="235" t="s">
        <v>280</v>
      </c>
      <c r="Z52" s="214"/>
      <c r="AA52" s="214"/>
      <c r="AB52" s="214"/>
      <c r="AC52" s="214"/>
      <c r="AD52" s="214"/>
      <c r="AE52" s="214"/>
      <c r="AF52" s="214"/>
      <c r="AG52" s="214" t="s">
        <v>293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2" x14ac:dyDescent="0.2">
      <c r="A53" s="231"/>
      <c r="B53" s="232"/>
      <c r="C53" s="263" t="s">
        <v>339</v>
      </c>
      <c r="D53" s="237"/>
      <c r="E53" s="238">
        <v>180.83</v>
      </c>
      <c r="F53" s="235"/>
      <c r="G53" s="235"/>
      <c r="H53" s="235"/>
      <c r="I53" s="235"/>
      <c r="J53" s="235"/>
      <c r="K53" s="235"/>
      <c r="L53" s="235"/>
      <c r="M53" s="235"/>
      <c r="N53" s="234"/>
      <c r="O53" s="234"/>
      <c r="P53" s="234"/>
      <c r="Q53" s="234"/>
      <c r="R53" s="235"/>
      <c r="S53" s="235"/>
      <c r="T53" s="235"/>
      <c r="U53" s="235"/>
      <c r="V53" s="235"/>
      <c r="W53" s="235"/>
      <c r="X53" s="235"/>
      <c r="Y53" s="235"/>
      <c r="Z53" s="214"/>
      <c r="AA53" s="214"/>
      <c r="AB53" s="214"/>
      <c r="AC53" s="214"/>
      <c r="AD53" s="214"/>
      <c r="AE53" s="214"/>
      <c r="AF53" s="214"/>
      <c r="AG53" s="214" t="s">
        <v>283</v>
      </c>
      <c r="AH53" s="214">
        <v>0</v>
      </c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1" x14ac:dyDescent="0.2">
      <c r="A54" s="248">
        <v>17</v>
      </c>
      <c r="B54" s="249" t="s">
        <v>340</v>
      </c>
      <c r="C54" s="262" t="s">
        <v>341</v>
      </c>
      <c r="D54" s="250" t="s">
        <v>342</v>
      </c>
      <c r="E54" s="251">
        <v>1724.9</v>
      </c>
      <c r="F54" s="252"/>
      <c r="G54" s="253">
        <f>ROUND(E54*F54,2)</f>
        <v>0</v>
      </c>
      <c r="H54" s="236"/>
      <c r="I54" s="235">
        <f>ROUND(E54*H54,2)</f>
        <v>0</v>
      </c>
      <c r="J54" s="236"/>
      <c r="K54" s="235">
        <f>ROUND(E54*J54,2)</f>
        <v>0</v>
      </c>
      <c r="L54" s="235">
        <v>21</v>
      </c>
      <c r="M54" s="235">
        <f>G54*(1+L54/100)</f>
        <v>0</v>
      </c>
      <c r="N54" s="234">
        <v>0</v>
      </c>
      <c r="O54" s="234">
        <f>ROUND(E54*N54,2)</f>
        <v>0</v>
      </c>
      <c r="P54" s="234">
        <v>0</v>
      </c>
      <c r="Q54" s="234">
        <f>ROUND(E54*P54,2)</f>
        <v>0</v>
      </c>
      <c r="R54" s="235"/>
      <c r="S54" s="235" t="s">
        <v>277</v>
      </c>
      <c r="T54" s="235" t="s">
        <v>278</v>
      </c>
      <c r="U54" s="235">
        <v>0.02</v>
      </c>
      <c r="V54" s="235">
        <f>ROUND(E54*U54,2)</f>
        <v>34.5</v>
      </c>
      <c r="W54" s="235"/>
      <c r="X54" s="235" t="s">
        <v>279</v>
      </c>
      <c r="Y54" s="235" t="s">
        <v>280</v>
      </c>
      <c r="Z54" s="214"/>
      <c r="AA54" s="214"/>
      <c r="AB54" s="214"/>
      <c r="AC54" s="214"/>
      <c r="AD54" s="214"/>
      <c r="AE54" s="214"/>
      <c r="AF54" s="214"/>
      <c r="AG54" s="214" t="s">
        <v>293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2" x14ac:dyDescent="0.2">
      <c r="A55" s="231"/>
      <c r="B55" s="232"/>
      <c r="C55" s="263" t="s">
        <v>282</v>
      </c>
      <c r="D55" s="237"/>
      <c r="E55" s="238"/>
      <c r="F55" s="235"/>
      <c r="G55" s="235"/>
      <c r="H55" s="235"/>
      <c r="I55" s="235"/>
      <c r="J55" s="235"/>
      <c r="K55" s="235"/>
      <c r="L55" s="235"/>
      <c r="M55" s="235"/>
      <c r="N55" s="234"/>
      <c r="O55" s="234"/>
      <c r="P55" s="234"/>
      <c r="Q55" s="234"/>
      <c r="R55" s="235"/>
      <c r="S55" s="235"/>
      <c r="T55" s="235"/>
      <c r="U55" s="235"/>
      <c r="V55" s="235"/>
      <c r="W55" s="235"/>
      <c r="X55" s="235"/>
      <c r="Y55" s="235"/>
      <c r="Z55" s="214"/>
      <c r="AA55" s="214"/>
      <c r="AB55" s="214"/>
      <c r="AC55" s="214"/>
      <c r="AD55" s="214"/>
      <c r="AE55" s="214"/>
      <c r="AF55" s="214"/>
      <c r="AG55" s="214" t="s">
        <v>283</v>
      </c>
      <c r="AH55" s="214">
        <v>0</v>
      </c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3" x14ac:dyDescent="0.2">
      <c r="A56" s="231"/>
      <c r="B56" s="232"/>
      <c r="C56" s="263" t="s">
        <v>343</v>
      </c>
      <c r="D56" s="237"/>
      <c r="E56" s="238">
        <v>1724.9</v>
      </c>
      <c r="F56" s="235"/>
      <c r="G56" s="235"/>
      <c r="H56" s="235"/>
      <c r="I56" s="235"/>
      <c r="J56" s="235"/>
      <c r="K56" s="235"/>
      <c r="L56" s="235"/>
      <c r="M56" s="235"/>
      <c r="N56" s="234"/>
      <c r="O56" s="234"/>
      <c r="P56" s="234"/>
      <c r="Q56" s="234"/>
      <c r="R56" s="235"/>
      <c r="S56" s="235"/>
      <c r="T56" s="235"/>
      <c r="U56" s="235"/>
      <c r="V56" s="235"/>
      <c r="W56" s="235"/>
      <c r="X56" s="235"/>
      <c r="Y56" s="235"/>
      <c r="Z56" s="214"/>
      <c r="AA56" s="214"/>
      <c r="AB56" s="214"/>
      <c r="AC56" s="214"/>
      <c r="AD56" s="214"/>
      <c r="AE56" s="214"/>
      <c r="AF56" s="214"/>
      <c r="AG56" s="214" t="s">
        <v>283</v>
      </c>
      <c r="AH56" s="214">
        <v>0</v>
      </c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ht="33.75" outlineLevel="1" x14ac:dyDescent="0.2">
      <c r="A57" s="248">
        <v>18</v>
      </c>
      <c r="B57" s="249" t="s">
        <v>344</v>
      </c>
      <c r="C57" s="262" t="s">
        <v>345</v>
      </c>
      <c r="D57" s="250" t="s">
        <v>276</v>
      </c>
      <c r="E57" s="251">
        <v>599.29</v>
      </c>
      <c r="F57" s="252"/>
      <c r="G57" s="253">
        <f>ROUND(E57*F57,2)</f>
        <v>0</v>
      </c>
      <c r="H57" s="236"/>
      <c r="I57" s="235">
        <f>ROUND(E57*H57,2)</f>
        <v>0</v>
      </c>
      <c r="J57" s="236"/>
      <c r="K57" s="235">
        <f>ROUND(E57*J57,2)</f>
        <v>0</v>
      </c>
      <c r="L57" s="235">
        <v>21</v>
      </c>
      <c r="M57" s="235">
        <f>G57*(1+L57/100)</f>
        <v>0</v>
      </c>
      <c r="N57" s="234">
        <v>0</v>
      </c>
      <c r="O57" s="234">
        <f>ROUND(E57*N57,2)</f>
        <v>0</v>
      </c>
      <c r="P57" s="234">
        <v>0</v>
      </c>
      <c r="Q57" s="234">
        <f>ROUND(E57*P57,2)</f>
        <v>0</v>
      </c>
      <c r="R57" s="235"/>
      <c r="S57" s="235" t="s">
        <v>311</v>
      </c>
      <c r="T57" s="235" t="s">
        <v>312</v>
      </c>
      <c r="U57" s="235">
        <v>0</v>
      </c>
      <c r="V57" s="235">
        <f>ROUND(E57*U57,2)</f>
        <v>0</v>
      </c>
      <c r="W57" s="235"/>
      <c r="X57" s="235" t="s">
        <v>346</v>
      </c>
      <c r="Y57" s="235" t="s">
        <v>280</v>
      </c>
      <c r="Z57" s="214"/>
      <c r="AA57" s="214"/>
      <c r="AB57" s="214"/>
      <c r="AC57" s="214"/>
      <c r="AD57" s="214"/>
      <c r="AE57" s="214"/>
      <c r="AF57" s="214"/>
      <c r="AG57" s="214" t="s">
        <v>347</v>
      </c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outlineLevel="2" x14ac:dyDescent="0.2">
      <c r="A58" s="231"/>
      <c r="B58" s="232"/>
      <c r="C58" s="263" t="s">
        <v>348</v>
      </c>
      <c r="D58" s="237"/>
      <c r="E58" s="238">
        <v>599.29</v>
      </c>
      <c r="F58" s="235"/>
      <c r="G58" s="235"/>
      <c r="H58" s="235"/>
      <c r="I58" s="235"/>
      <c r="J58" s="235"/>
      <c r="K58" s="235"/>
      <c r="L58" s="235"/>
      <c r="M58" s="235"/>
      <c r="N58" s="234"/>
      <c r="O58" s="234"/>
      <c r="P58" s="234"/>
      <c r="Q58" s="234"/>
      <c r="R58" s="235"/>
      <c r="S58" s="235"/>
      <c r="T58" s="235"/>
      <c r="U58" s="235"/>
      <c r="V58" s="235"/>
      <c r="W58" s="235"/>
      <c r="X58" s="235"/>
      <c r="Y58" s="235"/>
      <c r="Z58" s="214"/>
      <c r="AA58" s="214"/>
      <c r="AB58" s="214"/>
      <c r="AC58" s="214"/>
      <c r="AD58" s="214"/>
      <c r="AE58" s="214"/>
      <c r="AF58" s="214"/>
      <c r="AG58" s="214" t="s">
        <v>283</v>
      </c>
      <c r="AH58" s="214">
        <v>0</v>
      </c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x14ac:dyDescent="0.2">
      <c r="A59" s="241" t="s">
        <v>272</v>
      </c>
      <c r="B59" s="242" t="s">
        <v>141</v>
      </c>
      <c r="C59" s="261" t="s">
        <v>142</v>
      </c>
      <c r="D59" s="243"/>
      <c r="E59" s="244"/>
      <c r="F59" s="245"/>
      <c r="G59" s="246">
        <f>SUMIF(AG60:AG124,"&lt;&gt;NOR",G60:G124)</f>
        <v>0</v>
      </c>
      <c r="H59" s="240"/>
      <c r="I59" s="240">
        <f>SUM(I60:I124)</f>
        <v>0</v>
      </c>
      <c r="J59" s="240"/>
      <c r="K59" s="240">
        <f>SUM(K60:K124)</f>
        <v>0</v>
      </c>
      <c r="L59" s="240"/>
      <c r="M59" s="240">
        <f>SUM(M60:M124)</f>
        <v>0</v>
      </c>
      <c r="N59" s="239"/>
      <c r="O59" s="239">
        <f>SUM(O60:O124)</f>
        <v>1146.58</v>
      </c>
      <c r="P59" s="239"/>
      <c r="Q59" s="239">
        <f>SUM(Q60:Q124)</f>
        <v>0</v>
      </c>
      <c r="R59" s="240"/>
      <c r="S59" s="240"/>
      <c r="T59" s="240"/>
      <c r="U59" s="240"/>
      <c r="V59" s="240">
        <f>SUM(V60:V124)</f>
        <v>1049.6399999999999</v>
      </c>
      <c r="W59" s="240"/>
      <c r="X59" s="240"/>
      <c r="Y59" s="240"/>
      <c r="AG59" t="s">
        <v>273</v>
      </c>
    </row>
    <row r="60" spans="1:60" outlineLevel="1" x14ac:dyDescent="0.2">
      <c r="A60" s="248">
        <v>19</v>
      </c>
      <c r="B60" s="249" t="s">
        <v>349</v>
      </c>
      <c r="C60" s="262" t="s">
        <v>350</v>
      </c>
      <c r="D60" s="250" t="s">
        <v>351</v>
      </c>
      <c r="E60" s="251">
        <v>133</v>
      </c>
      <c r="F60" s="252"/>
      <c r="G60" s="253">
        <f>ROUND(E60*F60,2)</f>
        <v>0</v>
      </c>
      <c r="H60" s="236"/>
      <c r="I60" s="235">
        <f>ROUND(E60*H60,2)</f>
        <v>0</v>
      </c>
      <c r="J60" s="236"/>
      <c r="K60" s="235">
        <f>ROUND(E60*J60,2)</f>
        <v>0</v>
      </c>
      <c r="L60" s="235">
        <v>21</v>
      </c>
      <c r="M60" s="235">
        <f>G60*(1+L60/100)</f>
        <v>0</v>
      </c>
      <c r="N60" s="234">
        <v>5.6299999999999996E-3</v>
      </c>
      <c r="O60" s="234">
        <f>ROUND(E60*N60,2)</f>
        <v>0.75</v>
      </c>
      <c r="P60" s="234">
        <v>0</v>
      </c>
      <c r="Q60" s="234">
        <f>ROUND(E60*P60,2)</f>
        <v>0</v>
      </c>
      <c r="R60" s="235"/>
      <c r="S60" s="235" t="s">
        <v>277</v>
      </c>
      <c r="T60" s="235" t="s">
        <v>278</v>
      </c>
      <c r="U60" s="235">
        <v>1.0129999999999999</v>
      </c>
      <c r="V60" s="235">
        <f>ROUND(E60*U60,2)</f>
        <v>134.72999999999999</v>
      </c>
      <c r="W60" s="235"/>
      <c r="X60" s="235" t="s">
        <v>279</v>
      </c>
      <c r="Y60" s="235" t="s">
        <v>280</v>
      </c>
      <c r="Z60" s="214"/>
      <c r="AA60" s="214"/>
      <c r="AB60" s="214"/>
      <c r="AC60" s="214"/>
      <c r="AD60" s="214"/>
      <c r="AE60" s="214"/>
      <c r="AF60" s="214"/>
      <c r="AG60" s="214" t="s">
        <v>281</v>
      </c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outlineLevel="2" x14ac:dyDescent="0.2">
      <c r="A61" s="231"/>
      <c r="B61" s="232"/>
      <c r="C61" s="263" t="s">
        <v>352</v>
      </c>
      <c r="D61" s="237"/>
      <c r="E61" s="238">
        <v>133</v>
      </c>
      <c r="F61" s="235"/>
      <c r="G61" s="235"/>
      <c r="H61" s="235"/>
      <c r="I61" s="235"/>
      <c r="J61" s="235"/>
      <c r="K61" s="235"/>
      <c r="L61" s="235"/>
      <c r="M61" s="235"/>
      <c r="N61" s="234"/>
      <c r="O61" s="234"/>
      <c r="P61" s="234"/>
      <c r="Q61" s="234"/>
      <c r="R61" s="235"/>
      <c r="S61" s="235"/>
      <c r="T61" s="235"/>
      <c r="U61" s="235"/>
      <c r="V61" s="235"/>
      <c r="W61" s="235"/>
      <c r="X61" s="235"/>
      <c r="Y61" s="235"/>
      <c r="Z61" s="214"/>
      <c r="AA61" s="214"/>
      <c r="AB61" s="214"/>
      <c r="AC61" s="214"/>
      <c r="AD61" s="214"/>
      <c r="AE61" s="214"/>
      <c r="AF61" s="214"/>
      <c r="AG61" s="214" t="s">
        <v>283</v>
      </c>
      <c r="AH61" s="214">
        <v>0</v>
      </c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ht="22.5" outlineLevel="1" x14ac:dyDescent="0.2">
      <c r="A62" s="248">
        <v>20</v>
      </c>
      <c r="B62" s="249" t="s">
        <v>353</v>
      </c>
      <c r="C62" s="262" t="s">
        <v>354</v>
      </c>
      <c r="D62" s="250" t="s">
        <v>342</v>
      </c>
      <c r="E62" s="251">
        <v>157.36000000000001</v>
      </c>
      <c r="F62" s="252"/>
      <c r="G62" s="253">
        <f>ROUND(E62*F62,2)</f>
        <v>0</v>
      </c>
      <c r="H62" s="236"/>
      <c r="I62" s="235">
        <f>ROUND(E62*H62,2)</f>
        <v>0</v>
      </c>
      <c r="J62" s="236"/>
      <c r="K62" s="235">
        <f>ROUND(E62*J62,2)</f>
        <v>0</v>
      </c>
      <c r="L62" s="235">
        <v>21</v>
      </c>
      <c r="M62" s="235">
        <f>G62*(1+L62/100)</f>
        <v>0</v>
      </c>
      <c r="N62" s="234">
        <v>3.6389999999999999E-2</v>
      </c>
      <c r="O62" s="234">
        <f>ROUND(E62*N62,2)</f>
        <v>5.73</v>
      </c>
      <c r="P62" s="234">
        <v>0</v>
      </c>
      <c r="Q62" s="234">
        <f>ROUND(E62*P62,2)</f>
        <v>0</v>
      </c>
      <c r="R62" s="235"/>
      <c r="S62" s="235" t="s">
        <v>277</v>
      </c>
      <c r="T62" s="235" t="s">
        <v>278</v>
      </c>
      <c r="U62" s="235">
        <v>0.53</v>
      </c>
      <c r="V62" s="235">
        <f>ROUND(E62*U62,2)</f>
        <v>83.4</v>
      </c>
      <c r="W62" s="235"/>
      <c r="X62" s="235" t="s">
        <v>279</v>
      </c>
      <c r="Y62" s="235" t="s">
        <v>280</v>
      </c>
      <c r="Z62" s="214"/>
      <c r="AA62" s="214"/>
      <c r="AB62" s="214"/>
      <c r="AC62" s="214"/>
      <c r="AD62" s="214"/>
      <c r="AE62" s="214"/>
      <c r="AF62" s="214"/>
      <c r="AG62" s="214" t="s">
        <v>293</v>
      </c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ht="33.75" outlineLevel="2" x14ac:dyDescent="0.2">
      <c r="A63" s="231"/>
      <c r="B63" s="232"/>
      <c r="C63" s="263" t="s">
        <v>355</v>
      </c>
      <c r="D63" s="237"/>
      <c r="E63" s="238">
        <v>148.86429999999999</v>
      </c>
      <c r="F63" s="235"/>
      <c r="G63" s="235"/>
      <c r="H63" s="235"/>
      <c r="I63" s="235"/>
      <c r="J63" s="235"/>
      <c r="K63" s="235"/>
      <c r="L63" s="235"/>
      <c r="M63" s="235"/>
      <c r="N63" s="234"/>
      <c r="O63" s="234"/>
      <c r="P63" s="234"/>
      <c r="Q63" s="234"/>
      <c r="R63" s="235"/>
      <c r="S63" s="235"/>
      <c r="T63" s="235"/>
      <c r="U63" s="235"/>
      <c r="V63" s="235"/>
      <c r="W63" s="235"/>
      <c r="X63" s="235"/>
      <c r="Y63" s="235"/>
      <c r="Z63" s="214"/>
      <c r="AA63" s="214"/>
      <c r="AB63" s="214"/>
      <c r="AC63" s="214"/>
      <c r="AD63" s="214"/>
      <c r="AE63" s="214"/>
      <c r="AF63" s="214"/>
      <c r="AG63" s="214" t="s">
        <v>283</v>
      </c>
      <c r="AH63" s="214">
        <v>0</v>
      </c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outlineLevel="3" x14ac:dyDescent="0.2">
      <c r="A64" s="231"/>
      <c r="B64" s="232"/>
      <c r="C64" s="263" t="s">
        <v>356</v>
      </c>
      <c r="D64" s="237"/>
      <c r="E64" s="238">
        <v>6.0975999999999999</v>
      </c>
      <c r="F64" s="235"/>
      <c r="G64" s="235"/>
      <c r="H64" s="235"/>
      <c r="I64" s="235"/>
      <c r="J64" s="235"/>
      <c r="K64" s="235"/>
      <c r="L64" s="235"/>
      <c r="M64" s="235"/>
      <c r="N64" s="234"/>
      <c r="O64" s="234"/>
      <c r="P64" s="234"/>
      <c r="Q64" s="234"/>
      <c r="R64" s="235"/>
      <c r="S64" s="235"/>
      <c r="T64" s="235"/>
      <c r="U64" s="235"/>
      <c r="V64" s="235"/>
      <c r="W64" s="235"/>
      <c r="X64" s="235"/>
      <c r="Y64" s="235"/>
      <c r="Z64" s="214"/>
      <c r="AA64" s="214"/>
      <c r="AB64" s="214"/>
      <c r="AC64" s="214"/>
      <c r="AD64" s="214"/>
      <c r="AE64" s="214"/>
      <c r="AF64" s="214"/>
      <c r="AG64" s="214" t="s">
        <v>283</v>
      </c>
      <c r="AH64" s="214">
        <v>0</v>
      </c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</row>
    <row r="65" spans="1:60" outlineLevel="3" x14ac:dyDescent="0.2">
      <c r="A65" s="231"/>
      <c r="B65" s="232"/>
      <c r="C65" s="263" t="s">
        <v>357</v>
      </c>
      <c r="D65" s="237"/>
      <c r="E65" s="238">
        <v>2.3980999999999999</v>
      </c>
      <c r="F65" s="235"/>
      <c r="G65" s="235"/>
      <c r="H65" s="235"/>
      <c r="I65" s="235"/>
      <c r="J65" s="235"/>
      <c r="K65" s="235"/>
      <c r="L65" s="235"/>
      <c r="M65" s="235"/>
      <c r="N65" s="234"/>
      <c r="O65" s="234"/>
      <c r="P65" s="234"/>
      <c r="Q65" s="234"/>
      <c r="R65" s="235"/>
      <c r="S65" s="235"/>
      <c r="T65" s="235"/>
      <c r="U65" s="235"/>
      <c r="V65" s="235"/>
      <c r="W65" s="235"/>
      <c r="X65" s="235"/>
      <c r="Y65" s="235"/>
      <c r="Z65" s="214"/>
      <c r="AA65" s="214"/>
      <c r="AB65" s="214"/>
      <c r="AC65" s="214"/>
      <c r="AD65" s="214"/>
      <c r="AE65" s="214"/>
      <c r="AF65" s="214"/>
      <c r="AG65" s="214" t="s">
        <v>283</v>
      </c>
      <c r="AH65" s="214">
        <v>0</v>
      </c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outlineLevel="1" x14ac:dyDescent="0.2">
      <c r="A66" s="248">
        <v>21</v>
      </c>
      <c r="B66" s="249" t="s">
        <v>358</v>
      </c>
      <c r="C66" s="262" t="s">
        <v>359</v>
      </c>
      <c r="D66" s="250" t="s">
        <v>276</v>
      </c>
      <c r="E66" s="251">
        <v>36.78</v>
      </c>
      <c r="F66" s="252"/>
      <c r="G66" s="253">
        <f>ROUND(E66*F66,2)</f>
        <v>0</v>
      </c>
      <c r="H66" s="236"/>
      <c r="I66" s="235">
        <f>ROUND(E66*H66,2)</f>
        <v>0</v>
      </c>
      <c r="J66" s="236"/>
      <c r="K66" s="235">
        <f>ROUND(E66*J66,2)</f>
        <v>0</v>
      </c>
      <c r="L66" s="235">
        <v>21</v>
      </c>
      <c r="M66" s="235">
        <f>G66*(1+L66/100)</f>
        <v>0</v>
      </c>
      <c r="N66" s="234">
        <v>2.5249999999999999</v>
      </c>
      <c r="O66" s="234">
        <f>ROUND(E66*N66,2)</f>
        <v>92.87</v>
      </c>
      <c r="P66" s="234">
        <v>0</v>
      </c>
      <c r="Q66" s="234">
        <f>ROUND(E66*P66,2)</f>
        <v>0</v>
      </c>
      <c r="R66" s="235"/>
      <c r="S66" s="235" t="s">
        <v>277</v>
      </c>
      <c r="T66" s="235" t="s">
        <v>278</v>
      </c>
      <c r="U66" s="235">
        <v>0.48</v>
      </c>
      <c r="V66" s="235">
        <f>ROUND(E66*U66,2)</f>
        <v>17.649999999999999</v>
      </c>
      <c r="W66" s="235"/>
      <c r="X66" s="235" t="s">
        <v>279</v>
      </c>
      <c r="Y66" s="235" t="s">
        <v>280</v>
      </c>
      <c r="Z66" s="214"/>
      <c r="AA66" s="214"/>
      <c r="AB66" s="214"/>
      <c r="AC66" s="214"/>
      <c r="AD66" s="214"/>
      <c r="AE66" s="214"/>
      <c r="AF66" s="214"/>
      <c r="AG66" s="214" t="s">
        <v>293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ht="22.5" outlineLevel="2" x14ac:dyDescent="0.2">
      <c r="A67" s="231"/>
      <c r="B67" s="232"/>
      <c r="C67" s="263" t="s">
        <v>326</v>
      </c>
      <c r="D67" s="237"/>
      <c r="E67" s="238">
        <v>11.4948</v>
      </c>
      <c r="F67" s="235"/>
      <c r="G67" s="235"/>
      <c r="H67" s="235"/>
      <c r="I67" s="235"/>
      <c r="J67" s="235"/>
      <c r="K67" s="235"/>
      <c r="L67" s="235"/>
      <c r="M67" s="235"/>
      <c r="N67" s="234"/>
      <c r="O67" s="234"/>
      <c r="P67" s="234"/>
      <c r="Q67" s="234"/>
      <c r="R67" s="235"/>
      <c r="S67" s="235"/>
      <c r="T67" s="235"/>
      <c r="U67" s="235"/>
      <c r="V67" s="235"/>
      <c r="W67" s="235"/>
      <c r="X67" s="235"/>
      <c r="Y67" s="235"/>
      <c r="Z67" s="214"/>
      <c r="AA67" s="214"/>
      <c r="AB67" s="214"/>
      <c r="AC67" s="214"/>
      <c r="AD67" s="214"/>
      <c r="AE67" s="214"/>
      <c r="AF67" s="214"/>
      <c r="AG67" s="214" t="s">
        <v>283</v>
      </c>
      <c r="AH67" s="214">
        <v>0</v>
      </c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ht="22.5" outlineLevel="3" x14ac:dyDescent="0.2">
      <c r="A68" s="231"/>
      <c r="B68" s="232"/>
      <c r="C68" s="263" t="s">
        <v>320</v>
      </c>
      <c r="D68" s="237"/>
      <c r="E68" s="238">
        <v>10.309229999999999</v>
      </c>
      <c r="F68" s="235"/>
      <c r="G68" s="235"/>
      <c r="H68" s="235"/>
      <c r="I68" s="235"/>
      <c r="J68" s="235"/>
      <c r="K68" s="235"/>
      <c r="L68" s="235"/>
      <c r="M68" s="235"/>
      <c r="N68" s="234"/>
      <c r="O68" s="234"/>
      <c r="P68" s="234"/>
      <c r="Q68" s="234"/>
      <c r="R68" s="235"/>
      <c r="S68" s="235"/>
      <c r="T68" s="235"/>
      <c r="U68" s="235"/>
      <c r="V68" s="235"/>
      <c r="W68" s="235"/>
      <c r="X68" s="235"/>
      <c r="Y68" s="235"/>
      <c r="Z68" s="214"/>
      <c r="AA68" s="214"/>
      <c r="AB68" s="214"/>
      <c r="AC68" s="214"/>
      <c r="AD68" s="214"/>
      <c r="AE68" s="214"/>
      <c r="AF68" s="214"/>
      <c r="AG68" s="214" t="s">
        <v>283</v>
      </c>
      <c r="AH68" s="214">
        <v>0</v>
      </c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ht="22.5" outlineLevel="3" x14ac:dyDescent="0.2">
      <c r="A69" s="231"/>
      <c r="B69" s="232"/>
      <c r="C69" s="263" t="s">
        <v>321</v>
      </c>
      <c r="D69" s="237"/>
      <c r="E69" s="238">
        <v>3.6400199999999998</v>
      </c>
      <c r="F69" s="235"/>
      <c r="G69" s="235"/>
      <c r="H69" s="235"/>
      <c r="I69" s="235"/>
      <c r="J69" s="235"/>
      <c r="K69" s="235"/>
      <c r="L69" s="235"/>
      <c r="M69" s="235"/>
      <c r="N69" s="234"/>
      <c r="O69" s="234"/>
      <c r="P69" s="234"/>
      <c r="Q69" s="234"/>
      <c r="R69" s="235"/>
      <c r="S69" s="235"/>
      <c r="T69" s="235"/>
      <c r="U69" s="235"/>
      <c r="V69" s="235"/>
      <c r="W69" s="235"/>
      <c r="X69" s="235"/>
      <c r="Y69" s="235"/>
      <c r="Z69" s="214"/>
      <c r="AA69" s="214"/>
      <c r="AB69" s="214"/>
      <c r="AC69" s="214"/>
      <c r="AD69" s="214"/>
      <c r="AE69" s="214"/>
      <c r="AF69" s="214"/>
      <c r="AG69" s="214" t="s">
        <v>283</v>
      </c>
      <c r="AH69" s="214">
        <v>0</v>
      </c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ht="22.5" outlineLevel="3" x14ac:dyDescent="0.2">
      <c r="A70" s="231"/>
      <c r="B70" s="232"/>
      <c r="C70" s="263" t="s">
        <v>322</v>
      </c>
      <c r="D70" s="237"/>
      <c r="E70" s="238">
        <v>3.5349599999999999</v>
      </c>
      <c r="F70" s="235"/>
      <c r="G70" s="235"/>
      <c r="H70" s="235"/>
      <c r="I70" s="235"/>
      <c r="J70" s="235"/>
      <c r="K70" s="235"/>
      <c r="L70" s="235"/>
      <c r="M70" s="235"/>
      <c r="N70" s="234"/>
      <c r="O70" s="234"/>
      <c r="P70" s="234"/>
      <c r="Q70" s="234"/>
      <c r="R70" s="235"/>
      <c r="S70" s="235"/>
      <c r="T70" s="235"/>
      <c r="U70" s="235"/>
      <c r="V70" s="235"/>
      <c r="W70" s="235"/>
      <c r="X70" s="235"/>
      <c r="Y70" s="235"/>
      <c r="Z70" s="214"/>
      <c r="AA70" s="214"/>
      <c r="AB70" s="214"/>
      <c r="AC70" s="214"/>
      <c r="AD70" s="214"/>
      <c r="AE70" s="214"/>
      <c r="AF70" s="214"/>
      <c r="AG70" s="214" t="s">
        <v>283</v>
      </c>
      <c r="AH70" s="214">
        <v>0</v>
      </c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</row>
    <row r="71" spans="1:60" ht="22.5" outlineLevel="3" x14ac:dyDescent="0.2">
      <c r="A71" s="231"/>
      <c r="B71" s="232"/>
      <c r="C71" s="263" t="s">
        <v>323</v>
      </c>
      <c r="D71" s="237"/>
      <c r="E71" s="238">
        <v>7.8010000000000002</v>
      </c>
      <c r="F71" s="235"/>
      <c r="G71" s="235"/>
      <c r="H71" s="235"/>
      <c r="I71" s="235"/>
      <c r="J71" s="235"/>
      <c r="K71" s="235"/>
      <c r="L71" s="235"/>
      <c r="M71" s="235"/>
      <c r="N71" s="234"/>
      <c r="O71" s="234"/>
      <c r="P71" s="234"/>
      <c r="Q71" s="234"/>
      <c r="R71" s="235"/>
      <c r="S71" s="235"/>
      <c r="T71" s="235"/>
      <c r="U71" s="235"/>
      <c r="V71" s="235"/>
      <c r="W71" s="235"/>
      <c r="X71" s="235"/>
      <c r="Y71" s="235"/>
      <c r="Z71" s="214"/>
      <c r="AA71" s="214"/>
      <c r="AB71" s="214"/>
      <c r="AC71" s="214"/>
      <c r="AD71" s="214"/>
      <c r="AE71" s="214"/>
      <c r="AF71" s="214"/>
      <c r="AG71" s="214" t="s">
        <v>283</v>
      </c>
      <c r="AH71" s="214">
        <v>0</v>
      </c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</row>
    <row r="72" spans="1:60" outlineLevel="1" x14ac:dyDescent="0.2">
      <c r="A72" s="248">
        <v>22</v>
      </c>
      <c r="B72" s="249" t="s">
        <v>360</v>
      </c>
      <c r="C72" s="262" t="s">
        <v>361</v>
      </c>
      <c r="D72" s="250" t="s">
        <v>276</v>
      </c>
      <c r="E72" s="251">
        <v>22.8</v>
      </c>
      <c r="F72" s="252"/>
      <c r="G72" s="253">
        <f>ROUND(E72*F72,2)</f>
        <v>0</v>
      </c>
      <c r="H72" s="236"/>
      <c r="I72" s="235">
        <f>ROUND(E72*H72,2)</f>
        <v>0</v>
      </c>
      <c r="J72" s="236"/>
      <c r="K72" s="235">
        <f>ROUND(E72*J72,2)</f>
        <v>0</v>
      </c>
      <c r="L72" s="235">
        <v>21</v>
      </c>
      <c r="M72" s="235">
        <f>G72*(1+L72/100)</f>
        <v>0</v>
      </c>
      <c r="N72" s="234">
        <v>2.5249999999999999</v>
      </c>
      <c r="O72" s="234">
        <f>ROUND(E72*N72,2)</f>
        <v>57.57</v>
      </c>
      <c r="P72" s="234">
        <v>0</v>
      </c>
      <c r="Q72" s="234">
        <f>ROUND(E72*P72,2)</f>
        <v>0</v>
      </c>
      <c r="R72" s="235"/>
      <c r="S72" s="235" t="s">
        <v>277</v>
      </c>
      <c r="T72" s="235" t="s">
        <v>278</v>
      </c>
      <c r="U72" s="235">
        <v>0.48</v>
      </c>
      <c r="V72" s="235">
        <f>ROUND(E72*U72,2)</f>
        <v>10.94</v>
      </c>
      <c r="W72" s="235"/>
      <c r="X72" s="235" t="s">
        <v>279</v>
      </c>
      <c r="Y72" s="235" t="s">
        <v>280</v>
      </c>
      <c r="Z72" s="214"/>
      <c r="AA72" s="214"/>
      <c r="AB72" s="214"/>
      <c r="AC72" s="214"/>
      <c r="AD72" s="214"/>
      <c r="AE72" s="214"/>
      <c r="AF72" s="214"/>
      <c r="AG72" s="214" t="s">
        <v>293</v>
      </c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</row>
    <row r="73" spans="1:60" outlineLevel="2" x14ac:dyDescent="0.2">
      <c r="A73" s="231"/>
      <c r="B73" s="232"/>
      <c r="C73" s="263" t="s">
        <v>324</v>
      </c>
      <c r="D73" s="237"/>
      <c r="E73" s="238">
        <v>11.904</v>
      </c>
      <c r="F73" s="235"/>
      <c r="G73" s="235"/>
      <c r="H73" s="235"/>
      <c r="I73" s="235"/>
      <c r="J73" s="235"/>
      <c r="K73" s="235"/>
      <c r="L73" s="235"/>
      <c r="M73" s="235"/>
      <c r="N73" s="234"/>
      <c r="O73" s="234"/>
      <c r="P73" s="234"/>
      <c r="Q73" s="234"/>
      <c r="R73" s="235"/>
      <c r="S73" s="235"/>
      <c r="T73" s="235"/>
      <c r="U73" s="235"/>
      <c r="V73" s="235"/>
      <c r="W73" s="235"/>
      <c r="X73" s="235"/>
      <c r="Y73" s="235"/>
      <c r="Z73" s="214"/>
      <c r="AA73" s="214"/>
      <c r="AB73" s="214"/>
      <c r="AC73" s="214"/>
      <c r="AD73" s="214"/>
      <c r="AE73" s="214"/>
      <c r="AF73" s="214"/>
      <c r="AG73" s="214" t="s">
        <v>283</v>
      </c>
      <c r="AH73" s="214">
        <v>0</v>
      </c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</row>
    <row r="74" spans="1:60" outlineLevel="3" x14ac:dyDescent="0.2">
      <c r="A74" s="231"/>
      <c r="B74" s="232"/>
      <c r="C74" s="263" t="s">
        <v>362</v>
      </c>
      <c r="D74" s="237"/>
      <c r="E74" s="238">
        <v>10.896000000000001</v>
      </c>
      <c r="F74" s="235"/>
      <c r="G74" s="235"/>
      <c r="H74" s="235"/>
      <c r="I74" s="235"/>
      <c r="J74" s="235"/>
      <c r="K74" s="235"/>
      <c r="L74" s="235"/>
      <c r="M74" s="235"/>
      <c r="N74" s="234"/>
      <c r="O74" s="234"/>
      <c r="P74" s="234"/>
      <c r="Q74" s="234"/>
      <c r="R74" s="235"/>
      <c r="S74" s="235"/>
      <c r="T74" s="235"/>
      <c r="U74" s="235"/>
      <c r="V74" s="235"/>
      <c r="W74" s="235"/>
      <c r="X74" s="235"/>
      <c r="Y74" s="235"/>
      <c r="Z74" s="214"/>
      <c r="AA74" s="214"/>
      <c r="AB74" s="214"/>
      <c r="AC74" s="214"/>
      <c r="AD74" s="214"/>
      <c r="AE74" s="214"/>
      <c r="AF74" s="214"/>
      <c r="AG74" s="214" t="s">
        <v>283</v>
      </c>
      <c r="AH74" s="214">
        <v>0</v>
      </c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</row>
    <row r="75" spans="1:60" outlineLevel="1" x14ac:dyDescent="0.2">
      <c r="A75" s="248">
        <v>23</v>
      </c>
      <c r="B75" s="249" t="s">
        <v>363</v>
      </c>
      <c r="C75" s="262" t="s">
        <v>364</v>
      </c>
      <c r="D75" s="250" t="s">
        <v>342</v>
      </c>
      <c r="E75" s="251">
        <v>200.86</v>
      </c>
      <c r="F75" s="252"/>
      <c r="G75" s="253">
        <f>ROUND(E75*F75,2)</f>
        <v>0</v>
      </c>
      <c r="H75" s="236"/>
      <c r="I75" s="235">
        <f>ROUND(E75*H75,2)</f>
        <v>0</v>
      </c>
      <c r="J75" s="236"/>
      <c r="K75" s="235">
        <f>ROUND(E75*J75,2)</f>
        <v>0</v>
      </c>
      <c r="L75" s="235">
        <v>21</v>
      </c>
      <c r="M75" s="235">
        <f>G75*(1+L75/100)</f>
        <v>0</v>
      </c>
      <c r="N75" s="234">
        <v>3.9149999999999997E-2</v>
      </c>
      <c r="O75" s="234">
        <f>ROUND(E75*N75,2)</f>
        <v>7.86</v>
      </c>
      <c r="P75" s="234">
        <v>0</v>
      </c>
      <c r="Q75" s="234">
        <f>ROUND(E75*P75,2)</f>
        <v>0</v>
      </c>
      <c r="R75" s="235"/>
      <c r="S75" s="235" t="s">
        <v>277</v>
      </c>
      <c r="T75" s="235" t="s">
        <v>278</v>
      </c>
      <c r="U75" s="235">
        <v>1.05</v>
      </c>
      <c r="V75" s="235">
        <f>ROUND(E75*U75,2)</f>
        <v>210.9</v>
      </c>
      <c r="W75" s="235"/>
      <c r="X75" s="235" t="s">
        <v>279</v>
      </c>
      <c r="Y75" s="235" t="s">
        <v>280</v>
      </c>
      <c r="Z75" s="214"/>
      <c r="AA75" s="214"/>
      <c r="AB75" s="214"/>
      <c r="AC75" s="214"/>
      <c r="AD75" s="214"/>
      <c r="AE75" s="214"/>
      <c r="AF75" s="214"/>
      <c r="AG75" s="214" t="s">
        <v>293</v>
      </c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</row>
    <row r="76" spans="1:60" ht="22.5" outlineLevel="2" x14ac:dyDescent="0.2">
      <c r="A76" s="231"/>
      <c r="B76" s="232"/>
      <c r="C76" s="263" t="s">
        <v>365</v>
      </c>
      <c r="D76" s="237"/>
      <c r="E76" s="238">
        <v>37.200000000000003</v>
      </c>
      <c r="F76" s="235"/>
      <c r="G76" s="235"/>
      <c r="H76" s="235"/>
      <c r="I76" s="235"/>
      <c r="J76" s="235"/>
      <c r="K76" s="235"/>
      <c r="L76" s="235"/>
      <c r="M76" s="235"/>
      <c r="N76" s="234"/>
      <c r="O76" s="234"/>
      <c r="P76" s="234"/>
      <c r="Q76" s="234"/>
      <c r="R76" s="235"/>
      <c r="S76" s="235"/>
      <c r="T76" s="235"/>
      <c r="U76" s="235"/>
      <c r="V76" s="235"/>
      <c r="W76" s="235"/>
      <c r="X76" s="235"/>
      <c r="Y76" s="235"/>
      <c r="Z76" s="214"/>
      <c r="AA76" s="214"/>
      <c r="AB76" s="214"/>
      <c r="AC76" s="214"/>
      <c r="AD76" s="214"/>
      <c r="AE76" s="214"/>
      <c r="AF76" s="214"/>
      <c r="AG76" s="214" t="s">
        <v>283</v>
      </c>
      <c r="AH76" s="214">
        <v>0</v>
      </c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</row>
    <row r="77" spans="1:60" ht="22.5" outlineLevel="3" x14ac:dyDescent="0.2">
      <c r="A77" s="231"/>
      <c r="B77" s="232"/>
      <c r="C77" s="263" t="s">
        <v>366</v>
      </c>
      <c r="D77" s="237"/>
      <c r="E77" s="238">
        <v>66.726399999999998</v>
      </c>
      <c r="F77" s="235"/>
      <c r="G77" s="235"/>
      <c r="H77" s="235"/>
      <c r="I77" s="235"/>
      <c r="J77" s="235"/>
      <c r="K77" s="235"/>
      <c r="L77" s="235"/>
      <c r="M77" s="235"/>
      <c r="N77" s="234"/>
      <c r="O77" s="234"/>
      <c r="P77" s="234"/>
      <c r="Q77" s="234"/>
      <c r="R77" s="235"/>
      <c r="S77" s="235"/>
      <c r="T77" s="235"/>
      <c r="U77" s="235"/>
      <c r="V77" s="235"/>
      <c r="W77" s="235"/>
      <c r="X77" s="235"/>
      <c r="Y77" s="235"/>
      <c r="Z77" s="214"/>
      <c r="AA77" s="214"/>
      <c r="AB77" s="214"/>
      <c r="AC77" s="214"/>
      <c r="AD77" s="214"/>
      <c r="AE77" s="214"/>
      <c r="AF77" s="214"/>
      <c r="AG77" s="214" t="s">
        <v>283</v>
      </c>
      <c r="AH77" s="214">
        <v>0</v>
      </c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</row>
    <row r="78" spans="1:60" ht="22.5" outlineLevel="3" x14ac:dyDescent="0.2">
      <c r="A78" s="231"/>
      <c r="B78" s="232"/>
      <c r="C78" s="263" t="s">
        <v>367</v>
      </c>
      <c r="D78" s="237"/>
      <c r="E78" s="238">
        <v>23.56</v>
      </c>
      <c r="F78" s="235"/>
      <c r="G78" s="235"/>
      <c r="H78" s="235"/>
      <c r="I78" s="235"/>
      <c r="J78" s="235"/>
      <c r="K78" s="235"/>
      <c r="L78" s="235"/>
      <c r="M78" s="235"/>
      <c r="N78" s="234"/>
      <c r="O78" s="234"/>
      <c r="P78" s="234"/>
      <c r="Q78" s="234"/>
      <c r="R78" s="235"/>
      <c r="S78" s="235"/>
      <c r="T78" s="235"/>
      <c r="U78" s="235"/>
      <c r="V78" s="235"/>
      <c r="W78" s="235"/>
      <c r="X78" s="235"/>
      <c r="Y78" s="235"/>
      <c r="Z78" s="214"/>
      <c r="AA78" s="214"/>
      <c r="AB78" s="214"/>
      <c r="AC78" s="214"/>
      <c r="AD78" s="214"/>
      <c r="AE78" s="214"/>
      <c r="AF78" s="214"/>
      <c r="AG78" s="214" t="s">
        <v>283</v>
      </c>
      <c r="AH78" s="214">
        <v>0</v>
      </c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</row>
    <row r="79" spans="1:60" ht="22.5" outlineLevel="3" x14ac:dyDescent="0.2">
      <c r="A79" s="231"/>
      <c r="B79" s="232"/>
      <c r="C79" s="263" t="s">
        <v>368</v>
      </c>
      <c r="D79" s="237"/>
      <c r="E79" s="238">
        <v>22.88</v>
      </c>
      <c r="F79" s="235"/>
      <c r="G79" s="235"/>
      <c r="H79" s="235"/>
      <c r="I79" s="235"/>
      <c r="J79" s="235"/>
      <c r="K79" s="235"/>
      <c r="L79" s="235"/>
      <c r="M79" s="235"/>
      <c r="N79" s="234"/>
      <c r="O79" s="234"/>
      <c r="P79" s="234"/>
      <c r="Q79" s="234"/>
      <c r="R79" s="235"/>
      <c r="S79" s="235"/>
      <c r="T79" s="235"/>
      <c r="U79" s="235"/>
      <c r="V79" s="235"/>
      <c r="W79" s="235"/>
      <c r="X79" s="235"/>
      <c r="Y79" s="235"/>
      <c r="Z79" s="214"/>
      <c r="AA79" s="214"/>
      <c r="AB79" s="214"/>
      <c r="AC79" s="214"/>
      <c r="AD79" s="214"/>
      <c r="AE79" s="214"/>
      <c r="AF79" s="214"/>
      <c r="AG79" s="214" t="s">
        <v>283</v>
      </c>
      <c r="AH79" s="214">
        <v>0</v>
      </c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</row>
    <row r="80" spans="1:60" ht="22.5" outlineLevel="3" x14ac:dyDescent="0.2">
      <c r="A80" s="231"/>
      <c r="B80" s="232"/>
      <c r="C80" s="263" t="s">
        <v>369</v>
      </c>
      <c r="D80" s="237"/>
      <c r="E80" s="238">
        <v>50.493600000000001</v>
      </c>
      <c r="F80" s="235"/>
      <c r="G80" s="235"/>
      <c r="H80" s="235"/>
      <c r="I80" s="235"/>
      <c r="J80" s="235"/>
      <c r="K80" s="235"/>
      <c r="L80" s="235"/>
      <c r="M80" s="235"/>
      <c r="N80" s="234"/>
      <c r="O80" s="234"/>
      <c r="P80" s="234"/>
      <c r="Q80" s="234"/>
      <c r="R80" s="235"/>
      <c r="S80" s="235"/>
      <c r="T80" s="235"/>
      <c r="U80" s="235"/>
      <c r="V80" s="235"/>
      <c r="W80" s="235"/>
      <c r="X80" s="235"/>
      <c r="Y80" s="235"/>
      <c r="Z80" s="214"/>
      <c r="AA80" s="214"/>
      <c r="AB80" s="214"/>
      <c r="AC80" s="214"/>
      <c r="AD80" s="214"/>
      <c r="AE80" s="214"/>
      <c r="AF80" s="214"/>
      <c r="AG80" s="214" t="s">
        <v>283</v>
      </c>
      <c r="AH80" s="214">
        <v>0</v>
      </c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</row>
    <row r="81" spans="1:60" outlineLevel="1" x14ac:dyDescent="0.2">
      <c r="A81" s="254">
        <v>24</v>
      </c>
      <c r="B81" s="255" t="s">
        <v>370</v>
      </c>
      <c r="C81" s="264" t="s">
        <v>371</v>
      </c>
      <c r="D81" s="256" t="s">
        <v>342</v>
      </c>
      <c r="E81" s="257">
        <v>200.86</v>
      </c>
      <c r="F81" s="258"/>
      <c r="G81" s="259">
        <f>ROUND(E81*F81,2)</f>
        <v>0</v>
      </c>
      <c r="H81" s="236"/>
      <c r="I81" s="235">
        <f>ROUND(E81*H81,2)</f>
        <v>0</v>
      </c>
      <c r="J81" s="236"/>
      <c r="K81" s="235">
        <f>ROUND(E81*J81,2)</f>
        <v>0</v>
      </c>
      <c r="L81" s="235">
        <v>21</v>
      </c>
      <c r="M81" s="235">
        <f>G81*(1+L81/100)</f>
        <v>0</v>
      </c>
      <c r="N81" s="234">
        <v>0</v>
      </c>
      <c r="O81" s="234">
        <f>ROUND(E81*N81,2)</f>
        <v>0</v>
      </c>
      <c r="P81" s="234">
        <v>0</v>
      </c>
      <c r="Q81" s="234">
        <f>ROUND(E81*P81,2)</f>
        <v>0</v>
      </c>
      <c r="R81" s="235"/>
      <c r="S81" s="235" t="s">
        <v>277</v>
      </c>
      <c r="T81" s="235" t="s">
        <v>278</v>
      </c>
      <c r="U81" s="235">
        <v>0.32</v>
      </c>
      <c r="V81" s="235">
        <f>ROUND(E81*U81,2)</f>
        <v>64.28</v>
      </c>
      <c r="W81" s="235"/>
      <c r="X81" s="235" t="s">
        <v>279</v>
      </c>
      <c r="Y81" s="235" t="s">
        <v>280</v>
      </c>
      <c r="Z81" s="214"/>
      <c r="AA81" s="214"/>
      <c r="AB81" s="214"/>
      <c r="AC81" s="214"/>
      <c r="AD81" s="214"/>
      <c r="AE81" s="214"/>
      <c r="AF81" s="214"/>
      <c r="AG81" s="214" t="s">
        <v>281</v>
      </c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</row>
    <row r="82" spans="1:60" ht="22.5" outlineLevel="1" x14ac:dyDescent="0.2">
      <c r="A82" s="254">
        <v>25</v>
      </c>
      <c r="B82" s="255" t="s">
        <v>372</v>
      </c>
      <c r="C82" s="264" t="s">
        <v>373</v>
      </c>
      <c r="D82" s="256" t="s">
        <v>374</v>
      </c>
      <c r="E82" s="257">
        <v>3</v>
      </c>
      <c r="F82" s="258"/>
      <c r="G82" s="259">
        <f>ROUND(E82*F82,2)</f>
        <v>0</v>
      </c>
      <c r="H82" s="236"/>
      <c r="I82" s="235">
        <f>ROUND(E82*H82,2)</f>
        <v>0</v>
      </c>
      <c r="J82" s="236"/>
      <c r="K82" s="235">
        <f>ROUND(E82*J82,2)</f>
        <v>0</v>
      </c>
      <c r="L82" s="235">
        <v>21</v>
      </c>
      <c r="M82" s="235">
        <f>G82*(1+L82/100)</f>
        <v>0</v>
      </c>
      <c r="N82" s="234">
        <v>2.3600000000000001E-3</v>
      </c>
      <c r="O82" s="234">
        <f>ROUND(E82*N82,2)</f>
        <v>0.01</v>
      </c>
      <c r="P82" s="234">
        <v>0</v>
      </c>
      <c r="Q82" s="234">
        <f>ROUND(E82*P82,2)</f>
        <v>0</v>
      </c>
      <c r="R82" s="235"/>
      <c r="S82" s="235" t="s">
        <v>277</v>
      </c>
      <c r="T82" s="235" t="s">
        <v>278</v>
      </c>
      <c r="U82" s="235">
        <v>0.4</v>
      </c>
      <c r="V82" s="235">
        <f>ROUND(E82*U82,2)</f>
        <v>1.2</v>
      </c>
      <c r="W82" s="235"/>
      <c r="X82" s="235" t="s">
        <v>279</v>
      </c>
      <c r="Y82" s="235" t="s">
        <v>280</v>
      </c>
      <c r="Z82" s="214"/>
      <c r="AA82" s="214"/>
      <c r="AB82" s="214"/>
      <c r="AC82" s="214"/>
      <c r="AD82" s="214"/>
      <c r="AE82" s="214"/>
      <c r="AF82" s="214"/>
      <c r="AG82" s="214" t="s">
        <v>281</v>
      </c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</row>
    <row r="83" spans="1:60" ht="22.5" outlineLevel="1" x14ac:dyDescent="0.2">
      <c r="A83" s="254">
        <v>26</v>
      </c>
      <c r="B83" s="255" t="s">
        <v>375</v>
      </c>
      <c r="C83" s="264" t="s">
        <v>376</v>
      </c>
      <c r="D83" s="256" t="s">
        <v>374</v>
      </c>
      <c r="E83" s="257">
        <v>2</v>
      </c>
      <c r="F83" s="258"/>
      <c r="G83" s="259">
        <f>ROUND(E83*F83,2)</f>
        <v>0</v>
      </c>
      <c r="H83" s="236"/>
      <c r="I83" s="235">
        <f>ROUND(E83*H83,2)</f>
        <v>0</v>
      </c>
      <c r="J83" s="236"/>
      <c r="K83" s="235">
        <f>ROUND(E83*J83,2)</f>
        <v>0</v>
      </c>
      <c r="L83" s="235">
        <v>21</v>
      </c>
      <c r="M83" s="235">
        <f>G83*(1+L83/100)</f>
        <v>0</v>
      </c>
      <c r="N83" s="234">
        <v>4.3800000000000002E-3</v>
      </c>
      <c r="O83" s="234">
        <f>ROUND(E83*N83,2)</f>
        <v>0.01</v>
      </c>
      <c r="P83" s="234">
        <v>0</v>
      </c>
      <c r="Q83" s="234">
        <f>ROUND(E83*P83,2)</f>
        <v>0</v>
      </c>
      <c r="R83" s="235"/>
      <c r="S83" s="235" t="s">
        <v>277</v>
      </c>
      <c r="T83" s="235" t="s">
        <v>278</v>
      </c>
      <c r="U83" s="235">
        <v>0.4</v>
      </c>
      <c r="V83" s="235">
        <f>ROUND(E83*U83,2)</f>
        <v>0.8</v>
      </c>
      <c r="W83" s="235"/>
      <c r="X83" s="235" t="s">
        <v>279</v>
      </c>
      <c r="Y83" s="235" t="s">
        <v>280</v>
      </c>
      <c r="Z83" s="214"/>
      <c r="AA83" s="214"/>
      <c r="AB83" s="214"/>
      <c r="AC83" s="214"/>
      <c r="AD83" s="214"/>
      <c r="AE83" s="214"/>
      <c r="AF83" s="214"/>
      <c r="AG83" s="214" t="s">
        <v>281</v>
      </c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</row>
    <row r="84" spans="1:60" ht="22.5" outlineLevel="1" x14ac:dyDescent="0.2">
      <c r="A84" s="248">
        <v>27</v>
      </c>
      <c r="B84" s="249" t="s">
        <v>377</v>
      </c>
      <c r="C84" s="262" t="s">
        <v>378</v>
      </c>
      <c r="D84" s="250" t="s">
        <v>379</v>
      </c>
      <c r="E84" s="251">
        <v>0.56999999999999995</v>
      </c>
      <c r="F84" s="252"/>
      <c r="G84" s="253">
        <f>ROUND(E84*F84,2)</f>
        <v>0</v>
      </c>
      <c r="H84" s="236"/>
      <c r="I84" s="235">
        <f>ROUND(E84*H84,2)</f>
        <v>0</v>
      </c>
      <c r="J84" s="236"/>
      <c r="K84" s="235">
        <f>ROUND(E84*J84,2)</f>
        <v>0</v>
      </c>
      <c r="L84" s="235">
        <v>21</v>
      </c>
      <c r="M84" s="235">
        <f>G84*(1+L84/100)</f>
        <v>0</v>
      </c>
      <c r="N84" s="234">
        <v>1.0249299999999999</v>
      </c>
      <c r="O84" s="234">
        <f>ROUND(E84*N84,2)</f>
        <v>0.57999999999999996</v>
      </c>
      <c r="P84" s="234">
        <v>0</v>
      </c>
      <c r="Q84" s="234">
        <f>ROUND(E84*P84,2)</f>
        <v>0</v>
      </c>
      <c r="R84" s="235"/>
      <c r="S84" s="235" t="s">
        <v>277</v>
      </c>
      <c r="T84" s="235" t="s">
        <v>278</v>
      </c>
      <c r="U84" s="235">
        <v>23.530999999999999</v>
      </c>
      <c r="V84" s="235">
        <f>ROUND(E84*U84,2)</f>
        <v>13.41</v>
      </c>
      <c r="W84" s="235"/>
      <c r="X84" s="235" t="s">
        <v>279</v>
      </c>
      <c r="Y84" s="235" t="s">
        <v>280</v>
      </c>
      <c r="Z84" s="214"/>
      <c r="AA84" s="214"/>
      <c r="AB84" s="214"/>
      <c r="AC84" s="214"/>
      <c r="AD84" s="214"/>
      <c r="AE84" s="214"/>
      <c r="AF84" s="214"/>
      <c r="AG84" s="214" t="s">
        <v>281</v>
      </c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</row>
    <row r="85" spans="1:60" ht="22.5" outlineLevel="2" x14ac:dyDescent="0.2">
      <c r="A85" s="231"/>
      <c r="B85" s="232"/>
      <c r="C85" s="263" t="s">
        <v>380</v>
      </c>
      <c r="D85" s="237"/>
      <c r="E85" s="238">
        <v>0.29759999999999998</v>
      </c>
      <c r="F85" s="235"/>
      <c r="G85" s="235"/>
      <c r="H85" s="235"/>
      <c r="I85" s="235"/>
      <c r="J85" s="235"/>
      <c r="K85" s="235"/>
      <c r="L85" s="235"/>
      <c r="M85" s="235"/>
      <c r="N85" s="234"/>
      <c r="O85" s="234"/>
      <c r="P85" s="234"/>
      <c r="Q85" s="234"/>
      <c r="R85" s="235"/>
      <c r="S85" s="235"/>
      <c r="T85" s="235"/>
      <c r="U85" s="235"/>
      <c r="V85" s="235"/>
      <c r="W85" s="235"/>
      <c r="X85" s="235"/>
      <c r="Y85" s="235"/>
      <c r="Z85" s="214"/>
      <c r="AA85" s="214"/>
      <c r="AB85" s="214"/>
      <c r="AC85" s="214"/>
      <c r="AD85" s="214"/>
      <c r="AE85" s="214"/>
      <c r="AF85" s="214"/>
      <c r="AG85" s="214" t="s">
        <v>283</v>
      </c>
      <c r="AH85" s="214">
        <v>0</v>
      </c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</row>
    <row r="86" spans="1:60" ht="22.5" outlineLevel="3" x14ac:dyDescent="0.2">
      <c r="A86" s="231"/>
      <c r="B86" s="232"/>
      <c r="C86" s="263" t="s">
        <v>381</v>
      </c>
      <c r="D86" s="237"/>
      <c r="E86" s="238">
        <v>0.27239999999999998</v>
      </c>
      <c r="F86" s="235"/>
      <c r="G86" s="235"/>
      <c r="H86" s="235"/>
      <c r="I86" s="235"/>
      <c r="J86" s="235"/>
      <c r="K86" s="235"/>
      <c r="L86" s="235"/>
      <c r="M86" s="235"/>
      <c r="N86" s="234"/>
      <c r="O86" s="234"/>
      <c r="P86" s="234"/>
      <c r="Q86" s="234"/>
      <c r="R86" s="235"/>
      <c r="S86" s="235"/>
      <c r="T86" s="235"/>
      <c r="U86" s="235"/>
      <c r="V86" s="235"/>
      <c r="W86" s="235"/>
      <c r="X86" s="235"/>
      <c r="Y86" s="235"/>
      <c r="Z86" s="214"/>
      <c r="AA86" s="214"/>
      <c r="AB86" s="214"/>
      <c r="AC86" s="214"/>
      <c r="AD86" s="214"/>
      <c r="AE86" s="214"/>
      <c r="AF86" s="214"/>
      <c r="AG86" s="214" t="s">
        <v>283</v>
      </c>
      <c r="AH86" s="214">
        <v>0</v>
      </c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</row>
    <row r="87" spans="1:60" ht="22.5" outlineLevel="1" x14ac:dyDescent="0.2">
      <c r="A87" s="248">
        <v>28</v>
      </c>
      <c r="B87" s="249" t="s">
        <v>382</v>
      </c>
      <c r="C87" s="262" t="s">
        <v>383</v>
      </c>
      <c r="D87" s="250" t="s">
        <v>379</v>
      </c>
      <c r="E87" s="251">
        <v>0.04</v>
      </c>
      <c r="F87" s="252"/>
      <c r="G87" s="253">
        <f>ROUND(E87*F87,2)</f>
        <v>0</v>
      </c>
      <c r="H87" s="236"/>
      <c r="I87" s="235">
        <f>ROUND(E87*H87,2)</f>
        <v>0</v>
      </c>
      <c r="J87" s="236"/>
      <c r="K87" s="235">
        <f>ROUND(E87*J87,2)</f>
        <v>0</v>
      </c>
      <c r="L87" s="235">
        <v>21</v>
      </c>
      <c r="M87" s="235">
        <f>G87*(1+L87/100)</f>
        <v>0</v>
      </c>
      <c r="N87" s="234">
        <v>1.0718099999999999</v>
      </c>
      <c r="O87" s="234">
        <f>ROUND(E87*N87,2)</f>
        <v>0.04</v>
      </c>
      <c r="P87" s="234">
        <v>0</v>
      </c>
      <c r="Q87" s="234">
        <f>ROUND(E87*P87,2)</f>
        <v>0</v>
      </c>
      <c r="R87" s="235"/>
      <c r="S87" s="235" t="s">
        <v>277</v>
      </c>
      <c r="T87" s="235" t="s">
        <v>278</v>
      </c>
      <c r="U87" s="235">
        <v>15.23</v>
      </c>
      <c r="V87" s="235">
        <f>ROUND(E87*U87,2)</f>
        <v>0.61</v>
      </c>
      <c r="W87" s="235"/>
      <c r="X87" s="235" t="s">
        <v>279</v>
      </c>
      <c r="Y87" s="235" t="s">
        <v>280</v>
      </c>
      <c r="Z87" s="214"/>
      <c r="AA87" s="214"/>
      <c r="AB87" s="214"/>
      <c r="AC87" s="214"/>
      <c r="AD87" s="214"/>
      <c r="AE87" s="214"/>
      <c r="AF87" s="214"/>
      <c r="AG87" s="214" t="s">
        <v>281</v>
      </c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</row>
    <row r="88" spans="1:60" ht="45" outlineLevel="2" x14ac:dyDescent="0.2">
      <c r="A88" s="231"/>
      <c r="B88" s="232"/>
      <c r="C88" s="263" t="s">
        <v>384</v>
      </c>
      <c r="D88" s="237"/>
      <c r="E88" s="238">
        <v>2.3539999999999998E-2</v>
      </c>
      <c r="F88" s="235"/>
      <c r="G88" s="235"/>
      <c r="H88" s="235"/>
      <c r="I88" s="235"/>
      <c r="J88" s="235"/>
      <c r="K88" s="235"/>
      <c r="L88" s="235"/>
      <c r="M88" s="235"/>
      <c r="N88" s="234"/>
      <c r="O88" s="234"/>
      <c r="P88" s="234"/>
      <c r="Q88" s="234"/>
      <c r="R88" s="235"/>
      <c r="S88" s="235"/>
      <c r="T88" s="235"/>
      <c r="U88" s="235"/>
      <c r="V88" s="235"/>
      <c r="W88" s="235"/>
      <c r="X88" s="235"/>
      <c r="Y88" s="235"/>
      <c r="Z88" s="214"/>
      <c r="AA88" s="214"/>
      <c r="AB88" s="214"/>
      <c r="AC88" s="214"/>
      <c r="AD88" s="214"/>
      <c r="AE88" s="214"/>
      <c r="AF88" s="214"/>
      <c r="AG88" s="214" t="s">
        <v>283</v>
      </c>
      <c r="AH88" s="214">
        <v>0</v>
      </c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</row>
    <row r="89" spans="1:60" ht="33.75" outlineLevel="3" x14ac:dyDescent="0.2">
      <c r="A89" s="231"/>
      <c r="B89" s="232"/>
      <c r="C89" s="263" t="s">
        <v>385</v>
      </c>
      <c r="D89" s="237"/>
      <c r="E89" s="238">
        <v>1.6459999999999999E-2</v>
      </c>
      <c r="F89" s="235"/>
      <c r="G89" s="235"/>
      <c r="H89" s="235"/>
      <c r="I89" s="235"/>
      <c r="J89" s="235"/>
      <c r="K89" s="235"/>
      <c r="L89" s="235"/>
      <c r="M89" s="235"/>
      <c r="N89" s="234"/>
      <c r="O89" s="234"/>
      <c r="P89" s="234"/>
      <c r="Q89" s="234"/>
      <c r="R89" s="235"/>
      <c r="S89" s="235"/>
      <c r="T89" s="235"/>
      <c r="U89" s="235"/>
      <c r="V89" s="235"/>
      <c r="W89" s="235"/>
      <c r="X89" s="235"/>
      <c r="Y89" s="235"/>
      <c r="Z89" s="214"/>
      <c r="AA89" s="214"/>
      <c r="AB89" s="214"/>
      <c r="AC89" s="214"/>
      <c r="AD89" s="214"/>
      <c r="AE89" s="214"/>
      <c r="AF89" s="214"/>
      <c r="AG89" s="214" t="s">
        <v>283</v>
      </c>
      <c r="AH89" s="214">
        <v>0</v>
      </c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</row>
    <row r="90" spans="1:60" ht="22.5" outlineLevel="1" x14ac:dyDescent="0.2">
      <c r="A90" s="248">
        <v>29</v>
      </c>
      <c r="B90" s="249" t="s">
        <v>386</v>
      </c>
      <c r="C90" s="262" t="s">
        <v>387</v>
      </c>
      <c r="D90" s="250" t="s">
        <v>379</v>
      </c>
      <c r="E90" s="251">
        <v>0.36</v>
      </c>
      <c r="F90" s="252"/>
      <c r="G90" s="253">
        <f>ROUND(E90*F90,2)</f>
        <v>0</v>
      </c>
      <c r="H90" s="236"/>
      <c r="I90" s="235">
        <f>ROUND(E90*H90,2)</f>
        <v>0</v>
      </c>
      <c r="J90" s="236"/>
      <c r="K90" s="235">
        <f>ROUND(E90*J90,2)</f>
        <v>0</v>
      </c>
      <c r="L90" s="235">
        <v>21</v>
      </c>
      <c r="M90" s="235">
        <f>G90*(1+L90/100)</f>
        <v>0</v>
      </c>
      <c r="N90" s="234">
        <v>1.0717399999999999</v>
      </c>
      <c r="O90" s="234">
        <f>ROUND(E90*N90,2)</f>
        <v>0.39</v>
      </c>
      <c r="P90" s="234">
        <v>0</v>
      </c>
      <c r="Q90" s="234">
        <f>ROUND(E90*P90,2)</f>
        <v>0</v>
      </c>
      <c r="R90" s="235"/>
      <c r="S90" s="235" t="s">
        <v>277</v>
      </c>
      <c r="T90" s="235" t="s">
        <v>278</v>
      </c>
      <c r="U90" s="235">
        <v>15.23</v>
      </c>
      <c r="V90" s="235">
        <f>ROUND(E90*U90,2)</f>
        <v>5.48</v>
      </c>
      <c r="W90" s="235"/>
      <c r="X90" s="235" t="s">
        <v>279</v>
      </c>
      <c r="Y90" s="235" t="s">
        <v>280</v>
      </c>
      <c r="Z90" s="214"/>
      <c r="AA90" s="214"/>
      <c r="AB90" s="214"/>
      <c r="AC90" s="214"/>
      <c r="AD90" s="214"/>
      <c r="AE90" s="214"/>
      <c r="AF90" s="214"/>
      <c r="AG90" s="214" t="s">
        <v>281</v>
      </c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</row>
    <row r="91" spans="1:60" outlineLevel="2" x14ac:dyDescent="0.2">
      <c r="A91" s="231"/>
      <c r="B91" s="232"/>
      <c r="C91" s="263" t="s">
        <v>388</v>
      </c>
      <c r="D91" s="237"/>
      <c r="E91" s="238">
        <v>0.27760000000000001</v>
      </c>
      <c r="F91" s="235"/>
      <c r="G91" s="235"/>
      <c r="H91" s="235"/>
      <c r="I91" s="235"/>
      <c r="J91" s="235"/>
      <c r="K91" s="235"/>
      <c r="L91" s="235"/>
      <c r="M91" s="235"/>
      <c r="N91" s="234"/>
      <c r="O91" s="234"/>
      <c r="P91" s="234"/>
      <c r="Q91" s="234"/>
      <c r="R91" s="235"/>
      <c r="S91" s="235"/>
      <c r="T91" s="235"/>
      <c r="U91" s="235"/>
      <c r="V91" s="235"/>
      <c r="W91" s="235"/>
      <c r="X91" s="235"/>
      <c r="Y91" s="235"/>
      <c r="Z91" s="214"/>
      <c r="AA91" s="214"/>
      <c r="AB91" s="214"/>
      <c r="AC91" s="214"/>
      <c r="AD91" s="214"/>
      <c r="AE91" s="214"/>
      <c r="AF91" s="214"/>
      <c r="AG91" s="214" t="s">
        <v>283</v>
      </c>
      <c r="AH91" s="214">
        <v>0</v>
      </c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</row>
    <row r="92" spans="1:60" ht="22.5" outlineLevel="3" x14ac:dyDescent="0.2">
      <c r="A92" s="231"/>
      <c r="B92" s="232"/>
      <c r="C92" s="263" t="s">
        <v>389</v>
      </c>
      <c r="D92" s="237"/>
      <c r="E92" s="238">
        <v>8.2400000000000001E-2</v>
      </c>
      <c r="F92" s="235"/>
      <c r="G92" s="235"/>
      <c r="H92" s="235"/>
      <c r="I92" s="235"/>
      <c r="J92" s="235"/>
      <c r="K92" s="235"/>
      <c r="L92" s="235"/>
      <c r="M92" s="235"/>
      <c r="N92" s="234"/>
      <c r="O92" s="234"/>
      <c r="P92" s="234"/>
      <c r="Q92" s="234"/>
      <c r="R92" s="235"/>
      <c r="S92" s="235"/>
      <c r="T92" s="235"/>
      <c r="U92" s="235"/>
      <c r="V92" s="235"/>
      <c r="W92" s="235"/>
      <c r="X92" s="235"/>
      <c r="Y92" s="235"/>
      <c r="Z92" s="214"/>
      <c r="AA92" s="214"/>
      <c r="AB92" s="214"/>
      <c r="AC92" s="214"/>
      <c r="AD92" s="214"/>
      <c r="AE92" s="214"/>
      <c r="AF92" s="214"/>
      <c r="AG92" s="214" t="s">
        <v>283</v>
      </c>
      <c r="AH92" s="214">
        <v>0</v>
      </c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</row>
    <row r="93" spans="1:60" outlineLevel="1" x14ac:dyDescent="0.2">
      <c r="A93" s="248">
        <v>30</v>
      </c>
      <c r="B93" s="249" t="s">
        <v>390</v>
      </c>
      <c r="C93" s="262" t="s">
        <v>391</v>
      </c>
      <c r="D93" s="250" t="s">
        <v>276</v>
      </c>
      <c r="E93" s="251">
        <v>31.65</v>
      </c>
      <c r="F93" s="252"/>
      <c r="G93" s="253">
        <f>ROUND(E93*F93,2)</f>
        <v>0</v>
      </c>
      <c r="H93" s="236"/>
      <c r="I93" s="235">
        <f>ROUND(E93*H93,2)</f>
        <v>0</v>
      </c>
      <c r="J93" s="236"/>
      <c r="K93" s="235">
        <f>ROUND(E93*J93,2)</f>
        <v>0</v>
      </c>
      <c r="L93" s="235">
        <v>21</v>
      </c>
      <c r="M93" s="235">
        <f>G93*(1+L93/100)</f>
        <v>0</v>
      </c>
      <c r="N93" s="234">
        <v>2.5249999999999999</v>
      </c>
      <c r="O93" s="234">
        <f>ROUND(E93*N93,2)</f>
        <v>79.92</v>
      </c>
      <c r="P93" s="234">
        <v>0</v>
      </c>
      <c r="Q93" s="234">
        <f>ROUND(E93*P93,2)</f>
        <v>0</v>
      </c>
      <c r="R93" s="235"/>
      <c r="S93" s="235" t="s">
        <v>277</v>
      </c>
      <c r="T93" s="235" t="s">
        <v>278</v>
      </c>
      <c r="U93" s="235">
        <v>0.48</v>
      </c>
      <c r="V93" s="235">
        <f>ROUND(E93*U93,2)</f>
        <v>15.19</v>
      </c>
      <c r="W93" s="235"/>
      <c r="X93" s="235" t="s">
        <v>279</v>
      </c>
      <c r="Y93" s="235" t="s">
        <v>280</v>
      </c>
      <c r="Z93" s="214"/>
      <c r="AA93" s="214"/>
      <c r="AB93" s="214"/>
      <c r="AC93" s="214"/>
      <c r="AD93" s="214"/>
      <c r="AE93" s="214"/>
      <c r="AF93" s="214"/>
      <c r="AG93" s="214" t="s">
        <v>281</v>
      </c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</row>
    <row r="94" spans="1:60" outlineLevel="2" x14ac:dyDescent="0.2">
      <c r="A94" s="231"/>
      <c r="B94" s="232"/>
      <c r="C94" s="263" t="s">
        <v>290</v>
      </c>
      <c r="D94" s="237"/>
      <c r="E94" s="238">
        <v>24.48</v>
      </c>
      <c r="F94" s="235"/>
      <c r="G94" s="235"/>
      <c r="H94" s="235"/>
      <c r="I94" s="235"/>
      <c r="J94" s="235"/>
      <c r="K94" s="235"/>
      <c r="L94" s="235"/>
      <c r="M94" s="235"/>
      <c r="N94" s="234"/>
      <c r="O94" s="234"/>
      <c r="P94" s="234"/>
      <c r="Q94" s="234"/>
      <c r="R94" s="235"/>
      <c r="S94" s="235"/>
      <c r="T94" s="235"/>
      <c r="U94" s="235"/>
      <c r="V94" s="235"/>
      <c r="W94" s="235"/>
      <c r="X94" s="235"/>
      <c r="Y94" s="235"/>
      <c r="Z94" s="214"/>
      <c r="AA94" s="214"/>
      <c r="AB94" s="214"/>
      <c r="AC94" s="214"/>
      <c r="AD94" s="214"/>
      <c r="AE94" s="214"/>
      <c r="AF94" s="214"/>
      <c r="AG94" s="214" t="s">
        <v>283</v>
      </c>
      <c r="AH94" s="214">
        <v>0</v>
      </c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</row>
    <row r="95" spans="1:60" outlineLevel="3" x14ac:dyDescent="0.2">
      <c r="A95" s="231"/>
      <c r="B95" s="232"/>
      <c r="C95" s="263" t="s">
        <v>331</v>
      </c>
      <c r="D95" s="237"/>
      <c r="E95" s="238">
        <v>7.17</v>
      </c>
      <c r="F95" s="235"/>
      <c r="G95" s="235"/>
      <c r="H95" s="235"/>
      <c r="I95" s="235"/>
      <c r="J95" s="235"/>
      <c r="K95" s="235"/>
      <c r="L95" s="235"/>
      <c r="M95" s="235"/>
      <c r="N95" s="234"/>
      <c r="O95" s="234"/>
      <c r="P95" s="234"/>
      <c r="Q95" s="234"/>
      <c r="R95" s="235"/>
      <c r="S95" s="235"/>
      <c r="T95" s="235"/>
      <c r="U95" s="235"/>
      <c r="V95" s="235"/>
      <c r="W95" s="235"/>
      <c r="X95" s="235"/>
      <c r="Y95" s="235"/>
      <c r="Z95" s="214"/>
      <c r="AA95" s="214"/>
      <c r="AB95" s="214"/>
      <c r="AC95" s="214"/>
      <c r="AD95" s="214"/>
      <c r="AE95" s="214"/>
      <c r="AF95" s="214"/>
      <c r="AG95" s="214" t="s">
        <v>283</v>
      </c>
      <c r="AH95" s="214">
        <v>0</v>
      </c>
      <c r="AI95" s="214"/>
      <c r="AJ95" s="214"/>
      <c r="AK95" s="214"/>
      <c r="AL95" s="214"/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</row>
    <row r="96" spans="1:60" outlineLevel="1" x14ac:dyDescent="0.2">
      <c r="A96" s="248">
        <v>31</v>
      </c>
      <c r="B96" s="249" t="s">
        <v>392</v>
      </c>
      <c r="C96" s="262" t="s">
        <v>393</v>
      </c>
      <c r="D96" s="250" t="s">
        <v>342</v>
      </c>
      <c r="E96" s="251">
        <v>1739.51</v>
      </c>
      <c r="F96" s="252"/>
      <c r="G96" s="253">
        <f>ROUND(E96*F96,2)</f>
        <v>0</v>
      </c>
      <c r="H96" s="236"/>
      <c r="I96" s="235">
        <f>ROUND(E96*H96,2)</f>
        <v>0</v>
      </c>
      <c r="J96" s="236"/>
      <c r="K96" s="235">
        <f>ROUND(E96*J96,2)</f>
        <v>0</v>
      </c>
      <c r="L96" s="235">
        <v>21</v>
      </c>
      <c r="M96" s="235">
        <f>G96*(1+L96/100)</f>
        <v>0</v>
      </c>
      <c r="N96" s="234">
        <v>0</v>
      </c>
      <c r="O96" s="234">
        <f>ROUND(E96*N96,2)</f>
        <v>0</v>
      </c>
      <c r="P96" s="234">
        <v>0</v>
      </c>
      <c r="Q96" s="234">
        <f>ROUND(E96*P96,2)</f>
        <v>0</v>
      </c>
      <c r="R96" s="235"/>
      <c r="S96" s="235" t="s">
        <v>277</v>
      </c>
      <c r="T96" s="235" t="s">
        <v>278</v>
      </c>
      <c r="U96" s="235">
        <v>0.01</v>
      </c>
      <c r="V96" s="235">
        <f>ROUND(E96*U96,2)</f>
        <v>17.399999999999999</v>
      </c>
      <c r="W96" s="235"/>
      <c r="X96" s="235" t="s">
        <v>279</v>
      </c>
      <c r="Y96" s="235" t="s">
        <v>280</v>
      </c>
      <c r="Z96" s="214"/>
      <c r="AA96" s="214"/>
      <c r="AB96" s="214"/>
      <c r="AC96" s="214"/>
      <c r="AD96" s="214"/>
      <c r="AE96" s="214"/>
      <c r="AF96" s="214"/>
      <c r="AG96" s="214" t="s">
        <v>293</v>
      </c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</row>
    <row r="97" spans="1:60" outlineLevel="2" x14ac:dyDescent="0.2">
      <c r="A97" s="231"/>
      <c r="B97" s="232"/>
      <c r="C97" s="263" t="s">
        <v>394</v>
      </c>
      <c r="D97" s="237"/>
      <c r="E97" s="238">
        <v>1554.067</v>
      </c>
      <c r="F97" s="235"/>
      <c r="G97" s="235"/>
      <c r="H97" s="235"/>
      <c r="I97" s="235"/>
      <c r="J97" s="235"/>
      <c r="K97" s="235"/>
      <c r="L97" s="235"/>
      <c r="M97" s="235"/>
      <c r="N97" s="234"/>
      <c r="O97" s="234"/>
      <c r="P97" s="234"/>
      <c r="Q97" s="234"/>
      <c r="R97" s="235"/>
      <c r="S97" s="235"/>
      <c r="T97" s="235"/>
      <c r="U97" s="235"/>
      <c r="V97" s="235"/>
      <c r="W97" s="235"/>
      <c r="X97" s="235"/>
      <c r="Y97" s="235"/>
      <c r="Z97" s="214"/>
      <c r="AA97" s="214"/>
      <c r="AB97" s="214"/>
      <c r="AC97" s="214"/>
      <c r="AD97" s="214"/>
      <c r="AE97" s="214"/>
      <c r="AF97" s="214"/>
      <c r="AG97" s="214" t="s">
        <v>283</v>
      </c>
      <c r="AH97" s="214">
        <v>0</v>
      </c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</row>
    <row r="98" spans="1:60" outlineLevel="3" x14ac:dyDescent="0.2">
      <c r="A98" s="231"/>
      <c r="B98" s="232"/>
      <c r="C98" s="263" t="s">
        <v>395</v>
      </c>
      <c r="D98" s="237"/>
      <c r="E98" s="238">
        <v>185.44300000000001</v>
      </c>
      <c r="F98" s="235"/>
      <c r="G98" s="235"/>
      <c r="H98" s="235"/>
      <c r="I98" s="235"/>
      <c r="J98" s="235"/>
      <c r="K98" s="235"/>
      <c r="L98" s="235"/>
      <c r="M98" s="235"/>
      <c r="N98" s="234"/>
      <c r="O98" s="234"/>
      <c r="P98" s="234"/>
      <c r="Q98" s="234"/>
      <c r="R98" s="235"/>
      <c r="S98" s="235"/>
      <c r="T98" s="235"/>
      <c r="U98" s="235"/>
      <c r="V98" s="235"/>
      <c r="W98" s="235"/>
      <c r="X98" s="235"/>
      <c r="Y98" s="235"/>
      <c r="Z98" s="214"/>
      <c r="AA98" s="214"/>
      <c r="AB98" s="214"/>
      <c r="AC98" s="214"/>
      <c r="AD98" s="214"/>
      <c r="AE98" s="214"/>
      <c r="AF98" s="214"/>
      <c r="AG98" s="214" t="s">
        <v>283</v>
      </c>
      <c r="AH98" s="214">
        <v>0</v>
      </c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</row>
    <row r="99" spans="1:60" outlineLevel="1" x14ac:dyDescent="0.2">
      <c r="A99" s="248">
        <v>32</v>
      </c>
      <c r="B99" s="249" t="s">
        <v>396</v>
      </c>
      <c r="C99" s="262" t="s">
        <v>397</v>
      </c>
      <c r="D99" s="250" t="s">
        <v>398</v>
      </c>
      <c r="E99" s="251">
        <v>19</v>
      </c>
      <c r="F99" s="252"/>
      <c r="G99" s="253">
        <f>ROUND(E99*F99,2)</f>
        <v>0</v>
      </c>
      <c r="H99" s="236"/>
      <c r="I99" s="235">
        <f>ROUND(E99*H99,2)</f>
        <v>0</v>
      </c>
      <c r="J99" s="236"/>
      <c r="K99" s="235">
        <f>ROUND(E99*J99,2)</f>
        <v>0</v>
      </c>
      <c r="L99" s="235">
        <v>21</v>
      </c>
      <c r="M99" s="235">
        <f>G99*(1+L99/100)</f>
        <v>0</v>
      </c>
      <c r="N99" s="234">
        <v>0</v>
      </c>
      <c r="O99" s="234">
        <f>ROUND(E99*N99,2)</f>
        <v>0</v>
      </c>
      <c r="P99" s="234">
        <v>0</v>
      </c>
      <c r="Q99" s="234">
        <f>ROUND(E99*P99,2)</f>
        <v>0</v>
      </c>
      <c r="R99" s="235"/>
      <c r="S99" s="235" t="s">
        <v>311</v>
      </c>
      <c r="T99" s="235" t="s">
        <v>312</v>
      </c>
      <c r="U99" s="235">
        <v>0</v>
      </c>
      <c r="V99" s="235">
        <f>ROUND(E99*U99,2)</f>
        <v>0</v>
      </c>
      <c r="W99" s="235"/>
      <c r="X99" s="235" t="s">
        <v>279</v>
      </c>
      <c r="Y99" s="235" t="s">
        <v>280</v>
      </c>
      <c r="Z99" s="214"/>
      <c r="AA99" s="214"/>
      <c r="AB99" s="214"/>
      <c r="AC99" s="214"/>
      <c r="AD99" s="214"/>
      <c r="AE99" s="214"/>
      <c r="AF99" s="214"/>
      <c r="AG99" s="214" t="s">
        <v>281</v>
      </c>
      <c r="AH99" s="214"/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</row>
    <row r="100" spans="1:60" outlineLevel="2" x14ac:dyDescent="0.2">
      <c r="A100" s="231"/>
      <c r="B100" s="232"/>
      <c r="C100" s="263" t="s">
        <v>399</v>
      </c>
      <c r="D100" s="237"/>
      <c r="E100" s="238">
        <v>19</v>
      </c>
      <c r="F100" s="235"/>
      <c r="G100" s="235"/>
      <c r="H100" s="235"/>
      <c r="I100" s="235"/>
      <c r="J100" s="235"/>
      <c r="K100" s="235"/>
      <c r="L100" s="235"/>
      <c r="M100" s="235"/>
      <c r="N100" s="234"/>
      <c r="O100" s="234"/>
      <c r="P100" s="234"/>
      <c r="Q100" s="234"/>
      <c r="R100" s="235"/>
      <c r="S100" s="235"/>
      <c r="T100" s="235"/>
      <c r="U100" s="235"/>
      <c r="V100" s="235"/>
      <c r="W100" s="235"/>
      <c r="X100" s="235"/>
      <c r="Y100" s="235"/>
      <c r="Z100" s="214"/>
      <c r="AA100" s="214"/>
      <c r="AB100" s="214"/>
      <c r="AC100" s="214"/>
      <c r="AD100" s="214"/>
      <c r="AE100" s="214"/>
      <c r="AF100" s="214"/>
      <c r="AG100" s="214" t="s">
        <v>283</v>
      </c>
      <c r="AH100" s="214">
        <v>0</v>
      </c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</row>
    <row r="101" spans="1:60" outlineLevel="1" x14ac:dyDescent="0.2">
      <c r="A101" s="248">
        <v>33</v>
      </c>
      <c r="B101" s="249" t="s">
        <v>400</v>
      </c>
      <c r="C101" s="262" t="s">
        <v>401</v>
      </c>
      <c r="D101" s="250" t="s">
        <v>276</v>
      </c>
      <c r="E101" s="251">
        <v>225.38</v>
      </c>
      <c r="F101" s="252"/>
      <c r="G101" s="253">
        <f>ROUND(E101*F101,2)</f>
        <v>0</v>
      </c>
      <c r="H101" s="236"/>
      <c r="I101" s="235">
        <f>ROUND(E101*H101,2)</f>
        <v>0</v>
      </c>
      <c r="J101" s="236"/>
      <c r="K101" s="235">
        <f>ROUND(E101*J101,2)</f>
        <v>0</v>
      </c>
      <c r="L101" s="235">
        <v>21</v>
      </c>
      <c r="M101" s="235">
        <f>G101*(1+L101/100)</f>
        <v>0</v>
      </c>
      <c r="N101" s="234">
        <v>2.1</v>
      </c>
      <c r="O101" s="234">
        <f>ROUND(E101*N101,2)</f>
        <v>473.3</v>
      </c>
      <c r="P101" s="234">
        <v>0</v>
      </c>
      <c r="Q101" s="234">
        <f>ROUND(E101*P101,2)</f>
        <v>0</v>
      </c>
      <c r="R101" s="235"/>
      <c r="S101" s="235" t="s">
        <v>277</v>
      </c>
      <c r="T101" s="235" t="s">
        <v>278</v>
      </c>
      <c r="U101" s="235">
        <v>0.97</v>
      </c>
      <c r="V101" s="235">
        <f>ROUND(E101*U101,2)</f>
        <v>218.62</v>
      </c>
      <c r="W101" s="235"/>
      <c r="X101" s="235" t="s">
        <v>279</v>
      </c>
      <c r="Y101" s="235" t="s">
        <v>280</v>
      </c>
      <c r="Z101" s="214"/>
      <c r="AA101" s="214"/>
      <c r="AB101" s="214"/>
      <c r="AC101" s="214"/>
      <c r="AD101" s="214"/>
      <c r="AE101" s="214"/>
      <c r="AF101" s="214"/>
      <c r="AG101" s="214" t="s">
        <v>293</v>
      </c>
      <c r="AH101" s="214"/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</row>
    <row r="102" spans="1:60" outlineLevel="2" x14ac:dyDescent="0.2">
      <c r="A102" s="231"/>
      <c r="B102" s="232"/>
      <c r="C102" s="263" t="s">
        <v>402</v>
      </c>
      <c r="D102" s="237"/>
      <c r="E102" s="238">
        <v>203.49065999999999</v>
      </c>
      <c r="F102" s="235"/>
      <c r="G102" s="235"/>
      <c r="H102" s="235"/>
      <c r="I102" s="235"/>
      <c r="J102" s="235"/>
      <c r="K102" s="235"/>
      <c r="L102" s="235"/>
      <c r="M102" s="235"/>
      <c r="N102" s="234"/>
      <c r="O102" s="234"/>
      <c r="P102" s="234"/>
      <c r="Q102" s="234"/>
      <c r="R102" s="235"/>
      <c r="S102" s="235"/>
      <c r="T102" s="235"/>
      <c r="U102" s="235"/>
      <c r="V102" s="235"/>
      <c r="W102" s="235"/>
      <c r="X102" s="235"/>
      <c r="Y102" s="235"/>
      <c r="Z102" s="214"/>
      <c r="AA102" s="214"/>
      <c r="AB102" s="214"/>
      <c r="AC102" s="214"/>
      <c r="AD102" s="214"/>
      <c r="AE102" s="214"/>
      <c r="AF102" s="214"/>
      <c r="AG102" s="214" t="s">
        <v>283</v>
      </c>
      <c r="AH102" s="214">
        <v>0</v>
      </c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</row>
    <row r="103" spans="1:60" ht="22.5" outlineLevel="3" x14ac:dyDescent="0.2">
      <c r="A103" s="231"/>
      <c r="B103" s="232"/>
      <c r="C103" s="263" t="s">
        <v>403</v>
      </c>
      <c r="D103" s="237"/>
      <c r="E103" s="238">
        <v>21.889340000000001</v>
      </c>
      <c r="F103" s="235"/>
      <c r="G103" s="235"/>
      <c r="H103" s="235"/>
      <c r="I103" s="235"/>
      <c r="J103" s="235"/>
      <c r="K103" s="235"/>
      <c r="L103" s="235"/>
      <c r="M103" s="235"/>
      <c r="N103" s="234"/>
      <c r="O103" s="234"/>
      <c r="P103" s="234"/>
      <c r="Q103" s="234"/>
      <c r="R103" s="235"/>
      <c r="S103" s="235"/>
      <c r="T103" s="235"/>
      <c r="U103" s="235"/>
      <c r="V103" s="235"/>
      <c r="W103" s="235"/>
      <c r="X103" s="235"/>
      <c r="Y103" s="235"/>
      <c r="Z103" s="214"/>
      <c r="AA103" s="214"/>
      <c r="AB103" s="214"/>
      <c r="AC103" s="214"/>
      <c r="AD103" s="214"/>
      <c r="AE103" s="214"/>
      <c r="AF103" s="214"/>
      <c r="AG103" s="214" t="s">
        <v>283</v>
      </c>
      <c r="AH103" s="214">
        <v>0</v>
      </c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</row>
    <row r="104" spans="1:60" outlineLevel="1" x14ac:dyDescent="0.2">
      <c r="A104" s="248">
        <v>34</v>
      </c>
      <c r="B104" s="249" t="s">
        <v>404</v>
      </c>
      <c r="C104" s="262" t="s">
        <v>405</v>
      </c>
      <c r="D104" s="250" t="s">
        <v>276</v>
      </c>
      <c r="E104" s="251">
        <v>156.08000000000001</v>
      </c>
      <c r="F104" s="252"/>
      <c r="G104" s="253">
        <f>ROUND(E104*F104,2)</f>
        <v>0</v>
      </c>
      <c r="H104" s="236"/>
      <c r="I104" s="235">
        <f>ROUND(E104*H104,2)</f>
        <v>0</v>
      </c>
      <c r="J104" s="236"/>
      <c r="K104" s="235">
        <f>ROUND(E104*J104,2)</f>
        <v>0</v>
      </c>
      <c r="L104" s="235">
        <v>21</v>
      </c>
      <c r="M104" s="235">
        <f>G104*(1+L104/100)</f>
        <v>0</v>
      </c>
      <c r="N104" s="234">
        <v>2.5249999999999999</v>
      </c>
      <c r="O104" s="234">
        <f>ROUND(E104*N104,2)</f>
        <v>394.1</v>
      </c>
      <c r="P104" s="234">
        <v>0</v>
      </c>
      <c r="Q104" s="234">
        <f>ROUND(E104*P104,2)</f>
        <v>0</v>
      </c>
      <c r="R104" s="235"/>
      <c r="S104" s="235" t="s">
        <v>277</v>
      </c>
      <c r="T104" s="235" t="s">
        <v>278</v>
      </c>
      <c r="U104" s="235">
        <v>0.48</v>
      </c>
      <c r="V104" s="235">
        <f>ROUND(E104*U104,2)</f>
        <v>74.92</v>
      </c>
      <c r="W104" s="235"/>
      <c r="X104" s="235" t="s">
        <v>279</v>
      </c>
      <c r="Y104" s="235" t="s">
        <v>280</v>
      </c>
      <c r="Z104" s="214"/>
      <c r="AA104" s="214"/>
      <c r="AB104" s="214"/>
      <c r="AC104" s="214"/>
      <c r="AD104" s="214"/>
      <c r="AE104" s="214"/>
      <c r="AF104" s="214"/>
      <c r="AG104" s="214" t="s">
        <v>293</v>
      </c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</row>
    <row r="105" spans="1:60" ht="22.5" outlineLevel="2" x14ac:dyDescent="0.2">
      <c r="A105" s="231"/>
      <c r="B105" s="232"/>
      <c r="C105" s="263" t="s">
        <v>406</v>
      </c>
      <c r="D105" s="237"/>
      <c r="E105" s="238">
        <v>148.66118</v>
      </c>
      <c r="F105" s="235"/>
      <c r="G105" s="235"/>
      <c r="H105" s="235"/>
      <c r="I105" s="235"/>
      <c r="J105" s="235"/>
      <c r="K105" s="235"/>
      <c r="L105" s="235"/>
      <c r="M105" s="235"/>
      <c r="N105" s="234"/>
      <c r="O105" s="234"/>
      <c r="P105" s="234"/>
      <c r="Q105" s="234"/>
      <c r="R105" s="235"/>
      <c r="S105" s="235"/>
      <c r="T105" s="235"/>
      <c r="U105" s="235"/>
      <c r="V105" s="235"/>
      <c r="W105" s="235"/>
      <c r="X105" s="235"/>
      <c r="Y105" s="235"/>
      <c r="Z105" s="214"/>
      <c r="AA105" s="214"/>
      <c r="AB105" s="214"/>
      <c r="AC105" s="214"/>
      <c r="AD105" s="214"/>
      <c r="AE105" s="214"/>
      <c r="AF105" s="214"/>
      <c r="AG105" s="214" t="s">
        <v>283</v>
      </c>
      <c r="AH105" s="214">
        <v>0</v>
      </c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</row>
    <row r="106" spans="1:60" outlineLevel="3" x14ac:dyDescent="0.2">
      <c r="A106" s="231"/>
      <c r="B106" s="232"/>
      <c r="C106" s="263" t="s">
        <v>407</v>
      </c>
      <c r="D106" s="237"/>
      <c r="E106" s="238">
        <v>6.0975999999999999</v>
      </c>
      <c r="F106" s="235"/>
      <c r="G106" s="235"/>
      <c r="H106" s="235"/>
      <c r="I106" s="235"/>
      <c r="J106" s="235"/>
      <c r="K106" s="235"/>
      <c r="L106" s="235"/>
      <c r="M106" s="235"/>
      <c r="N106" s="234"/>
      <c r="O106" s="234"/>
      <c r="P106" s="234"/>
      <c r="Q106" s="234"/>
      <c r="R106" s="235"/>
      <c r="S106" s="235"/>
      <c r="T106" s="235"/>
      <c r="U106" s="235"/>
      <c r="V106" s="235"/>
      <c r="W106" s="235"/>
      <c r="X106" s="235"/>
      <c r="Y106" s="235"/>
      <c r="Z106" s="214"/>
      <c r="AA106" s="214"/>
      <c r="AB106" s="214"/>
      <c r="AC106" s="214"/>
      <c r="AD106" s="214"/>
      <c r="AE106" s="214"/>
      <c r="AF106" s="214"/>
      <c r="AG106" s="214" t="s">
        <v>283</v>
      </c>
      <c r="AH106" s="214">
        <v>0</v>
      </c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</row>
    <row r="107" spans="1:60" outlineLevel="3" x14ac:dyDescent="0.2">
      <c r="A107" s="231"/>
      <c r="B107" s="232"/>
      <c r="C107" s="263" t="s">
        <v>408</v>
      </c>
      <c r="D107" s="237"/>
      <c r="E107" s="238">
        <v>0.67862</v>
      </c>
      <c r="F107" s="235"/>
      <c r="G107" s="235"/>
      <c r="H107" s="235"/>
      <c r="I107" s="235"/>
      <c r="J107" s="235"/>
      <c r="K107" s="235"/>
      <c r="L107" s="235"/>
      <c r="M107" s="235"/>
      <c r="N107" s="234"/>
      <c r="O107" s="234"/>
      <c r="P107" s="234"/>
      <c r="Q107" s="234"/>
      <c r="R107" s="235"/>
      <c r="S107" s="235"/>
      <c r="T107" s="235"/>
      <c r="U107" s="235"/>
      <c r="V107" s="235"/>
      <c r="W107" s="235"/>
      <c r="X107" s="235"/>
      <c r="Y107" s="235"/>
      <c r="Z107" s="214"/>
      <c r="AA107" s="214"/>
      <c r="AB107" s="214"/>
      <c r="AC107" s="214"/>
      <c r="AD107" s="214"/>
      <c r="AE107" s="214"/>
      <c r="AF107" s="214"/>
      <c r="AG107" s="214" t="s">
        <v>283</v>
      </c>
      <c r="AH107" s="214">
        <v>0</v>
      </c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</row>
    <row r="108" spans="1:60" outlineLevel="3" x14ac:dyDescent="0.2">
      <c r="A108" s="231"/>
      <c r="B108" s="232"/>
      <c r="C108" s="263" t="s">
        <v>409</v>
      </c>
      <c r="D108" s="237"/>
      <c r="E108" s="238">
        <v>0.64259999999999995</v>
      </c>
      <c r="F108" s="235"/>
      <c r="G108" s="235"/>
      <c r="H108" s="235"/>
      <c r="I108" s="235"/>
      <c r="J108" s="235"/>
      <c r="K108" s="235"/>
      <c r="L108" s="235"/>
      <c r="M108" s="235"/>
      <c r="N108" s="234"/>
      <c r="O108" s="234"/>
      <c r="P108" s="234"/>
      <c r="Q108" s="234"/>
      <c r="R108" s="235"/>
      <c r="S108" s="235"/>
      <c r="T108" s="235"/>
      <c r="U108" s="235"/>
      <c r="V108" s="235"/>
      <c r="W108" s="235"/>
      <c r="X108" s="235"/>
      <c r="Y108" s="235"/>
      <c r="Z108" s="214"/>
      <c r="AA108" s="214"/>
      <c r="AB108" s="214"/>
      <c r="AC108" s="214"/>
      <c r="AD108" s="214"/>
      <c r="AE108" s="214"/>
      <c r="AF108" s="214"/>
      <c r="AG108" s="214" t="s">
        <v>283</v>
      </c>
      <c r="AH108" s="214">
        <v>0</v>
      </c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</row>
    <row r="109" spans="1:60" ht="22.5" outlineLevel="1" x14ac:dyDescent="0.2">
      <c r="A109" s="248">
        <v>35</v>
      </c>
      <c r="B109" s="249" t="s">
        <v>410</v>
      </c>
      <c r="C109" s="262" t="s">
        <v>411</v>
      </c>
      <c r="D109" s="250" t="s">
        <v>276</v>
      </c>
      <c r="E109" s="251">
        <v>1.32</v>
      </c>
      <c r="F109" s="252"/>
      <c r="G109" s="253">
        <f>ROUND(E109*F109,2)</f>
        <v>0</v>
      </c>
      <c r="H109" s="236"/>
      <c r="I109" s="235">
        <f>ROUND(E109*H109,2)</f>
        <v>0</v>
      </c>
      <c r="J109" s="236"/>
      <c r="K109" s="235">
        <f>ROUND(E109*J109,2)</f>
        <v>0</v>
      </c>
      <c r="L109" s="235">
        <v>21</v>
      </c>
      <c r="M109" s="235">
        <f>G109*(1+L109/100)</f>
        <v>0</v>
      </c>
      <c r="N109" s="234">
        <v>2.5249999999999999</v>
      </c>
      <c r="O109" s="234">
        <f>ROUND(E109*N109,2)</f>
        <v>3.33</v>
      </c>
      <c r="P109" s="234">
        <v>0</v>
      </c>
      <c r="Q109" s="234">
        <f>ROUND(E109*P109,2)</f>
        <v>0</v>
      </c>
      <c r="R109" s="235"/>
      <c r="S109" s="235" t="s">
        <v>311</v>
      </c>
      <c r="T109" s="235" t="s">
        <v>312</v>
      </c>
      <c r="U109" s="235">
        <v>0.48</v>
      </c>
      <c r="V109" s="235">
        <f>ROUND(E109*U109,2)</f>
        <v>0.63</v>
      </c>
      <c r="W109" s="235"/>
      <c r="X109" s="235" t="s">
        <v>279</v>
      </c>
      <c r="Y109" s="235" t="s">
        <v>280</v>
      </c>
      <c r="Z109" s="214"/>
      <c r="AA109" s="214"/>
      <c r="AB109" s="214"/>
      <c r="AC109" s="214"/>
      <c r="AD109" s="214"/>
      <c r="AE109" s="214"/>
      <c r="AF109" s="214"/>
      <c r="AG109" s="214" t="s">
        <v>293</v>
      </c>
      <c r="AH109" s="214"/>
      <c r="AI109" s="214"/>
      <c r="AJ109" s="214"/>
      <c r="AK109" s="214"/>
      <c r="AL109" s="214"/>
      <c r="AM109" s="214"/>
      <c r="AN109" s="214"/>
      <c r="AO109" s="214"/>
      <c r="AP109" s="214"/>
      <c r="AQ109" s="214"/>
      <c r="AR109" s="214"/>
      <c r="AS109" s="214"/>
      <c r="AT109" s="214"/>
      <c r="AU109" s="214"/>
      <c r="AV109" s="214"/>
      <c r="AW109" s="214"/>
      <c r="AX109" s="214"/>
      <c r="AY109" s="214"/>
      <c r="AZ109" s="214"/>
      <c r="BA109" s="214"/>
      <c r="BB109" s="214"/>
      <c r="BC109" s="214"/>
      <c r="BD109" s="214"/>
      <c r="BE109" s="214"/>
      <c r="BF109" s="214"/>
      <c r="BG109" s="214"/>
      <c r="BH109" s="214"/>
    </row>
    <row r="110" spans="1:60" outlineLevel="2" x14ac:dyDescent="0.2">
      <c r="A110" s="231"/>
      <c r="B110" s="232"/>
      <c r="C110" s="263" t="s">
        <v>412</v>
      </c>
      <c r="D110" s="237"/>
      <c r="E110" s="238">
        <v>0.6774</v>
      </c>
      <c r="F110" s="235"/>
      <c r="G110" s="235"/>
      <c r="H110" s="235"/>
      <c r="I110" s="235"/>
      <c r="J110" s="235"/>
      <c r="K110" s="235"/>
      <c r="L110" s="235"/>
      <c r="M110" s="235"/>
      <c r="N110" s="234"/>
      <c r="O110" s="234"/>
      <c r="P110" s="234"/>
      <c r="Q110" s="234"/>
      <c r="R110" s="235"/>
      <c r="S110" s="235"/>
      <c r="T110" s="235"/>
      <c r="U110" s="235"/>
      <c r="V110" s="235"/>
      <c r="W110" s="235"/>
      <c r="X110" s="235"/>
      <c r="Y110" s="235"/>
      <c r="Z110" s="214"/>
      <c r="AA110" s="214"/>
      <c r="AB110" s="214"/>
      <c r="AC110" s="214"/>
      <c r="AD110" s="214"/>
      <c r="AE110" s="214"/>
      <c r="AF110" s="214"/>
      <c r="AG110" s="214" t="s">
        <v>283</v>
      </c>
      <c r="AH110" s="214">
        <v>0</v>
      </c>
      <c r="AI110" s="214"/>
      <c r="AJ110" s="214"/>
      <c r="AK110" s="214"/>
      <c r="AL110" s="214"/>
      <c r="AM110" s="214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</row>
    <row r="111" spans="1:60" outlineLevel="3" x14ac:dyDescent="0.2">
      <c r="A111" s="231"/>
      <c r="B111" s="232"/>
      <c r="C111" s="263" t="s">
        <v>413</v>
      </c>
      <c r="D111" s="237"/>
      <c r="E111" s="238">
        <v>0.64259999999999995</v>
      </c>
      <c r="F111" s="235"/>
      <c r="G111" s="235"/>
      <c r="H111" s="235"/>
      <c r="I111" s="235"/>
      <c r="J111" s="235"/>
      <c r="K111" s="235"/>
      <c r="L111" s="235"/>
      <c r="M111" s="235"/>
      <c r="N111" s="234"/>
      <c r="O111" s="234"/>
      <c r="P111" s="234"/>
      <c r="Q111" s="234"/>
      <c r="R111" s="235"/>
      <c r="S111" s="235"/>
      <c r="T111" s="235"/>
      <c r="U111" s="235"/>
      <c r="V111" s="235"/>
      <c r="W111" s="235"/>
      <c r="X111" s="235"/>
      <c r="Y111" s="235"/>
      <c r="Z111" s="214"/>
      <c r="AA111" s="214"/>
      <c r="AB111" s="214"/>
      <c r="AC111" s="214"/>
      <c r="AD111" s="214"/>
      <c r="AE111" s="214"/>
      <c r="AF111" s="214"/>
      <c r="AG111" s="214" t="s">
        <v>283</v>
      </c>
      <c r="AH111" s="214">
        <v>0</v>
      </c>
      <c r="AI111" s="214"/>
      <c r="AJ111" s="214"/>
      <c r="AK111" s="214"/>
      <c r="AL111" s="214"/>
      <c r="AM111" s="214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</row>
    <row r="112" spans="1:60" outlineLevel="1" x14ac:dyDescent="0.2">
      <c r="A112" s="254">
        <v>36</v>
      </c>
      <c r="B112" s="255" t="s">
        <v>414</v>
      </c>
      <c r="C112" s="264" t="s">
        <v>415</v>
      </c>
      <c r="D112" s="256" t="s">
        <v>342</v>
      </c>
      <c r="E112" s="257">
        <v>157.36000000000001</v>
      </c>
      <c r="F112" s="258"/>
      <c r="G112" s="259">
        <f>ROUND(E112*F112,2)</f>
        <v>0</v>
      </c>
      <c r="H112" s="236"/>
      <c r="I112" s="235">
        <f>ROUND(E112*H112,2)</f>
        <v>0</v>
      </c>
      <c r="J112" s="236"/>
      <c r="K112" s="235">
        <f>ROUND(E112*J112,2)</f>
        <v>0</v>
      </c>
      <c r="L112" s="235">
        <v>21</v>
      </c>
      <c r="M112" s="235">
        <f>G112*(1+L112/100)</f>
        <v>0</v>
      </c>
      <c r="N112" s="234">
        <v>0</v>
      </c>
      <c r="O112" s="234">
        <f>ROUND(E112*N112,2)</f>
        <v>0</v>
      </c>
      <c r="P112" s="234">
        <v>0</v>
      </c>
      <c r="Q112" s="234">
        <f>ROUND(E112*P112,2)</f>
        <v>0</v>
      </c>
      <c r="R112" s="235"/>
      <c r="S112" s="235" t="s">
        <v>277</v>
      </c>
      <c r="T112" s="235" t="s">
        <v>278</v>
      </c>
      <c r="U112" s="235">
        <v>0.32</v>
      </c>
      <c r="V112" s="235">
        <f>ROUND(E112*U112,2)</f>
        <v>50.36</v>
      </c>
      <c r="W112" s="235"/>
      <c r="X112" s="235" t="s">
        <v>279</v>
      </c>
      <c r="Y112" s="235" t="s">
        <v>280</v>
      </c>
      <c r="Z112" s="214"/>
      <c r="AA112" s="214"/>
      <c r="AB112" s="214"/>
      <c r="AC112" s="214"/>
      <c r="AD112" s="214"/>
      <c r="AE112" s="214"/>
      <c r="AF112" s="214"/>
      <c r="AG112" s="214" t="s">
        <v>293</v>
      </c>
      <c r="AH112" s="214"/>
      <c r="AI112" s="214"/>
      <c r="AJ112" s="214"/>
      <c r="AK112" s="214"/>
      <c r="AL112" s="214"/>
      <c r="AM112" s="214"/>
      <c r="AN112" s="214"/>
      <c r="AO112" s="214"/>
      <c r="AP112" s="214"/>
      <c r="AQ112" s="214"/>
      <c r="AR112" s="214"/>
      <c r="AS112" s="214"/>
      <c r="AT112" s="214"/>
      <c r="AU112" s="214"/>
      <c r="AV112" s="214"/>
      <c r="AW112" s="214"/>
      <c r="AX112" s="214"/>
      <c r="AY112" s="214"/>
      <c r="AZ112" s="214"/>
      <c r="BA112" s="214"/>
      <c r="BB112" s="214"/>
      <c r="BC112" s="214"/>
      <c r="BD112" s="214"/>
      <c r="BE112" s="214"/>
      <c r="BF112" s="214"/>
      <c r="BG112" s="214"/>
      <c r="BH112" s="214"/>
    </row>
    <row r="113" spans="1:60" outlineLevel="1" x14ac:dyDescent="0.2">
      <c r="A113" s="248">
        <v>37</v>
      </c>
      <c r="B113" s="249" t="s">
        <v>416</v>
      </c>
      <c r="C113" s="262" t="s">
        <v>417</v>
      </c>
      <c r="D113" s="250" t="s">
        <v>276</v>
      </c>
      <c r="E113" s="251">
        <v>2.16</v>
      </c>
      <c r="F113" s="252"/>
      <c r="G113" s="253">
        <f>ROUND(E113*F113,2)</f>
        <v>0</v>
      </c>
      <c r="H113" s="236"/>
      <c r="I113" s="235">
        <f>ROUND(E113*H113,2)</f>
        <v>0</v>
      </c>
      <c r="J113" s="236"/>
      <c r="K113" s="235">
        <f>ROUND(E113*J113,2)</f>
        <v>0</v>
      </c>
      <c r="L113" s="235">
        <v>21</v>
      </c>
      <c r="M113" s="235">
        <f>G113*(1+L113/100)</f>
        <v>0</v>
      </c>
      <c r="N113" s="234">
        <v>2.5249999999999999</v>
      </c>
      <c r="O113" s="234">
        <f>ROUND(E113*N113,2)</f>
        <v>5.45</v>
      </c>
      <c r="P113" s="234">
        <v>0</v>
      </c>
      <c r="Q113" s="234">
        <f>ROUND(E113*P113,2)</f>
        <v>0</v>
      </c>
      <c r="R113" s="235"/>
      <c r="S113" s="235" t="s">
        <v>277</v>
      </c>
      <c r="T113" s="235" t="s">
        <v>278</v>
      </c>
      <c r="U113" s="235">
        <v>0.48</v>
      </c>
      <c r="V113" s="235">
        <f>ROUND(E113*U113,2)</f>
        <v>1.04</v>
      </c>
      <c r="W113" s="235"/>
      <c r="X113" s="235" t="s">
        <v>279</v>
      </c>
      <c r="Y113" s="235" t="s">
        <v>280</v>
      </c>
      <c r="Z113" s="214"/>
      <c r="AA113" s="214"/>
      <c r="AB113" s="214"/>
      <c r="AC113" s="214"/>
      <c r="AD113" s="214"/>
      <c r="AE113" s="214"/>
      <c r="AF113" s="214"/>
      <c r="AG113" s="214" t="s">
        <v>293</v>
      </c>
      <c r="AH113" s="214"/>
      <c r="AI113" s="214"/>
      <c r="AJ113" s="214"/>
      <c r="AK113" s="214"/>
      <c r="AL113" s="214"/>
      <c r="AM113" s="214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</row>
    <row r="114" spans="1:60" outlineLevel="2" x14ac:dyDescent="0.2">
      <c r="A114" s="231"/>
      <c r="B114" s="232"/>
      <c r="C114" s="263" t="s">
        <v>418</v>
      </c>
      <c r="D114" s="237"/>
      <c r="E114" s="238">
        <v>2.16</v>
      </c>
      <c r="F114" s="235"/>
      <c r="G114" s="235"/>
      <c r="H114" s="235"/>
      <c r="I114" s="235"/>
      <c r="J114" s="235"/>
      <c r="K114" s="235"/>
      <c r="L114" s="235"/>
      <c r="M114" s="235"/>
      <c r="N114" s="234"/>
      <c r="O114" s="234"/>
      <c r="P114" s="234"/>
      <c r="Q114" s="234"/>
      <c r="R114" s="235"/>
      <c r="S114" s="235"/>
      <c r="T114" s="235"/>
      <c r="U114" s="235"/>
      <c r="V114" s="235"/>
      <c r="W114" s="235"/>
      <c r="X114" s="235"/>
      <c r="Y114" s="235"/>
      <c r="Z114" s="214"/>
      <c r="AA114" s="214"/>
      <c r="AB114" s="214"/>
      <c r="AC114" s="214"/>
      <c r="AD114" s="214"/>
      <c r="AE114" s="214"/>
      <c r="AF114" s="214"/>
      <c r="AG114" s="214" t="s">
        <v>283</v>
      </c>
      <c r="AH114" s="214">
        <v>0</v>
      </c>
      <c r="AI114" s="214"/>
      <c r="AJ114" s="214"/>
      <c r="AK114" s="214"/>
      <c r="AL114" s="214"/>
      <c r="AM114" s="214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</row>
    <row r="115" spans="1:60" outlineLevel="1" x14ac:dyDescent="0.2">
      <c r="A115" s="248">
        <v>38</v>
      </c>
      <c r="B115" s="249" t="s">
        <v>419</v>
      </c>
      <c r="C115" s="262" t="s">
        <v>420</v>
      </c>
      <c r="D115" s="250" t="s">
        <v>276</v>
      </c>
      <c r="E115" s="251">
        <v>8.32</v>
      </c>
      <c r="F115" s="252"/>
      <c r="G115" s="253">
        <f>ROUND(E115*F115,2)</f>
        <v>0</v>
      </c>
      <c r="H115" s="236"/>
      <c r="I115" s="235">
        <f>ROUND(E115*H115,2)</f>
        <v>0</v>
      </c>
      <c r="J115" s="236"/>
      <c r="K115" s="235">
        <f>ROUND(E115*J115,2)</f>
        <v>0</v>
      </c>
      <c r="L115" s="235">
        <v>21</v>
      </c>
      <c r="M115" s="235">
        <f>G115*(1+L115/100)</f>
        <v>0</v>
      </c>
      <c r="N115" s="234">
        <v>2.5249999999999999</v>
      </c>
      <c r="O115" s="234">
        <f>ROUND(E115*N115,2)</f>
        <v>21.01</v>
      </c>
      <c r="P115" s="234">
        <v>0</v>
      </c>
      <c r="Q115" s="234">
        <f>ROUND(E115*P115,2)</f>
        <v>0</v>
      </c>
      <c r="R115" s="235"/>
      <c r="S115" s="235" t="s">
        <v>277</v>
      </c>
      <c r="T115" s="235" t="s">
        <v>278</v>
      </c>
      <c r="U115" s="235">
        <v>0.48</v>
      </c>
      <c r="V115" s="235">
        <f>ROUND(E115*U115,2)</f>
        <v>3.99</v>
      </c>
      <c r="W115" s="235"/>
      <c r="X115" s="235" t="s">
        <v>279</v>
      </c>
      <c r="Y115" s="235" t="s">
        <v>280</v>
      </c>
      <c r="Z115" s="214"/>
      <c r="AA115" s="214"/>
      <c r="AB115" s="214"/>
      <c r="AC115" s="214"/>
      <c r="AD115" s="214"/>
      <c r="AE115" s="214"/>
      <c r="AF115" s="214"/>
      <c r="AG115" s="214" t="s">
        <v>293</v>
      </c>
      <c r="AH115" s="214"/>
      <c r="AI115" s="214"/>
      <c r="AJ115" s="214"/>
      <c r="AK115" s="214"/>
      <c r="AL115" s="214"/>
      <c r="AM115" s="214"/>
      <c r="AN115" s="214"/>
      <c r="AO115" s="214"/>
      <c r="AP115" s="214"/>
      <c r="AQ115" s="214"/>
      <c r="AR115" s="214"/>
      <c r="AS115" s="214"/>
      <c r="AT115" s="214"/>
      <c r="AU115" s="214"/>
      <c r="AV115" s="214"/>
      <c r="AW115" s="214"/>
      <c r="AX115" s="214"/>
      <c r="AY115" s="214"/>
      <c r="AZ115" s="214"/>
      <c r="BA115" s="214"/>
      <c r="BB115" s="214"/>
      <c r="BC115" s="214"/>
      <c r="BD115" s="214"/>
      <c r="BE115" s="214"/>
      <c r="BF115" s="214"/>
      <c r="BG115" s="214"/>
      <c r="BH115" s="214"/>
    </row>
    <row r="116" spans="1:60" ht="22.5" outlineLevel="2" x14ac:dyDescent="0.2">
      <c r="A116" s="231"/>
      <c r="B116" s="232"/>
      <c r="C116" s="263" t="s">
        <v>421</v>
      </c>
      <c r="D116" s="237"/>
      <c r="E116" s="238">
        <v>8.32</v>
      </c>
      <c r="F116" s="235"/>
      <c r="G116" s="235"/>
      <c r="H116" s="235"/>
      <c r="I116" s="235"/>
      <c r="J116" s="235"/>
      <c r="K116" s="235"/>
      <c r="L116" s="235"/>
      <c r="M116" s="235"/>
      <c r="N116" s="234"/>
      <c r="O116" s="234"/>
      <c r="P116" s="234"/>
      <c r="Q116" s="234"/>
      <c r="R116" s="235"/>
      <c r="S116" s="235"/>
      <c r="T116" s="235"/>
      <c r="U116" s="235"/>
      <c r="V116" s="235"/>
      <c r="W116" s="235"/>
      <c r="X116" s="235"/>
      <c r="Y116" s="235"/>
      <c r="Z116" s="214"/>
      <c r="AA116" s="214"/>
      <c r="AB116" s="214"/>
      <c r="AC116" s="214"/>
      <c r="AD116" s="214"/>
      <c r="AE116" s="214"/>
      <c r="AF116" s="214"/>
      <c r="AG116" s="214" t="s">
        <v>283</v>
      </c>
      <c r="AH116" s="214">
        <v>0</v>
      </c>
      <c r="AI116" s="214"/>
      <c r="AJ116" s="214"/>
      <c r="AK116" s="214"/>
      <c r="AL116" s="214"/>
      <c r="AM116" s="214"/>
      <c r="AN116" s="214"/>
      <c r="AO116" s="214"/>
      <c r="AP116" s="214"/>
      <c r="AQ116" s="214"/>
      <c r="AR116" s="214"/>
      <c r="AS116" s="214"/>
      <c r="AT116" s="214"/>
      <c r="AU116" s="214"/>
      <c r="AV116" s="214"/>
      <c r="AW116" s="214"/>
      <c r="AX116" s="214"/>
      <c r="AY116" s="214"/>
      <c r="AZ116" s="214"/>
      <c r="BA116" s="214"/>
      <c r="BB116" s="214"/>
      <c r="BC116" s="214"/>
      <c r="BD116" s="214"/>
      <c r="BE116" s="214"/>
      <c r="BF116" s="214"/>
      <c r="BG116" s="214"/>
      <c r="BH116" s="214"/>
    </row>
    <row r="117" spans="1:60" outlineLevel="1" x14ac:dyDescent="0.2">
      <c r="A117" s="248">
        <v>39</v>
      </c>
      <c r="B117" s="249" t="s">
        <v>422</v>
      </c>
      <c r="C117" s="262" t="s">
        <v>423</v>
      </c>
      <c r="D117" s="250" t="s">
        <v>342</v>
      </c>
      <c r="E117" s="251">
        <v>85.08</v>
      </c>
      <c r="F117" s="252"/>
      <c r="G117" s="253">
        <f>ROUND(E117*F117,2)</f>
        <v>0</v>
      </c>
      <c r="H117" s="236"/>
      <c r="I117" s="235">
        <f>ROUND(E117*H117,2)</f>
        <v>0</v>
      </c>
      <c r="J117" s="236"/>
      <c r="K117" s="235">
        <f>ROUND(E117*J117,2)</f>
        <v>0</v>
      </c>
      <c r="L117" s="235">
        <v>21</v>
      </c>
      <c r="M117" s="235">
        <f>G117*(1+L117/100)</f>
        <v>0</v>
      </c>
      <c r="N117" s="234">
        <v>3.9190000000000003E-2</v>
      </c>
      <c r="O117" s="234">
        <f>ROUND(E117*N117,2)</f>
        <v>3.33</v>
      </c>
      <c r="P117" s="234">
        <v>0</v>
      </c>
      <c r="Q117" s="234">
        <f>ROUND(E117*P117,2)</f>
        <v>0</v>
      </c>
      <c r="R117" s="235"/>
      <c r="S117" s="235" t="s">
        <v>277</v>
      </c>
      <c r="T117" s="235" t="s">
        <v>278</v>
      </c>
      <c r="U117" s="235">
        <v>1.05</v>
      </c>
      <c r="V117" s="235">
        <f>ROUND(E117*U117,2)</f>
        <v>89.33</v>
      </c>
      <c r="W117" s="235"/>
      <c r="X117" s="235" t="s">
        <v>279</v>
      </c>
      <c r="Y117" s="235" t="s">
        <v>280</v>
      </c>
      <c r="Z117" s="214"/>
      <c r="AA117" s="214"/>
      <c r="AB117" s="214"/>
      <c r="AC117" s="214"/>
      <c r="AD117" s="214"/>
      <c r="AE117" s="214"/>
      <c r="AF117" s="214"/>
      <c r="AG117" s="214" t="s">
        <v>293</v>
      </c>
      <c r="AH117" s="214"/>
      <c r="AI117" s="214"/>
      <c r="AJ117" s="214"/>
      <c r="AK117" s="214"/>
      <c r="AL117" s="214"/>
      <c r="AM117" s="214"/>
      <c r="AN117" s="214"/>
      <c r="AO117" s="214"/>
      <c r="AP117" s="214"/>
      <c r="AQ117" s="214"/>
      <c r="AR117" s="214"/>
      <c r="AS117" s="214"/>
      <c r="AT117" s="214"/>
      <c r="AU117" s="214"/>
      <c r="AV117" s="214"/>
      <c r="AW117" s="214"/>
      <c r="AX117" s="214"/>
      <c r="AY117" s="214"/>
      <c r="AZ117" s="214"/>
      <c r="BA117" s="214"/>
      <c r="BB117" s="214"/>
      <c r="BC117" s="214"/>
      <c r="BD117" s="214"/>
      <c r="BE117" s="214"/>
      <c r="BF117" s="214"/>
      <c r="BG117" s="214"/>
      <c r="BH117" s="214"/>
    </row>
    <row r="118" spans="1:60" outlineLevel="2" x14ac:dyDescent="0.2">
      <c r="A118" s="231"/>
      <c r="B118" s="232"/>
      <c r="C118" s="263" t="s">
        <v>424</v>
      </c>
      <c r="D118" s="237"/>
      <c r="E118" s="238">
        <v>14.44</v>
      </c>
      <c r="F118" s="235"/>
      <c r="G118" s="235"/>
      <c r="H118" s="235"/>
      <c r="I118" s="235"/>
      <c r="J118" s="235"/>
      <c r="K118" s="235"/>
      <c r="L118" s="235"/>
      <c r="M118" s="235"/>
      <c r="N118" s="234"/>
      <c r="O118" s="234"/>
      <c r="P118" s="234"/>
      <c r="Q118" s="234"/>
      <c r="R118" s="235"/>
      <c r="S118" s="235"/>
      <c r="T118" s="235"/>
      <c r="U118" s="235"/>
      <c r="V118" s="235"/>
      <c r="W118" s="235"/>
      <c r="X118" s="235"/>
      <c r="Y118" s="235"/>
      <c r="Z118" s="214"/>
      <c r="AA118" s="214"/>
      <c r="AB118" s="214"/>
      <c r="AC118" s="214"/>
      <c r="AD118" s="214"/>
      <c r="AE118" s="214"/>
      <c r="AF118" s="214"/>
      <c r="AG118" s="214" t="s">
        <v>283</v>
      </c>
      <c r="AH118" s="214">
        <v>0</v>
      </c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</row>
    <row r="119" spans="1:60" outlineLevel="3" x14ac:dyDescent="0.2">
      <c r="A119" s="231"/>
      <c r="B119" s="232"/>
      <c r="C119" s="263" t="s">
        <v>425</v>
      </c>
      <c r="D119" s="237"/>
      <c r="E119" s="238">
        <v>34.799999999999997</v>
      </c>
      <c r="F119" s="235"/>
      <c r="G119" s="235"/>
      <c r="H119" s="235"/>
      <c r="I119" s="235"/>
      <c r="J119" s="235"/>
      <c r="K119" s="235"/>
      <c r="L119" s="235"/>
      <c r="M119" s="235"/>
      <c r="N119" s="234"/>
      <c r="O119" s="234"/>
      <c r="P119" s="234"/>
      <c r="Q119" s="234"/>
      <c r="R119" s="235"/>
      <c r="S119" s="235"/>
      <c r="T119" s="235"/>
      <c r="U119" s="235"/>
      <c r="V119" s="235"/>
      <c r="W119" s="235"/>
      <c r="X119" s="235"/>
      <c r="Y119" s="235"/>
      <c r="Z119" s="214"/>
      <c r="AA119" s="214"/>
      <c r="AB119" s="214"/>
      <c r="AC119" s="214"/>
      <c r="AD119" s="214"/>
      <c r="AE119" s="214"/>
      <c r="AF119" s="214"/>
      <c r="AG119" s="214" t="s">
        <v>283</v>
      </c>
      <c r="AH119" s="214">
        <v>0</v>
      </c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</row>
    <row r="120" spans="1:60" outlineLevel="3" x14ac:dyDescent="0.2">
      <c r="A120" s="231"/>
      <c r="B120" s="232"/>
      <c r="C120" s="263" t="s">
        <v>426</v>
      </c>
      <c r="D120" s="237"/>
      <c r="E120" s="238">
        <v>35.840000000000003</v>
      </c>
      <c r="F120" s="235"/>
      <c r="G120" s="235"/>
      <c r="H120" s="235"/>
      <c r="I120" s="235"/>
      <c r="J120" s="235"/>
      <c r="K120" s="235"/>
      <c r="L120" s="235"/>
      <c r="M120" s="235"/>
      <c r="N120" s="234"/>
      <c r="O120" s="234"/>
      <c r="P120" s="234"/>
      <c r="Q120" s="234"/>
      <c r="R120" s="235"/>
      <c r="S120" s="235"/>
      <c r="T120" s="235"/>
      <c r="U120" s="235"/>
      <c r="V120" s="235"/>
      <c r="W120" s="235"/>
      <c r="X120" s="235"/>
      <c r="Y120" s="235"/>
      <c r="Z120" s="214"/>
      <c r="AA120" s="214"/>
      <c r="AB120" s="214"/>
      <c r="AC120" s="214"/>
      <c r="AD120" s="214"/>
      <c r="AE120" s="214"/>
      <c r="AF120" s="214"/>
      <c r="AG120" s="214" t="s">
        <v>283</v>
      </c>
      <c r="AH120" s="214">
        <v>0</v>
      </c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</row>
    <row r="121" spans="1:60" outlineLevel="1" x14ac:dyDescent="0.2">
      <c r="A121" s="254">
        <v>40</v>
      </c>
      <c r="B121" s="255" t="s">
        <v>427</v>
      </c>
      <c r="C121" s="264" t="s">
        <v>428</v>
      </c>
      <c r="D121" s="256" t="s">
        <v>342</v>
      </c>
      <c r="E121" s="257">
        <v>85.08</v>
      </c>
      <c r="F121" s="258"/>
      <c r="G121" s="259">
        <f>ROUND(E121*F121,2)</f>
        <v>0</v>
      </c>
      <c r="H121" s="236"/>
      <c r="I121" s="235">
        <f>ROUND(E121*H121,2)</f>
        <v>0</v>
      </c>
      <c r="J121" s="236"/>
      <c r="K121" s="235">
        <f>ROUND(E121*J121,2)</f>
        <v>0</v>
      </c>
      <c r="L121" s="235">
        <v>21</v>
      </c>
      <c r="M121" s="235">
        <f>G121*(1+L121/100)</f>
        <v>0</v>
      </c>
      <c r="N121" s="234">
        <v>0</v>
      </c>
      <c r="O121" s="234">
        <f>ROUND(E121*N121,2)</f>
        <v>0</v>
      </c>
      <c r="P121" s="234">
        <v>0</v>
      </c>
      <c r="Q121" s="234">
        <f>ROUND(E121*P121,2)</f>
        <v>0</v>
      </c>
      <c r="R121" s="235"/>
      <c r="S121" s="235" t="s">
        <v>277</v>
      </c>
      <c r="T121" s="235" t="s">
        <v>278</v>
      </c>
      <c r="U121" s="235">
        <v>0.32</v>
      </c>
      <c r="V121" s="235">
        <f>ROUND(E121*U121,2)</f>
        <v>27.23</v>
      </c>
      <c r="W121" s="235"/>
      <c r="X121" s="235" t="s">
        <v>279</v>
      </c>
      <c r="Y121" s="235" t="s">
        <v>280</v>
      </c>
      <c r="Z121" s="214"/>
      <c r="AA121" s="214"/>
      <c r="AB121" s="214"/>
      <c r="AC121" s="214"/>
      <c r="AD121" s="214"/>
      <c r="AE121" s="214"/>
      <c r="AF121" s="214"/>
      <c r="AG121" s="214" t="s">
        <v>293</v>
      </c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</row>
    <row r="122" spans="1:60" outlineLevel="1" x14ac:dyDescent="0.2">
      <c r="A122" s="248">
        <v>41</v>
      </c>
      <c r="B122" s="249" t="s">
        <v>429</v>
      </c>
      <c r="C122" s="262" t="s">
        <v>430</v>
      </c>
      <c r="D122" s="250" t="s">
        <v>379</v>
      </c>
      <c r="E122" s="251">
        <v>0.32</v>
      </c>
      <c r="F122" s="252"/>
      <c r="G122" s="253">
        <f>ROUND(E122*F122,2)</f>
        <v>0</v>
      </c>
      <c r="H122" s="236"/>
      <c r="I122" s="235">
        <f>ROUND(E122*H122,2)</f>
        <v>0</v>
      </c>
      <c r="J122" s="236"/>
      <c r="K122" s="235">
        <f>ROUND(E122*J122,2)</f>
        <v>0</v>
      </c>
      <c r="L122" s="235">
        <v>21</v>
      </c>
      <c r="M122" s="235">
        <f>G122*(1+L122/100)</f>
        <v>0</v>
      </c>
      <c r="N122" s="234">
        <v>1.0211600000000001</v>
      </c>
      <c r="O122" s="234">
        <f>ROUND(E122*N122,2)</f>
        <v>0.33</v>
      </c>
      <c r="P122" s="234">
        <v>0</v>
      </c>
      <c r="Q122" s="234">
        <f>ROUND(E122*P122,2)</f>
        <v>0</v>
      </c>
      <c r="R122" s="235"/>
      <c r="S122" s="235" t="s">
        <v>277</v>
      </c>
      <c r="T122" s="235" t="s">
        <v>278</v>
      </c>
      <c r="U122" s="235">
        <v>23.53</v>
      </c>
      <c r="V122" s="235">
        <f>ROUND(E122*U122,2)</f>
        <v>7.53</v>
      </c>
      <c r="W122" s="235"/>
      <c r="X122" s="235" t="s">
        <v>279</v>
      </c>
      <c r="Y122" s="235" t="s">
        <v>280</v>
      </c>
      <c r="Z122" s="214"/>
      <c r="AA122" s="214"/>
      <c r="AB122" s="214"/>
      <c r="AC122" s="214"/>
      <c r="AD122" s="214"/>
      <c r="AE122" s="214"/>
      <c r="AF122" s="214"/>
      <c r="AG122" s="214" t="s">
        <v>293</v>
      </c>
      <c r="AH122" s="214"/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</row>
    <row r="123" spans="1:60" outlineLevel="2" x14ac:dyDescent="0.2">
      <c r="A123" s="231"/>
      <c r="B123" s="232"/>
      <c r="C123" s="263" t="s">
        <v>431</v>
      </c>
      <c r="D123" s="237"/>
      <c r="E123" s="238">
        <v>0.32</v>
      </c>
      <c r="F123" s="235"/>
      <c r="G123" s="235"/>
      <c r="H123" s="235"/>
      <c r="I123" s="235"/>
      <c r="J123" s="235"/>
      <c r="K123" s="235"/>
      <c r="L123" s="235"/>
      <c r="M123" s="235"/>
      <c r="N123" s="234"/>
      <c r="O123" s="234"/>
      <c r="P123" s="234"/>
      <c r="Q123" s="234"/>
      <c r="R123" s="235"/>
      <c r="S123" s="235"/>
      <c r="T123" s="235"/>
      <c r="U123" s="235"/>
      <c r="V123" s="235"/>
      <c r="W123" s="235"/>
      <c r="X123" s="235"/>
      <c r="Y123" s="235"/>
      <c r="Z123" s="214"/>
      <c r="AA123" s="214"/>
      <c r="AB123" s="214"/>
      <c r="AC123" s="214"/>
      <c r="AD123" s="214"/>
      <c r="AE123" s="214"/>
      <c r="AF123" s="214"/>
      <c r="AG123" s="214" t="s">
        <v>283</v>
      </c>
      <c r="AH123" s="214">
        <v>0</v>
      </c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</row>
    <row r="124" spans="1:60" ht="22.5" outlineLevel="1" x14ac:dyDescent="0.2">
      <c r="A124" s="254">
        <v>42</v>
      </c>
      <c r="B124" s="255" t="s">
        <v>432</v>
      </c>
      <c r="C124" s="264" t="s">
        <v>433</v>
      </c>
      <c r="D124" s="256" t="s">
        <v>434</v>
      </c>
      <c r="E124" s="257">
        <v>1</v>
      </c>
      <c r="F124" s="258"/>
      <c r="G124" s="259">
        <f>ROUND(E124*F124,2)</f>
        <v>0</v>
      </c>
      <c r="H124" s="236"/>
      <c r="I124" s="235">
        <f>ROUND(E124*H124,2)</f>
        <v>0</v>
      </c>
      <c r="J124" s="236"/>
      <c r="K124" s="235">
        <f>ROUND(E124*J124,2)</f>
        <v>0</v>
      </c>
      <c r="L124" s="235">
        <v>21</v>
      </c>
      <c r="M124" s="235">
        <f>G124*(1+L124/100)</f>
        <v>0</v>
      </c>
      <c r="N124" s="234">
        <v>0</v>
      </c>
      <c r="O124" s="234">
        <f>ROUND(E124*N124,2)</f>
        <v>0</v>
      </c>
      <c r="P124" s="234">
        <v>0</v>
      </c>
      <c r="Q124" s="234">
        <f>ROUND(E124*P124,2)</f>
        <v>0</v>
      </c>
      <c r="R124" s="235"/>
      <c r="S124" s="235" t="s">
        <v>311</v>
      </c>
      <c r="T124" s="235" t="s">
        <v>312</v>
      </c>
      <c r="U124" s="235">
        <v>0</v>
      </c>
      <c r="V124" s="235">
        <f>ROUND(E124*U124,2)</f>
        <v>0</v>
      </c>
      <c r="W124" s="235"/>
      <c r="X124" s="235" t="s">
        <v>346</v>
      </c>
      <c r="Y124" s="235" t="s">
        <v>280</v>
      </c>
      <c r="Z124" s="214"/>
      <c r="AA124" s="214"/>
      <c r="AB124" s="214"/>
      <c r="AC124" s="214"/>
      <c r="AD124" s="214"/>
      <c r="AE124" s="214"/>
      <c r="AF124" s="214"/>
      <c r="AG124" s="214" t="s">
        <v>347</v>
      </c>
      <c r="AH124" s="214"/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</row>
    <row r="125" spans="1:60" x14ac:dyDescent="0.2">
      <c r="A125" s="241" t="s">
        <v>272</v>
      </c>
      <c r="B125" s="242" t="s">
        <v>143</v>
      </c>
      <c r="C125" s="261" t="s">
        <v>144</v>
      </c>
      <c r="D125" s="243"/>
      <c r="E125" s="244"/>
      <c r="F125" s="245"/>
      <c r="G125" s="246">
        <f>SUMIF(AG126:AG170,"&lt;&gt;NOR",G126:G170)</f>
        <v>0</v>
      </c>
      <c r="H125" s="240"/>
      <c r="I125" s="240">
        <f>SUM(I126:I170)</f>
        <v>0</v>
      </c>
      <c r="J125" s="240"/>
      <c r="K125" s="240">
        <f>SUM(K126:K170)</f>
        <v>0</v>
      </c>
      <c r="L125" s="240"/>
      <c r="M125" s="240">
        <f>SUM(M126:M170)</f>
        <v>0</v>
      </c>
      <c r="N125" s="239"/>
      <c r="O125" s="239">
        <f>SUM(O126:O170)</f>
        <v>133.69</v>
      </c>
      <c r="P125" s="239"/>
      <c r="Q125" s="239">
        <f>SUM(Q126:Q170)</f>
        <v>0</v>
      </c>
      <c r="R125" s="240"/>
      <c r="S125" s="240"/>
      <c r="T125" s="240"/>
      <c r="U125" s="240"/>
      <c r="V125" s="240">
        <f>SUM(V126:V170)</f>
        <v>633.43000000000018</v>
      </c>
      <c r="W125" s="240"/>
      <c r="X125" s="240"/>
      <c r="Y125" s="240"/>
      <c r="AG125" t="s">
        <v>273</v>
      </c>
    </row>
    <row r="126" spans="1:60" ht="22.5" outlineLevel="1" x14ac:dyDescent="0.2">
      <c r="A126" s="248">
        <v>43</v>
      </c>
      <c r="B126" s="249" t="s">
        <v>435</v>
      </c>
      <c r="C126" s="262" t="s">
        <v>436</v>
      </c>
      <c r="D126" s="250" t="s">
        <v>351</v>
      </c>
      <c r="E126" s="251">
        <v>20.399999999999999</v>
      </c>
      <c r="F126" s="252"/>
      <c r="G126" s="253">
        <f>ROUND(E126*F126,2)</f>
        <v>0</v>
      </c>
      <c r="H126" s="236"/>
      <c r="I126" s="235">
        <f>ROUND(E126*H126,2)</f>
        <v>0</v>
      </c>
      <c r="J126" s="236"/>
      <c r="K126" s="235">
        <f>ROUND(E126*J126,2)</f>
        <v>0</v>
      </c>
      <c r="L126" s="235">
        <v>21</v>
      </c>
      <c r="M126" s="235">
        <f>G126*(1+L126/100)</f>
        <v>0</v>
      </c>
      <c r="N126" s="234">
        <v>2.0400000000000001E-3</v>
      </c>
      <c r="O126" s="234">
        <f>ROUND(E126*N126,2)</f>
        <v>0.04</v>
      </c>
      <c r="P126" s="234">
        <v>0</v>
      </c>
      <c r="Q126" s="234">
        <f>ROUND(E126*P126,2)</f>
        <v>0</v>
      </c>
      <c r="R126" s="235"/>
      <c r="S126" s="235" t="s">
        <v>277</v>
      </c>
      <c r="T126" s="235" t="s">
        <v>278</v>
      </c>
      <c r="U126" s="235">
        <v>0.16</v>
      </c>
      <c r="V126" s="235">
        <f>ROUND(E126*U126,2)</f>
        <v>3.26</v>
      </c>
      <c r="W126" s="235"/>
      <c r="X126" s="235" t="s">
        <v>279</v>
      </c>
      <c r="Y126" s="235" t="s">
        <v>280</v>
      </c>
      <c r="Z126" s="214"/>
      <c r="AA126" s="214"/>
      <c r="AB126" s="214"/>
      <c r="AC126" s="214"/>
      <c r="AD126" s="214"/>
      <c r="AE126" s="214"/>
      <c r="AF126" s="214"/>
      <c r="AG126" s="214" t="s">
        <v>281</v>
      </c>
      <c r="AH126" s="214"/>
      <c r="AI126" s="214"/>
      <c r="AJ126" s="214"/>
      <c r="AK126" s="214"/>
      <c r="AL126" s="214"/>
      <c r="AM126" s="214"/>
      <c r="AN126" s="214"/>
      <c r="AO126" s="214"/>
      <c r="AP126" s="214"/>
      <c r="AQ126" s="214"/>
      <c r="AR126" s="214"/>
      <c r="AS126" s="214"/>
      <c r="AT126" s="214"/>
      <c r="AU126" s="214"/>
      <c r="AV126" s="214"/>
      <c r="AW126" s="214"/>
      <c r="AX126" s="214"/>
      <c r="AY126" s="214"/>
      <c r="AZ126" s="214"/>
      <c r="BA126" s="214"/>
      <c r="BB126" s="214"/>
      <c r="BC126" s="214"/>
      <c r="BD126" s="214"/>
      <c r="BE126" s="214"/>
      <c r="BF126" s="214"/>
      <c r="BG126" s="214"/>
      <c r="BH126" s="214"/>
    </row>
    <row r="127" spans="1:60" outlineLevel="2" x14ac:dyDescent="0.2">
      <c r="A127" s="231"/>
      <c r="B127" s="232"/>
      <c r="C127" s="263" t="s">
        <v>437</v>
      </c>
      <c r="D127" s="237"/>
      <c r="E127" s="238">
        <v>20.399999999999999</v>
      </c>
      <c r="F127" s="235"/>
      <c r="G127" s="235"/>
      <c r="H127" s="235"/>
      <c r="I127" s="235"/>
      <c r="J127" s="235"/>
      <c r="K127" s="235"/>
      <c r="L127" s="235"/>
      <c r="M127" s="235"/>
      <c r="N127" s="234"/>
      <c r="O127" s="234"/>
      <c r="P127" s="234"/>
      <c r="Q127" s="234"/>
      <c r="R127" s="235"/>
      <c r="S127" s="235"/>
      <c r="T127" s="235"/>
      <c r="U127" s="235"/>
      <c r="V127" s="235"/>
      <c r="W127" s="235"/>
      <c r="X127" s="235"/>
      <c r="Y127" s="235"/>
      <c r="Z127" s="214"/>
      <c r="AA127" s="214"/>
      <c r="AB127" s="214"/>
      <c r="AC127" s="214"/>
      <c r="AD127" s="214"/>
      <c r="AE127" s="214"/>
      <c r="AF127" s="214"/>
      <c r="AG127" s="214" t="s">
        <v>283</v>
      </c>
      <c r="AH127" s="214">
        <v>0</v>
      </c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  <c r="AS127" s="214"/>
      <c r="AT127" s="214"/>
      <c r="AU127" s="214"/>
      <c r="AV127" s="214"/>
      <c r="AW127" s="214"/>
      <c r="AX127" s="214"/>
      <c r="AY127" s="214"/>
      <c r="AZ127" s="214"/>
      <c r="BA127" s="214"/>
      <c r="BB127" s="214"/>
      <c r="BC127" s="214"/>
      <c r="BD127" s="214"/>
      <c r="BE127" s="214"/>
      <c r="BF127" s="214"/>
      <c r="BG127" s="214"/>
      <c r="BH127" s="214"/>
    </row>
    <row r="128" spans="1:60" outlineLevel="1" x14ac:dyDescent="0.2">
      <c r="A128" s="248">
        <v>44</v>
      </c>
      <c r="B128" s="249" t="s">
        <v>438</v>
      </c>
      <c r="C128" s="262" t="s">
        <v>439</v>
      </c>
      <c r="D128" s="250" t="s">
        <v>276</v>
      </c>
      <c r="E128" s="251">
        <v>35.46</v>
      </c>
      <c r="F128" s="252"/>
      <c r="G128" s="253">
        <f>ROUND(E128*F128,2)</f>
        <v>0</v>
      </c>
      <c r="H128" s="236"/>
      <c r="I128" s="235">
        <f>ROUND(E128*H128,2)</f>
        <v>0</v>
      </c>
      <c r="J128" s="236"/>
      <c r="K128" s="235">
        <f>ROUND(E128*J128,2)</f>
        <v>0</v>
      </c>
      <c r="L128" s="235">
        <v>21</v>
      </c>
      <c r="M128" s="235">
        <f>G128*(1+L128/100)</f>
        <v>0</v>
      </c>
      <c r="N128" s="234">
        <v>2.5276700000000001</v>
      </c>
      <c r="O128" s="234">
        <f>ROUND(E128*N128,2)</f>
        <v>89.63</v>
      </c>
      <c r="P128" s="234">
        <v>0</v>
      </c>
      <c r="Q128" s="234">
        <f>ROUND(E128*P128,2)</f>
        <v>0</v>
      </c>
      <c r="R128" s="235"/>
      <c r="S128" s="235" t="s">
        <v>277</v>
      </c>
      <c r="T128" s="235" t="s">
        <v>278</v>
      </c>
      <c r="U128" s="235">
        <v>1.0900000000000001</v>
      </c>
      <c r="V128" s="235">
        <f>ROUND(E128*U128,2)</f>
        <v>38.65</v>
      </c>
      <c r="W128" s="235"/>
      <c r="X128" s="235" t="s">
        <v>279</v>
      </c>
      <c r="Y128" s="235" t="s">
        <v>280</v>
      </c>
      <c r="Z128" s="214"/>
      <c r="AA128" s="214"/>
      <c r="AB128" s="214"/>
      <c r="AC128" s="214"/>
      <c r="AD128" s="214"/>
      <c r="AE128" s="214"/>
      <c r="AF128" s="214"/>
      <c r="AG128" s="214" t="s">
        <v>293</v>
      </c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  <c r="AS128" s="214"/>
      <c r="AT128" s="214"/>
      <c r="AU128" s="214"/>
      <c r="AV128" s="214"/>
      <c r="AW128" s="214"/>
      <c r="AX128" s="214"/>
      <c r="AY128" s="214"/>
      <c r="AZ128" s="214"/>
      <c r="BA128" s="214"/>
      <c r="BB128" s="214"/>
      <c r="BC128" s="214"/>
      <c r="BD128" s="214"/>
      <c r="BE128" s="214"/>
      <c r="BF128" s="214"/>
      <c r="BG128" s="214"/>
      <c r="BH128" s="214"/>
    </row>
    <row r="129" spans="1:60" ht="33.75" outlineLevel="2" x14ac:dyDescent="0.2">
      <c r="A129" s="231"/>
      <c r="B129" s="232"/>
      <c r="C129" s="263" t="s">
        <v>440</v>
      </c>
      <c r="D129" s="237"/>
      <c r="E129" s="238">
        <v>3.2334000000000001</v>
      </c>
      <c r="F129" s="235"/>
      <c r="G129" s="235"/>
      <c r="H129" s="235"/>
      <c r="I129" s="235"/>
      <c r="J129" s="235"/>
      <c r="K129" s="235"/>
      <c r="L129" s="235"/>
      <c r="M129" s="235"/>
      <c r="N129" s="234"/>
      <c r="O129" s="234"/>
      <c r="P129" s="234"/>
      <c r="Q129" s="234"/>
      <c r="R129" s="235"/>
      <c r="S129" s="235"/>
      <c r="T129" s="235"/>
      <c r="U129" s="235"/>
      <c r="V129" s="235"/>
      <c r="W129" s="235"/>
      <c r="X129" s="235"/>
      <c r="Y129" s="235"/>
      <c r="Z129" s="214"/>
      <c r="AA129" s="214"/>
      <c r="AB129" s="214"/>
      <c r="AC129" s="214"/>
      <c r="AD129" s="214"/>
      <c r="AE129" s="214"/>
      <c r="AF129" s="214"/>
      <c r="AG129" s="214" t="s">
        <v>283</v>
      </c>
      <c r="AH129" s="214">
        <v>0</v>
      </c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  <c r="AS129" s="214"/>
      <c r="AT129" s="214"/>
      <c r="AU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</row>
    <row r="130" spans="1:60" outlineLevel="3" x14ac:dyDescent="0.2">
      <c r="A130" s="231"/>
      <c r="B130" s="232"/>
      <c r="C130" s="263" t="s">
        <v>441</v>
      </c>
      <c r="D130" s="237"/>
      <c r="E130" s="238">
        <v>4.8621999999999996</v>
      </c>
      <c r="F130" s="235"/>
      <c r="G130" s="235"/>
      <c r="H130" s="235"/>
      <c r="I130" s="235"/>
      <c r="J130" s="235"/>
      <c r="K130" s="235"/>
      <c r="L130" s="235"/>
      <c r="M130" s="235"/>
      <c r="N130" s="234"/>
      <c r="O130" s="234"/>
      <c r="P130" s="234"/>
      <c r="Q130" s="234"/>
      <c r="R130" s="235"/>
      <c r="S130" s="235"/>
      <c r="T130" s="235"/>
      <c r="U130" s="235"/>
      <c r="V130" s="235"/>
      <c r="W130" s="235"/>
      <c r="X130" s="235"/>
      <c r="Y130" s="235"/>
      <c r="Z130" s="214"/>
      <c r="AA130" s="214"/>
      <c r="AB130" s="214"/>
      <c r="AC130" s="214"/>
      <c r="AD130" s="214"/>
      <c r="AE130" s="214"/>
      <c r="AF130" s="214"/>
      <c r="AG130" s="214" t="s">
        <v>283</v>
      </c>
      <c r="AH130" s="214">
        <v>0</v>
      </c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</row>
    <row r="131" spans="1:60" ht="22.5" outlineLevel="3" x14ac:dyDescent="0.2">
      <c r="A131" s="231"/>
      <c r="B131" s="232"/>
      <c r="C131" s="263" t="s">
        <v>442</v>
      </c>
      <c r="D131" s="237"/>
      <c r="E131" s="238">
        <v>6.0057</v>
      </c>
      <c r="F131" s="235"/>
      <c r="G131" s="235"/>
      <c r="H131" s="235"/>
      <c r="I131" s="235"/>
      <c r="J131" s="235"/>
      <c r="K131" s="235"/>
      <c r="L131" s="235"/>
      <c r="M131" s="235"/>
      <c r="N131" s="234"/>
      <c r="O131" s="234"/>
      <c r="P131" s="234"/>
      <c r="Q131" s="234"/>
      <c r="R131" s="235"/>
      <c r="S131" s="235"/>
      <c r="T131" s="235"/>
      <c r="U131" s="235"/>
      <c r="V131" s="235"/>
      <c r="W131" s="235"/>
      <c r="X131" s="235"/>
      <c r="Y131" s="235"/>
      <c r="Z131" s="214"/>
      <c r="AA131" s="214"/>
      <c r="AB131" s="214"/>
      <c r="AC131" s="214"/>
      <c r="AD131" s="214"/>
      <c r="AE131" s="214"/>
      <c r="AF131" s="214"/>
      <c r="AG131" s="214" t="s">
        <v>283</v>
      </c>
      <c r="AH131" s="214">
        <v>0</v>
      </c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  <c r="AS131" s="214"/>
      <c r="AT131" s="214"/>
      <c r="AU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</row>
    <row r="132" spans="1:60" outlineLevel="3" x14ac:dyDescent="0.2">
      <c r="A132" s="231"/>
      <c r="B132" s="232"/>
      <c r="C132" s="263" t="s">
        <v>443</v>
      </c>
      <c r="D132" s="237"/>
      <c r="E132" s="238">
        <v>14.008760000000001</v>
      </c>
      <c r="F132" s="235"/>
      <c r="G132" s="235"/>
      <c r="H132" s="235"/>
      <c r="I132" s="235"/>
      <c r="J132" s="235"/>
      <c r="K132" s="235"/>
      <c r="L132" s="235"/>
      <c r="M132" s="235"/>
      <c r="N132" s="234"/>
      <c r="O132" s="234"/>
      <c r="P132" s="234"/>
      <c r="Q132" s="234"/>
      <c r="R132" s="235"/>
      <c r="S132" s="235"/>
      <c r="T132" s="235"/>
      <c r="U132" s="235"/>
      <c r="V132" s="235"/>
      <c r="W132" s="235"/>
      <c r="X132" s="235"/>
      <c r="Y132" s="235"/>
      <c r="Z132" s="214"/>
      <c r="AA132" s="214"/>
      <c r="AB132" s="214"/>
      <c r="AC132" s="214"/>
      <c r="AD132" s="214"/>
      <c r="AE132" s="214"/>
      <c r="AF132" s="214"/>
      <c r="AG132" s="214" t="s">
        <v>283</v>
      </c>
      <c r="AH132" s="214">
        <v>0</v>
      </c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</row>
    <row r="133" spans="1:60" outlineLevel="3" x14ac:dyDescent="0.2">
      <c r="A133" s="231"/>
      <c r="B133" s="232"/>
      <c r="C133" s="263" t="s">
        <v>444</v>
      </c>
      <c r="D133" s="237"/>
      <c r="E133" s="238">
        <v>5.1229399999999998</v>
      </c>
      <c r="F133" s="235"/>
      <c r="G133" s="235"/>
      <c r="H133" s="235"/>
      <c r="I133" s="235"/>
      <c r="J133" s="235"/>
      <c r="K133" s="235"/>
      <c r="L133" s="235"/>
      <c r="M133" s="235"/>
      <c r="N133" s="234"/>
      <c r="O133" s="234"/>
      <c r="P133" s="234"/>
      <c r="Q133" s="234"/>
      <c r="R133" s="235"/>
      <c r="S133" s="235"/>
      <c r="T133" s="235"/>
      <c r="U133" s="235"/>
      <c r="V133" s="235"/>
      <c r="W133" s="235"/>
      <c r="X133" s="235"/>
      <c r="Y133" s="235"/>
      <c r="Z133" s="214"/>
      <c r="AA133" s="214"/>
      <c r="AB133" s="214"/>
      <c r="AC133" s="214"/>
      <c r="AD133" s="214"/>
      <c r="AE133" s="214"/>
      <c r="AF133" s="214"/>
      <c r="AG133" s="214" t="s">
        <v>283</v>
      </c>
      <c r="AH133" s="214">
        <v>0</v>
      </c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</row>
    <row r="134" spans="1:60" outlineLevel="3" x14ac:dyDescent="0.2">
      <c r="A134" s="231"/>
      <c r="B134" s="232"/>
      <c r="C134" s="263" t="s">
        <v>445</v>
      </c>
      <c r="D134" s="237"/>
      <c r="E134" s="238">
        <v>2.2269999999999999</v>
      </c>
      <c r="F134" s="235"/>
      <c r="G134" s="235"/>
      <c r="H134" s="235"/>
      <c r="I134" s="235"/>
      <c r="J134" s="235"/>
      <c r="K134" s="235"/>
      <c r="L134" s="235"/>
      <c r="M134" s="235"/>
      <c r="N134" s="234"/>
      <c r="O134" s="234"/>
      <c r="P134" s="234"/>
      <c r="Q134" s="234"/>
      <c r="R134" s="235"/>
      <c r="S134" s="235"/>
      <c r="T134" s="235"/>
      <c r="U134" s="235"/>
      <c r="V134" s="235"/>
      <c r="W134" s="235"/>
      <c r="X134" s="235"/>
      <c r="Y134" s="235"/>
      <c r="Z134" s="214"/>
      <c r="AA134" s="214"/>
      <c r="AB134" s="214"/>
      <c r="AC134" s="214"/>
      <c r="AD134" s="214"/>
      <c r="AE134" s="214"/>
      <c r="AF134" s="214"/>
      <c r="AG134" s="214" t="s">
        <v>283</v>
      </c>
      <c r="AH134" s="214">
        <v>0</v>
      </c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</row>
    <row r="135" spans="1:60" outlineLevel="1" x14ac:dyDescent="0.2">
      <c r="A135" s="248">
        <v>45</v>
      </c>
      <c r="B135" s="249" t="s">
        <v>446</v>
      </c>
      <c r="C135" s="262" t="s">
        <v>447</v>
      </c>
      <c r="D135" s="250" t="s">
        <v>342</v>
      </c>
      <c r="E135" s="251">
        <v>355.24</v>
      </c>
      <c r="F135" s="252"/>
      <c r="G135" s="253">
        <f>ROUND(E135*F135,2)</f>
        <v>0</v>
      </c>
      <c r="H135" s="236"/>
      <c r="I135" s="235">
        <f>ROUND(E135*H135,2)</f>
        <v>0</v>
      </c>
      <c r="J135" s="236"/>
      <c r="K135" s="235">
        <f>ROUND(E135*J135,2)</f>
        <v>0</v>
      </c>
      <c r="L135" s="235">
        <v>21</v>
      </c>
      <c r="M135" s="235">
        <f>G135*(1+L135/100)</f>
        <v>0</v>
      </c>
      <c r="N135" s="234">
        <v>3.9309999999999998E-2</v>
      </c>
      <c r="O135" s="234">
        <f>ROUND(E135*N135,2)</f>
        <v>13.96</v>
      </c>
      <c r="P135" s="234">
        <v>0</v>
      </c>
      <c r="Q135" s="234">
        <f>ROUND(E135*P135,2)</f>
        <v>0</v>
      </c>
      <c r="R135" s="235"/>
      <c r="S135" s="235" t="s">
        <v>277</v>
      </c>
      <c r="T135" s="235" t="s">
        <v>278</v>
      </c>
      <c r="U135" s="235">
        <v>0.87</v>
      </c>
      <c r="V135" s="235">
        <f>ROUND(E135*U135,2)</f>
        <v>309.06</v>
      </c>
      <c r="W135" s="235"/>
      <c r="X135" s="235" t="s">
        <v>279</v>
      </c>
      <c r="Y135" s="235" t="s">
        <v>280</v>
      </c>
      <c r="Z135" s="214"/>
      <c r="AA135" s="214"/>
      <c r="AB135" s="214"/>
      <c r="AC135" s="214"/>
      <c r="AD135" s="214"/>
      <c r="AE135" s="214"/>
      <c r="AF135" s="214"/>
      <c r="AG135" s="214" t="s">
        <v>293</v>
      </c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</row>
    <row r="136" spans="1:60" ht="33.75" outlineLevel="2" x14ac:dyDescent="0.2">
      <c r="A136" s="231"/>
      <c r="B136" s="232"/>
      <c r="C136" s="263" t="s">
        <v>448</v>
      </c>
      <c r="D136" s="237"/>
      <c r="E136" s="238">
        <v>32.503999999999998</v>
      </c>
      <c r="F136" s="235"/>
      <c r="G136" s="235"/>
      <c r="H136" s="235"/>
      <c r="I136" s="235"/>
      <c r="J136" s="235"/>
      <c r="K136" s="235"/>
      <c r="L136" s="235"/>
      <c r="M136" s="235"/>
      <c r="N136" s="234"/>
      <c r="O136" s="234"/>
      <c r="P136" s="234"/>
      <c r="Q136" s="234"/>
      <c r="R136" s="235"/>
      <c r="S136" s="235"/>
      <c r="T136" s="235"/>
      <c r="U136" s="235"/>
      <c r="V136" s="235"/>
      <c r="W136" s="235"/>
      <c r="X136" s="235"/>
      <c r="Y136" s="235"/>
      <c r="Z136" s="214"/>
      <c r="AA136" s="214"/>
      <c r="AB136" s="214"/>
      <c r="AC136" s="214"/>
      <c r="AD136" s="214"/>
      <c r="AE136" s="214"/>
      <c r="AF136" s="214"/>
      <c r="AG136" s="214" t="s">
        <v>283</v>
      </c>
      <c r="AH136" s="214">
        <v>0</v>
      </c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</row>
    <row r="137" spans="1:60" outlineLevel="3" x14ac:dyDescent="0.2">
      <c r="A137" s="231"/>
      <c r="B137" s="232"/>
      <c r="C137" s="263" t="s">
        <v>449</v>
      </c>
      <c r="D137" s="237"/>
      <c r="E137" s="238">
        <v>69.459999999999994</v>
      </c>
      <c r="F137" s="235"/>
      <c r="G137" s="235"/>
      <c r="H137" s="235"/>
      <c r="I137" s="235"/>
      <c r="J137" s="235"/>
      <c r="K137" s="235"/>
      <c r="L137" s="235"/>
      <c r="M137" s="235"/>
      <c r="N137" s="234"/>
      <c r="O137" s="234"/>
      <c r="P137" s="234"/>
      <c r="Q137" s="234"/>
      <c r="R137" s="235"/>
      <c r="S137" s="235"/>
      <c r="T137" s="235"/>
      <c r="U137" s="235"/>
      <c r="V137" s="235"/>
      <c r="W137" s="235"/>
      <c r="X137" s="235"/>
      <c r="Y137" s="235"/>
      <c r="Z137" s="214"/>
      <c r="AA137" s="214"/>
      <c r="AB137" s="214"/>
      <c r="AC137" s="214"/>
      <c r="AD137" s="214"/>
      <c r="AE137" s="214"/>
      <c r="AF137" s="214"/>
      <c r="AG137" s="214" t="s">
        <v>283</v>
      </c>
      <c r="AH137" s="214">
        <v>0</v>
      </c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</row>
    <row r="138" spans="1:60" outlineLevel="3" x14ac:dyDescent="0.2">
      <c r="A138" s="231"/>
      <c r="B138" s="232"/>
      <c r="C138" s="263" t="s">
        <v>450</v>
      </c>
      <c r="D138" s="237"/>
      <c r="E138" s="238">
        <v>35.826300000000003</v>
      </c>
      <c r="F138" s="235"/>
      <c r="G138" s="235"/>
      <c r="H138" s="235"/>
      <c r="I138" s="235"/>
      <c r="J138" s="235"/>
      <c r="K138" s="235"/>
      <c r="L138" s="235"/>
      <c r="M138" s="235"/>
      <c r="N138" s="234"/>
      <c r="O138" s="234"/>
      <c r="P138" s="234"/>
      <c r="Q138" s="234"/>
      <c r="R138" s="235"/>
      <c r="S138" s="235"/>
      <c r="T138" s="235"/>
      <c r="U138" s="235"/>
      <c r="V138" s="235"/>
      <c r="W138" s="235"/>
      <c r="X138" s="235"/>
      <c r="Y138" s="235"/>
      <c r="Z138" s="214"/>
      <c r="AA138" s="214"/>
      <c r="AB138" s="214"/>
      <c r="AC138" s="214"/>
      <c r="AD138" s="214"/>
      <c r="AE138" s="214"/>
      <c r="AF138" s="214"/>
      <c r="AG138" s="214" t="s">
        <v>283</v>
      </c>
      <c r="AH138" s="214">
        <v>0</v>
      </c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</row>
    <row r="139" spans="1:60" outlineLevel="3" x14ac:dyDescent="0.2">
      <c r="A139" s="231"/>
      <c r="B139" s="232"/>
      <c r="C139" s="263" t="s">
        <v>451</v>
      </c>
      <c r="D139" s="237"/>
      <c r="E139" s="238">
        <v>102.81659999999999</v>
      </c>
      <c r="F139" s="235"/>
      <c r="G139" s="235"/>
      <c r="H139" s="235"/>
      <c r="I139" s="235"/>
      <c r="J139" s="235"/>
      <c r="K139" s="235"/>
      <c r="L139" s="235"/>
      <c r="M139" s="235"/>
      <c r="N139" s="234"/>
      <c r="O139" s="234"/>
      <c r="P139" s="234"/>
      <c r="Q139" s="234"/>
      <c r="R139" s="235"/>
      <c r="S139" s="235"/>
      <c r="T139" s="235"/>
      <c r="U139" s="235"/>
      <c r="V139" s="235"/>
      <c r="W139" s="235"/>
      <c r="X139" s="235"/>
      <c r="Y139" s="235"/>
      <c r="Z139" s="214"/>
      <c r="AA139" s="214"/>
      <c r="AB139" s="214"/>
      <c r="AC139" s="214"/>
      <c r="AD139" s="214"/>
      <c r="AE139" s="214"/>
      <c r="AF139" s="214"/>
      <c r="AG139" s="214" t="s">
        <v>283</v>
      </c>
      <c r="AH139" s="214">
        <v>0</v>
      </c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</row>
    <row r="140" spans="1:60" outlineLevel="3" x14ac:dyDescent="0.2">
      <c r="A140" s="231"/>
      <c r="B140" s="232"/>
      <c r="C140" s="263" t="s">
        <v>452</v>
      </c>
      <c r="D140" s="237"/>
      <c r="E140" s="238">
        <v>90.918099999999995</v>
      </c>
      <c r="F140" s="235"/>
      <c r="G140" s="235"/>
      <c r="H140" s="235"/>
      <c r="I140" s="235"/>
      <c r="J140" s="235"/>
      <c r="K140" s="235"/>
      <c r="L140" s="235"/>
      <c r="M140" s="235"/>
      <c r="N140" s="234"/>
      <c r="O140" s="234"/>
      <c r="P140" s="234"/>
      <c r="Q140" s="234"/>
      <c r="R140" s="235"/>
      <c r="S140" s="235"/>
      <c r="T140" s="235"/>
      <c r="U140" s="235"/>
      <c r="V140" s="235"/>
      <c r="W140" s="235"/>
      <c r="X140" s="235"/>
      <c r="Y140" s="235"/>
      <c r="Z140" s="214"/>
      <c r="AA140" s="214"/>
      <c r="AB140" s="214"/>
      <c r="AC140" s="214"/>
      <c r="AD140" s="214"/>
      <c r="AE140" s="214"/>
      <c r="AF140" s="214"/>
      <c r="AG140" s="214" t="s">
        <v>283</v>
      </c>
      <c r="AH140" s="214">
        <v>0</v>
      </c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</row>
    <row r="141" spans="1:60" ht="22.5" outlineLevel="3" x14ac:dyDescent="0.2">
      <c r="A141" s="231"/>
      <c r="B141" s="232"/>
      <c r="C141" s="263" t="s">
        <v>453</v>
      </c>
      <c r="D141" s="237"/>
      <c r="E141" s="238">
        <v>23.715</v>
      </c>
      <c r="F141" s="235"/>
      <c r="G141" s="235"/>
      <c r="H141" s="235"/>
      <c r="I141" s="235"/>
      <c r="J141" s="235"/>
      <c r="K141" s="235"/>
      <c r="L141" s="235"/>
      <c r="M141" s="235"/>
      <c r="N141" s="234"/>
      <c r="O141" s="234"/>
      <c r="P141" s="234"/>
      <c r="Q141" s="234"/>
      <c r="R141" s="235"/>
      <c r="S141" s="235"/>
      <c r="T141" s="235"/>
      <c r="U141" s="235"/>
      <c r="V141" s="235"/>
      <c r="W141" s="235"/>
      <c r="X141" s="235"/>
      <c r="Y141" s="235"/>
      <c r="Z141" s="214"/>
      <c r="AA141" s="214"/>
      <c r="AB141" s="214"/>
      <c r="AC141" s="214"/>
      <c r="AD141" s="214"/>
      <c r="AE141" s="214"/>
      <c r="AF141" s="214"/>
      <c r="AG141" s="214" t="s">
        <v>283</v>
      </c>
      <c r="AH141" s="214">
        <v>0</v>
      </c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</row>
    <row r="142" spans="1:60" outlineLevel="1" x14ac:dyDescent="0.2">
      <c r="A142" s="254">
        <v>46</v>
      </c>
      <c r="B142" s="255" t="s">
        <v>454</v>
      </c>
      <c r="C142" s="264" t="s">
        <v>455</v>
      </c>
      <c r="D142" s="256" t="s">
        <v>342</v>
      </c>
      <c r="E142" s="257">
        <v>355.24</v>
      </c>
      <c r="F142" s="258"/>
      <c r="G142" s="259">
        <f>ROUND(E142*F142,2)</f>
        <v>0</v>
      </c>
      <c r="H142" s="236"/>
      <c r="I142" s="235">
        <f>ROUND(E142*H142,2)</f>
        <v>0</v>
      </c>
      <c r="J142" s="236"/>
      <c r="K142" s="235">
        <f>ROUND(E142*J142,2)</f>
        <v>0</v>
      </c>
      <c r="L142" s="235">
        <v>21</v>
      </c>
      <c r="M142" s="235">
        <f>G142*(1+L142/100)</f>
        <v>0</v>
      </c>
      <c r="N142" s="234">
        <v>0</v>
      </c>
      <c r="O142" s="234">
        <f>ROUND(E142*N142,2)</f>
        <v>0</v>
      </c>
      <c r="P142" s="234">
        <v>0</v>
      </c>
      <c r="Q142" s="234">
        <f>ROUND(E142*P142,2)</f>
        <v>0</v>
      </c>
      <c r="R142" s="235"/>
      <c r="S142" s="235" t="s">
        <v>277</v>
      </c>
      <c r="T142" s="235" t="s">
        <v>278</v>
      </c>
      <c r="U142" s="235">
        <v>0.33073999999999998</v>
      </c>
      <c r="V142" s="235">
        <f>ROUND(E142*U142,2)</f>
        <v>117.49</v>
      </c>
      <c r="W142" s="235"/>
      <c r="X142" s="235" t="s">
        <v>279</v>
      </c>
      <c r="Y142" s="235" t="s">
        <v>280</v>
      </c>
      <c r="Z142" s="214"/>
      <c r="AA142" s="214"/>
      <c r="AB142" s="214"/>
      <c r="AC142" s="214"/>
      <c r="AD142" s="214"/>
      <c r="AE142" s="214"/>
      <c r="AF142" s="214"/>
      <c r="AG142" s="214" t="s">
        <v>293</v>
      </c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</row>
    <row r="143" spans="1:60" outlineLevel="1" x14ac:dyDescent="0.2">
      <c r="A143" s="248">
        <v>47</v>
      </c>
      <c r="B143" s="249" t="s">
        <v>456</v>
      </c>
      <c r="C143" s="262" t="s">
        <v>457</v>
      </c>
      <c r="D143" s="250" t="s">
        <v>379</v>
      </c>
      <c r="E143" s="251">
        <v>0.46</v>
      </c>
      <c r="F143" s="252"/>
      <c r="G143" s="253">
        <f>ROUND(E143*F143,2)</f>
        <v>0</v>
      </c>
      <c r="H143" s="236"/>
      <c r="I143" s="235">
        <f>ROUND(E143*H143,2)</f>
        <v>0</v>
      </c>
      <c r="J143" s="236"/>
      <c r="K143" s="235">
        <f>ROUND(E143*J143,2)</f>
        <v>0</v>
      </c>
      <c r="L143" s="235">
        <v>21</v>
      </c>
      <c r="M143" s="235">
        <f>G143*(1+L143/100)</f>
        <v>0</v>
      </c>
      <c r="N143" s="234">
        <v>1.0202899999999999</v>
      </c>
      <c r="O143" s="234">
        <f>ROUND(E143*N143,2)</f>
        <v>0.47</v>
      </c>
      <c r="P143" s="234">
        <v>0</v>
      </c>
      <c r="Q143" s="234">
        <f>ROUND(E143*P143,2)</f>
        <v>0</v>
      </c>
      <c r="R143" s="235"/>
      <c r="S143" s="235" t="s">
        <v>277</v>
      </c>
      <c r="T143" s="235" t="s">
        <v>278</v>
      </c>
      <c r="U143" s="235">
        <v>25.27</v>
      </c>
      <c r="V143" s="235">
        <f>ROUND(E143*U143,2)</f>
        <v>11.62</v>
      </c>
      <c r="W143" s="235"/>
      <c r="X143" s="235" t="s">
        <v>279</v>
      </c>
      <c r="Y143" s="235" t="s">
        <v>280</v>
      </c>
      <c r="Z143" s="214"/>
      <c r="AA143" s="214"/>
      <c r="AB143" s="214"/>
      <c r="AC143" s="214"/>
      <c r="AD143" s="214"/>
      <c r="AE143" s="214"/>
      <c r="AF143" s="214"/>
      <c r="AG143" s="214" t="s">
        <v>293</v>
      </c>
      <c r="AH143" s="214"/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  <c r="AS143" s="214"/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</row>
    <row r="144" spans="1:60" ht="22.5" outlineLevel="2" x14ac:dyDescent="0.2">
      <c r="A144" s="231"/>
      <c r="B144" s="232"/>
      <c r="C144" s="263" t="s">
        <v>458</v>
      </c>
      <c r="D144" s="237"/>
      <c r="E144" s="238">
        <v>0.39406999999999998</v>
      </c>
      <c r="F144" s="235"/>
      <c r="G144" s="235"/>
      <c r="H144" s="235"/>
      <c r="I144" s="235"/>
      <c r="J144" s="235"/>
      <c r="K144" s="235"/>
      <c r="L144" s="235"/>
      <c r="M144" s="235"/>
      <c r="N144" s="234"/>
      <c r="O144" s="234"/>
      <c r="P144" s="234"/>
      <c r="Q144" s="234"/>
      <c r="R144" s="235"/>
      <c r="S144" s="235"/>
      <c r="T144" s="235"/>
      <c r="U144" s="235"/>
      <c r="V144" s="235"/>
      <c r="W144" s="235"/>
      <c r="X144" s="235"/>
      <c r="Y144" s="235"/>
      <c r="Z144" s="214"/>
      <c r="AA144" s="214"/>
      <c r="AB144" s="214"/>
      <c r="AC144" s="214"/>
      <c r="AD144" s="214"/>
      <c r="AE144" s="214"/>
      <c r="AF144" s="214"/>
      <c r="AG144" s="214" t="s">
        <v>283</v>
      </c>
      <c r="AH144" s="214">
        <v>0</v>
      </c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  <c r="AS144" s="214"/>
      <c r="AT144" s="214"/>
      <c r="AU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</row>
    <row r="145" spans="1:60" ht="22.5" outlineLevel="3" x14ac:dyDescent="0.2">
      <c r="A145" s="231"/>
      <c r="B145" s="232"/>
      <c r="C145" s="263" t="s">
        <v>459</v>
      </c>
      <c r="D145" s="237"/>
      <c r="E145" s="238">
        <v>4.0149999999999998E-2</v>
      </c>
      <c r="F145" s="235"/>
      <c r="G145" s="235"/>
      <c r="H145" s="235"/>
      <c r="I145" s="235"/>
      <c r="J145" s="235"/>
      <c r="K145" s="235"/>
      <c r="L145" s="235"/>
      <c r="M145" s="235"/>
      <c r="N145" s="234"/>
      <c r="O145" s="234"/>
      <c r="P145" s="234"/>
      <c r="Q145" s="234"/>
      <c r="R145" s="235"/>
      <c r="S145" s="235"/>
      <c r="T145" s="235"/>
      <c r="U145" s="235"/>
      <c r="V145" s="235"/>
      <c r="W145" s="235"/>
      <c r="X145" s="235"/>
      <c r="Y145" s="235"/>
      <c r="Z145" s="214"/>
      <c r="AA145" s="214"/>
      <c r="AB145" s="214"/>
      <c r="AC145" s="214"/>
      <c r="AD145" s="214"/>
      <c r="AE145" s="214"/>
      <c r="AF145" s="214"/>
      <c r="AG145" s="214" t="s">
        <v>283</v>
      </c>
      <c r="AH145" s="214">
        <v>0</v>
      </c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</row>
    <row r="146" spans="1:60" ht="22.5" outlineLevel="3" x14ac:dyDescent="0.2">
      <c r="A146" s="231"/>
      <c r="B146" s="232"/>
      <c r="C146" s="263" t="s">
        <v>460</v>
      </c>
      <c r="D146" s="237"/>
      <c r="E146" s="238">
        <v>2.5780000000000001E-2</v>
      </c>
      <c r="F146" s="235"/>
      <c r="G146" s="235"/>
      <c r="H146" s="235"/>
      <c r="I146" s="235"/>
      <c r="J146" s="235"/>
      <c r="K146" s="235"/>
      <c r="L146" s="235"/>
      <c r="M146" s="235"/>
      <c r="N146" s="234"/>
      <c r="O146" s="234"/>
      <c r="P146" s="234"/>
      <c r="Q146" s="234"/>
      <c r="R146" s="235"/>
      <c r="S146" s="235"/>
      <c r="T146" s="235"/>
      <c r="U146" s="235"/>
      <c r="V146" s="235"/>
      <c r="W146" s="235"/>
      <c r="X146" s="235"/>
      <c r="Y146" s="235"/>
      <c r="Z146" s="214"/>
      <c r="AA146" s="214"/>
      <c r="AB146" s="214"/>
      <c r="AC146" s="214"/>
      <c r="AD146" s="214"/>
      <c r="AE146" s="214"/>
      <c r="AF146" s="214"/>
      <c r="AG146" s="214" t="s">
        <v>283</v>
      </c>
      <c r="AH146" s="214">
        <v>0</v>
      </c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</row>
    <row r="147" spans="1:60" ht="22.5" outlineLevel="1" x14ac:dyDescent="0.2">
      <c r="A147" s="248">
        <v>48</v>
      </c>
      <c r="B147" s="249" t="s">
        <v>461</v>
      </c>
      <c r="C147" s="262" t="s">
        <v>462</v>
      </c>
      <c r="D147" s="250" t="s">
        <v>379</v>
      </c>
      <c r="E147" s="251">
        <v>1.37</v>
      </c>
      <c r="F147" s="252"/>
      <c r="G147" s="253">
        <f>ROUND(E147*F147,2)</f>
        <v>0</v>
      </c>
      <c r="H147" s="236"/>
      <c r="I147" s="235">
        <f>ROUND(E147*H147,2)</f>
        <v>0</v>
      </c>
      <c r="J147" s="236"/>
      <c r="K147" s="235">
        <f>ROUND(E147*J147,2)</f>
        <v>0</v>
      </c>
      <c r="L147" s="235">
        <v>21</v>
      </c>
      <c r="M147" s="235">
        <f>G147*(1+L147/100)</f>
        <v>0</v>
      </c>
      <c r="N147" s="234">
        <v>1.04627</v>
      </c>
      <c r="O147" s="234">
        <f>ROUND(E147*N147,2)</f>
        <v>1.43</v>
      </c>
      <c r="P147" s="234">
        <v>0</v>
      </c>
      <c r="Q147" s="234">
        <f>ROUND(E147*P147,2)</f>
        <v>0</v>
      </c>
      <c r="R147" s="235"/>
      <c r="S147" s="235" t="s">
        <v>277</v>
      </c>
      <c r="T147" s="235" t="s">
        <v>278</v>
      </c>
      <c r="U147" s="235">
        <v>15.23</v>
      </c>
      <c r="V147" s="235">
        <f>ROUND(E147*U147,2)</f>
        <v>20.87</v>
      </c>
      <c r="W147" s="235"/>
      <c r="X147" s="235" t="s">
        <v>279</v>
      </c>
      <c r="Y147" s="235" t="s">
        <v>280</v>
      </c>
      <c r="Z147" s="214"/>
      <c r="AA147" s="214"/>
      <c r="AB147" s="214"/>
      <c r="AC147" s="214"/>
      <c r="AD147" s="214"/>
      <c r="AE147" s="214"/>
      <c r="AF147" s="214"/>
      <c r="AG147" s="214" t="s">
        <v>293</v>
      </c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</row>
    <row r="148" spans="1:60" ht="33.75" outlineLevel="2" x14ac:dyDescent="0.2">
      <c r="A148" s="231"/>
      <c r="B148" s="232"/>
      <c r="C148" s="263" t="s">
        <v>463</v>
      </c>
      <c r="D148" s="237"/>
      <c r="E148" s="238">
        <v>0.18043999999999999</v>
      </c>
      <c r="F148" s="235"/>
      <c r="G148" s="235"/>
      <c r="H148" s="235"/>
      <c r="I148" s="235"/>
      <c r="J148" s="235"/>
      <c r="K148" s="235"/>
      <c r="L148" s="235"/>
      <c r="M148" s="235"/>
      <c r="N148" s="234"/>
      <c r="O148" s="234"/>
      <c r="P148" s="234"/>
      <c r="Q148" s="234"/>
      <c r="R148" s="235"/>
      <c r="S148" s="235"/>
      <c r="T148" s="235"/>
      <c r="U148" s="235"/>
      <c r="V148" s="235"/>
      <c r="W148" s="235"/>
      <c r="X148" s="235"/>
      <c r="Y148" s="235"/>
      <c r="Z148" s="214"/>
      <c r="AA148" s="214"/>
      <c r="AB148" s="214"/>
      <c r="AC148" s="214"/>
      <c r="AD148" s="214"/>
      <c r="AE148" s="214"/>
      <c r="AF148" s="214"/>
      <c r="AG148" s="214" t="s">
        <v>283</v>
      </c>
      <c r="AH148" s="214">
        <v>0</v>
      </c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</row>
    <row r="149" spans="1:60" ht="22.5" outlineLevel="3" x14ac:dyDescent="0.2">
      <c r="A149" s="231"/>
      <c r="B149" s="232"/>
      <c r="C149" s="263" t="s">
        <v>464</v>
      </c>
      <c r="D149" s="237"/>
      <c r="E149" s="238">
        <v>0.3856</v>
      </c>
      <c r="F149" s="235"/>
      <c r="G149" s="235"/>
      <c r="H149" s="235"/>
      <c r="I149" s="235"/>
      <c r="J149" s="235"/>
      <c r="K149" s="235"/>
      <c r="L149" s="235"/>
      <c r="M149" s="235"/>
      <c r="N149" s="234"/>
      <c r="O149" s="234"/>
      <c r="P149" s="234"/>
      <c r="Q149" s="234"/>
      <c r="R149" s="235"/>
      <c r="S149" s="235"/>
      <c r="T149" s="235"/>
      <c r="U149" s="235"/>
      <c r="V149" s="235"/>
      <c r="W149" s="235"/>
      <c r="X149" s="235"/>
      <c r="Y149" s="235"/>
      <c r="Z149" s="214"/>
      <c r="AA149" s="214"/>
      <c r="AB149" s="214"/>
      <c r="AC149" s="214"/>
      <c r="AD149" s="214"/>
      <c r="AE149" s="214"/>
      <c r="AF149" s="214"/>
      <c r="AG149" s="214" t="s">
        <v>283</v>
      </c>
      <c r="AH149" s="214">
        <v>0</v>
      </c>
      <c r="AI149" s="214"/>
      <c r="AJ149" s="214"/>
      <c r="AK149" s="214"/>
      <c r="AL149" s="214"/>
      <c r="AM149" s="214"/>
      <c r="AN149" s="214"/>
      <c r="AO149" s="214"/>
      <c r="AP149" s="214"/>
      <c r="AQ149" s="214"/>
      <c r="AR149" s="214"/>
      <c r="AS149" s="214"/>
      <c r="AT149" s="214"/>
      <c r="AU149" s="214"/>
      <c r="AV149" s="214"/>
      <c r="AW149" s="214"/>
      <c r="AX149" s="214"/>
      <c r="AY149" s="214"/>
      <c r="AZ149" s="214"/>
      <c r="BA149" s="214"/>
      <c r="BB149" s="214"/>
      <c r="BC149" s="214"/>
      <c r="BD149" s="214"/>
      <c r="BE149" s="214"/>
      <c r="BF149" s="214"/>
      <c r="BG149" s="214"/>
      <c r="BH149" s="214"/>
    </row>
    <row r="150" spans="1:60" ht="33.75" outlineLevel="3" x14ac:dyDescent="0.2">
      <c r="A150" s="231"/>
      <c r="B150" s="232"/>
      <c r="C150" s="263" t="s">
        <v>465</v>
      </c>
      <c r="D150" s="237"/>
      <c r="E150" s="238">
        <v>0.19744</v>
      </c>
      <c r="F150" s="235"/>
      <c r="G150" s="235"/>
      <c r="H150" s="235"/>
      <c r="I150" s="235"/>
      <c r="J150" s="235"/>
      <c r="K150" s="235"/>
      <c r="L150" s="235"/>
      <c r="M150" s="235"/>
      <c r="N150" s="234"/>
      <c r="O150" s="234"/>
      <c r="P150" s="234"/>
      <c r="Q150" s="234"/>
      <c r="R150" s="235"/>
      <c r="S150" s="235"/>
      <c r="T150" s="235"/>
      <c r="U150" s="235"/>
      <c r="V150" s="235"/>
      <c r="W150" s="235"/>
      <c r="X150" s="235"/>
      <c r="Y150" s="235"/>
      <c r="Z150" s="214"/>
      <c r="AA150" s="214"/>
      <c r="AB150" s="214"/>
      <c r="AC150" s="214"/>
      <c r="AD150" s="214"/>
      <c r="AE150" s="214"/>
      <c r="AF150" s="214"/>
      <c r="AG150" s="214" t="s">
        <v>283</v>
      </c>
      <c r="AH150" s="214">
        <v>0</v>
      </c>
      <c r="AI150" s="214"/>
      <c r="AJ150" s="214"/>
      <c r="AK150" s="214"/>
      <c r="AL150" s="214"/>
      <c r="AM150" s="214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</row>
    <row r="151" spans="1:60" ht="22.5" outlineLevel="3" x14ac:dyDescent="0.2">
      <c r="A151" s="231"/>
      <c r="B151" s="232"/>
      <c r="C151" s="263" t="s">
        <v>466</v>
      </c>
      <c r="D151" s="237"/>
      <c r="E151" s="238">
        <v>0.28538999999999998</v>
      </c>
      <c r="F151" s="235"/>
      <c r="G151" s="235"/>
      <c r="H151" s="235"/>
      <c r="I151" s="235"/>
      <c r="J151" s="235"/>
      <c r="K151" s="235"/>
      <c r="L151" s="235"/>
      <c r="M151" s="235"/>
      <c r="N151" s="234"/>
      <c r="O151" s="234"/>
      <c r="P151" s="234"/>
      <c r="Q151" s="234"/>
      <c r="R151" s="235"/>
      <c r="S151" s="235"/>
      <c r="T151" s="235"/>
      <c r="U151" s="235"/>
      <c r="V151" s="235"/>
      <c r="W151" s="235"/>
      <c r="X151" s="235"/>
      <c r="Y151" s="235"/>
      <c r="Z151" s="214"/>
      <c r="AA151" s="214"/>
      <c r="AB151" s="214"/>
      <c r="AC151" s="214"/>
      <c r="AD151" s="214"/>
      <c r="AE151" s="214"/>
      <c r="AF151" s="214"/>
      <c r="AG151" s="214" t="s">
        <v>283</v>
      </c>
      <c r="AH151" s="214">
        <v>0</v>
      </c>
      <c r="AI151" s="214"/>
      <c r="AJ151" s="214"/>
      <c r="AK151" s="214"/>
      <c r="AL151" s="214"/>
      <c r="AM151" s="214"/>
      <c r="AN151" s="214"/>
      <c r="AO151" s="214"/>
      <c r="AP151" s="214"/>
      <c r="AQ151" s="214"/>
      <c r="AR151" s="214"/>
      <c r="AS151" s="214"/>
      <c r="AT151" s="214"/>
      <c r="AU151" s="214"/>
      <c r="AV151" s="214"/>
      <c r="AW151" s="214"/>
      <c r="AX151" s="214"/>
      <c r="AY151" s="214"/>
      <c r="AZ151" s="214"/>
      <c r="BA151" s="214"/>
      <c r="BB151" s="214"/>
      <c r="BC151" s="214"/>
      <c r="BD151" s="214"/>
      <c r="BE151" s="214"/>
      <c r="BF151" s="214"/>
      <c r="BG151" s="214"/>
      <c r="BH151" s="214"/>
    </row>
    <row r="152" spans="1:60" ht="22.5" outlineLevel="3" x14ac:dyDescent="0.2">
      <c r="A152" s="231"/>
      <c r="B152" s="232"/>
      <c r="C152" s="263" t="s">
        <v>467</v>
      </c>
      <c r="D152" s="237"/>
      <c r="E152" s="238">
        <v>0.19112999999999999</v>
      </c>
      <c r="F152" s="235"/>
      <c r="G152" s="235"/>
      <c r="H152" s="235"/>
      <c r="I152" s="235"/>
      <c r="J152" s="235"/>
      <c r="K152" s="235"/>
      <c r="L152" s="235"/>
      <c r="M152" s="235"/>
      <c r="N152" s="234"/>
      <c r="O152" s="234"/>
      <c r="P152" s="234"/>
      <c r="Q152" s="234"/>
      <c r="R152" s="235"/>
      <c r="S152" s="235"/>
      <c r="T152" s="235"/>
      <c r="U152" s="235"/>
      <c r="V152" s="235"/>
      <c r="W152" s="235"/>
      <c r="X152" s="235"/>
      <c r="Y152" s="235"/>
      <c r="Z152" s="214"/>
      <c r="AA152" s="214"/>
      <c r="AB152" s="214"/>
      <c r="AC152" s="214"/>
      <c r="AD152" s="214"/>
      <c r="AE152" s="214"/>
      <c r="AF152" s="214"/>
      <c r="AG152" s="214" t="s">
        <v>283</v>
      </c>
      <c r="AH152" s="214">
        <v>0</v>
      </c>
      <c r="AI152" s="214"/>
      <c r="AJ152" s="214"/>
      <c r="AK152" s="214"/>
      <c r="AL152" s="214"/>
      <c r="AM152" s="214"/>
      <c r="AN152" s="214"/>
      <c r="AO152" s="214"/>
      <c r="AP152" s="214"/>
      <c r="AQ152" s="214"/>
      <c r="AR152" s="214"/>
      <c r="AS152" s="214"/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</row>
    <row r="153" spans="1:60" ht="22.5" outlineLevel="3" x14ac:dyDescent="0.2">
      <c r="A153" s="231"/>
      <c r="B153" s="232"/>
      <c r="C153" s="263" t="s">
        <v>468</v>
      </c>
      <c r="D153" s="237"/>
      <c r="E153" s="238">
        <v>0.13</v>
      </c>
      <c r="F153" s="235"/>
      <c r="G153" s="235"/>
      <c r="H153" s="235"/>
      <c r="I153" s="235"/>
      <c r="J153" s="235"/>
      <c r="K153" s="235"/>
      <c r="L153" s="235"/>
      <c r="M153" s="235"/>
      <c r="N153" s="234"/>
      <c r="O153" s="234"/>
      <c r="P153" s="234"/>
      <c r="Q153" s="234"/>
      <c r="R153" s="235"/>
      <c r="S153" s="235"/>
      <c r="T153" s="235"/>
      <c r="U153" s="235"/>
      <c r="V153" s="235"/>
      <c r="W153" s="235"/>
      <c r="X153" s="235"/>
      <c r="Y153" s="235"/>
      <c r="Z153" s="214"/>
      <c r="AA153" s="214"/>
      <c r="AB153" s="214"/>
      <c r="AC153" s="214"/>
      <c r="AD153" s="214"/>
      <c r="AE153" s="214"/>
      <c r="AF153" s="214"/>
      <c r="AG153" s="214" t="s">
        <v>283</v>
      </c>
      <c r="AH153" s="214">
        <v>0</v>
      </c>
      <c r="AI153" s="214"/>
      <c r="AJ153" s="214"/>
      <c r="AK153" s="214"/>
      <c r="AL153" s="214"/>
      <c r="AM153" s="214"/>
      <c r="AN153" s="214"/>
      <c r="AO153" s="214"/>
      <c r="AP153" s="214"/>
      <c r="AQ153" s="214"/>
      <c r="AR153" s="214"/>
      <c r="AS153" s="214"/>
      <c r="AT153" s="214"/>
      <c r="AU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</row>
    <row r="154" spans="1:60" ht="22.5" outlineLevel="1" x14ac:dyDescent="0.2">
      <c r="A154" s="248">
        <v>49</v>
      </c>
      <c r="B154" s="249" t="s">
        <v>469</v>
      </c>
      <c r="C154" s="262" t="s">
        <v>470</v>
      </c>
      <c r="D154" s="250" t="s">
        <v>276</v>
      </c>
      <c r="E154" s="251">
        <v>9.31</v>
      </c>
      <c r="F154" s="252"/>
      <c r="G154" s="253">
        <f>ROUND(E154*F154,2)</f>
        <v>0</v>
      </c>
      <c r="H154" s="236"/>
      <c r="I154" s="235">
        <f>ROUND(E154*H154,2)</f>
        <v>0</v>
      </c>
      <c r="J154" s="236"/>
      <c r="K154" s="235">
        <f>ROUND(E154*J154,2)</f>
        <v>0</v>
      </c>
      <c r="L154" s="235">
        <v>21</v>
      </c>
      <c r="M154" s="235">
        <f>G154*(1+L154/100)</f>
        <v>0</v>
      </c>
      <c r="N154" s="234">
        <v>2.59138</v>
      </c>
      <c r="O154" s="234">
        <f>ROUND(E154*N154,2)</f>
        <v>24.13</v>
      </c>
      <c r="P154" s="234">
        <v>0</v>
      </c>
      <c r="Q154" s="234">
        <f>ROUND(E154*P154,2)</f>
        <v>0</v>
      </c>
      <c r="R154" s="235"/>
      <c r="S154" s="235" t="s">
        <v>277</v>
      </c>
      <c r="T154" s="235" t="s">
        <v>278</v>
      </c>
      <c r="U154" s="235">
        <v>4.1900000000000004</v>
      </c>
      <c r="V154" s="235">
        <f>ROUND(E154*U154,2)</f>
        <v>39.01</v>
      </c>
      <c r="W154" s="235"/>
      <c r="X154" s="235" t="s">
        <v>279</v>
      </c>
      <c r="Y154" s="235" t="s">
        <v>280</v>
      </c>
      <c r="Z154" s="214"/>
      <c r="AA154" s="214"/>
      <c r="AB154" s="214"/>
      <c r="AC154" s="214"/>
      <c r="AD154" s="214"/>
      <c r="AE154" s="214"/>
      <c r="AF154" s="214"/>
      <c r="AG154" s="214" t="s">
        <v>293</v>
      </c>
      <c r="AH154" s="214"/>
      <c r="AI154" s="214"/>
      <c r="AJ154" s="214"/>
      <c r="AK154" s="214"/>
      <c r="AL154" s="214"/>
      <c r="AM154" s="214"/>
      <c r="AN154" s="214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</row>
    <row r="155" spans="1:60" ht="33.75" outlineLevel="2" x14ac:dyDescent="0.2">
      <c r="A155" s="231"/>
      <c r="B155" s="232"/>
      <c r="C155" s="263" t="s">
        <v>471</v>
      </c>
      <c r="D155" s="237"/>
      <c r="E155" s="238">
        <v>6.6118499999999996</v>
      </c>
      <c r="F155" s="235"/>
      <c r="G155" s="235"/>
      <c r="H155" s="235"/>
      <c r="I155" s="235"/>
      <c r="J155" s="235"/>
      <c r="K155" s="235"/>
      <c r="L155" s="235"/>
      <c r="M155" s="235"/>
      <c r="N155" s="234"/>
      <c r="O155" s="234"/>
      <c r="P155" s="234"/>
      <c r="Q155" s="234"/>
      <c r="R155" s="235"/>
      <c r="S155" s="235"/>
      <c r="T155" s="235"/>
      <c r="U155" s="235"/>
      <c r="V155" s="235"/>
      <c r="W155" s="235"/>
      <c r="X155" s="235"/>
      <c r="Y155" s="235"/>
      <c r="Z155" s="214"/>
      <c r="AA155" s="214"/>
      <c r="AB155" s="214"/>
      <c r="AC155" s="214"/>
      <c r="AD155" s="214"/>
      <c r="AE155" s="214"/>
      <c r="AF155" s="214"/>
      <c r="AG155" s="214" t="s">
        <v>283</v>
      </c>
      <c r="AH155" s="214">
        <v>0</v>
      </c>
      <c r="AI155" s="214"/>
      <c r="AJ155" s="214"/>
      <c r="AK155" s="214"/>
      <c r="AL155" s="214"/>
      <c r="AM155" s="214"/>
      <c r="AN155" s="214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214"/>
      <c r="BG155" s="214"/>
      <c r="BH155" s="214"/>
    </row>
    <row r="156" spans="1:60" outlineLevel="3" x14ac:dyDescent="0.2">
      <c r="A156" s="231"/>
      <c r="B156" s="232"/>
      <c r="C156" s="263" t="s">
        <v>472</v>
      </c>
      <c r="D156" s="237"/>
      <c r="E156" s="238">
        <v>2.69815</v>
      </c>
      <c r="F156" s="235"/>
      <c r="G156" s="235"/>
      <c r="H156" s="235"/>
      <c r="I156" s="235"/>
      <c r="J156" s="235"/>
      <c r="K156" s="235"/>
      <c r="L156" s="235"/>
      <c r="M156" s="235"/>
      <c r="N156" s="234"/>
      <c r="O156" s="234"/>
      <c r="P156" s="234"/>
      <c r="Q156" s="234"/>
      <c r="R156" s="235"/>
      <c r="S156" s="235"/>
      <c r="T156" s="235"/>
      <c r="U156" s="235"/>
      <c r="V156" s="235"/>
      <c r="W156" s="235"/>
      <c r="X156" s="235"/>
      <c r="Y156" s="235"/>
      <c r="Z156" s="214"/>
      <c r="AA156" s="214"/>
      <c r="AB156" s="214"/>
      <c r="AC156" s="214"/>
      <c r="AD156" s="214"/>
      <c r="AE156" s="214"/>
      <c r="AF156" s="214"/>
      <c r="AG156" s="214" t="s">
        <v>283</v>
      </c>
      <c r="AH156" s="214">
        <v>0</v>
      </c>
      <c r="AI156" s="214"/>
      <c r="AJ156" s="214"/>
      <c r="AK156" s="214"/>
      <c r="AL156" s="214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</row>
    <row r="157" spans="1:60" outlineLevel="1" x14ac:dyDescent="0.2">
      <c r="A157" s="248">
        <v>50</v>
      </c>
      <c r="B157" s="249" t="s">
        <v>473</v>
      </c>
      <c r="C157" s="262" t="s">
        <v>474</v>
      </c>
      <c r="D157" s="250" t="s">
        <v>342</v>
      </c>
      <c r="E157" s="251">
        <v>44.83</v>
      </c>
      <c r="F157" s="252"/>
      <c r="G157" s="253">
        <f>ROUND(E157*F157,2)</f>
        <v>0</v>
      </c>
      <c r="H157" s="236"/>
      <c r="I157" s="235">
        <f>ROUND(E157*H157,2)</f>
        <v>0</v>
      </c>
      <c r="J157" s="236"/>
      <c r="K157" s="235">
        <f>ROUND(E157*J157,2)</f>
        <v>0</v>
      </c>
      <c r="L157" s="235">
        <v>21</v>
      </c>
      <c r="M157" s="235">
        <f>G157*(1+L157/100)</f>
        <v>0</v>
      </c>
      <c r="N157" s="234">
        <v>6.0310000000000002E-2</v>
      </c>
      <c r="O157" s="234">
        <f>ROUND(E157*N157,2)</f>
        <v>2.7</v>
      </c>
      <c r="P157" s="234">
        <v>0</v>
      </c>
      <c r="Q157" s="234">
        <f>ROUND(E157*P157,2)</f>
        <v>0</v>
      </c>
      <c r="R157" s="235"/>
      <c r="S157" s="235" t="s">
        <v>277</v>
      </c>
      <c r="T157" s="235" t="s">
        <v>278</v>
      </c>
      <c r="U157" s="235">
        <v>1.05</v>
      </c>
      <c r="V157" s="235">
        <f>ROUND(E157*U157,2)</f>
        <v>47.07</v>
      </c>
      <c r="W157" s="235"/>
      <c r="X157" s="235" t="s">
        <v>279</v>
      </c>
      <c r="Y157" s="235" t="s">
        <v>280</v>
      </c>
      <c r="Z157" s="214"/>
      <c r="AA157" s="214"/>
      <c r="AB157" s="214"/>
      <c r="AC157" s="214"/>
      <c r="AD157" s="214"/>
      <c r="AE157" s="214"/>
      <c r="AF157" s="214"/>
      <c r="AG157" s="214" t="s">
        <v>293</v>
      </c>
      <c r="AH157" s="214"/>
      <c r="AI157" s="214"/>
      <c r="AJ157" s="214"/>
      <c r="AK157" s="214"/>
      <c r="AL157" s="214"/>
      <c r="AM157" s="214"/>
      <c r="AN157" s="214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214"/>
    </row>
    <row r="158" spans="1:60" ht="45" outlineLevel="2" x14ac:dyDescent="0.2">
      <c r="A158" s="231"/>
      <c r="B158" s="232"/>
      <c r="C158" s="263" t="s">
        <v>475</v>
      </c>
      <c r="D158" s="237"/>
      <c r="E158" s="238">
        <v>27.043500000000002</v>
      </c>
      <c r="F158" s="235"/>
      <c r="G158" s="235"/>
      <c r="H158" s="235"/>
      <c r="I158" s="235"/>
      <c r="J158" s="235"/>
      <c r="K158" s="235"/>
      <c r="L158" s="235"/>
      <c r="M158" s="235"/>
      <c r="N158" s="234"/>
      <c r="O158" s="234"/>
      <c r="P158" s="234"/>
      <c r="Q158" s="234"/>
      <c r="R158" s="235"/>
      <c r="S158" s="235"/>
      <c r="T158" s="235"/>
      <c r="U158" s="235"/>
      <c r="V158" s="235"/>
      <c r="W158" s="235"/>
      <c r="X158" s="235"/>
      <c r="Y158" s="235"/>
      <c r="Z158" s="214"/>
      <c r="AA158" s="214"/>
      <c r="AB158" s="214"/>
      <c r="AC158" s="214"/>
      <c r="AD158" s="214"/>
      <c r="AE158" s="214"/>
      <c r="AF158" s="214"/>
      <c r="AG158" s="214" t="s">
        <v>283</v>
      </c>
      <c r="AH158" s="214">
        <v>0</v>
      </c>
      <c r="AI158" s="214"/>
      <c r="AJ158" s="214"/>
      <c r="AK158" s="214"/>
      <c r="AL158" s="214"/>
      <c r="AM158" s="214"/>
      <c r="AN158" s="214"/>
      <c r="AO158" s="214"/>
      <c r="AP158" s="214"/>
      <c r="AQ158" s="214"/>
      <c r="AR158" s="214"/>
      <c r="AS158" s="214"/>
      <c r="AT158" s="214"/>
      <c r="AU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</row>
    <row r="159" spans="1:60" ht="22.5" outlineLevel="3" x14ac:dyDescent="0.2">
      <c r="A159" s="231"/>
      <c r="B159" s="232"/>
      <c r="C159" s="263" t="s">
        <v>476</v>
      </c>
      <c r="D159" s="237"/>
      <c r="E159" s="238">
        <v>17.7865</v>
      </c>
      <c r="F159" s="235"/>
      <c r="G159" s="235"/>
      <c r="H159" s="235"/>
      <c r="I159" s="235"/>
      <c r="J159" s="235"/>
      <c r="K159" s="235"/>
      <c r="L159" s="235"/>
      <c r="M159" s="235"/>
      <c r="N159" s="234"/>
      <c r="O159" s="234"/>
      <c r="P159" s="234"/>
      <c r="Q159" s="234"/>
      <c r="R159" s="235"/>
      <c r="S159" s="235"/>
      <c r="T159" s="235"/>
      <c r="U159" s="235"/>
      <c r="V159" s="235"/>
      <c r="W159" s="235"/>
      <c r="X159" s="235"/>
      <c r="Y159" s="235"/>
      <c r="Z159" s="214"/>
      <c r="AA159" s="214"/>
      <c r="AB159" s="214"/>
      <c r="AC159" s="214"/>
      <c r="AD159" s="214"/>
      <c r="AE159" s="214"/>
      <c r="AF159" s="214"/>
      <c r="AG159" s="214" t="s">
        <v>283</v>
      </c>
      <c r="AH159" s="214">
        <v>0</v>
      </c>
      <c r="AI159" s="214"/>
      <c r="AJ159" s="214"/>
      <c r="AK159" s="214"/>
      <c r="AL159" s="214"/>
      <c r="AM159" s="214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</row>
    <row r="160" spans="1:60" outlineLevel="1" x14ac:dyDescent="0.2">
      <c r="A160" s="254">
        <v>51</v>
      </c>
      <c r="B160" s="255" t="s">
        <v>477</v>
      </c>
      <c r="C160" s="264" t="s">
        <v>478</v>
      </c>
      <c r="D160" s="256" t="s">
        <v>342</v>
      </c>
      <c r="E160" s="257">
        <v>44.83</v>
      </c>
      <c r="F160" s="258"/>
      <c r="G160" s="259">
        <f>ROUND(E160*F160,2)</f>
        <v>0</v>
      </c>
      <c r="H160" s="236"/>
      <c r="I160" s="235">
        <f>ROUND(E160*H160,2)</f>
        <v>0</v>
      </c>
      <c r="J160" s="236"/>
      <c r="K160" s="235">
        <f>ROUND(E160*J160,2)</f>
        <v>0</v>
      </c>
      <c r="L160" s="235">
        <v>21</v>
      </c>
      <c r="M160" s="235">
        <f>G160*(1+L160/100)</f>
        <v>0</v>
      </c>
      <c r="N160" s="234">
        <v>0</v>
      </c>
      <c r="O160" s="234">
        <f>ROUND(E160*N160,2)</f>
        <v>0</v>
      </c>
      <c r="P160" s="234">
        <v>0</v>
      </c>
      <c r="Q160" s="234">
        <f>ROUND(E160*P160,2)</f>
        <v>0</v>
      </c>
      <c r="R160" s="235"/>
      <c r="S160" s="235" t="s">
        <v>277</v>
      </c>
      <c r="T160" s="235" t="s">
        <v>278</v>
      </c>
      <c r="U160" s="235">
        <v>0.39500000000000002</v>
      </c>
      <c r="V160" s="235">
        <f>ROUND(E160*U160,2)</f>
        <v>17.71</v>
      </c>
      <c r="W160" s="235"/>
      <c r="X160" s="235" t="s">
        <v>279</v>
      </c>
      <c r="Y160" s="235" t="s">
        <v>280</v>
      </c>
      <c r="Z160" s="214"/>
      <c r="AA160" s="214"/>
      <c r="AB160" s="214"/>
      <c r="AC160" s="214"/>
      <c r="AD160" s="214"/>
      <c r="AE160" s="214"/>
      <c r="AF160" s="214"/>
      <c r="AG160" s="214" t="s">
        <v>293</v>
      </c>
      <c r="AH160" s="214"/>
      <c r="AI160" s="214"/>
      <c r="AJ160" s="214"/>
      <c r="AK160" s="214"/>
      <c r="AL160" s="214"/>
      <c r="AM160" s="214"/>
      <c r="AN160" s="214"/>
      <c r="AO160" s="214"/>
      <c r="AP160" s="214"/>
      <c r="AQ160" s="214"/>
      <c r="AR160" s="214"/>
      <c r="AS160" s="214"/>
      <c r="AT160" s="214"/>
      <c r="AU160" s="214"/>
      <c r="AV160" s="214"/>
      <c r="AW160" s="214"/>
      <c r="AX160" s="214"/>
      <c r="AY160" s="214"/>
      <c r="AZ160" s="214"/>
      <c r="BA160" s="214"/>
      <c r="BB160" s="214"/>
      <c r="BC160" s="214"/>
      <c r="BD160" s="214"/>
      <c r="BE160" s="214"/>
      <c r="BF160" s="214"/>
      <c r="BG160" s="214"/>
      <c r="BH160" s="214"/>
    </row>
    <row r="161" spans="1:60" outlineLevel="1" x14ac:dyDescent="0.2">
      <c r="A161" s="248">
        <v>52</v>
      </c>
      <c r="B161" s="249" t="s">
        <v>479</v>
      </c>
      <c r="C161" s="262" t="s">
        <v>480</v>
      </c>
      <c r="D161" s="250" t="s">
        <v>379</v>
      </c>
      <c r="E161" s="251">
        <v>1.3</v>
      </c>
      <c r="F161" s="252"/>
      <c r="G161" s="253">
        <f>ROUND(E161*F161,2)</f>
        <v>0</v>
      </c>
      <c r="H161" s="236"/>
      <c r="I161" s="235">
        <f>ROUND(E161*H161,2)</f>
        <v>0</v>
      </c>
      <c r="J161" s="236"/>
      <c r="K161" s="235">
        <f>ROUND(E161*J161,2)</f>
        <v>0</v>
      </c>
      <c r="L161" s="235">
        <v>21</v>
      </c>
      <c r="M161" s="235">
        <f>G161*(1+L161/100)</f>
        <v>0</v>
      </c>
      <c r="N161" s="234">
        <v>1.02535</v>
      </c>
      <c r="O161" s="234">
        <f>ROUND(E161*N161,2)</f>
        <v>1.33</v>
      </c>
      <c r="P161" s="234">
        <v>0</v>
      </c>
      <c r="Q161" s="234">
        <f>ROUND(E161*P161,2)</f>
        <v>0</v>
      </c>
      <c r="R161" s="235"/>
      <c r="S161" s="235" t="s">
        <v>277</v>
      </c>
      <c r="T161" s="235" t="s">
        <v>278</v>
      </c>
      <c r="U161" s="235">
        <v>22.07</v>
      </c>
      <c r="V161" s="235">
        <f>ROUND(E161*U161,2)</f>
        <v>28.69</v>
      </c>
      <c r="W161" s="235"/>
      <c r="X161" s="235" t="s">
        <v>279</v>
      </c>
      <c r="Y161" s="235" t="s">
        <v>280</v>
      </c>
      <c r="Z161" s="214"/>
      <c r="AA161" s="214"/>
      <c r="AB161" s="214"/>
      <c r="AC161" s="214"/>
      <c r="AD161" s="214"/>
      <c r="AE161" s="214"/>
      <c r="AF161" s="214"/>
      <c r="AG161" s="214" t="s">
        <v>293</v>
      </c>
      <c r="AH161" s="214"/>
      <c r="AI161" s="214"/>
      <c r="AJ161" s="214"/>
      <c r="AK161" s="214"/>
      <c r="AL161" s="214"/>
      <c r="AM161" s="214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</row>
    <row r="162" spans="1:60" outlineLevel="2" x14ac:dyDescent="0.2">
      <c r="A162" s="231"/>
      <c r="B162" s="232"/>
      <c r="C162" s="263" t="s">
        <v>481</v>
      </c>
      <c r="D162" s="237"/>
      <c r="E162" s="238">
        <v>1.3</v>
      </c>
      <c r="F162" s="235"/>
      <c r="G162" s="235"/>
      <c r="H162" s="235"/>
      <c r="I162" s="235"/>
      <c r="J162" s="235"/>
      <c r="K162" s="235"/>
      <c r="L162" s="235"/>
      <c r="M162" s="235"/>
      <c r="N162" s="234"/>
      <c r="O162" s="234"/>
      <c r="P162" s="234"/>
      <c r="Q162" s="234"/>
      <c r="R162" s="235"/>
      <c r="S162" s="235"/>
      <c r="T162" s="235"/>
      <c r="U162" s="235"/>
      <c r="V162" s="235"/>
      <c r="W162" s="235"/>
      <c r="X162" s="235"/>
      <c r="Y162" s="235"/>
      <c r="Z162" s="214"/>
      <c r="AA162" s="214"/>
      <c r="AB162" s="214"/>
      <c r="AC162" s="214"/>
      <c r="AD162" s="214"/>
      <c r="AE162" s="214"/>
      <c r="AF162" s="214"/>
      <c r="AG162" s="214" t="s">
        <v>283</v>
      </c>
      <c r="AH162" s="214">
        <v>0</v>
      </c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</row>
    <row r="163" spans="1:60" outlineLevel="1" x14ac:dyDescent="0.2">
      <c r="A163" s="254">
        <v>53</v>
      </c>
      <c r="B163" s="255" t="s">
        <v>482</v>
      </c>
      <c r="C163" s="264" t="s">
        <v>483</v>
      </c>
      <c r="D163" s="256" t="s">
        <v>310</v>
      </c>
      <c r="E163" s="257">
        <v>1</v>
      </c>
      <c r="F163" s="258"/>
      <c r="G163" s="259">
        <f>ROUND(E163*F163,2)</f>
        <v>0</v>
      </c>
      <c r="H163" s="236"/>
      <c r="I163" s="235">
        <f>ROUND(E163*H163,2)</f>
        <v>0</v>
      </c>
      <c r="J163" s="236"/>
      <c r="K163" s="235">
        <f>ROUND(E163*J163,2)</f>
        <v>0</v>
      </c>
      <c r="L163" s="235">
        <v>21</v>
      </c>
      <c r="M163" s="235">
        <f>G163*(1+L163/100)</f>
        <v>0</v>
      </c>
      <c r="N163" s="234">
        <v>0</v>
      </c>
      <c r="O163" s="234">
        <f>ROUND(E163*N163,2)</f>
        <v>0</v>
      </c>
      <c r="P163" s="234">
        <v>0</v>
      </c>
      <c r="Q163" s="234">
        <f>ROUND(E163*P163,2)</f>
        <v>0</v>
      </c>
      <c r="R163" s="235"/>
      <c r="S163" s="235" t="s">
        <v>311</v>
      </c>
      <c r="T163" s="235" t="s">
        <v>312</v>
      </c>
      <c r="U163" s="235">
        <v>0</v>
      </c>
      <c r="V163" s="235">
        <f>ROUND(E163*U163,2)</f>
        <v>0</v>
      </c>
      <c r="W163" s="235"/>
      <c r="X163" s="235" t="s">
        <v>484</v>
      </c>
      <c r="Y163" s="235" t="s">
        <v>280</v>
      </c>
      <c r="Z163" s="214"/>
      <c r="AA163" s="214"/>
      <c r="AB163" s="214"/>
      <c r="AC163" s="214"/>
      <c r="AD163" s="214"/>
      <c r="AE163" s="214"/>
      <c r="AF163" s="214"/>
      <c r="AG163" s="214" t="s">
        <v>485</v>
      </c>
      <c r="AH163" s="214"/>
      <c r="AI163" s="214"/>
      <c r="AJ163" s="214"/>
      <c r="AK163" s="214"/>
      <c r="AL163" s="214"/>
      <c r="AM163" s="214"/>
      <c r="AN163" s="214"/>
      <c r="AO163" s="214"/>
      <c r="AP163" s="214"/>
      <c r="AQ163" s="214"/>
      <c r="AR163" s="214"/>
      <c r="AS163" s="214"/>
      <c r="AT163" s="214"/>
      <c r="AU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</row>
    <row r="164" spans="1:60" ht="22.5" outlineLevel="1" x14ac:dyDescent="0.2">
      <c r="A164" s="248">
        <v>54</v>
      </c>
      <c r="B164" s="249" t="s">
        <v>486</v>
      </c>
      <c r="C164" s="262" t="s">
        <v>487</v>
      </c>
      <c r="D164" s="250" t="s">
        <v>351</v>
      </c>
      <c r="E164" s="251">
        <v>1525</v>
      </c>
      <c r="F164" s="252"/>
      <c r="G164" s="253">
        <f>ROUND(E164*F164,2)</f>
        <v>0</v>
      </c>
      <c r="H164" s="236"/>
      <c r="I164" s="235">
        <f>ROUND(E164*H164,2)</f>
        <v>0</v>
      </c>
      <c r="J164" s="236"/>
      <c r="K164" s="235">
        <f>ROUND(E164*J164,2)</f>
        <v>0</v>
      </c>
      <c r="L164" s="235">
        <v>21</v>
      </c>
      <c r="M164" s="235">
        <f>G164*(1+L164/100)</f>
        <v>0</v>
      </c>
      <c r="N164" s="234">
        <v>0</v>
      </c>
      <c r="O164" s="234">
        <f>ROUND(E164*N164,2)</f>
        <v>0</v>
      </c>
      <c r="P164" s="234">
        <v>0</v>
      </c>
      <c r="Q164" s="234">
        <f>ROUND(E164*P164,2)</f>
        <v>0</v>
      </c>
      <c r="R164" s="235"/>
      <c r="S164" s="235" t="s">
        <v>311</v>
      </c>
      <c r="T164" s="235" t="s">
        <v>312</v>
      </c>
      <c r="U164" s="235">
        <v>0</v>
      </c>
      <c r="V164" s="235">
        <f>ROUND(E164*U164,2)</f>
        <v>0</v>
      </c>
      <c r="W164" s="235"/>
      <c r="X164" s="235" t="s">
        <v>484</v>
      </c>
      <c r="Y164" s="235" t="s">
        <v>280</v>
      </c>
      <c r="Z164" s="214"/>
      <c r="AA164" s="214"/>
      <c r="AB164" s="214"/>
      <c r="AC164" s="214"/>
      <c r="AD164" s="214"/>
      <c r="AE164" s="214"/>
      <c r="AF164" s="214"/>
      <c r="AG164" s="214" t="s">
        <v>485</v>
      </c>
      <c r="AH164" s="214"/>
      <c r="AI164" s="214"/>
      <c r="AJ164" s="214"/>
      <c r="AK164" s="214"/>
      <c r="AL164" s="214"/>
      <c r="AM164" s="214"/>
      <c r="AN164" s="214"/>
      <c r="AO164" s="214"/>
      <c r="AP164" s="214"/>
      <c r="AQ164" s="214"/>
      <c r="AR164" s="214"/>
      <c r="AS164" s="214"/>
      <c r="AT164" s="214"/>
      <c r="AU164" s="214"/>
      <c r="AV164" s="214"/>
      <c r="AW164" s="214"/>
      <c r="AX164" s="214"/>
      <c r="AY164" s="214"/>
      <c r="AZ164" s="214"/>
      <c r="BA164" s="214"/>
      <c r="BB164" s="214"/>
      <c r="BC164" s="214"/>
      <c r="BD164" s="214"/>
      <c r="BE164" s="214"/>
      <c r="BF164" s="214"/>
      <c r="BG164" s="214"/>
      <c r="BH164" s="214"/>
    </row>
    <row r="165" spans="1:60" outlineLevel="2" x14ac:dyDescent="0.2">
      <c r="A165" s="231"/>
      <c r="B165" s="232"/>
      <c r="C165" s="263" t="s">
        <v>488</v>
      </c>
      <c r="D165" s="237"/>
      <c r="E165" s="238">
        <v>827.26</v>
      </c>
      <c r="F165" s="235"/>
      <c r="G165" s="235"/>
      <c r="H165" s="235"/>
      <c r="I165" s="235"/>
      <c r="J165" s="235"/>
      <c r="K165" s="235"/>
      <c r="L165" s="235"/>
      <c r="M165" s="235"/>
      <c r="N165" s="234"/>
      <c r="O165" s="234"/>
      <c r="P165" s="234"/>
      <c r="Q165" s="234"/>
      <c r="R165" s="235"/>
      <c r="S165" s="235"/>
      <c r="T165" s="235"/>
      <c r="U165" s="235"/>
      <c r="V165" s="235"/>
      <c r="W165" s="235"/>
      <c r="X165" s="235"/>
      <c r="Y165" s="235"/>
      <c r="Z165" s="214"/>
      <c r="AA165" s="214"/>
      <c r="AB165" s="214"/>
      <c r="AC165" s="214"/>
      <c r="AD165" s="214"/>
      <c r="AE165" s="214"/>
      <c r="AF165" s="214"/>
      <c r="AG165" s="214" t="s">
        <v>283</v>
      </c>
      <c r="AH165" s="214">
        <v>0</v>
      </c>
      <c r="AI165" s="214"/>
      <c r="AJ165" s="214"/>
      <c r="AK165" s="214"/>
      <c r="AL165" s="214"/>
      <c r="AM165" s="214"/>
      <c r="AN165" s="214"/>
      <c r="AO165" s="214"/>
      <c r="AP165" s="214"/>
      <c r="AQ165" s="214"/>
      <c r="AR165" s="214"/>
      <c r="AS165" s="214"/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</row>
    <row r="166" spans="1:60" outlineLevel="3" x14ac:dyDescent="0.2">
      <c r="A166" s="231"/>
      <c r="B166" s="232"/>
      <c r="C166" s="263" t="s">
        <v>489</v>
      </c>
      <c r="D166" s="237"/>
      <c r="E166" s="238">
        <v>300.5</v>
      </c>
      <c r="F166" s="235"/>
      <c r="G166" s="235"/>
      <c r="H166" s="235"/>
      <c r="I166" s="235"/>
      <c r="J166" s="235"/>
      <c r="K166" s="235"/>
      <c r="L166" s="235"/>
      <c r="M166" s="235"/>
      <c r="N166" s="234"/>
      <c r="O166" s="234"/>
      <c r="P166" s="234"/>
      <c r="Q166" s="234"/>
      <c r="R166" s="235"/>
      <c r="S166" s="235"/>
      <c r="T166" s="235"/>
      <c r="U166" s="235"/>
      <c r="V166" s="235"/>
      <c r="W166" s="235"/>
      <c r="X166" s="235"/>
      <c r="Y166" s="235"/>
      <c r="Z166" s="214"/>
      <c r="AA166" s="214"/>
      <c r="AB166" s="214"/>
      <c r="AC166" s="214"/>
      <c r="AD166" s="214"/>
      <c r="AE166" s="214"/>
      <c r="AF166" s="214"/>
      <c r="AG166" s="214" t="s">
        <v>283</v>
      </c>
      <c r="AH166" s="214">
        <v>0</v>
      </c>
      <c r="AI166" s="214"/>
      <c r="AJ166" s="214"/>
      <c r="AK166" s="214"/>
      <c r="AL166" s="214"/>
      <c r="AM166" s="214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</row>
    <row r="167" spans="1:60" outlineLevel="3" x14ac:dyDescent="0.2">
      <c r="A167" s="231"/>
      <c r="B167" s="232"/>
      <c r="C167" s="263" t="s">
        <v>490</v>
      </c>
      <c r="D167" s="237"/>
      <c r="E167" s="238">
        <v>192.8</v>
      </c>
      <c r="F167" s="235"/>
      <c r="G167" s="235"/>
      <c r="H167" s="235"/>
      <c r="I167" s="235"/>
      <c r="J167" s="235"/>
      <c r="K167" s="235"/>
      <c r="L167" s="235"/>
      <c r="M167" s="235"/>
      <c r="N167" s="234"/>
      <c r="O167" s="234"/>
      <c r="P167" s="234"/>
      <c r="Q167" s="234"/>
      <c r="R167" s="235"/>
      <c r="S167" s="235"/>
      <c r="T167" s="235"/>
      <c r="U167" s="235"/>
      <c r="V167" s="235"/>
      <c r="W167" s="235"/>
      <c r="X167" s="235"/>
      <c r="Y167" s="235"/>
      <c r="Z167" s="214"/>
      <c r="AA167" s="214"/>
      <c r="AB167" s="214"/>
      <c r="AC167" s="214"/>
      <c r="AD167" s="214"/>
      <c r="AE167" s="214"/>
      <c r="AF167" s="214"/>
      <c r="AG167" s="214" t="s">
        <v>283</v>
      </c>
      <c r="AH167" s="214">
        <v>0</v>
      </c>
      <c r="AI167" s="214"/>
      <c r="AJ167" s="214"/>
      <c r="AK167" s="214"/>
      <c r="AL167" s="214"/>
      <c r="AM167" s="214"/>
      <c r="AN167" s="214"/>
      <c r="AO167" s="214"/>
      <c r="AP167" s="214"/>
      <c r="AQ167" s="214"/>
      <c r="AR167" s="214"/>
      <c r="AS167" s="214"/>
      <c r="AT167" s="214"/>
      <c r="AU167" s="214"/>
      <c r="AV167" s="214"/>
      <c r="AW167" s="214"/>
      <c r="AX167" s="214"/>
      <c r="AY167" s="214"/>
      <c r="AZ167" s="214"/>
      <c r="BA167" s="214"/>
      <c r="BB167" s="214"/>
      <c r="BC167" s="214"/>
      <c r="BD167" s="214"/>
      <c r="BE167" s="214"/>
      <c r="BF167" s="214"/>
      <c r="BG167" s="214"/>
      <c r="BH167" s="214"/>
    </row>
    <row r="168" spans="1:60" outlineLevel="3" x14ac:dyDescent="0.2">
      <c r="A168" s="231"/>
      <c r="B168" s="232"/>
      <c r="C168" s="263" t="s">
        <v>491</v>
      </c>
      <c r="D168" s="237"/>
      <c r="E168" s="238">
        <v>204.44</v>
      </c>
      <c r="F168" s="235"/>
      <c r="G168" s="235"/>
      <c r="H168" s="235"/>
      <c r="I168" s="235"/>
      <c r="J168" s="235"/>
      <c r="K168" s="235"/>
      <c r="L168" s="235"/>
      <c r="M168" s="235"/>
      <c r="N168" s="234"/>
      <c r="O168" s="234"/>
      <c r="P168" s="234"/>
      <c r="Q168" s="234"/>
      <c r="R168" s="235"/>
      <c r="S168" s="235"/>
      <c r="T168" s="235"/>
      <c r="U168" s="235"/>
      <c r="V168" s="235"/>
      <c r="W168" s="235"/>
      <c r="X168" s="235"/>
      <c r="Y168" s="235"/>
      <c r="Z168" s="214"/>
      <c r="AA168" s="214"/>
      <c r="AB168" s="214"/>
      <c r="AC168" s="214"/>
      <c r="AD168" s="214"/>
      <c r="AE168" s="214"/>
      <c r="AF168" s="214"/>
      <c r="AG168" s="214" t="s">
        <v>283</v>
      </c>
      <c r="AH168" s="214">
        <v>0</v>
      </c>
      <c r="AI168" s="214"/>
      <c r="AJ168" s="214"/>
      <c r="AK168" s="214"/>
      <c r="AL168" s="214"/>
      <c r="AM168" s="214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</row>
    <row r="169" spans="1:60" ht="22.5" outlineLevel="1" x14ac:dyDescent="0.2">
      <c r="A169" s="248">
        <v>55</v>
      </c>
      <c r="B169" s="249" t="s">
        <v>492</v>
      </c>
      <c r="C169" s="262" t="s">
        <v>493</v>
      </c>
      <c r="D169" s="250" t="s">
        <v>342</v>
      </c>
      <c r="E169" s="251">
        <v>97.5</v>
      </c>
      <c r="F169" s="252"/>
      <c r="G169" s="253">
        <f>ROUND(E169*F169,2)</f>
        <v>0</v>
      </c>
      <c r="H169" s="236"/>
      <c r="I169" s="235">
        <f>ROUND(E169*H169,2)</f>
        <v>0</v>
      </c>
      <c r="J169" s="236"/>
      <c r="K169" s="235">
        <f>ROUND(E169*J169,2)</f>
        <v>0</v>
      </c>
      <c r="L169" s="235">
        <v>21</v>
      </c>
      <c r="M169" s="235">
        <f>G169*(1+L169/100)</f>
        <v>0</v>
      </c>
      <c r="N169" s="234">
        <v>0</v>
      </c>
      <c r="O169" s="234">
        <f>ROUND(E169*N169,2)</f>
        <v>0</v>
      </c>
      <c r="P169" s="234">
        <v>0</v>
      </c>
      <c r="Q169" s="234">
        <f>ROUND(E169*P169,2)</f>
        <v>0</v>
      </c>
      <c r="R169" s="235"/>
      <c r="S169" s="235" t="s">
        <v>311</v>
      </c>
      <c r="T169" s="235" t="s">
        <v>312</v>
      </c>
      <c r="U169" s="235">
        <v>0</v>
      </c>
      <c r="V169" s="235">
        <f>ROUND(E169*U169,2)</f>
        <v>0</v>
      </c>
      <c r="W169" s="235"/>
      <c r="X169" s="235" t="s">
        <v>484</v>
      </c>
      <c r="Y169" s="235" t="s">
        <v>280</v>
      </c>
      <c r="Z169" s="214"/>
      <c r="AA169" s="214"/>
      <c r="AB169" s="214"/>
      <c r="AC169" s="214"/>
      <c r="AD169" s="214"/>
      <c r="AE169" s="214"/>
      <c r="AF169" s="214"/>
      <c r="AG169" s="214" t="s">
        <v>485</v>
      </c>
      <c r="AH169" s="214"/>
      <c r="AI169" s="214"/>
      <c r="AJ169" s="214"/>
      <c r="AK169" s="214"/>
      <c r="AL169" s="214"/>
      <c r="AM169" s="214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</row>
    <row r="170" spans="1:60" outlineLevel="2" x14ac:dyDescent="0.2">
      <c r="A170" s="231"/>
      <c r="B170" s="232"/>
      <c r="C170" s="263" t="s">
        <v>494</v>
      </c>
      <c r="D170" s="237"/>
      <c r="E170" s="238">
        <v>97.5</v>
      </c>
      <c r="F170" s="235"/>
      <c r="G170" s="235"/>
      <c r="H170" s="235"/>
      <c r="I170" s="235"/>
      <c r="J170" s="235"/>
      <c r="K170" s="235"/>
      <c r="L170" s="235"/>
      <c r="M170" s="235"/>
      <c r="N170" s="234"/>
      <c r="O170" s="234"/>
      <c r="P170" s="234"/>
      <c r="Q170" s="234"/>
      <c r="R170" s="235"/>
      <c r="S170" s="235"/>
      <c r="T170" s="235"/>
      <c r="U170" s="235"/>
      <c r="V170" s="235"/>
      <c r="W170" s="235"/>
      <c r="X170" s="235"/>
      <c r="Y170" s="235"/>
      <c r="Z170" s="214"/>
      <c r="AA170" s="214"/>
      <c r="AB170" s="214"/>
      <c r="AC170" s="214"/>
      <c r="AD170" s="214"/>
      <c r="AE170" s="214"/>
      <c r="AF170" s="214"/>
      <c r="AG170" s="214" t="s">
        <v>283</v>
      </c>
      <c r="AH170" s="214">
        <v>0</v>
      </c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</row>
    <row r="171" spans="1:60" x14ac:dyDescent="0.2">
      <c r="A171" s="241" t="s">
        <v>272</v>
      </c>
      <c r="B171" s="242" t="s">
        <v>147</v>
      </c>
      <c r="C171" s="261" t="s">
        <v>148</v>
      </c>
      <c r="D171" s="243"/>
      <c r="E171" s="244"/>
      <c r="F171" s="245"/>
      <c r="G171" s="246">
        <f>SUMIF(AG172:AG185,"&lt;&gt;NOR",G172:G185)</f>
        <v>0</v>
      </c>
      <c r="H171" s="240"/>
      <c r="I171" s="240">
        <f>SUM(I172:I185)</f>
        <v>0</v>
      </c>
      <c r="J171" s="240"/>
      <c r="K171" s="240">
        <f>SUM(K172:K185)</f>
        <v>0</v>
      </c>
      <c r="L171" s="240"/>
      <c r="M171" s="240">
        <f>SUM(M172:M185)</f>
        <v>0</v>
      </c>
      <c r="N171" s="239"/>
      <c r="O171" s="239">
        <f>SUM(O172:O185)</f>
        <v>5.71</v>
      </c>
      <c r="P171" s="239"/>
      <c r="Q171" s="239">
        <f>SUM(Q172:Q185)</f>
        <v>0</v>
      </c>
      <c r="R171" s="240"/>
      <c r="S171" s="240"/>
      <c r="T171" s="240"/>
      <c r="U171" s="240"/>
      <c r="V171" s="240">
        <f>SUM(V172:V185)</f>
        <v>16.689999999999998</v>
      </c>
      <c r="W171" s="240"/>
      <c r="X171" s="240"/>
      <c r="Y171" s="240"/>
      <c r="AG171" t="s">
        <v>273</v>
      </c>
    </row>
    <row r="172" spans="1:60" ht="33.75" outlineLevel="1" x14ac:dyDescent="0.2">
      <c r="A172" s="254">
        <v>56</v>
      </c>
      <c r="B172" s="255" t="s">
        <v>495</v>
      </c>
      <c r="C172" s="264" t="s">
        <v>496</v>
      </c>
      <c r="D172" s="256" t="s">
        <v>398</v>
      </c>
      <c r="E172" s="257">
        <v>1</v>
      </c>
      <c r="F172" s="258"/>
      <c r="G172" s="259">
        <f>ROUND(E172*F172,2)</f>
        <v>0</v>
      </c>
      <c r="H172" s="236"/>
      <c r="I172" s="235">
        <f>ROUND(E172*H172,2)</f>
        <v>0</v>
      </c>
      <c r="J172" s="236"/>
      <c r="K172" s="235">
        <f>ROUND(E172*J172,2)</f>
        <v>0</v>
      </c>
      <c r="L172" s="235">
        <v>21</v>
      </c>
      <c r="M172" s="235">
        <f>G172*(1+L172/100)</f>
        <v>0</v>
      </c>
      <c r="N172" s="234">
        <v>0</v>
      </c>
      <c r="O172" s="234">
        <f>ROUND(E172*N172,2)</f>
        <v>0</v>
      </c>
      <c r="P172" s="234">
        <v>0</v>
      </c>
      <c r="Q172" s="234">
        <f>ROUND(E172*P172,2)</f>
        <v>0</v>
      </c>
      <c r="R172" s="235"/>
      <c r="S172" s="235" t="s">
        <v>311</v>
      </c>
      <c r="T172" s="235" t="s">
        <v>312</v>
      </c>
      <c r="U172" s="235">
        <v>0</v>
      </c>
      <c r="V172" s="235">
        <f>ROUND(E172*U172,2)</f>
        <v>0</v>
      </c>
      <c r="W172" s="235"/>
      <c r="X172" s="235" t="s">
        <v>279</v>
      </c>
      <c r="Y172" s="235" t="s">
        <v>280</v>
      </c>
      <c r="Z172" s="214"/>
      <c r="AA172" s="214"/>
      <c r="AB172" s="214"/>
      <c r="AC172" s="214"/>
      <c r="AD172" s="214"/>
      <c r="AE172" s="214"/>
      <c r="AF172" s="214"/>
      <c r="AG172" s="214" t="s">
        <v>281</v>
      </c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</row>
    <row r="173" spans="1:60" ht="22.5" outlineLevel="1" x14ac:dyDescent="0.2">
      <c r="A173" s="254">
        <v>57</v>
      </c>
      <c r="B173" s="255" t="s">
        <v>497</v>
      </c>
      <c r="C173" s="264" t="s">
        <v>498</v>
      </c>
      <c r="D173" s="256" t="s">
        <v>398</v>
      </c>
      <c r="E173" s="257">
        <v>1</v>
      </c>
      <c r="F173" s="258"/>
      <c r="G173" s="259">
        <f>ROUND(E173*F173,2)</f>
        <v>0</v>
      </c>
      <c r="H173" s="236"/>
      <c r="I173" s="235">
        <f>ROUND(E173*H173,2)</f>
        <v>0</v>
      </c>
      <c r="J173" s="236"/>
      <c r="K173" s="235">
        <f>ROUND(E173*J173,2)</f>
        <v>0</v>
      </c>
      <c r="L173" s="235">
        <v>21</v>
      </c>
      <c r="M173" s="235">
        <f>G173*(1+L173/100)</f>
        <v>0</v>
      </c>
      <c r="N173" s="234">
        <v>0</v>
      </c>
      <c r="O173" s="234">
        <f>ROUND(E173*N173,2)</f>
        <v>0</v>
      </c>
      <c r="P173" s="234">
        <v>0</v>
      </c>
      <c r="Q173" s="234">
        <f>ROUND(E173*P173,2)</f>
        <v>0</v>
      </c>
      <c r="R173" s="235"/>
      <c r="S173" s="235" t="s">
        <v>311</v>
      </c>
      <c r="T173" s="235" t="s">
        <v>312</v>
      </c>
      <c r="U173" s="235">
        <v>0</v>
      </c>
      <c r="V173" s="235">
        <f>ROUND(E173*U173,2)</f>
        <v>0</v>
      </c>
      <c r="W173" s="235"/>
      <c r="X173" s="235" t="s">
        <v>279</v>
      </c>
      <c r="Y173" s="235" t="s">
        <v>280</v>
      </c>
      <c r="Z173" s="214"/>
      <c r="AA173" s="214"/>
      <c r="AB173" s="214"/>
      <c r="AC173" s="214"/>
      <c r="AD173" s="214"/>
      <c r="AE173" s="214"/>
      <c r="AF173" s="214"/>
      <c r="AG173" s="214" t="s">
        <v>281</v>
      </c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</row>
    <row r="174" spans="1:60" outlineLevel="1" x14ac:dyDescent="0.2">
      <c r="A174" s="248">
        <v>58</v>
      </c>
      <c r="B174" s="249" t="s">
        <v>499</v>
      </c>
      <c r="C174" s="262" t="s">
        <v>500</v>
      </c>
      <c r="D174" s="250" t="s">
        <v>276</v>
      </c>
      <c r="E174" s="251">
        <v>2</v>
      </c>
      <c r="F174" s="252"/>
      <c r="G174" s="253">
        <f>ROUND(E174*F174,2)</f>
        <v>0</v>
      </c>
      <c r="H174" s="236"/>
      <c r="I174" s="235">
        <f>ROUND(E174*H174,2)</f>
        <v>0</v>
      </c>
      <c r="J174" s="236"/>
      <c r="K174" s="235">
        <f>ROUND(E174*J174,2)</f>
        <v>0</v>
      </c>
      <c r="L174" s="235">
        <v>21</v>
      </c>
      <c r="M174" s="235">
        <f>G174*(1+L174/100)</f>
        <v>0</v>
      </c>
      <c r="N174" s="234">
        <v>2.5251399999999999</v>
      </c>
      <c r="O174" s="234">
        <f>ROUND(E174*N174,2)</f>
        <v>5.05</v>
      </c>
      <c r="P174" s="234">
        <v>0</v>
      </c>
      <c r="Q174" s="234">
        <f>ROUND(E174*P174,2)</f>
        <v>0</v>
      </c>
      <c r="R174" s="235"/>
      <c r="S174" s="235" t="s">
        <v>277</v>
      </c>
      <c r="T174" s="235" t="s">
        <v>278</v>
      </c>
      <c r="U174" s="235">
        <v>0.99</v>
      </c>
      <c r="V174" s="235">
        <f>ROUND(E174*U174,2)</f>
        <v>1.98</v>
      </c>
      <c r="W174" s="235"/>
      <c r="X174" s="235" t="s">
        <v>279</v>
      </c>
      <c r="Y174" s="235" t="s">
        <v>280</v>
      </c>
      <c r="Z174" s="214"/>
      <c r="AA174" s="214"/>
      <c r="AB174" s="214"/>
      <c r="AC174" s="214"/>
      <c r="AD174" s="214"/>
      <c r="AE174" s="214"/>
      <c r="AF174" s="214"/>
      <c r="AG174" s="214" t="s">
        <v>293</v>
      </c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</row>
    <row r="175" spans="1:60" outlineLevel="2" x14ac:dyDescent="0.2">
      <c r="A175" s="231"/>
      <c r="B175" s="232"/>
      <c r="C175" s="263" t="s">
        <v>501</v>
      </c>
      <c r="D175" s="237"/>
      <c r="E175" s="238">
        <v>2</v>
      </c>
      <c r="F175" s="235"/>
      <c r="G175" s="235"/>
      <c r="H175" s="235"/>
      <c r="I175" s="235"/>
      <c r="J175" s="235"/>
      <c r="K175" s="235"/>
      <c r="L175" s="235"/>
      <c r="M175" s="235"/>
      <c r="N175" s="234"/>
      <c r="O175" s="234"/>
      <c r="P175" s="234"/>
      <c r="Q175" s="234"/>
      <c r="R175" s="235"/>
      <c r="S175" s="235"/>
      <c r="T175" s="235"/>
      <c r="U175" s="235"/>
      <c r="V175" s="235"/>
      <c r="W175" s="235"/>
      <c r="X175" s="235"/>
      <c r="Y175" s="235"/>
      <c r="Z175" s="214"/>
      <c r="AA175" s="214"/>
      <c r="AB175" s="214"/>
      <c r="AC175" s="214"/>
      <c r="AD175" s="214"/>
      <c r="AE175" s="214"/>
      <c r="AF175" s="214"/>
      <c r="AG175" s="214" t="s">
        <v>283</v>
      </c>
      <c r="AH175" s="214">
        <v>0</v>
      </c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</row>
    <row r="176" spans="1:60" outlineLevel="1" x14ac:dyDescent="0.2">
      <c r="A176" s="248">
        <v>59</v>
      </c>
      <c r="B176" s="249" t="s">
        <v>502</v>
      </c>
      <c r="C176" s="262" t="s">
        <v>503</v>
      </c>
      <c r="D176" s="250" t="s">
        <v>342</v>
      </c>
      <c r="E176" s="251">
        <v>4.5999999999999996</v>
      </c>
      <c r="F176" s="252"/>
      <c r="G176" s="253">
        <f>ROUND(E176*F176,2)</f>
        <v>0</v>
      </c>
      <c r="H176" s="236"/>
      <c r="I176" s="235">
        <f>ROUND(E176*H176,2)</f>
        <v>0</v>
      </c>
      <c r="J176" s="236"/>
      <c r="K176" s="235">
        <f>ROUND(E176*J176,2)</f>
        <v>0</v>
      </c>
      <c r="L176" s="235">
        <v>21</v>
      </c>
      <c r="M176" s="235">
        <f>G176*(1+L176/100)</f>
        <v>0</v>
      </c>
      <c r="N176" s="234">
        <v>4.7509999999999997E-2</v>
      </c>
      <c r="O176" s="234">
        <f>ROUND(E176*N176,2)</f>
        <v>0.22</v>
      </c>
      <c r="P176" s="234">
        <v>0</v>
      </c>
      <c r="Q176" s="234">
        <f>ROUND(E176*P176,2)</f>
        <v>0</v>
      </c>
      <c r="R176" s="235"/>
      <c r="S176" s="235" t="s">
        <v>277</v>
      </c>
      <c r="T176" s="235" t="s">
        <v>278</v>
      </c>
      <c r="U176" s="235">
        <v>0.65</v>
      </c>
      <c r="V176" s="235">
        <f>ROUND(E176*U176,2)</f>
        <v>2.99</v>
      </c>
      <c r="W176" s="235"/>
      <c r="X176" s="235" t="s">
        <v>279</v>
      </c>
      <c r="Y176" s="235" t="s">
        <v>280</v>
      </c>
      <c r="Z176" s="214"/>
      <c r="AA176" s="214"/>
      <c r="AB176" s="214"/>
      <c r="AC176" s="214"/>
      <c r="AD176" s="214"/>
      <c r="AE176" s="214"/>
      <c r="AF176" s="214"/>
      <c r="AG176" s="214" t="s">
        <v>293</v>
      </c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</row>
    <row r="177" spans="1:60" outlineLevel="2" x14ac:dyDescent="0.2">
      <c r="A177" s="231"/>
      <c r="B177" s="232"/>
      <c r="C177" s="263" t="s">
        <v>504</v>
      </c>
      <c r="D177" s="237"/>
      <c r="E177" s="238">
        <v>4.5999999999999996</v>
      </c>
      <c r="F177" s="235"/>
      <c r="G177" s="235"/>
      <c r="H177" s="235"/>
      <c r="I177" s="235"/>
      <c r="J177" s="235"/>
      <c r="K177" s="235"/>
      <c r="L177" s="235"/>
      <c r="M177" s="235"/>
      <c r="N177" s="234"/>
      <c r="O177" s="234"/>
      <c r="P177" s="234"/>
      <c r="Q177" s="234"/>
      <c r="R177" s="235"/>
      <c r="S177" s="235"/>
      <c r="T177" s="235"/>
      <c r="U177" s="235"/>
      <c r="V177" s="235"/>
      <c r="W177" s="235"/>
      <c r="X177" s="235"/>
      <c r="Y177" s="235"/>
      <c r="Z177" s="214"/>
      <c r="AA177" s="214"/>
      <c r="AB177" s="214"/>
      <c r="AC177" s="214"/>
      <c r="AD177" s="214"/>
      <c r="AE177" s="214"/>
      <c r="AF177" s="214"/>
      <c r="AG177" s="214" t="s">
        <v>283</v>
      </c>
      <c r="AH177" s="214">
        <v>0</v>
      </c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</row>
    <row r="178" spans="1:60" outlineLevel="1" x14ac:dyDescent="0.2">
      <c r="A178" s="254">
        <v>60</v>
      </c>
      <c r="B178" s="255" t="s">
        <v>505</v>
      </c>
      <c r="C178" s="264" t="s">
        <v>506</v>
      </c>
      <c r="D178" s="256" t="s">
        <v>342</v>
      </c>
      <c r="E178" s="257">
        <v>4.5999999999999996</v>
      </c>
      <c r="F178" s="258"/>
      <c r="G178" s="259">
        <f>ROUND(E178*F178,2)</f>
        <v>0</v>
      </c>
      <c r="H178" s="236"/>
      <c r="I178" s="235">
        <f>ROUND(E178*H178,2)</f>
        <v>0</v>
      </c>
      <c r="J178" s="236"/>
      <c r="K178" s="235">
        <f>ROUND(E178*J178,2)</f>
        <v>0</v>
      </c>
      <c r="L178" s="235">
        <v>21</v>
      </c>
      <c r="M178" s="235">
        <f>G178*(1+L178/100)</f>
        <v>0</v>
      </c>
      <c r="N178" s="234">
        <v>0</v>
      </c>
      <c r="O178" s="234">
        <f>ROUND(E178*N178,2)</f>
        <v>0</v>
      </c>
      <c r="P178" s="234">
        <v>0</v>
      </c>
      <c r="Q178" s="234">
        <f>ROUND(E178*P178,2)</f>
        <v>0</v>
      </c>
      <c r="R178" s="235"/>
      <c r="S178" s="235" t="s">
        <v>277</v>
      </c>
      <c r="T178" s="235" t="s">
        <v>278</v>
      </c>
      <c r="U178" s="235">
        <v>0.17299999999999999</v>
      </c>
      <c r="V178" s="235">
        <f>ROUND(E178*U178,2)</f>
        <v>0.8</v>
      </c>
      <c r="W178" s="235"/>
      <c r="X178" s="235" t="s">
        <v>279</v>
      </c>
      <c r="Y178" s="235" t="s">
        <v>280</v>
      </c>
      <c r="Z178" s="214"/>
      <c r="AA178" s="214"/>
      <c r="AB178" s="214"/>
      <c r="AC178" s="214"/>
      <c r="AD178" s="214"/>
      <c r="AE178" s="214"/>
      <c r="AF178" s="214"/>
      <c r="AG178" s="214" t="s">
        <v>293</v>
      </c>
      <c r="AH178" s="214"/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</row>
    <row r="179" spans="1:60" ht="22.5" outlineLevel="1" x14ac:dyDescent="0.2">
      <c r="A179" s="248">
        <v>61</v>
      </c>
      <c r="B179" s="249" t="s">
        <v>507</v>
      </c>
      <c r="C179" s="262" t="s">
        <v>508</v>
      </c>
      <c r="D179" s="250" t="s">
        <v>342</v>
      </c>
      <c r="E179" s="251">
        <v>6.64</v>
      </c>
      <c r="F179" s="252"/>
      <c r="G179" s="253">
        <f>ROUND(E179*F179,2)</f>
        <v>0</v>
      </c>
      <c r="H179" s="236"/>
      <c r="I179" s="235">
        <f>ROUND(E179*H179,2)</f>
        <v>0</v>
      </c>
      <c r="J179" s="236"/>
      <c r="K179" s="235">
        <f>ROUND(E179*J179,2)</f>
        <v>0</v>
      </c>
      <c r="L179" s="235">
        <v>21</v>
      </c>
      <c r="M179" s="235">
        <f>G179*(1+L179/100)</f>
        <v>0</v>
      </c>
      <c r="N179" s="234">
        <v>3.3910000000000003E-2</v>
      </c>
      <c r="O179" s="234">
        <f>ROUND(E179*N179,2)</f>
        <v>0.23</v>
      </c>
      <c r="P179" s="234">
        <v>0</v>
      </c>
      <c r="Q179" s="234">
        <f>ROUND(E179*P179,2)</f>
        <v>0</v>
      </c>
      <c r="R179" s="235"/>
      <c r="S179" s="235" t="s">
        <v>277</v>
      </c>
      <c r="T179" s="235" t="s">
        <v>278</v>
      </c>
      <c r="U179" s="235">
        <v>0.79</v>
      </c>
      <c r="V179" s="235">
        <f>ROUND(E179*U179,2)</f>
        <v>5.25</v>
      </c>
      <c r="W179" s="235"/>
      <c r="X179" s="235" t="s">
        <v>279</v>
      </c>
      <c r="Y179" s="235" t="s">
        <v>280</v>
      </c>
      <c r="Z179" s="214"/>
      <c r="AA179" s="214"/>
      <c r="AB179" s="214"/>
      <c r="AC179" s="214"/>
      <c r="AD179" s="214"/>
      <c r="AE179" s="214"/>
      <c r="AF179" s="214"/>
      <c r="AG179" s="214" t="s">
        <v>293</v>
      </c>
      <c r="AH179" s="214"/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</row>
    <row r="180" spans="1:60" outlineLevel="2" x14ac:dyDescent="0.2">
      <c r="A180" s="231"/>
      <c r="B180" s="232"/>
      <c r="C180" s="263" t="s">
        <v>509</v>
      </c>
      <c r="D180" s="237"/>
      <c r="E180" s="238">
        <v>3.2</v>
      </c>
      <c r="F180" s="235"/>
      <c r="G180" s="235"/>
      <c r="H180" s="235"/>
      <c r="I180" s="235"/>
      <c r="J180" s="235"/>
      <c r="K180" s="235"/>
      <c r="L180" s="235"/>
      <c r="M180" s="235"/>
      <c r="N180" s="234"/>
      <c r="O180" s="234"/>
      <c r="P180" s="234"/>
      <c r="Q180" s="234"/>
      <c r="R180" s="235"/>
      <c r="S180" s="235"/>
      <c r="T180" s="235"/>
      <c r="U180" s="235"/>
      <c r="V180" s="235"/>
      <c r="W180" s="235"/>
      <c r="X180" s="235"/>
      <c r="Y180" s="235"/>
      <c r="Z180" s="214"/>
      <c r="AA180" s="214"/>
      <c r="AB180" s="214"/>
      <c r="AC180" s="214"/>
      <c r="AD180" s="214"/>
      <c r="AE180" s="214"/>
      <c r="AF180" s="214"/>
      <c r="AG180" s="214" t="s">
        <v>283</v>
      </c>
      <c r="AH180" s="214">
        <v>0</v>
      </c>
      <c r="AI180" s="214"/>
      <c r="AJ180" s="214"/>
      <c r="AK180" s="214"/>
      <c r="AL180" s="214"/>
      <c r="AM180" s="214"/>
      <c r="AN180" s="214"/>
      <c r="AO180" s="214"/>
      <c r="AP180" s="214"/>
      <c r="AQ180" s="214"/>
      <c r="AR180" s="214"/>
      <c r="AS180" s="214"/>
      <c r="AT180" s="214"/>
      <c r="AU180" s="214"/>
      <c r="AV180" s="214"/>
      <c r="AW180" s="214"/>
      <c r="AX180" s="214"/>
      <c r="AY180" s="214"/>
      <c r="AZ180" s="214"/>
      <c r="BA180" s="214"/>
      <c r="BB180" s="214"/>
      <c r="BC180" s="214"/>
      <c r="BD180" s="214"/>
      <c r="BE180" s="214"/>
      <c r="BF180" s="214"/>
      <c r="BG180" s="214"/>
      <c r="BH180" s="214"/>
    </row>
    <row r="181" spans="1:60" outlineLevel="3" x14ac:dyDescent="0.2">
      <c r="A181" s="231"/>
      <c r="B181" s="232"/>
      <c r="C181" s="263" t="s">
        <v>510</v>
      </c>
      <c r="D181" s="237"/>
      <c r="E181" s="238">
        <v>3.44</v>
      </c>
      <c r="F181" s="235"/>
      <c r="G181" s="235"/>
      <c r="H181" s="235"/>
      <c r="I181" s="235"/>
      <c r="J181" s="235"/>
      <c r="K181" s="235"/>
      <c r="L181" s="235"/>
      <c r="M181" s="235"/>
      <c r="N181" s="234"/>
      <c r="O181" s="234"/>
      <c r="P181" s="234"/>
      <c r="Q181" s="234"/>
      <c r="R181" s="235"/>
      <c r="S181" s="235"/>
      <c r="T181" s="235"/>
      <c r="U181" s="235"/>
      <c r="V181" s="235"/>
      <c r="W181" s="235"/>
      <c r="X181" s="235"/>
      <c r="Y181" s="235"/>
      <c r="Z181" s="214"/>
      <c r="AA181" s="214"/>
      <c r="AB181" s="214"/>
      <c r="AC181" s="214"/>
      <c r="AD181" s="214"/>
      <c r="AE181" s="214"/>
      <c r="AF181" s="214"/>
      <c r="AG181" s="214" t="s">
        <v>283</v>
      </c>
      <c r="AH181" s="214">
        <v>0</v>
      </c>
      <c r="AI181" s="214"/>
      <c r="AJ181" s="214"/>
      <c r="AK181" s="214"/>
      <c r="AL181" s="214"/>
      <c r="AM181" s="214"/>
      <c r="AN181" s="214"/>
      <c r="AO181" s="214"/>
      <c r="AP181" s="214"/>
      <c r="AQ181" s="214"/>
      <c r="AR181" s="214"/>
      <c r="AS181" s="214"/>
      <c r="AT181" s="214"/>
      <c r="AU181" s="214"/>
      <c r="AV181" s="214"/>
      <c r="AW181" s="214"/>
      <c r="AX181" s="214"/>
      <c r="AY181" s="214"/>
      <c r="AZ181" s="214"/>
      <c r="BA181" s="214"/>
      <c r="BB181" s="214"/>
      <c r="BC181" s="214"/>
      <c r="BD181" s="214"/>
      <c r="BE181" s="214"/>
      <c r="BF181" s="214"/>
      <c r="BG181" s="214"/>
      <c r="BH181" s="214"/>
    </row>
    <row r="182" spans="1:60" outlineLevel="1" x14ac:dyDescent="0.2">
      <c r="A182" s="254">
        <v>62</v>
      </c>
      <c r="B182" s="255" t="s">
        <v>511</v>
      </c>
      <c r="C182" s="264" t="s">
        <v>512</v>
      </c>
      <c r="D182" s="256" t="s">
        <v>342</v>
      </c>
      <c r="E182" s="257">
        <v>6.64</v>
      </c>
      <c r="F182" s="258"/>
      <c r="G182" s="259">
        <f>ROUND(E182*F182,2)</f>
        <v>0</v>
      </c>
      <c r="H182" s="236"/>
      <c r="I182" s="235">
        <f>ROUND(E182*H182,2)</f>
        <v>0</v>
      </c>
      <c r="J182" s="236"/>
      <c r="K182" s="235">
        <f>ROUND(E182*J182,2)</f>
        <v>0</v>
      </c>
      <c r="L182" s="235">
        <v>21</v>
      </c>
      <c r="M182" s="235">
        <f>G182*(1+L182/100)</f>
        <v>0</v>
      </c>
      <c r="N182" s="234">
        <v>0</v>
      </c>
      <c r="O182" s="234">
        <f>ROUND(E182*N182,2)</f>
        <v>0</v>
      </c>
      <c r="P182" s="234">
        <v>0</v>
      </c>
      <c r="Q182" s="234">
        <f>ROUND(E182*P182,2)</f>
        <v>0</v>
      </c>
      <c r="R182" s="235"/>
      <c r="S182" s="235" t="s">
        <v>277</v>
      </c>
      <c r="T182" s="235" t="s">
        <v>278</v>
      </c>
      <c r="U182" s="235">
        <v>0.39600000000000002</v>
      </c>
      <c r="V182" s="235">
        <f>ROUND(E182*U182,2)</f>
        <v>2.63</v>
      </c>
      <c r="W182" s="235"/>
      <c r="X182" s="235" t="s">
        <v>279</v>
      </c>
      <c r="Y182" s="235" t="s">
        <v>280</v>
      </c>
      <c r="Z182" s="214"/>
      <c r="AA182" s="214"/>
      <c r="AB182" s="214"/>
      <c r="AC182" s="214"/>
      <c r="AD182" s="214"/>
      <c r="AE182" s="214"/>
      <c r="AF182" s="214"/>
      <c r="AG182" s="214" t="s">
        <v>293</v>
      </c>
      <c r="AH182" s="214"/>
      <c r="AI182" s="214"/>
      <c r="AJ182" s="214"/>
      <c r="AK182" s="214"/>
      <c r="AL182" s="214"/>
      <c r="AM182" s="214"/>
      <c r="AN182" s="214"/>
      <c r="AO182" s="214"/>
      <c r="AP182" s="214"/>
      <c r="AQ182" s="214"/>
      <c r="AR182" s="214"/>
      <c r="AS182" s="214"/>
      <c r="AT182" s="214"/>
      <c r="AU182" s="214"/>
      <c r="AV182" s="214"/>
      <c r="AW182" s="214"/>
      <c r="AX182" s="214"/>
      <c r="AY182" s="214"/>
      <c r="AZ182" s="214"/>
      <c r="BA182" s="214"/>
      <c r="BB182" s="214"/>
      <c r="BC182" s="214"/>
      <c r="BD182" s="214"/>
      <c r="BE182" s="214"/>
      <c r="BF182" s="214"/>
      <c r="BG182" s="214"/>
      <c r="BH182" s="214"/>
    </row>
    <row r="183" spans="1:60" ht="22.5" outlineLevel="1" x14ac:dyDescent="0.2">
      <c r="A183" s="248">
        <v>63</v>
      </c>
      <c r="B183" s="249" t="s">
        <v>513</v>
      </c>
      <c r="C183" s="262" t="s">
        <v>514</v>
      </c>
      <c r="D183" s="250" t="s">
        <v>379</v>
      </c>
      <c r="E183" s="251">
        <v>0.2</v>
      </c>
      <c r="F183" s="252"/>
      <c r="G183" s="253">
        <f>ROUND(E183*F183,2)</f>
        <v>0</v>
      </c>
      <c r="H183" s="236"/>
      <c r="I183" s="235">
        <f>ROUND(E183*H183,2)</f>
        <v>0</v>
      </c>
      <c r="J183" s="236"/>
      <c r="K183" s="235">
        <f>ROUND(E183*J183,2)</f>
        <v>0</v>
      </c>
      <c r="L183" s="235">
        <v>21</v>
      </c>
      <c r="M183" s="235">
        <f>G183*(1+L183/100)</f>
        <v>0</v>
      </c>
      <c r="N183" s="234">
        <v>1.0543800000000001</v>
      </c>
      <c r="O183" s="234">
        <f>ROUND(E183*N183,2)</f>
        <v>0.21</v>
      </c>
      <c r="P183" s="234">
        <v>0</v>
      </c>
      <c r="Q183" s="234">
        <f>ROUND(E183*P183,2)</f>
        <v>0</v>
      </c>
      <c r="R183" s="235"/>
      <c r="S183" s="235" t="s">
        <v>277</v>
      </c>
      <c r="T183" s="235" t="s">
        <v>278</v>
      </c>
      <c r="U183" s="235">
        <v>15.21</v>
      </c>
      <c r="V183" s="235">
        <f>ROUND(E183*U183,2)</f>
        <v>3.04</v>
      </c>
      <c r="W183" s="235"/>
      <c r="X183" s="235" t="s">
        <v>279</v>
      </c>
      <c r="Y183" s="235" t="s">
        <v>280</v>
      </c>
      <c r="Z183" s="214"/>
      <c r="AA183" s="214"/>
      <c r="AB183" s="214"/>
      <c r="AC183" s="214"/>
      <c r="AD183" s="214"/>
      <c r="AE183" s="214"/>
      <c r="AF183" s="214"/>
      <c r="AG183" s="214" t="s">
        <v>293</v>
      </c>
      <c r="AH183" s="214"/>
      <c r="AI183" s="214"/>
      <c r="AJ183" s="214"/>
      <c r="AK183" s="214"/>
      <c r="AL183" s="214"/>
      <c r="AM183" s="214"/>
      <c r="AN183" s="214"/>
      <c r="AO183" s="214"/>
      <c r="AP183" s="214"/>
      <c r="AQ183" s="214"/>
      <c r="AR183" s="214"/>
      <c r="AS183" s="214"/>
      <c r="AT183" s="214"/>
      <c r="AU183" s="214"/>
      <c r="AV183" s="214"/>
      <c r="AW183" s="214"/>
      <c r="AX183" s="214"/>
      <c r="AY183" s="214"/>
      <c r="AZ183" s="214"/>
      <c r="BA183" s="214"/>
      <c r="BB183" s="214"/>
      <c r="BC183" s="214"/>
      <c r="BD183" s="214"/>
      <c r="BE183" s="214"/>
      <c r="BF183" s="214"/>
      <c r="BG183" s="214"/>
      <c r="BH183" s="214"/>
    </row>
    <row r="184" spans="1:60" ht="22.5" outlineLevel="2" x14ac:dyDescent="0.2">
      <c r="A184" s="231"/>
      <c r="B184" s="232"/>
      <c r="C184" s="263" t="s">
        <v>515</v>
      </c>
      <c r="D184" s="237"/>
      <c r="E184" s="238">
        <v>9.8089999999999997E-2</v>
      </c>
      <c r="F184" s="235"/>
      <c r="G184" s="235"/>
      <c r="H184" s="235"/>
      <c r="I184" s="235"/>
      <c r="J184" s="235"/>
      <c r="K184" s="235"/>
      <c r="L184" s="235"/>
      <c r="M184" s="235"/>
      <c r="N184" s="234"/>
      <c r="O184" s="234"/>
      <c r="P184" s="234"/>
      <c r="Q184" s="234"/>
      <c r="R184" s="235"/>
      <c r="S184" s="235"/>
      <c r="T184" s="235"/>
      <c r="U184" s="235"/>
      <c r="V184" s="235"/>
      <c r="W184" s="235"/>
      <c r="X184" s="235"/>
      <c r="Y184" s="235"/>
      <c r="Z184" s="214"/>
      <c r="AA184" s="214"/>
      <c r="AB184" s="214"/>
      <c r="AC184" s="214"/>
      <c r="AD184" s="214"/>
      <c r="AE184" s="214"/>
      <c r="AF184" s="214"/>
      <c r="AG184" s="214" t="s">
        <v>283</v>
      </c>
      <c r="AH184" s="214">
        <v>0</v>
      </c>
      <c r="AI184" s="214"/>
      <c r="AJ184" s="214"/>
      <c r="AK184" s="214"/>
      <c r="AL184" s="214"/>
      <c r="AM184" s="214"/>
      <c r="AN184" s="214"/>
      <c r="AO184" s="214"/>
      <c r="AP184" s="214"/>
      <c r="AQ184" s="214"/>
      <c r="AR184" s="214"/>
      <c r="AS184" s="214"/>
      <c r="AT184" s="214"/>
      <c r="AU184" s="214"/>
      <c r="AV184" s="214"/>
      <c r="AW184" s="214"/>
      <c r="AX184" s="214"/>
      <c r="AY184" s="214"/>
      <c r="AZ184" s="214"/>
      <c r="BA184" s="214"/>
      <c r="BB184" s="214"/>
      <c r="BC184" s="214"/>
      <c r="BD184" s="214"/>
      <c r="BE184" s="214"/>
      <c r="BF184" s="214"/>
      <c r="BG184" s="214"/>
      <c r="BH184" s="214"/>
    </row>
    <row r="185" spans="1:60" outlineLevel="3" x14ac:dyDescent="0.2">
      <c r="A185" s="231"/>
      <c r="B185" s="232"/>
      <c r="C185" s="263" t="s">
        <v>516</v>
      </c>
      <c r="D185" s="237"/>
      <c r="E185" s="238">
        <v>0.10191</v>
      </c>
      <c r="F185" s="235"/>
      <c r="G185" s="235"/>
      <c r="H185" s="235"/>
      <c r="I185" s="235"/>
      <c r="J185" s="235"/>
      <c r="K185" s="235"/>
      <c r="L185" s="235"/>
      <c r="M185" s="235"/>
      <c r="N185" s="234"/>
      <c r="O185" s="234"/>
      <c r="P185" s="234"/>
      <c r="Q185" s="234"/>
      <c r="R185" s="235"/>
      <c r="S185" s="235"/>
      <c r="T185" s="235"/>
      <c r="U185" s="235"/>
      <c r="V185" s="235"/>
      <c r="W185" s="235"/>
      <c r="X185" s="235"/>
      <c r="Y185" s="235"/>
      <c r="Z185" s="214"/>
      <c r="AA185" s="214"/>
      <c r="AB185" s="214"/>
      <c r="AC185" s="214"/>
      <c r="AD185" s="214"/>
      <c r="AE185" s="214"/>
      <c r="AF185" s="214"/>
      <c r="AG185" s="214" t="s">
        <v>283</v>
      </c>
      <c r="AH185" s="214">
        <v>0</v>
      </c>
      <c r="AI185" s="214"/>
      <c r="AJ185" s="214"/>
      <c r="AK185" s="214"/>
      <c r="AL185" s="214"/>
      <c r="AM185" s="214"/>
      <c r="AN185" s="214"/>
      <c r="AO185" s="214"/>
      <c r="AP185" s="214"/>
      <c r="AQ185" s="214"/>
      <c r="AR185" s="214"/>
      <c r="AS185" s="214"/>
      <c r="AT185" s="214"/>
      <c r="AU185" s="214"/>
      <c r="AV185" s="214"/>
      <c r="AW185" s="214"/>
      <c r="AX185" s="214"/>
      <c r="AY185" s="214"/>
      <c r="AZ185" s="214"/>
      <c r="BA185" s="214"/>
      <c r="BB185" s="214"/>
      <c r="BC185" s="214"/>
      <c r="BD185" s="214"/>
      <c r="BE185" s="214"/>
      <c r="BF185" s="214"/>
      <c r="BG185" s="214"/>
      <c r="BH185" s="214"/>
    </row>
    <row r="186" spans="1:60" x14ac:dyDescent="0.2">
      <c r="A186" s="241" t="s">
        <v>272</v>
      </c>
      <c r="B186" s="242" t="s">
        <v>156</v>
      </c>
      <c r="C186" s="261" t="s">
        <v>157</v>
      </c>
      <c r="D186" s="243"/>
      <c r="E186" s="244"/>
      <c r="F186" s="245"/>
      <c r="G186" s="246">
        <f>SUMIF(AG187:AG315,"&lt;&gt;NOR",G187:G315)</f>
        <v>0</v>
      </c>
      <c r="H186" s="240"/>
      <c r="I186" s="240">
        <f>SUM(I187:I315)</f>
        <v>0</v>
      </c>
      <c r="J186" s="240"/>
      <c r="K186" s="240">
        <f>SUM(K187:K315)</f>
        <v>0</v>
      </c>
      <c r="L186" s="240"/>
      <c r="M186" s="240">
        <f>SUM(M187:M315)</f>
        <v>0</v>
      </c>
      <c r="N186" s="239"/>
      <c r="O186" s="239">
        <f>SUM(O187:O315)</f>
        <v>958.57999999999981</v>
      </c>
      <c r="P186" s="239"/>
      <c r="Q186" s="239">
        <f>SUM(Q187:Q315)</f>
        <v>0</v>
      </c>
      <c r="R186" s="240"/>
      <c r="S186" s="240"/>
      <c r="T186" s="240"/>
      <c r="U186" s="240"/>
      <c r="V186" s="240">
        <f>SUM(V187:V315)</f>
        <v>1261.29</v>
      </c>
      <c r="W186" s="240"/>
      <c r="X186" s="240"/>
      <c r="Y186" s="240"/>
      <c r="AG186" t="s">
        <v>273</v>
      </c>
    </row>
    <row r="187" spans="1:60" ht="22.5" outlineLevel="1" x14ac:dyDescent="0.2">
      <c r="A187" s="248">
        <v>64</v>
      </c>
      <c r="B187" s="249" t="s">
        <v>517</v>
      </c>
      <c r="C187" s="262" t="s">
        <v>518</v>
      </c>
      <c r="D187" s="250" t="s">
        <v>342</v>
      </c>
      <c r="E187" s="251">
        <v>67.900000000000006</v>
      </c>
      <c r="F187" s="252"/>
      <c r="G187" s="253">
        <f>ROUND(E187*F187,2)</f>
        <v>0</v>
      </c>
      <c r="H187" s="236"/>
      <c r="I187" s="235">
        <f>ROUND(E187*H187,2)</f>
        <v>0</v>
      </c>
      <c r="J187" s="236"/>
      <c r="K187" s="235">
        <f>ROUND(E187*J187,2)</f>
        <v>0</v>
      </c>
      <c r="L187" s="235">
        <v>21</v>
      </c>
      <c r="M187" s="235">
        <f>G187*(1+L187/100)</f>
        <v>0</v>
      </c>
      <c r="N187" s="234">
        <v>0.32250000000000001</v>
      </c>
      <c r="O187" s="234">
        <f>ROUND(E187*N187,2)</f>
        <v>21.9</v>
      </c>
      <c r="P187" s="234">
        <v>0</v>
      </c>
      <c r="Q187" s="234">
        <f>ROUND(E187*P187,2)</f>
        <v>0</v>
      </c>
      <c r="R187" s="235"/>
      <c r="S187" s="235" t="s">
        <v>277</v>
      </c>
      <c r="T187" s="235" t="s">
        <v>278</v>
      </c>
      <c r="U187" s="235">
        <v>1.6E-2</v>
      </c>
      <c r="V187" s="235">
        <f>ROUND(E187*U187,2)</f>
        <v>1.0900000000000001</v>
      </c>
      <c r="W187" s="235"/>
      <c r="X187" s="235" t="s">
        <v>279</v>
      </c>
      <c r="Y187" s="235" t="s">
        <v>280</v>
      </c>
      <c r="Z187" s="214"/>
      <c r="AA187" s="214"/>
      <c r="AB187" s="214"/>
      <c r="AC187" s="214"/>
      <c r="AD187" s="214"/>
      <c r="AE187" s="214"/>
      <c r="AF187" s="214"/>
      <c r="AG187" s="214" t="s">
        <v>281</v>
      </c>
      <c r="AH187" s="214"/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</row>
    <row r="188" spans="1:60" outlineLevel="2" x14ac:dyDescent="0.2">
      <c r="A188" s="231"/>
      <c r="B188" s="232"/>
      <c r="C188" s="263" t="s">
        <v>519</v>
      </c>
      <c r="D188" s="237"/>
      <c r="E188" s="238">
        <v>67.900000000000006</v>
      </c>
      <c r="F188" s="235"/>
      <c r="G188" s="235"/>
      <c r="H188" s="235"/>
      <c r="I188" s="235"/>
      <c r="J188" s="235"/>
      <c r="K188" s="235"/>
      <c r="L188" s="235"/>
      <c r="M188" s="235"/>
      <c r="N188" s="234"/>
      <c r="O188" s="234"/>
      <c r="P188" s="234"/>
      <c r="Q188" s="234"/>
      <c r="R188" s="235"/>
      <c r="S188" s="235"/>
      <c r="T188" s="235"/>
      <c r="U188" s="235"/>
      <c r="V188" s="235"/>
      <c r="W188" s="235"/>
      <c r="X188" s="235"/>
      <c r="Y188" s="235"/>
      <c r="Z188" s="214"/>
      <c r="AA188" s="214"/>
      <c r="AB188" s="214"/>
      <c r="AC188" s="214"/>
      <c r="AD188" s="214"/>
      <c r="AE188" s="214"/>
      <c r="AF188" s="214"/>
      <c r="AG188" s="214" t="s">
        <v>283</v>
      </c>
      <c r="AH188" s="214">
        <v>0</v>
      </c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</row>
    <row r="189" spans="1:60" ht="22.5" outlineLevel="1" x14ac:dyDescent="0.2">
      <c r="A189" s="248">
        <v>65</v>
      </c>
      <c r="B189" s="249" t="s">
        <v>520</v>
      </c>
      <c r="C189" s="262" t="s">
        <v>521</v>
      </c>
      <c r="D189" s="250" t="s">
        <v>342</v>
      </c>
      <c r="E189" s="251">
        <v>26.85</v>
      </c>
      <c r="F189" s="252"/>
      <c r="G189" s="253">
        <f>ROUND(E189*F189,2)</f>
        <v>0</v>
      </c>
      <c r="H189" s="236"/>
      <c r="I189" s="235">
        <f>ROUND(E189*H189,2)</f>
        <v>0</v>
      </c>
      <c r="J189" s="236"/>
      <c r="K189" s="235">
        <f>ROUND(E189*J189,2)</f>
        <v>0</v>
      </c>
      <c r="L189" s="235">
        <v>21</v>
      </c>
      <c r="M189" s="235">
        <f>G189*(1+L189/100)</f>
        <v>0</v>
      </c>
      <c r="N189" s="234">
        <v>0.71643999999999997</v>
      </c>
      <c r="O189" s="234">
        <f>ROUND(E189*N189,2)</f>
        <v>19.239999999999998</v>
      </c>
      <c r="P189" s="234">
        <v>0</v>
      </c>
      <c r="Q189" s="234">
        <f>ROUND(E189*P189,2)</f>
        <v>0</v>
      </c>
      <c r="R189" s="235"/>
      <c r="S189" s="235" t="s">
        <v>277</v>
      </c>
      <c r="T189" s="235" t="s">
        <v>278</v>
      </c>
      <c r="U189" s="235">
        <v>7.2999999999999995E-2</v>
      </c>
      <c r="V189" s="235">
        <f>ROUND(E189*U189,2)</f>
        <v>1.96</v>
      </c>
      <c r="W189" s="235"/>
      <c r="X189" s="235" t="s">
        <v>279</v>
      </c>
      <c r="Y189" s="235" t="s">
        <v>280</v>
      </c>
      <c r="Z189" s="214"/>
      <c r="AA189" s="214"/>
      <c r="AB189" s="214"/>
      <c r="AC189" s="214"/>
      <c r="AD189" s="214"/>
      <c r="AE189" s="214"/>
      <c r="AF189" s="214"/>
      <c r="AG189" s="214" t="s">
        <v>281</v>
      </c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</row>
    <row r="190" spans="1:60" outlineLevel="2" x14ac:dyDescent="0.2">
      <c r="A190" s="231"/>
      <c r="B190" s="232"/>
      <c r="C190" s="263" t="s">
        <v>522</v>
      </c>
      <c r="D190" s="237"/>
      <c r="E190" s="238">
        <v>13.275</v>
      </c>
      <c r="F190" s="235"/>
      <c r="G190" s="235"/>
      <c r="H190" s="235"/>
      <c r="I190" s="235"/>
      <c r="J190" s="235"/>
      <c r="K190" s="235"/>
      <c r="L190" s="235"/>
      <c r="M190" s="235"/>
      <c r="N190" s="234"/>
      <c r="O190" s="234"/>
      <c r="P190" s="234"/>
      <c r="Q190" s="234"/>
      <c r="R190" s="235"/>
      <c r="S190" s="235"/>
      <c r="T190" s="235"/>
      <c r="U190" s="235"/>
      <c r="V190" s="235"/>
      <c r="W190" s="235"/>
      <c r="X190" s="235"/>
      <c r="Y190" s="235"/>
      <c r="Z190" s="214"/>
      <c r="AA190" s="214"/>
      <c r="AB190" s="214"/>
      <c r="AC190" s="214"/>
      <c r="AD190" s="214"/>
      <c r="AE190" s="214"/>
      <c r="AF190" s="214"/>
      <c r="AG190" s="214" t="s">
        <v>283</v>
      </c>
      <c r="AH190" s="214">
        <v>0</v>
      </c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</row>
    <row r="191" spans="1:60" outlineLevel="3" x14ac:dyDescent="0.2">
      <c r="A191" s="231"/>
      <c r="B191" s="232"/>
      <c r="C191" s="263" t="s">
        <v>523</v>
      </c>
      <c r="D191" s="237"/>
      <c r="E191" s="238">
        <v>13.574999999999999</v>
      </c>
      <c r="F191" s="235"/>
      <c r="G191" s="235"/>
      <c r="H191" s="235"/>
      <c r="I191" s="235"/>
      <c r="J191" s="235"/>
      <c r="K191" s="235"/>
      <c r="L191" s="235"/>
      <c r="M191" s="235"/>
      <c r="N191" s="234"/>
      <c r="O191" s="234"/>
      <c r="P191" s="234"/>
      <c r="Q191" s="234"/>
      <c r="R191" s="235"/>
      <c r="S191" s="235"/>
      <c r="T191" s="235"/>
      <c r="U191" s="235"/>
      <c r="V191" s="235"/>
      <c r="W191" s="235"/>
      <c r="X191" s="235"/>
      <c r="Y191" s="235"/>
      <c r="Z191" s="214"/>
      <c r="AA191" s="214"/>
      <c r="AB191" s="214"/>
      <c r="AC191" s="214"/>
      <c r="AD191" s="214"/>
      <c r="AE191" s="214"/>
      <c r="AF191" s="214"/>
      <c r="AG191" s="214" t="s">
        <v>283</v>
      </c>
      <c r="AH191" s="214">
        <v>0</v>
      </c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</row>
    <row r="192" spans="1:60" ht="22.5" outlineLevel="1" x14ac:dyDescent="0.2">
      <c r="A192" s="248">
        <v>66</v>
      </c>
      <c r="B192" s="249" t="s">
        <v>524</v>
      </c>
      <c r="C192" s="262" t="s">
        <v>525</v>
      </c>
      <c r="D192" s="250" t="s">
        <v>342</v>
      </c>
      <c r="E192" s="251">
        <v>67.900000000000006</v>
      </c>
      <c r="F192" s="252"/>
      <c r="G192" s="253">
        <f>ROUND(E192*F192,2)</f>
        <v>0</v>
      </c>
      <c r="H192" s="236"/>
      <c r="I192" s="235">
        <f>ROUND(E192*H192,2)</f>
        <v>0</v>
      </c>
      <c r="J192" s="236"/>
      <c r="K192" s="235">
        <f>ROUND(E192*J192,2)</f>
        <v>0</v>
      </c>
      <c r="L192" s="235">
        <v>21</v>
      </c>
      <c r="M192" s="235">
        <f>G192*(1+L192/100)</f>
        <v>0</v>
      </c>
      <c r="N192" s="234">
        <v>0.34499999999999997</v>
      </c>
      <c r="O192" s="234">
        <f>ROUND(E192*N192,2)</f>
        <v>23.43</v>
      </c>
      <c r="P192" s="234">
        <v>0</v>
      </c>
      <c r="Q192" s="234">
        <f>ROUND(E192*P192,2)</f>
        <v>0</v>
      </c>
      <c r="R192" s="235"/>
      <c r="S192" s="235" t="s">
        <v>277</v>
      </c>
      <c r="T192" s="235" t="s">
        <v>278</v>
      </c>
      <c r="U192" s="235">
        <v>2.5999999999999999E-2</v>
      </c>
      <c r="V192" s="235">
        <f>ROUND(E192*U192,2)</f>
        <v>1.77</v>
      </c>
      <c r="W192" s="235"/>
      <c r="X192" s="235" t="s">
        <v>279</v>
      </c>
      <c r="Y192" s="235" t="s">
        <v>280</v>
      </c>
      <c r="Z192" s="214"/>
      <c r="AA192" s="214"/>
      <c r="AB192" s="214"/>
      <c r="AC192" s="214"/>
      <c r="AD192" s="214"/>
      <c r="AE192" s="214"/>
      <c r="AF192" s="214"/>
      <c r="AG192" s="214" t="s">
        <v>281</v>
      </c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</row>
    <row r="193" spans="1:60" outlineLevel="2" x14ac:dyDescent="0.2">
      <c r="A193" s="231"/>
      <c r="B193" s="232"/>
      <c r="C193" s="263" t="s">
        <v>519</v>
      </c>
      <c r="D193" s="237"/>
      <c r="E193" s="238">
        <v>67.900000000000006</v>
      </c>
      <c r="F193" s="235"/>
      <c r="G193" s="235"/>
      <c r="H193" s="235"/>
      <c r="I193" s="235"/>
      <c r="J193" s="235"/>
      <c r="K193" s="235"/>
      <c r="L193" s="235"/>
      <c r="M193" s="235"/>
      <c r="N193" s="234"/>
      <c r="O193" s="234"/>
      <c r="P193" s="234"/>
      <c r="Q193" s="234"/>
      <c r="R193" s="235"/>
      <c r="S193" s="235"/>
      <c r="T193" s="235"/>
      <c r="U193" s="235"/>
      <c r="V193" s="235"/>
      <c r="W193" s="235"/>
      <c r="X193" s="235"/>
      <c r="Y193" s="235"/>
      <c r="Z193" s="214"/>
      <c r="AA193" s="214"/>
      <c r="AB193" s="214"/>
      <c r="AC193" s="214"/>
      <c r="AD193" s="214"/>
      <c r="AE193" s="214"/>
      <c r="AF193" s="214"/>
      <c r="AG193" s="214" t="s">
        <v>283</v>
      </c>
      <c r="AH193" s="214">
        <v>0</v>
      </c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</row>
    <row r="194" spans="1:60" outlineLevel="1" x14ac:dyDescent="0.2">
      <c r="A194" s="248">
        <v>67</v>
      </c>
      <c r="B194" s="249" t="s">
        <v>526</v>
      </c>
      <c r="C194" s="262" t="s">
        <v>527</v>
      </c>
      <c r="D194" s="250" t="s">
        <v>276</v>
      </c>
      <c r="E194" s="251">
        <v>2.6629299999999998</v>
      </c>
      <c r="F194" s="252"/>
      <c r="G194" s="253">
        <f>ROUND(E194*F194,2)</f>
        <v>0</v>
      </c>
      <c r="H194" s="236"/>
      <c r="I194" s="235">
        <f>ROUND(E194*H194,2)</f>
        <v>0</v>
      </c>
      <c r="J194" s="236"/>
      <c r="K194" s="235">
        <f>ROUND(E194*J194,2)</f>
        <v>0</v>
      </c>
      <c r="L194" s="235">
        <v>21</v>
      </c>
      <c r="M194" s="235">
        <f>G194*(1+L194/100)</f>
        <v>0</v>
      </c>
      <c r="N194" s="234">
        <v>2.5249999999999999</v>
      </c>
      <c r="O194" s="234">
        <f>ROUND(E194*N194,2)</f>
        <v>6.72</v>
      </c>
      <c r="P194" s="234">
        <v>0</v>
      </c>
      <c r="Q194" s="234">
        <f>ROUND(E194*P194,2)</f>
        <v>0</v>
      </c>
      <c r="R194" s="235"/>
      <c r="S194" s="235" t="s">
        <v>277</v>
      </c>
      <c r="T194" s="235" t="s">
        <v>278</v>
      </c>
      <c r="U194" s="235">
        <v>2.58</v>
      </c>
      <c r="V194" s="235">
        <f>ROUND(E194*U194,2)</f>
        <v>6.87</v>
      </c>
      <c r="W194" s="235"/>
      <c r="X194" s="235" t="s">
        <v>279</v>
      </c>
      <c r="Y194" s="235" t="s">
        <v>280</v>
      </c>
      <c r="Z194" s="214"/>
      <c r="AA194" s="214"/>
      <c r="AB194" s="214"/>
      <c r="AC194" s="214"/>
      <c r="AD194" s="214"/>
      <c r="AE194" s="214"/>
      <c r="AF194" s="214"/>
      <c r="AG194" s="214" t="s">
        <v>281</v>
      </c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</row>
    <row r="195" spans="1:60" ht="22.5" outlineLevel="2" x14ac:dyDescent="0.2">
      <c r="A195" s="231"/>
      <c r="B195" s="232"/>
      <c r="C195" s="263" t="s">
        <v>528</v>
      </c>
      <c r="D195" s="237"/>
      <c r="E195" s="238">
        <v>1.0694300000000001</v>
      </c>
      <c r="F195" s="235"/>
      <c r="G195" s="235"/>
      <c r="H195" s="235"/>
      <c r="I195" s="235"/>
      <c r="J195" s="235"/>
      <c r="K195" s="235"/>
      <c r="L195" s="235"/>
      <c r="M195" s="235"/>
      <c r="N195" s="234"/>
      <c r="O195" s="234"/>
      <c r="P195" s="234"/>
      <c r="Q195" s="234"/>
      <c r="R195" s="235"/>
      <c r="S195" s="235"/>
      <c r="T195" s="235"/>
      <c r="U195" s="235"/>
      <c r="V195" s="235"/>
      <c r="W195" s="235"/>
      <c r="X195" s="235"/>
      <c r="Y195" s="235"/>
      <c r="Z195" s="214"/>
      <c r="AA195" s="214"/>
      <c r="AB195" s="214"/>
      <c r="AC195" s="214"/>
      <c r="AD195" s="214"/>
      <c r="AE195" s="214"/>
      <c r="AF195" s="214"/>
      <c r="AG195" s="214" t="s">
        <v>283</v>
      </c>
      <c r="AH195" s="214">
        <v>0</v>
      </c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</row>
    <row r="196" spans="1:60" outlineLevel="3" x14ac:dyDescent="0.2">
      <c r="A196" s="231"/>
      <c r="B196" s="232"/>
      <c r="C196" s="263" t="s">
        <v>529</v>
      </c>
      <c r="D196" s="237"/>
      <c r="E196" s="238">
        <v>0.68874999999999997</v>
      </c>
      <c r="F196" s="235"/>
      <c r="G196" s="235"/>
      <c r="H196" s="235"/>
      <c r="I196" s="235"/>
      <c r="J196" s="235"/>
      <c r="K196" s="235"/>
      <c r="L196" s="235"/>
      <c r="M196" s="235"/>
      <c r="N196" s="234"/>
      <c r="O196" s="234"/>
      <c r="P196" s="234"/>
      <c r="Q196" s="234"/>
      <c r="R196" s="235"/>
      <c r="S196" s="235"/>
      <c r="T196" s="235"/>
      <c r="U196" s="235"/>
      <c r="V196" s="235"/>
      <c r="W196" s="235"/>
      <c r="X196" s="235"/>
      <c r="Y196" s="235"/>
      <c r="Z196" s="214"/>
      <c r="AA196" s="214"/>
      <c r="AB196" s="214"/>
      <c r="AC196" s="214"/>
      <c r="AD196" s="214"/>
      <c r="AE196" s="214"/>
      <c r="AF196" s="214"/>
      <c r="AG196" s="214" t="s">
        <v>283</v>
      </c>
      <c r="AH196" s="214">
        <v>0</v>
      </c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</row>
    <row r="197" spans="1:60" outlineLevel="3" x14ac:dyDescent="0.2">
      <c r="A197" s="231"/>
      <c r="B197" s="232"/>
      <c r="C197" s="263" t="s">
        <v>530</v>
      </c>
      <c r="D197" s="237"/>
      <c r="E197" s="238">
        <v>0.90475000000000005</v>
      </c>
      <c r="F197" s="235"/>
      <c r="G197" s="235"/>
      <c r="H197" s="235"/>
      <c r="I197" s="235"/>
      <c r="J197" s="235"/>
      <c r="K197" s="235"/>
      <c r="L197" s="235"/>
      <c r="M197" s="235"/>
      <c r="N197" s="234"/>
      <c r="O197" s="234"/>
      <c r="P197" s="234"/>
      <c r="Q197" s="234"/>
      <c r="R197" s="235"/>
      <c r="S197" s="235"/>
      <c r="T197" s="235"/>
      <c r="U197" s="235"/>
      <c r="V197" s="235"/>
      <c r="W197" s="235"/>
      <c r="X197" s="235"/>
      <c r="Y197" s="235"/>
      <c r="Z197" s="214"/>
      <c r="AA197" s="214"/>
      <c r="AB197" s="214"/>
      <c r="AC197" s="214"/>
      <c r="AD197" s="214"/>
      <c r="AE197" s="214"/>
      <c r="AF197" s="214"/>
      <c r="AG197" s="214" t="s">
        <v>283</v>
      </c>
      <c r="AH197" s="214">
        <v>0</v>
      </c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</row>
    <row r="198" spans="1:60" outlineLevel="1" x14ac:dyDescent="0.2">
      <c r="A198" s="248">
        <v>68</v>
      </c>
      <c r="B198" s="249" t="s">
        <v>531</v>
      </c>
      <c r="C198" s="262" t="s">
        <v>532</v>
      </c>
      <c r="D198" s="250" t="s">
        <v>276</v>
      </c>
      <c r="E198" s="251">
        <v>14.89</v>
      </c>
      <c r="F198" s="252"/>
      <c r="G198" s="253">
        <f>ROUND(E198*F198,2)</f>
        <v>0</v>
      </c>
      <c r="H198" s="236"/>
      <c r="I198" s="235">
        <f>ROUND(E198*H198,2)</f>
        <v>0</v>
      </c>
      <c r="J198" s="236"/>
      <c r="K198" s="235">
        <f>ROUND(E198*J198,2)</f>
        <v>0</v>
      </c>
      <c r="L198" s="235">
        <v>21</v>
      </c>
      <c r="M198" s="235">
        <f>G198*(1+L198/100)</f>
        <v>0</v>
      </c>
      <c r="N198" s="234">
        <v>2.5249999999999999</v>
      </c>
      <c r="O198" s="234">
        <f>ROUND(E198*N198,2)</f>
        <v>37.6</v>
      </c>
      <c r="P198" s="234">
        <v>0</v>
      </c>
      <c r="Q198" s="234">
        <f>ROUND(E198*P198,2)</f>
        <v>0</v>
      </c>
      <c r="R198" s="235"/>
      <c r="S198" s="235" t="s">
        <v>277</v>
      </c>
      <c r="T198" s="235" t="s">
        <v>278</v>
      </c>
      <c r="U198" s="235">
        <v>2.3170000000000002</v>
      </c>
      <c r="V198" s="235">
        <f>ROUND(E198*U198,2)</f>
        <v>34.5</v>
      </c>
      <c r="W198" s="235"/>
      <c r="X198" s="235" t="s">
        <v>279</v>
      </c>
      <c r="Y198" s="235" t="s">
        <v>280</v>
      </c>
      <c r="Z198" s="214"/>
      <c r="AA198" s="214"/>
      <c r="AB198" s="214"/>
      <c r="AC198" s="214"/>
      <c r="AD198" s="214"/>
      <c r="AE198" s="214"/>
      <c r="AF198" s="214"/>
      <c r="AG198" s="214" t="s">
        <v>293</v>
      </c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</row>
    <row r="199" spans="1:60" outlineLevel="2" x14ac:dyDescent="0.2">
      <c r="A199" s="231"/>
      <c r="B199" s="232"/>
      <c r="C199" s="263" t="s">
        <v>533</v>
      </c>
      <c r="D199" s="237"/>
      <c r="E199" s="238">
        <v>5.64</v>
      </c>
      <c r="F199" s="235"/>
      <c r="G199" s="235"/>
      <c r="H199" s="235"/>
      <c r="I199" s="235"/>
      <c r="J199" s="235"/>
      <c r="K199" s="235"/>
      <c r="L199" s="235"/>
      <c r="M199" s="235"/>
      <c r="N199" s="234"/>
      <c r="O199" s="234"/>
      <c r="P199" s="234"/>
      <c r="Q199" s="234"/>
      <c r="R199" s="235"/>
      <c r="S199" s="235"/>
      <c r="T199" s="235"/>
      <c r="U199" s="235"/>
      <c r="V199" s="235"/>
      <c r="W199" s="235"/>
      <c r="X199" s="235"/>
      <c r="Y199" s="235"/>
      <c r="Z199" s="214"/>
      <c r="AA199" s="214"/>
      <c r="AB199" s="214"/>
      <c r="AC199" s="214"/>
      <c r="AD199" s="214"/>
      <c r="AE199" s="214"/>
      <c r="AF199" s="214"/>
      <c r="AG199" s="214" t="s">
        <v>283</v>
      </c>
      <c r="AH199" s="214">
        <v>0</v>
      </c>
      <c r="AI199" s="214"/>
      <c r="AJ199" s="214"/>
      <c r="AK199" s="214"/>
      <c r="AL199" s="214"/>
      <c r="AM199" s="214"/>
      <c r="AN199" s="214"/>
      <c r="AO199" s="214"/>
      <c r="AP199" s="214"/>
      <c r="AQ199" s="214"/>
      <c r="AR199" s="214"/>
      <c r="AS199" s="214"/>
      <c r="AT199" s="214"/>
      <c r="AU199" s="214"/>
      <c r="AV199" s="214"/>
      <c r="AW199" s="214"/>
      <c r="AX199" s="214"/>
      <c r="AY199" s="214"/>
      <c r="AZ199" s="214"/>
      <c r="BA199" s="214"/>
      <c r="BB199" s="214"/>
      <c r="BC199" s="214"/>
      <c r="BD199" s="214"/>
      <c r="BE199" s="214"/>
      <c r="BF199" s="214"/>
      <c r="BG199" s="214"/>
      <c r="BH199" s="214"/>
    </row>
    <row r="200" spans="1:60" outlineLevel="3" x14ac:dyDescent="0.2">
      <c r="A200" s="231"/>
      <c r="B200" s="232"/>
      <c r="C200" s="263" t="s">
        <v>534</v>
      </c>
      <c r="D200" s="237"/>
      <c r="E200" s="238">
        <v>2.4820000000000002</v>
      </c>
      <c r="F200" s="235"/>
      <c r="G200" s="235"/>
      <c r="H200" s="235"/>
      <c r="I200" s="235"/>
      <c r="J200" s="235"/>
      <c r="K200" s="235"/>
      <c r="L200" s="235"/>
      <c r="M200" s="235"/>
      <c r="N200" s="234"/>
      <c r="O200" s="234"/>
      <c r="P200" s="234"/>
      <c r="Q200" s="234"/>
      <c r="R200" s="235"/>
      <c r="S200" s="235"/>
      <c r="T200" s="235"/>
      <c r="U200" s="235"/>
      <c r="V200" s="235"/>
      <c r="W200" s="235"/>
      <c r="X200" s="235"/>
      <c r="Y200" s="235"/>
      <c r="Z200" s="214"/>
      <c r="AA200" s="214"/>
      <c r="AB200" s="214"/>
      <c r="AC200" s="214"/>
      <c r="AD200" s="214"/>
      <c r="AE200" s="214"/>
      <c r="AF200" s="214"/>
      <c r="AG200" s="214" t="s">
        <v>283</v>
      </c>
      <c r="AH200" s="214">
        <v>0</v>
      </c>
      <c r="AI200" s="214"/>
      <c r="AJ200" s="214"/>
      <c r="AK200" s="214"/>
      <c r="AL200" s="214"/>
      <c r="AM200" s="214"/>
      <c r="AN200" s="214"/>
      <c r="AO200" s="214"/>
      <c r="AP200" s="214"/>
      <c r="AQ200" s="214"/>
      <c r="AR200" s="214"/>
      <c r="AS200" s="214"/>
      <c r="AT200" s="214"/>
      <c r="AU200" s="214"/>
      <c r="AV200" s="214"/>
      <c r="AW200" s="214"/>
      <c r="AX200" s="214"/>
      <c r="AY200" s="214"/>
      <c r="AZ200" s="214"/>
      <c r="BA200" s="214"/>
      <c r="BB200" s="214"/>
      <c r="BC200" s="214"/>
      <c r="BD200" s="214"/>
      <c r="BE200" s="214"/>
      <c r="BF200" s="214"/>
      <c r="BG200" s="214"/>
      <c r="BH200" s="214"/>
    </row>
    <row r="201" spans="1:60" outlineLevel="3" x14ac:dyDescent="0.2">
      <c r="A201" s="231"/>
      <c r="B201" s="232"/>
      <c r="C201" s="263" t="s">
        <v>535</v>
      </c>
      <c r="D201" s="237"/>
      <c r="E201" s="238">
        <v>6.7679999999999998</v>
      </c>
      <c r="F201" s="235"/>
      <c r="G201" s="235"/>
      <c r="H201" s="235"/>
      <c r="I201" s="235"/>
      <c r="J201" s="235"/>
      <c r="K201" s="235"/>
      <c r="L201" s="235"/>
      <c r="M201" s="235"/>
      <c r="N201" s="234"/>
      <c r="O201" s="234"/>
      <c r="P201" s="234"/>
      <c r="Q201" s="234"/>
      <c r="R201" s="235"/>
      <c r="S201" s="235"/>
      <c r="T201" s="235"/>
      <c r="U201" s="235"/>
      <c r="V201" s="235"/>
      <c r="W201" s="235"/>
      <c r="X201" s="235"/>
      <c r="Y201" s="235"/>
      <c r="Z201" s="214"/>
      <c r="AA201" s="214"/>
      <c r="AB201" s="214"/>
      <c r="AC201" s="214"/>
      <c r="AD201" s="214"/>
      <c r="AE201" s="214"/>
      <c r="AF201" s="214"/>
      <c r="AG201" s="214" t="s">
        <v>283</v>
      </c>
      <c r="AH201" s="214">
        <v>0</v>
      </c>
      <c r="AI201" s="214"/>
      <c r="AJ201" s="214"/>
      <c r="AK201" s="214"/>
      <c r="AL201" s="214"/>
      <c r="AM201" s="214"/>
      <c r="AN201" s="214"/>
      <c r="AO201" s="214"/>
      <c r="AP201" s="214"/>
      <c r="AQ201" s="214"/>
      <c r="AR201" s="214"/>
      <c r="AS201" s="214"/>
      <c r="AT201" s="214"/>
      <c r="AU201" s="214"/>
      <c r="AV201" s="214"/>
      <c r="AW201" s="214"/>
      <c r="AX201" s="214"/>
      <c r="AY201" s="214"/>
      <c r="AZ201" s="214"/>
      <c r="BA201" s="214"/>
      <c r="BB201" s="214"/>
      <c r="BC201" s="214"/>
      <c r="BD201" s="214"/>
      <c r="BE201" s="214"/>
      <c r="BF201" s="214"/>
      <c r="BG201" s="214"/>
      <c r="BH201" s="214"/>
    </row>
    <row r="202" spans="1:60" outlineLevel="1" x14ac:dyDescent="0.2">
      <c r="A202" s="248">
        <v>69</v>
      </c>
      <c r="B202" s="249" t="s">
        <v>536</v>
      </c>
      <c r="C202" s="262" t="s">
        <v>537</v>
      </c>
      <c r="D202" s="250" t="s">
        <v>276</v>
      </c>
      <c r="E202" s="251">
        <v>277.92</v>
      </c>
      <c r="F202" s="252"/>
      <c r="G202" s="253">
        <f>ROUND(E202*F202,2)</f>
        <v>0</v>
      </c>
      <c r="H202" s="236"/>
      <c r="I202" s="235">
        <f>ROUND(E202*H202,2)</f>
        <v>0</v>
      </c>
      <c r="J202" s="236"/>
      <c r="K202" s="235">
        <f>ROUND(E202*J202,2)</f>
        <v>0</v>
      </c>
      <c r="L202" s="235">
        <v>21</v>
      </c>
      <c r="M202" s="235">
        <f>G202*(1+L202/100)</f>
        <v>0</v>
      </c>
      <c r="N202" s="234">
        <v>2.5249999999999999</v>
      </c>
      <c r="O202" s="234">
        <f>ROUND(E202*N202,2)</f>
        <v>701.75</v>
      </c>
      <c r="P202" s="234">
        <v>0</v>
      </c>
      <c r="Q202" s="234">
        <f>ROUND(E202*P202,2)</f>
        <v>0</v>
      </c>
      <c r="R202" s="235"/>
      <c r="S202" s="235" t="s">
        <v>277</v>
      </c>
      <c r="T202" s="235" t="s">
        <v>278</v>
      </c>
      <c r="U202" s="235">
        <v>2.3199999999999998</v>
      </c>
      <c r="V202" s="235">
        <f>ROUND(E202*U202,2)</f>
        <v>644.77</v>
      </c>
      <c r="W202" s="235"/>
      <c r="X202" s="235" t="s">
        <v>279</v>
      </c>
      <c r="Y202" s="235" t="s">
        <v>280</v>
      </c>
      <c r="Z202" s="214"/>
      <c r="AA202" s="214"/>
      <c r="AB202" s="214"/>
      <c r="AC202" s="214"/>
      <c r="AD202" s="214"/>
      <c r="AE202" s="214"/>
      <c r="AF202" s="214"/>
      <c r="AG202" s="214" t="s">
        <v>281</v>
      </c>
      <c r="AH202" s="214"/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</row>
    <row r="203" spans="1:60" outlineLevel="2" x14ac:dyDescent="0.2">
      <c r="A203" s="231"/>
      <c r="B203" s="232"/>
      <c r="C203" s="263" t="s">
        <v>538</v>
      </c>
      <c r="D203" s="237"/>
      <c r="E203" s="238"/>
      <c r="F203" s="235"/>
      <c r="G203" s="235"/>
      <c r="H203" s="235"/>
      <c r="I203" s="235"/>
      <c r="J203" s="235"/>
      <c r="K203" s="235"/>
      <c r="L203" s="235"/>
      <c r="M203" s="235"/>
      <c r="N203" s="234"/>
      <c r="O203" s="234"/>
      <c r="P203" s="234"/>
      <c r="Q203" s="234"/>
      <c r="R203" s="235"/>
      <c r="S203" s="235"/>
      <c r="T203" s="235"/>
      <c r="U203" s="235"/>
      <c r="V203" s="235"/>
      <c r="W203" s="235"/>
      <c r="X203" s="235"/>
      <c r="Y203" s="235"/>
      <c r="Z203" s="214"/>
      <c r="AA203" s="214"/>
      <c r="AB203" s="214"/>
      <c r="AC203" s="214"/>
      <c r="AD203" s="214"/>
      <c r="AE203" s="214"/>
      <c r="AF203" s="214"/>
      <c r="AG203" s="214" t="s">
        <v>283</v>
      </c>
      <c r="AH203" s="214">
        <v>0</v>
      </c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</row>
    <row r="204" spans="1:60" outlineLevel="3" x14ac:dyDescent="0.2">
      <c r="A204" s="231"/>
      <c r="B204" s="232"/>
      <c r="C204" s="263" t="s">
        <v>539</v>
      </c>
      <c r="D204" s="237"/>
      <c r="E204" s="238">
        <v>34.389600000000002</v>
      </c>
      <c r="F204" s="235"/>
      <c r="G204" s="235"/>
      <c r="H204" s="235"/>
      <c r="I204" s="235"/>
      <c r="J204" s="235"/>
      <c r="K204" s="235"/>
      <c r="L204" s="235"/>
      <c r="M204" s="235"/>
      <c r="N204" s="234"/>
      <c r="O204" s="234"/>
      <c r="P204" s="234"/>
      <c r="Q204" s="234"/>
      <c r="R204" s="235"/>
      <c r="S204" s="235"/>
      <c r="T204" s="235"/>
      <c r="U204" s="235"/>
      <c r="V204" s="235"/>
      <c r="W204" s="235"/>
      <c r="X204" s="235"/>
      <c r="Y204" s="235"/>
      <c r="Z204" s="214"/>
      <c r="AA204" s="214"/>
      <c r="AB204" s="214"/>
      <c r="AC204" s="214"/>
      <c r="AD204" s="214"/>
      <c r="AE204" s="214"/>
      <c r="AF204" s="214"/>
      <c r="AG204" s="214" t="s">
        <v>283</v>
      </c>
      <c r="AH204" s="214">
        <v>0</v>
      </c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</row>
    <row r="205" spans="1:60" ht="22.5" outlineLevel="3" x14ac:dyDescent="0.2">
      <c r="A205" s="231"/>
      <c r="B205" s="232"/>
      <c r="C205" s="263" t="s">
        <v>540</v>
      </c>
      <c r="D205" s="237"/>
      <c r="E205" s="238">
        <v>2.9116599999999999</v>
      </c>
      <c r="F205" s="235"/>
      <c r="G205" s="235"/>
      <c r="H205" s="235"/>
      <c r="I205" s="235"/>
      <c r="J205" s="235"/>
      <c r="K205" s="235"/>
      <c r="L205" s="235"/>
      <c r="M205" s="235"/>
      <c r="N205" s="234"/>
      <c r="O205" s="234"/>
      <c r="P205" s="234"/>
      <c r="Q205" s="234"/>
      <c r="R205" s="235"/>
      <c r="S205" s="235"/>
      <c r="T205" s="235"/>
      <c r="U205" s="235"/>
      <c r="V205" s="235"/>
      <c r="W205" s="235"/>
      <c r="X205" s="235"/>
      <c r="Y205" s="235"/>
      <c r="Z205" s="214"/>
      <c r="AA205" s="214"/>
      <c r="AB205" s="214"/>
      <c r="AC205" s="214"/>
      <c r="AD205" s="214"/>
      <c r="AE205" s="214"/>
      <c r="AF205" s="214"/>
      <c r="AG205" s="214" t="s">
        <v>283</v>
      </c>
      <c r="AH205" s="214">
        <v>0</v>
      </c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</row>
    <row r="206" spans="1:60" outlineLevel="3" x14ac:dyDescent="0.2">
      <c r="A206" s="231"/>
      <c r="B206" s="232"/>
      <c r="C206" s="263" t="s">
        <v>541</v>
      </c>
      <c r="D206" s="237"/>
      <c r="E206" s="238">
        <v>1.40873</v>
      </c>
      <c r="F206" s="235"/>
      <c r="G206" s="235"/>
      <c r="H206" s="235"/>
      <c r="I206" s="235"/>
      <c r="J206" s="235"/>
      <c r="K206" s="235"/>
      <c r="L206" s="235"/>
      <c r="M206" s="235"/>
      <c r="N206" s="234"/>
      <c r="O206" s="234"/>
      <c r="P206" s="234"/>
      <c r="Q206" s="234"/>
      <c r="R206" s="235"/>
      <c r="S206" s="235"/>
      <c r="T206" s="235"/>
      <c r="U206" s="235"/>
      <c r="V206" s="235"/>
      <c r="W206" s="235"/>
      <c r="X206" s="235"/>
      <c r="Y206" s="235"/>
      <c r="Z206" s="214"/>
      <c r="AA206" s="214"/>
      <c r="AB206" s="214"/>
      <c r="AC206" s="214"/>
      <c r="AD206" s="214"/>
      <c r="AE206" s="214"/>
      <c r="AF206" s="214"/>
      <c r="AG206" s="214" t="s">
        <v>283</v>
      </c>
      <c r="AH206" s="214">
        <v>0</v>
      </c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</row>
    <row r="207" spans="1:60" outlineLevel="3" x14ac:dyDescent="0.2">
      <c r="A207" s="231"/>
      <c r="B207" s="232"/>
      <c r="C207" s="263" t="s">
        <v>542</v>
      </c>
      <c r="D207" s="237"/>
      <c r="E207" s="238">
        <v>3.5385</v>
      </c>
      <c r="F207" s="235"/>
      <c r="G207" s="235"/>
      <c r="H207" s="235"/>
      <c r="I207" s="235"/>
      <c r="J207" s="235"/>
      <c r="K207" s="235"/>
      <c r="L207" s="235"/>
      <c r="M207" s="235"/>
      <c r="N207" s="234"/>
      <c r="O207" s="234"/>
      <c r="P207" s="234"/>
      <c r="Q207" s="234"/>
      <c r="R207" s="235"/>
      <c r="S207" s="235"/>
      <c r="T207" s="235"/>
      <c r="U207" s="235"/>
      <c r="V207" s="235"/>
      <c r="W207" s="235"/>
      <c r="X207" s="235"/>
      <c r="Y207" s="235"/>
      <c r="Z207" s="214"/>
      <c r="AA207" s="214"/>
      <c r="AB207" s="214"/>
      <c r="AC207" s="214"/>
      <c r="AD207" s="214"/>
      <c r="AE207" s="214"/>
      <c r="AF207" s="214"/>
      <c r="AG207" s="214" t="s">
        <v>283</v>
      </c>
      <c r="AH207" s="214">
        <v>0</v>
      </c>
      <c r="AI207" s="214"/>
      <c r="AJ207" s="214"/>
      <c r="AK207" s="214"/>
      <c r="AL207" s="214"/>
      <c r="AM207" s="214"/>
      <c r="AN207" s="214"/>
      <c r="AO207" s="214"/>
      <c r="AP207" s="214"/>
      <c r="AQ207" s="214"/>
      <c r="AR207" s="214"/>
      <c r="AS207" s="214"/>
      <c r="AT207" s="214"/>
      <c r="AU207" s="214"/>
      <c r="AV207" s="214"/>
      <c r="AW207" s="214"/>
      <c r="AX207" s="214"/>
      <c r="AY207" s="214"/>
      <c r="AZ207" s="214"/>
      <c r="BA207" s="214"/>
      <c r="BB207" s="214"/>
      <c r="BC207" s="214"/>
      <c r="BD207" s="214"/>
      <c r="BE207" s="214"/>
      <c r="BF207" s="214"/>
      <c r="BG207" s="214"/>
      <c r="BH207" s="214"/>
    </row>
    <row r="208" spans="1:60" outlineLevel="3" x14ac:dyDescent="0.2">
      <c r="A208" s="231"/>
      <c r="B208" s="232"/>
      <c r="C208" s="263" t="s">
        <v>543</v>
      </c>
      <c r="D208" s="237"/>
      <c r="E208" s="238">
        <v>3.0625</v>
      </c>
      <c r="F208" s="235"/>
      <c r="G208" s="235"/>
      <c r="H208" s="235"/>
      <c r="I208" s="235"/>
      <c r="J208" s="235"/>
      <c r="K208" s="235"/>
      <c r="L208" s="235"/>
      <c r="M208" s="235"/>
      <c r="N208" s="234"/>
      <c r="O208" s="234"/>
      <c r="P208" s="234"/>
      <c r="Q208" s="234"/>
      <c r="R208" s="235"/>
      <c r="S208" s="235"/>
      <c r="T208" s="235"/>
      <c r="U208" s="235"/>
      <c r="V208" s="235"/>
      <c r="W208" s="235"/>
      <c r="X208" s="235"/>
      <c r="Y208" s="235"/>
      <c r="Z208" s="214"/>
      <c r="AA208" s="214"/>
      <c r="AB208" s="214"/>
      <c r="AC208" s="214"/>
      <c r="AD208" s="214"/>
      <c r="AE208" s="214"/>
      <c r="AF208" s="214"/>
      <c r="AG208" s="214" t="s">
        <v>283</v>
      </c>
      <c r="AH208" s="214">
        <v>0</v>
      </c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</row>
    <row r="209" spans="1:60" ht="22.5" outlineLevel="3" x14ac:dyDescent="0.2">
      <c r="A209" s="231"/>
      <c r="B209" s="232"/>
      <c r="C209" s="263" t="s">
        <v>544</v>
      </c>
      <c r="D209" s="237"/>
      <c r="E209" s="238">
        <v>45.750450000000001</v>
      </c>
      <c r="F209" s="235"/>
      <c r="G209" s="235"/>
      <c r="H209" s="235"/>
      <c r="I209" s="235"/>
      <c r="J209" s="235"/>
      <c r="K209" s="235"/>
      <c r="L209" s="235"/>
      <c r="M209" s="235"/>
      <c r="N209" s="234"/>
      <c r="O209" s="234"/>
      <c r="P209" s="234"/>
      <c r="Q209" s="234"/>
      <c r="R209" s="235"/>
      <c r="S209" s="235"/>
      <c r="T209" s="235"/>
      <c r="U209" s="235"/>
      <c r="V209" s="235"/>
      <c r="W209" s="235"/>
      <c r="X209" s="235"/>
      <c r="Y209" s="235"/>
      <c r="Z209" s="214"/>
      <c r="AA209" s="214"/>
      <c r="AB209" s="214"/>
      <c r="AC209" s="214"/>
      <c r="AD209" s="214"/>
      <c r="AE209" s="214"/>
      <c r="AF209" s="214"/>
      <c r="AG209" s="214" t="s">
        <v>283</v>
      </c>
      <c r="AH209" s="214">
        <v>0</v>
      </c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</row>
    <row r="210" spans="1:60" ht="22.5" outlineLevel="3" x14ac:dyDescent="0.2">
      <c r="A210" s="231"/>
      <c r="B210" s="232"/>
      <c r="C210" s="263" t="s">
        <v>545</v>
      </c>
      <c r="D210" s="237"/>
      <c r="E210" s="238">
        <v>67.141360000000006</v>
      </c>
      <c r="F210" s="235"/>
      <c r="G210" s="235"/>
      <c r="H210" s="235"/>
      <c r="I210" s="235"/>
      <c r="J210" s="235"/>
      <c r="K210" s="235"/>
      <c r="L210" s="235"/>
      <c r="M210" s="235"/>
      <c r="N210" s="234"/>
      <c r="O210" s="234"/>
      <c r="P210" s="234"/>
      <c r="Q210" s="234"/>
      <c r="R210" s="235"/>
      <c r="S210" s="235"/>
      <c r="T210" s="235"/>
      <c r="U210" s="235"/>
      <c r="V210" s="235"/>
      <c r="W210" s="235"/>
      <c r="X210" s="235"/>
      <c r="Y210" s="235"/>
      <c r="Z210" s="214"/>
      <c r="AA210" s="214"/>
      <c r="AB210" s="214"/>
      <c r="AC210" s="214"/>
      <c r="AD210" s="214"/>
      <c r="AE210" s="214"/>
      <c r="AF210" s="214"/>
      <c r="AG210" s="214" t="s">
        <v>283</v>
      </c>
      <c r="AH210" s="214">
        <v>0</v>
      </c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</row>
    <row r="211" spans="1:60" ht="22.5" outlineLevel="3" x14ac:dyDescent="0.2">
      <c r="A211" s="231"/>
      <c r="B211" s="232"/>
      <c r="C211" s="263" t="s">
        <v>546</v>
      </c>
      <c r="D211" s="237"/>
      <c r="E211" s="238">
        <v>64.705730000000003</v>
      </c>
      <c r="F211" s="235"/>
      <c r="G211" s="235"/>
      <c r="H211" s="235"/>
      <c r="I211" s="235"/>
      <c r="J211" s="235"/>
      <c r="K211" s="235"/>
      <c r="L211" s="235"/>
      <c r="M211" s="235"/>
      <c r="N211" s="234"/>
      <c r="O211" s="234"/>
      <c r="P211" s="234"/>
      <c r="Q211" s="234"/>
      <c r="R211" s="235"/>
      <c r="S211" s="235"/>
      <c r="T211" s="235"/>
      <c r="U211" s="235"/>
      <c r="V211" s="235"/>
      <c r="W211" s="235"/>
      <c r="X211" s="235"/>
      <c r="Y211" s="235"/>
      <c r="Z211" s="214"/>
      <c r="AA211" s="214"/>
      <c r="AB211" s="214"/>
      <c r="AC211" s="214"/>
      <c r="AD211" s="214"/>
      <c r="AE211" s="214"/>
      <c r="AF211" s="214"/>
      <c r="AG211" s="214" t="s">
        <v>283</v>
      </c>
      <c r="AH211" s="214">
        <v>0</v>
      </c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</row>
    <row r="212" spans="1:60" ht="22.5" outlineLevel="3" x14ac:dyDescent="0.2">
      <c r="A212" s="231"/>
      <c r="B212" s="232"/>
      <c r="C212" s="263" t="s">
        <v>547</v>
      </c>
      <c r="D212" s="237"/>
      <c r="E212" s="238">
        <v>3.36</v>
      </c>
      <c r="F212" s="235"/>
      <c r="G212" s="235"/>
      <c r="H212" s="235"/>
      <c r="I212" s="235"/>
      <c r="J212" s="235"/>
      <c r="K212" s="235"/>
      <c r="L212" s="235"/>
      <c r="M212" s="235"/>
      <c r="N212" s="234"/>
      <c r="O212" s="234"/>
      <c r="P212" s="234"/>
      <c r="Q212" s="234"/>
      <c r="R212" s="235"/>
      <c r="S212" s="235"/>
      <c r="T212" s="235"/>
      <c r="U212" s="235"/>
      <c r="V212" s="235"/>
      <c r="W212" s="235"/>
      <c r="X212" s="235"/>
      <c r="Y212" s="235"/>
      <c r="Z212" s="214"/>
      <c r="AA212" s="214"/>
      <c r="AB212" s="214"/>
      <c r="AC212" s="214"/>
      <c r="AD212" s="214"/>
      <c r="AE212" s="214"/>
      <c r="AF212" s="214"/>
      <c r="AG212" s="214" t="s">
        <v>283</v>
      </c>
      <c r="AH212" s="214">
        <v>0</v>
      </c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</row>
    <row r="213" spans="1:60" outlineLevel="3" x14ac:dyDescent="0.2">
      <c r="A213" s="231"/>
      <c r="B213" s="232"/>
      <c r="C213" s="263" t="s">
        <v>548</v>
      </c>
      <c r="D213" s="237"/>
      <c r="E213" s="238">
        <v>0.10920000000000001</v>
      </c>
      <c r="F213" s="235"/>
      <c r="G213" s="235"/>
      <c r="H213" s="235"/>
      <c r="I213" s="235"/>
      <c r="J213" s="235"/>
      <c r="K213" s="235"/>
      <c r="L213" s="235"/>
      <c r="M213" s="235"/>
      <c r="N213" s="234"/>
      <c r="O213" s="234"/>
      <c r="P213" s="234"/>
      <c r="Q213" s="234"/>
      <c r="R213" s="235"/>
      <c r="S213" s="235"/>
      <c r="T213" s="235"/>
      <c r="U213" s="235"/>
      <c r="V213" s="235"/>
      <c r="W213" s="235"/>
      <c r="X213" s="235"/>
      <c r="Y213" s="235"/>
      <c r="Z213" s="214"/>
      <c r="AA213" s="214"/>
      <c r="AB213" s="214"/>
      <c r="AC213" s="214"/>
      <c r="AD213" s="214"/>
      <c r="AE213" s="214"/>
      <c r="AF213" s="214"/>
      <c r="AG213" s="214" t="s">
        <v>283</v>
      </c>
      <c r="AH213" s="214">
        <v>0</v>
      </c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</row>
    <row r="214" spans="1:60" outlineLevel="3" x14ac:dyDescent="0.2">
      <c r="A214" s="231"/>
      <c r="B214" s="232"/>
      <c r="C214" s="263" t="s">
        <v>549</v>
      </c>
      <c r="D214" s="237"/>
      <c r="E214" s="238">
        <v>0.46650000000000003</v>
      </c>
      <c r="F214" s="235"/>
      <c r="G214" s="235"/>
      <c r="H214" s="235"/>
      <c r="I214" s="235"/>
      <c r="J214" s="235"/>
      <c r="K214" s="235"/>
      <c r="L214" s="235"/>
      <c r="M214" s="235"/>
      <c r="N214" s="234"/>
      <c r="O214" s="234"/>
      <c r="P214" s="234"/>
      <c r="Q214" s="234"/>
      <c r="R214" s="235"/>
      <c r="S214" s="235"/>
      <c r="T214" s="235"/>
      <c r="U214" s="235"/>
      <c r="V214" s="235"/>
      <c r="W214" s="235"/>
      <c r="X214" s="235"/>
      <c r="Y214" s="235"/>
      <c r="Z214" s="214"/>
      <c r="AA214" s="214"/>
      <c r="AB214" s="214"/>
      <c r="AC214" s="214"/>
      <c r="AD214" s="214"/>
      <c r="AE214" s="214"/>
      <c r="AF214" s="214"/>
      <c r="AG214" s="214" t="s">
        <v>283</v>
      </c>
      <c r="AH214" s="214">
        <v>0</v>
      </c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</row>
    <row r="215" spans="1:60" outlineLevel="3" x14ac:dyDescent="0.2">
      <c r="A215" s="231"/>
      <c r="B215" s="232"/>
      <c r="C215" s="263" t="s">
        <v>550</v>
      </c>
      <c r="D215" s="237"/>
      <c r="E215" s="238">
        <v>0.16</v>
      </c>
      <c r="F215" s="235"/>
      <c r="G215" s="235"/>
      <c r="H215" s="235"/>
      <c r="I215" s="235"/>
      <c r="J215" s="235"/>
      <c r="K215" s="235"/>
      <c r="L215" s="235"/>
      <c r="M215" s="235"/>
      <c r="N215" s="234"/>
      <c r="O215" s="234"/>
      <c r="P215" s="234"/>
      <c r="Q215" s="234"/>
      <c r="R215" s="235"/>
      <c r="S215" s="235"/>
      <c r="T215" s="235"/>
      <c r="U215" s="235"/>
      <c r="V215" s="235"/>
      <c r="W215" s="235"/>
      <c r="X215" s="235"/>
      <c r="Y215" s="235"/>
      <c r="Z215" s="214"/>
      <c r="AA215" s="214"/>
      <c r="AB215" s="214"/>
      <c r="AC215" s="214"/>
      <c r="AD215" s="214"/>
      <c r="AE215" s="214"/>
      <c r="AF215" s="214"/>
      <c r="AG215" s="214" t="s">
        <v>283</v>
      </c>
      <c r="AH215" s="214">
        <v>0</v>
      </c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</row>
    <row r="216" spans="1:60" outlineLevel="3" x14ac:dyDescent="0.2">
      <c r="A216" s="231"/>
      <c r="B216" s="232"/>
      <c r="C216" s="263" t="s">
        <v>551</v>
      </c>
      <c r="D216" s="237"/>
      <c r="E216" s="238">
        <v>0.60599999999999998</v>
      </c>
      <c r="F216" s="235"/>
      <c r="G216" s="235"/>
      <c r="H216" s="235"/>
      <c r="I216" s="235"/>
      <c r="J216" s="235"/>
      <c r="K216" s="235"/>
      <c r="L216" s="235"/>
      <c r="M216" s="235"/>
      <c r="N216" s="234"/>
      <c r="O216" s="234"/>
      <c r="P216" s="234"/>
      <c r="Q216" s="234"/>
      <c r="R216" s="235"/>
      <c r="S216" s="235"/>
      <c r="T216" s="235"/>
      <c r="U216" s="235"/>
      <c r="V216" s="235"/>
      <c r="W216" s="235"/>
      <c r="X216" s="235"/>
      <c r="Y216" s="235"/>
      <c r="Z216" s="214"/>
      <c r="AA216" s="214"/>
      <c r="AB216" s="214"/>
      <c r="AC216" s="214"/>
      <c r="AD216" s="214"/>
      <c r="AE216" s="214"/>
      <c r="AF216" s="214"/>
      <c r="AG216" s="214" t="s">
        <v>283</v>
      </c>
      <c r="AH216" s="214">
        <v>0</v>
      </c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</row>
    <row r="217" spans="1:60" outlineLevel="3" x14ac:dyDescent="0.2">
      <c r="A217" s="231"/>
      <c r="B217" s="232"/>
      <c r="C217" s="263" t="s">
        <v>552</v>
      </c>
      <c r="D217" s="237"/>
      <c r="E217" s="238"/>
      <c r="F217" s="235"/>
      <c r="G217" s="235"/>
      <c r="H217" s="235"/>
      <c r="I217" s="235"/>
      <c r="J217" s="235"/>
      <c r="K217" s="235"/>
      <c r="L217" s="235"/>
      <c r="M217" s="235"/>
      <c r="N217" s="234"/>
      <c r="O217" s="234"/>
      <c r="P217" s="234"/>
      <c r="Q217" s="234"/>
      <c r="R217" s="235"/>
      <c r="S217" s="235"/>
      <c r="T217" s="235"/>
      <c r="U217" s="235"/>
      <c r="V217" s="235"/>
      <c r="W217" s="235"/>
      <c r="X217" s="235"/>
      <c r="Y217" s="235"/>
      <c r="Z217" s="214"/>
      <c r="AA217" s="214"/>
      <c r="AB217" s="214"/>
      <c r="AC217" s="214"/>
      <c r="AD217" s="214"/>
      <c r="AE217" s="214"/>
      <c r="AF217" s="214"/>
      <c r="AG217" s="214" t="s">
        <v>283</v>
      </c>
      <c r="AH217" s="214">
        <v>0</v>
      </c>
      <c r="AI217" s="214"/>
      <c r="AJ217" s="214"/>
      <c r="AK217" s="214"/>
      <c r="AL217" s="214"/>
      <c r="AM217" s="214"/>
      <c r="AN217" s="214"/>
      <c r="AO217" s="214"/>
      <c r="AP217" s="214"/>
      <c r="AQ217" s="214"/>
      <c r="AR217" s="214"/>
      <c r="AS217" s="214"/>
      <c r="AT217" s="214"/>
      <c r="AU217" s="214"/>
      <c r="AV217" s="214"/>
      <c r="AW217" s="214"/>
      <c r="AX217" s="214"/>
      <c r="AY217" s="214"/>
      <c r="AZ217" s="214"/>
      <c r="BA217" s="214"/>
      <c r="BB217" s="214"/>
      <c r="BC217" s="214"/>
      <c r="BD217" s="214"/>
      <c r="BE217" s="214"/>
      <c r="BF217" s="214"/>
      <c r="BG217" s="214"/>
      <c r="BH217" s="214"/>
    </row>
    <row r="218" spans="1:60" outlineLevel="3" x14ac:dyDescent="0.2">
      <c r="A218" s="231"/>
      <c r="B218" s="232"/>
      <c r="C218" s="263" t="s">
        <v>553</v>
      </c>
      <c r="D218" s="237"/>
      <c r="E218" s="238">
        <v>14.827999999999999</v>
      </c>
      <c r="F218" s="235"/>
      <c r="G218" s="235"/>
      <c r="H218" s="235"/>
      <c r="I218" s="235"/>
      <c r="J218" s="235"/>
      <c r="K218" s="235"/>
      <c r="L218" s="235"/>
      <c r="M218" s="235"/>
      <c r="N218" s="234"/>
      <c r="O218" s="234"/>
      <c r="P218" s="234"/>
      <c r="Q218" s="234"/>
      <c r="R218" s="235"/>
      <c r="S218" s="235"/>
      <c r="T218" s="235"/>
      <c r="U218" s="235"/>
      <c r="V218" s="235"/>
      <c r="W218" s="235"/>
      <c r="X218" s="235"/>
      <c r="Y218" s="235"/>
      <c r="Z218" s="214"/>
      <c r="AA218" s="214"/>
      <c r="AB218" s="214"/>
      <c r="AC218" s="214"/>
      <c r="AD218" s="214"/>
      <c r="AE218" s="214"/>
      <c r="AF218" s="214"/>
      <c r="AG218" s="214" t="s">
        <v>283</v>
      </c>
      <c r="AH218" s="214">
        <v>0</v>
      </c>
      <c r="AI218" s="214"/>
      <c r="AJ218" s="214"/>
      <c r="AK218" s="214"/>
      <c r="AL218" s="214"/>
      <c r="AM218" s="214"/>
      <c r="AN218" s="214"/>
      <c r="AO218" s="214"/>
      <c r="AP218" s="214"/>
      <c r="AQ218" s="214"/>
      <c r="AR218" s="214"/>
      <c r="AS218" s="214"/>
      <c r="AT218" s="214"/>
      <c r="AU218" s="214"/>
      <c r="AV218" s="214"/>
      <c r="AW218" s="214"/>
      <c r="AX218" s="214"/>
      <c r="AY218" s="214"/>
      <c r="AZ218" s="214"/>
      <c r="BA218" s="214"/>
      <c r="BB218" s="214"/>
      <c r="BC218" s="214"/>
      <c r="BD218" s="214"/>
      <c r="BE218" s="214"/>
      <c r="BF218" s="214"/>
      <c r="BG218" s="214"/>
      <c r="BH218" s="214"/>
    </row>
    <row r="219" spans="1:60" ht="22.5" outlineLevel="3" x14ac:dyDescent="0.2">
      <c r="A219" s="231"/>
      <c r="B219" s="232"/>
      <c r="C219" s="263" t="s">
        <v>554</v>
      </c>
      <c r="D219" s="237"/>
      <c r="E219" s="238">
        <v>20.6175</v>
      </c>
      <c r="F219" s="235"/>
      <c r="G219" s="235"/>
      <c r="H219" s="235"/>
      <c r="I219" s="235"/>
      <c r="J219" s="235"/>
      <c r="K219" s="235"/>
      <c r="L219" s="235"/>
      <c r="M219" s="235"/>
      <c r="N219" s="234"/>
      <c r="O219" s="234"/>
      <c r="P219" s="234"/>
      <c r="Q219" s="234"/>
      <c r="R219" s="235"/>
      <c r="S219" s="235"/>
      <c r="T219" s="235"/>
      <c r="U219" s="235"/>
      <c r="V219" s="235"/>
      <c r="W219" s="235"/>
      <c r="X219" s="235"/>
      <c r="Y219" s="235"/>
      <c r="Z219" s="214"/>
      <c r="AA219" s="214"/>
      <c r="AB219" s="214"/>
      <c r="AC219" s="214"/>
      <c r="AD219" s="214"/>
      <c r="AE219" s="214"/>
      <c r="AF219" s="214"/>
      <c r="AG219" s="214" t="s">
        <v>283</v>
      </c>
      <c r="AH219" s="214">
        <v>0</v>
      </c>
      <c r="AI219" s="214"/>
      <c r="AJ219" s="214"/>
      <c r="AK219" s="214"/>
      <c r="AL219" s="214"/>
      <c r="AM219" s="214"/>
      <c r="AN219" s="214"/>
      <c r="AO219" s="214"/>
      <c r="AP219" s="214"/>
      <c r="AQ219" s="214"/>
      <c r="AR219" s="214"/>
      <c r="AS219" s="214"/>
      <c r="AT219" s="214"/>
      <c r="AU219" s="214"/>
      <c r="AV219" s="214"/>
      <c r="AW219" s="214"/>
      <c r="AX219" s="214"/>
      <c r="AY219" s="214"/>
      <c r="AZ219" s="214"/>
      <c r="BA219" s="214"/>
      <c r="BB219" s="214"/>
      <c r="BC219" s="214"/>
      <c r="BD219" s="214"/>
      <c r="BE219" s="214"/>
      <c r="BF219" s="214"/>
      <c r="BG219" s="214"/>
      <c r="BH219" s="214"/>
    </row>
    <row r="220" spans="1:60" ht="22.5" outlineLevel="3" x14ac:dyDescent="0.2">
      <c r="A220" s="231"/>
      <c r="B220" s="232"/>
      <c r="C220" s="263" t="s">
        <v>555</v>
      </c>
      <c r="D220" s="237"/>
      <c r="E220" s="238">
        <v>1.054</v>
      </c>
      <c r="F220" s="235"/>
      <c r="G220" s="235"/>
      <c r="H220" s="235"/>
      <c r="I220" s="235"/>
      <c r="J220" s="235"/>
      <c r="K220" s="235"/>
      <c r="L220" s="235"/>
      <c r="M220" s="235"/>
      <c r="N220" s="234"/>
      <c r="O220" s="234"/>
      <c r="P220" s="234"/>
      <c r="Q220" s="234"/>
      <c r="R220" s="235"/>
      <c r="S220" s="235"/>
      <c r="T220" s="235"/>
      <c r="U220" s="235"/>
      <c r="V220" s="235"/>
      <c r="W220" s="235"/>
      <c r="X220" s="235"/>
      <c r="Y220" s="235"/>
      <c r="Z220" s="214"/>
      <c r="AA220" s="214"/>
      <c r="AB220" s="214"/>
      <c r="AC220" s="214"/>
      <c r="AD220" s="214"/>
      <c r="AE220" s="214"/>
      <c r="AF220" s="214"/>
      <c r="AG220" s="214" t="s">
        <v>283</v>
      </c>
      <c r="AH220" s="214">
        <v>0</v>
      </c>
      <c r="AI220" s="214"/>
      <c r="AJ220" s="214"/>
      <c r="AK220" s="214"/>
      <c r="AL220" s="214"/>
      <c r="AM220" s="214"/>
      <c r="AN220" s="214"/>
      <c r="AO220" s="214"/>
      <c r="AP220" s="214"/>
      <c r="AQ220" s="214"/>
      <c r="AR220" s="214"/>
      <c r="AS220" s="214"/>
      <c r="AT220" s="214"/>
      <c r="AU220" s="214"/>
      <c r="AV220" s="214"/>
      <c r="AW220" s="214"/>
      <c r="AX220" s="214"/>
      <c r="AY220" s="214"/>
      <c r="AZ220" s="214"/>
      <c r="BA220" s="214"/>
      <c r="BB220" s="214"/>
      <c r="BC220" s="214"/>
      <c r="BD220" s="214"/>
      <c r="BE220" s="214"/>
      <c r="BF220" s="214"/>
      <c r="BG220" s="214"/>
      <c r="BH220" s="214"/>
    </row>
    <row r="221" spans="1:60" outlineLevel="3" x14ac:dyDescent="0.2">
      <c r="A221" s="231"/>
      <c r="B221" s="232"/>
      <c r="C221" s="263" t="s">
        <v>556</v>
      </c>
      <c r="D221" s="237"/>
      <c r="E221" s="238">
        <v>0.88400000000000001</v>
      </c>
      <c r="F221" s="235"/>
      <c r="G221" s="235"/>
      <c r="H221" s="235"/>
      <c r="I221" s="235"/>
      <c r="J221" s="235"/>
      <c r="K221" s="235"/>
      <c r="L221" s="235"/>
      <c r="M221" s="235"/>
      <c r="N221" s="234"/>
      <c r="O221" s="234"/>
      <c r="P221" s="234"/>
      <c r="Q221" s="234"/>
      <c r="R221" s="235"/>
      <c r="S221" s="235"/>
      <c r="T221" s="235"/>
      <c r="U221" s="235"/>
      <c r="V221" s="235"/>
      <c r="W221" s="235"/>
      <c r="X221" s="235"/>
      <c r="Y221" s="235"/>
      <c r="Z221" s="214"/>
      <c r="AA221" s="214"/>
      <c r="AB221" s="214"/>
      <c r="AC221" s="214"/>
      <c r="AD221" s="214"/>
      <c r="AE221" s="214"/>
      <c r="AF221" s="214"/>
      <c r="AG221" s="214" t="s">
        <v>283</v>
      </c>
      <c r="AH221" s="214">
        <v>0</v>
      </c>
      <c r="AI221" s="214"/>
      <c r="AJ221" s="214"/>
      <c r="AK221" s="214"/>
      <c r="AL221" s="214"/>
      <c r="AM221" s="214"/>
      <c r="AN221" s="214"/>
      <c r="AO221" s="214"/>
      <c r="AP221" s="214"/>
      <c r="AQ221" s="214"/>
      <c r="AR221" s="214"/>
      <c r="AS221" s="214"/>
      <c r="AT221" s="214"/>
      <c r="AU221" s="214"/>
      <c r="AV221" s="214"/>
      <c r="AW221" s="214"/>
      <c r="AX221" s="214"/>
      <c r="AY221" s="214"/>
      <c r="AZ221" s="214"/>
      <c r="BA221" s="214"/>
      <c r="BB221" s="214"/>
      <c r="BC221" s="214"/>
      <c r="BD221" s="214"/>
      <c r="BE221" s="214"/>
      <c r="BF221" s="214"/>
      <c r="BG221" s="214"/>
      <c r="BH221" s="214"/>
    </row>
    <row r="222" spans="1:60" outlineLevel="3" x14ac:dyDescent="0.2">
      <c r="A222" s="231"/>
      <c r="B222" s="232"/>
      <c r="C222" s="263" t="s">
        <v>557</v>
      </c>
      <c r="D222" s="237"/>
      <c r="E222" s="238">
        <v>12.92628</v>
      </c>
      <c r="F222" s="235"/>
      <c r="G222" s="235"/>
      <c r="H222" s="235"/>
      <c r="I222" s="235"/>
      <c r="J222" s="235"/>
      <c r="K222" s="235"/>
      <c r="L222" s="235"/>
      <c r="M222" s="235"/>
      <c r="N222" s="234"/>
      <c r="O222" s="234"/>
      <c r="P222" s="234"/>
      <c r="Q222" s="234"/>
      <c r="R222" s="235"/>
      <c r="S222" s="235"/>
      <c r="T222" s="235"/>
      <c r="U222" s="235"/>
      <c r="V222" s="235"/>
      <c r="W222" s="235"/>
      <c r="X222" s="235"/>
      <c r="Y222" s="235"/>
      <c r="Z222" s="214"/>
      <c r="AA222" s="214"/>
      <c r="AB222" s="214"/>
      <c r="AC222" s="214"/>
      <c r="AD222" s="214"/>
      <c r="AE222" s="214"/>
      <c r="AF222" s="214"/>
      <c r="AG222" s="214" t="s">
        <v>283</v>
      </c>
      <c r="AH222" s="214">
        <v>0</v>
      </c>
      <c r="AI222" s="214"/>
      <c r="AJ222" s="214"/>
      <c r="AK222" s="214"/>
      <c r="AL222" s="214"/>
      <c r="AM222" s="214"/>
      <c r="AN222" s="214"/>
      <c r="AO222" s="214"/>
      <c r="AP222" s="214"/>
      <c r="AQ222" s="214"/>
      <c r="AR222" s="214"/>
      <c r="AS222" s="214"/>
      <c r="AT222" s="214"/>
      <c r="AU222" s="214"/>
      <c r="AV222" s="214"/>
      <c r="AW222" s="214"/>
      <c r="AX222" s="214"/>
      <c r="AY222" s="214"/>
      <c r="AZ222" s="214"/>
      <c r="BA222" s="214"/>
      <c r="BB222" s="214"/>
      <c r="BC222" s="214"/>
      <c r="BD222" s="214"/>
      <c r="BE222" s="214"/>
      <c r="BF222" s="214"/>
      <c r="BG222" s="214"/>
      <c r="BH222" s="214"/>
    </row>
    <row r="223" spans="1:60" ht="22.5" outlineLevel="1" x14ac:dyDescent="0.2">
      <c r="A223" s="248">
        <v>70</v>
      </c>
      <c r="B223" s="249" t="s">
        <v>558</v>
      </c>
      <c r="C223" s="262" t="s">
        <v>559</v>
      </c>
      <c r="D223" s="250" t="s">
        <v>342</v>
      </c>
      <c r="E223" s="251">
        <v>52.6</v>
      </c>
      <c r="F223" s="252"/>
      <c r="G223" s="253">
        <f>ROUND(E223*F223,2)</f>
        <v>0</v>
      </c>
      <c r="H223" s="236"/>
      <c r="I223" s="235">
        <f>ROUND(E223*H223,2)</f>
        <v>0</v>
      </c>
      <c r="J223" s="236"/>
      <c r="K223" s="235">
        <f>ROUND(E223*J223,2)</f>
        <v>0</v>
      </c>
      <c r="L223" s="235">
        <v>21</v>
      </c>
      <c r="M223" s="235">
        <f>G223*(1+L223/100)</f>
        <v>0</v>
      </c>
      <c r="N223" s="234">
        <v>0.25836999999999999</v>
      </c>
      <c r="O223" s="234">
        <f>ROUND(E223*N223,2)</f>
        <v>13.59</v>
      </c>
      <c r="P223" s="234">
        <v>0</v>
      </c>
      <c r="Q223" s="234">
        <f>ROUND(E223*P223,2)</f>
        <v>0</v>
      </c>
      <c r="R223" s="235"/>
      <c r="S223" s="235" t="s">
        <v>277</v>
      </c>
      <c r="T223" s="235" t="s">
        <v>278</v>
      </c>
      <c r="U223" s="235">
        <v>0.62</v>
      </c>
      <c r="V223" s="235">
        <f>ROUND(E223*U223,2)</f>
        <v>32.61</v>
      </c>
      <c r="W223" s="235"/>
      <c r="X223" s="235" t="s">
        <v>279</v>
      </c>
      <c r="Y223" s="235" t="s">
        <v>280</v>
      </c>
      <c r="Z223" s="214"/>
      <c r="AA223" s="214"/>
      <c r="AB223" s="214"/>
      <c r="AC223" s="214"/>
      <c r="AD223" s="214"/>
      <c r="AE223" s="214"/>
      <c r="AF223" s="214"/>
      <c r="AG223" s="214" t="s">
        <v>293</v>
      </c>
      <c r="AH223" s="214"/>
      <c r="AI223" s="214"/>
      <c r="AJ223" s="214"/>
      <c r="AK223" s="214"/>
      <c r="AL223" s="214"/>
      <c r="AM223" s="214"/>
      <c r="AN223" s="214"/>
      <c r="AO223" s="214"/>
      <c r="AP223" s="214"/>
      <c r="AQ223" s="214"/>
      <c r="AR223" s="214"/>
      <c r="AS223" s="214"/>
      <c r="AT223" s="214"/>
      <c r="AU223" s="214"/>
      <c r="AV223" s="214"/>
      <c r="AW223" s="214"/>
      <c r="AX223" s="214"/>
      <c r="AY223" s="214"/>
      <c r="AZ223" s="214"/>
      <c r="BA223" s="214"/>
      <c r="BB223" s="214"/>
      <c r="BC223" s="214"/>
      <c r="BD223" s="214"/>
      <c r="BE223" s="214"/>
      <c r="BF223" s="214"/>
      <c r="BG223" s="214"/>
      <c r="BH223" s="214"/>
    </row>
    <row r="224" spans="1:60" outlineLevel="2" x14ac:dyDescent="0.2">
      <c r="A224" s="231"/>
      <c r="B224" s="232"/>
      <c r="C224" s="263" t="s">
        <v>560</v>
      </c>
      <c r="D224" s="237"/>
      <c r="E224" s="238">
        <v>52.6</v>
      </c>
      <c r="F224" s="235"/>
      <c r="G224" s="235"/>
      <c r="H224" s="235"/>
      <c r="I224" s="235"/>
      <c r="J224" s="235"/>
      <c r="K224" s="235"/>
      <c r="L224" s="235"/>
      <c r="M224" s="235"/>
      <c r="N224" s="234"/>
      <c r="O224" s="234"/>
      <c r="P224" s="234"/>
      <c r="Q224" s="234"/>
      <c r="R224" s="235"/>
      <c r="S224" s="235"/>
      <c r="T224" s="235"/>
      <c r="U224" s="235"/>
      <c r="V224" s="235"/>
      <c r="W224" s="235"/>
      <c r="X224" s="235"/>
      <c r="Y224" s="235"/>
      <c r="Z224" s="214"/>
      <c r="AA224" s="214"/>
      <c r="AB224" s="214"/>
      <c r="AC224" s="214"/>
      <c r="AD224" s="214"/>
      <c r="AE224" s="214"/>
      <c r="AF224" s="214"/>
      <c r="AG224" s="214" t="s">
        <v>283</v>
      </c>
      <c r="AH224" s="214">
        <v>0</v>
      </c>
      <c r="AI224" s="214"/>
      <c r="AJ224" s="214"/>
      <c r="AK224" s="214"/>
      <c r="AL224" s="214"/>
      <c r="AM224" s="214"/>
      <c r="AN224" s="214"/>
      <c r="AO224" s="214"/>
      <c r="AP224" s="214"/>
      <c r="AQ224" s="214"/>
      <c r="AR224" s="214"/>
      <c r="AS224" s="214"/>
      <c r="AT224" s="214"/>
      <c r="AU224" s="214"/>
      <c r="AV224" s="214"/>
      <c r="AW224" s="214"/>
      <c r="AX224" s="214"/>
      <c r="AY224" s="214"/>
      <c r="AZ224" s="214"/>
      <c r="BA224" s="214"/>
      <c r="BB224" s="214"/>
      <c r="BC224" s="214"/>
      <c r="BD224" s="214"/>
      <c r="BE224" s="214"/>
      <c r="BF224" s="214"/>
      <c r="BG224" s="214"/>
      <c r="BH224" s="214"/>
    </row>
    <row r="225" spans="1:60" outlineLevel="1" x14ac:dyDescent="0.2">
      <c r="A225" s="254">
        <v>71</v>
      </c>
      <c r="B225" s="255" t="s">
        <v>561</v>
      </c>
      <c r="C225" s="264" t="s">
        <v>562</v>
      </c>
      <c r="D225" s="256" t="s">
        <v>398</v>
      </c>
      <c r="E225" s="257">
        <v>154</v>
      </c>
      <c r="F225" s="258"/>
      <c r="G225" s="259">
        <f>ROUND(E225*F225,2)</f>
        <v>0</v>
      </c>
      <c r="H225" s="236"/>
      <c r="I225" s="235">
        <f>ROUND(E225*H225,2)</f>
        <v>0</v>
      </c>
      <c r="J225" s="236"/>
      <c r="K225" s="235">
        <f>ROUND(E225*J225,2)</f>
        <v>0</v>
      </c>
      <c r="L225" s="235">
        <v>21</v>
      </c>
      <c r="M225" s="235">
        <f>G225*(1+L225/100)</f>
        <v>0</v>
      </c>
      <c r="N225" s="234">
        <v>0</v>
      </c>
      <c r="O225" s="234">
        <f>ROUND(E225*N225,2)</f>
        <v>0</v>
      </c>
      <c r="P225" s="234">
        <v>0</v>
      </c>
      <c r="Q225" s="234">
        <f>ROUND(E225*P225,2)</f>
        <v>0</v>
      </c>
      <c r="R225" s="235"/>
      <c r="S225" s="235" t="s">
        <v>311</v>
      </c>
      <c r="T225" s="235" t="s">
        <v>312</v>
      </c>
      <c r="U225" s="235">
        <v>0</v>
      </c>
      <c r="V225" s="235">
        <f>ROUND(E225*U225,2)</f>
        <v>0</v>
      </c>
      <c r="W225" s="235"/>
      <c r="X225" s="235" t="s">
        <v>279</v>
      </c>
      <c r="Y225" s="235" t="s">
        <v>280</v>
      </c>
      <c r="Z225" s="214"/>
      <c r="AA225" s="214"/>
      <c r="AB225" s="214"/>
      <c r="AC225" s="214"/>
      <c r="AD225" s="214"/>
      <c r="AE225" s="214"/>
      <c r="AF225" s="214"/>
      <c r="AG225" s="214" t="s">
        <v>293</v>
      </c>
      <c r="AH225" s="214"/>
      <c r="AI225" s="214"/>
      <c r="AJ225" s="214"/>
      <c r="AK225" s="214"/>
      <c r="AL225" s="214"/>
      <c r="AM225" s="214"/>
      <c r="AN225" s="214"/>
      <c r="AO225" s="214"/>
      <c r="AP225" s="214"/>
      <c r="AQ225" s="214"/>
      <c r="AR225" s="214"/>
      <c r="AS225" s="214"/>
      <c r="AT225" s="214"/>
      <c r="AU225" s="214"/>
      <c r="AV225" s="214"/>
      <c r="AW225" s="214"/>
      <c r="AX225" s="214"/>
      <c r="AY225" s="214"/>
      <c r="AZ225" s="214"/>
      <c r="BA225" s="214"/>
      <c r="BB225" s="214"/>
      <c r="BC225" s="214"/>
      <c r="BD225" s="214"/>
      <c r="BE225" s="214"/>
      <c r="BF225" s="214"/>
      <c r="BG225" s="214"/>
      <c r="BH225" s="214"/>
    </row>
    <row r="226" spans="1:60" outlineLevel="1" x14ac:dyDescent="0.2">
      <c r="A226" s="248">
        <v>72</v>
      </c>
      <c r="B226" s="249" t="s">
        <v>563</v>
      </c>
      <c r="C226" s="262" t="s">
        <v>564</v>
      </c>
      <c r="D226" s="250" t="s">
        <v>276</v>
      </c>
      <c r="E226" s="251">
        <v>14.219429999999999</v>
      </c>
      <c r="F226" s="252"/>
      <c r="G226" s="253">
        <f>ROUND(E226*F226,2)</f>
        <v>0</v>
      </c>
      <c r="H226" s="236"/>
      <c r="I226" s="235">
        <f>ROUND(E226*H226,2)</f>
        <v>0</v>
      </c>
      <c r="J226" s="236"/>
      <c r="K226" s="235">
        <f>ROUND(E226*J226,2)</f>
        <v>0</v>
      </c>
      <c r="L226" s="235">
        <v>21</v>
      </c>
      <c r="M226" s="235">
        <f>G226*(1+L226/100)</f>
        <v>0</v>
      </c>
      <c r="N226" s="234">
        <v>2.52521</v>
      </c>
      <c r="O226" s="234">
        <f>ROUND(E226*N226,2)</f>
        <v>35.909999999999997</v>
      </c>
      <c r="P226" s="234">
        <v>0</v>
      </c>
      <c r="Q226" s="234">
        <f>ROUND(E226*P226,2)</f>
        <v>0</v>
      </c>
      <c r="R226" s="235"/>
      <c r="S226" s="235" t="s">
        <v>277</v>
      </c>
      <c r="T226" s="235" t="s">
        <v>278</v>
      </c>
      <c r="U226" s="235">
        <v>1.58</v>
      </c>
      <c r="V226" s="235">
        <f>ROUND(E226*U226,2)</f>
        <v>22.47</v>
      </c>
      <c r="W226" s="235"/>
      <c r="X226" s="235" t="s">
        <v>279</v>
      </c>
      <c r="Y226" s="235" t="s">
        <v>280</v>
      </c>
      <c r="Z226" s="214"/>
      <c r="AA226" s="214"/>
      <c r="AB226" s="214"/>
      <c r="AC226" s="214"/>
      <c r="AD226" s="214"/>
      <c r="AE226" s="214"/>
      <c r="AF226" s="214"/>
      <c r="AG226" s="214" t="s">
        <v>293</v>
      </c>
      <c r="AH226" s="214"/>
      <c r="AI226" s="214"/>
      <c r="AJ226" s="214"/>
      <c r="AK226" s="214"/>
      <c r="AL226" s="214"/>
      <c r="AM226" s="214"/>
      <c r="AN226" s="214"/>
      <c r="AO226" s="214"/>
      <c r="AP226" s="214"/>
      <c r="AQ226" s="214"/>
      <c r="AR226" s="214"/>
      <c r="AS226" s="214"/>
      <c r="AT226" s="214"/>
      <c r="AU226" s="214"/>
      <c r="AV226" s="214"/>
      <c r="AW226" s="214"/>
      <c r="AX226" s="214"/>
      <c r="AY226" s="214"/>
      <c r="AZ226" s="214"/>
      <c r="BA226" s="214"/>
      <c r="BB226" s="214"/>
      <c r="BC226" s="214"/>
      <c r="BD226" s="214"/>
      <c r="BE226" s="214"/>
      <c r="BF226" s="214"/>
      <c r="BG226" s="214"/>
      <c r="BH226" s="214"/>
    </row>
    <row r="227" spans="1:60" ht="22.5" outlineLevel="2" x14ac:dyDescent="0.2">
      <c r="A227" s="231"/>
      <c r="B227" s="232"/>
      <c r="C227" s="263" t="s">
        <v>565</v>
      </c>
      <c r="D227" s="237"/>
      <c r="E227" s="238">
        <v>5.6977399999999996</v>
      </c>
      <c r="F227" s="235"/>
      <c r="G227" s="235"/>
      <c r="H227" s="235"/>
      <c r="I227" s="235"/>
      <c r="J227" s="235"/>
      <c r="K227" s="235"/>
      <c r="L227" s="235"/>
      <c r="M227" s="235"/>
      <c r="N227" s="234"/>
      <c r="O227" s="234"/>
      <c r="P227" s="234"/>
      <c r="Q227" s="234"/>
      <c r="R227" s="235"/>
      <c r="S227" s="235"/>
      <c r="T227" s="235"/>
      <c r="U227" s="235"/>
      <c r="V227" s="235"/>
      <c r="W227" s="235"/>
      <c r="X227" s="235"/>
      <c r="Y227" s="235"/>
      <c r="Z227" s="214"/>
      <c r="AA227" s="214"/>
      <c r="AB227" s="214"/>
      <c r="AC227" s="214"/>
      <c r="AD227" s="214"/>
      <c r="AE227" s="214"/>
      <c r="AF227" s="214"/>
      <c r="AG227" s="214" t="s">
        <v>283</v>
      </c>
      <c r="AH227" s="214">
        <v>0</v>
      </c>
      <c r="AI227" s="214"/>
      <c r="AJ227" s="214"/>
      <c r="AK227" s="214"/>
      <c r="AL227" s="214"/>
      <c r="AM227" s="214"/>
      <c r="AN227" s="214"/>
      <c r="AO227" s="214"/>
      <c r="AP227" s="214"/>
      <c r="AQ227" s="214"/>
      <c r="AR227" s="214"/>
      <c r="AS227" s="214"/>
      <c r="AT227" s="214"/>
      <c r="AU227" s="214"/>
      <c r="AV227" s="214"/>
      <c r="AW227" s="214"/>
      <c r="AX227" s="214"/>
      <c r="AY227" s="214"/>
      <c r="AZ227" s="214"/>
      <c r="BA227" s="214"/>
      <c r="BB227" s="214"/>
      <c r="BC227" s="214"/>
      <c r="BD227" s="214"/>
      <c r="BE227" s="214"/>
      <c r="BF227" s="214"/>
      <c r="BG227" s="214"/>
      <c r="BH227" s="214"/>
    </row>
    <row r="228" spans="1:60" ht="22.5" outlineLevel="3" x14ac:dyDescent="0.2">
      <c r="A228" s="231"/>
      <c r="B228" s="232"/>
      <c r="C228" s="263" t="s">
        <v>566</v>
      </c>
      <c r="D228" s="237"/>
      <c r="E228" s="238">
        <v>8.5216899999999995</v>
      </c>
      <c r="F228" s="235"/>
      <c r="G228" s="235"/>
      <c r="H228" s="235"/>
      <c r="I228" s="235"/>
      <c r="J228" s="235"/>
      <c r="K228" s="235"/>
      <c r="L228" s="235"/>
      <c r="M228" s="235"/>
      <c r="N228" s="234"/>
      <c r="O228" s="234"/>
      <c r="P228" s="234"/>
      <c r="Q228" s="234"/>
      <c r="R228" s="235"/>
      <c r="S228" s="235"/>
      <c r="T228" s="235"/>
      <c r="U228" s="235"/>
      <c r="V228" s="235"/>
      <c r="W228" s="235"/>
      <c r="X228" s="235"/>
      <c r="Y228" s="235"/>
      <c r="Z228" s="214"/>
      <c r="AA228" s="214"/>
      <c r="AB228" s="214"/>
      <c r="AC228" s="214"/>
      <c r="AD228" s="214"/>
      <c r="AE228" s="214"/>
      <c r="AF228" s="214"/>
      <c r="AG228" s="214" t="s">
        <v>283</v>
      </c>
      <c r="AH228" s="214">
        <v>0</v>
      </c>
      <c r="AI228" s="214"/>
      <c r="AJ228" s="214"/>
      <c r="AK228" s="214"/>
      <c r="AL228" s="214"/>
      <c r="AM228" s="214"/>
      <c r="AN228" s="214"/>
      <c r="AO228" s="214"/>
      <c r="AP228" s="214"/>
      <c r="AQ228" s="214"/>
      <c r="AR228" s="214"/>
      <c r="AS228" s="214"/>
      <c r="AT228" s="214"/>
      <c r="AU228" s="214"/>
      <c r="AV228" s="214"/>
      <c r="AW228" s="214"/>
      <c r="AX228" s="214"/>
      <c r="AY228" s="214"/>
      <c r="AZ228" s="214"/>
      <c r="BA228" s="214"/>
      <c r="BB228" s="214"/>
      <c r="BC228" s="214"/>
      <c r="BD228" s="214"/>
      <c r="BE228" s="214"/>
      <c r="BF228" s="214"/>
      <c r="BG228" s="214"/>
      <c r="BH228" s="214"/>
    </row>
    <row r="229" spans="1:60" ht="22.5" outlineLevel="1" x14ac:dyDescent="0.2">
      <c r="A229" s="248">
        <v>73</v>
      </c>
      <c r="B229" s="249" t="s">
        <v>567</v>
      </c>
      <c r="C229" s="262" t="s">
        <v>568</v>
      </c>
      <c r="D229" s="250" t="s">
        <v>342</v>
      </c>
      <c r="E229" s="251">
        <v>55.65</v>
      </c>
      <c r="F229" s="252"/>
      <c r="G229" s="253">
        <f>ROUND(E229*F229,2)</f>
        <v>0</v>
      </c>
      <c r="H229" s="236"/>
      <c r="I229" s="235">
        <f>ROUND(E229*H229,2)</f>
        <v>0</v>
      </c>
      <c r="J229" s="236"/>
      <c r="K229" s="235">
        <f>ROUND(E229*J229,2)</f>
        <v>0</v>
      </c>
      <c r="L229" s="235">
        <v>21</v>
      </c>
      <c r="M229" s="235">
        <f>G229*(1+L229/100)</f>
        <v>0</v>
      </c>
      <c r="N229" s="234">
        <v>0.378</v>
      </c>
      <c r="O229" s="234">
        <f>ROUND(E229*N229,2)</f>
        <v>21.04</v>
      </c>
      <c r="P229" s="234">
        <v>0</v>
      </c>
      <c r="Q229" s="234">
        <f>ROUND(E229*P229,2)</f>
        <v>0</v>
      </c>
      <c r="R229" s="235"/>
      <c r="S229" s="235" t="s">
        <v>277</v>
      </c>
      <c r="T229" s="235" t="s">
        <v>278</v>
      </c>
      <c r="U229" s="235">
        <v>0.03</v>
      </c>
      <c r="V229" s="235">
        <f>ROUND(E229*U229,2)</f>
        <v>1.67</v>
      </c>
      <c r="W229" s="235"/>
      <c r="X229" s="235" t="s">
        <v>279</v>
      </c>
      <c r="Y229" s="235" t="s">
        <v>280</v>
      </c>
      <c r="Z229" s="214"/>
      <c r="AA229" s="214"/>
      <c r="AB229" s="214"/>
      <c r="AC229" s="214"/>
      <c r="AD229" s="214"/>
      <c r="AE229" s="214"/>
      <c r="AF229" s="214"/>
      <c r="AG229" s="214" t="s">
        <v>293</v>
      </c>
      <c r="AH229" s="214"/>
      <c r="AI229" s="214"/>
      <c r="AJ229" s="214"/>
      <c r="AK229" s="214"/>
      <c r="AL229" s="214"/>
      <c r="AM229" s="214"/>
      <c r="AN229" s="214"/>
      <c r="AO229" s="214"/>
      <c r="AP229" s="214"/>
      <c r="AQ229" s="214"/>
      <c r="AR229" s="214"/>
      <c r="AS229" s="214"/>
      <c r="AT229" s="214"/>
      <c r="AU229" s="214"/>
      <c r="AV229" s="214"/>
      <c r="AW229" s="214"/>
      <c r="AX229" s="214"/>
      <c r="AY229" s="214"/>
      <c r="AZ229" s="214"/>
      <c r="BA229" s="214"/>
      <c r="BB229" s="214"/>
      <c r="BC229" s="214"/>
      <c r="BD229" s="214"/>
      <c r="BE229" s="214"/>
      <c r="BF229" s="214"/>
      <c r="BG229" s="214"/>
      <c r="BH229" s="214"/>
    </row>
    <row r="230" spans="1:60" outlineLevel="2" x14ac:dyDescent="0.2">
      <c r="A230" s="231"/>
      <c r="B230" s="232"/>
      <c r="C230" s="263" t="s">
        <v>569</v>
      </c>
      <c r="D230" s="237"/>
      <c r="E230" s="238">
        <v>55.65</v>
      </c>
      <c r="F230" s="235"/>
      <c r="G230" s="235"/>
      <c r="H230" s="235"/>
      <c r="I230" s="235"/>
      <c r="J230" s="235"/>
      <c r="K230" s="235"/>
      <c r="L230" s="235"/>
      <c r="M230" s="235"/>
      <c r="N230" s="234"/>
      <c r="O230" s="234"/>
      <c r="P230" s="234"/>
      <c r="Q230" s="234"/>
      <c r="R230" s="235"/>
      <c r="S230" s="235"/>
      <c r="T230" s="235"/>
      <c r="U230" s="235"/>
      <c r="V230" s="235"/>
      <c r="W230" s="235"/>
      <c r="X230" s="235"/>
      <c r="Y230" s="235"/>
      <c r="Z230" s="214"/>
      <c r="AA230" s="214"/>
      <c r="AB230" s="214"/>
      <c r="AC230" s="214"/>
      <c r="AD230" s="214"/>
      <c r="AE230" s="214"/>
      <c r="AF230" s="214"/>
      <c r="AG230" s="214" t="s">
        <v>283</v>
      </c>
      <c r="AH230" s="214">
        <v>0</v>
      </c>
      <c r="AI230" s="214"/>
      <c r="AJ230" s="214"/>
      <c r="AK230" s="214"/>
      <c r="AL230" s="214"/>
      <c r="AM230" s="214"/>
      <c r="AN230" s="214"/>
      <c r="AO230" s="214"/>
      <c r="AP230" s="214"/>
      <c r="AQ230" s="214"/>
      <c r="AR230" s="214"/>
      <c r="AS230" s="214"/>
      <c r="AT230" s="214"/>
      <c r="AU230" s="214"/>
      <c r="AV230" s="214"/>
      <c r="AW230" s="214"/>
      <c r="AX230" s="214"/>
      <c r="AY230" s="214"/>
      <c r="AZ230" s="214"/>
      <c r="BA230" s="214"/>
      <c r="BB230" s="214"/>
      <c r="BC230" s="214"/>
      <c r="BD230" s="214"/>
      <c r="BE230" s="214"/>
      <c r="BF230" s="214"/>
      <c r="BG230" s="214"/>
      <c r="BH230" s="214"/>
    </row>
    <row r="231" spans="1:60" ht="22.5" outlineLevel="1" x14ac:dyDescent="0.2">
      <c r="A231" s="248">
        <v>74</v>
      </c>
      <c r="B231" s="249" t="s">
        <v>570</v>
      </c>
      <c r="C231" s="262" t="s">
        <v>571</v>
      </c>
      <c r="D231" s="250" t="s">
        <v>351</v>
      </c>
      <c r="E231" s="251">
        <v>75.2</v>
      </c>
      <c r="F231" s="252"/>
      <c r="G231" s="253">
        <f>ROUND(E231*F231,2)</f>
        <v>0</v>
      </c>
      <c r="H231" s="236"/>
      <c r="I231" s="235">
        <f>ROUND(E231*H231,2)</f>
        <v>0</v>
      </c>
      <c r="J231" s="236"/>
      <c r="K231" s="235">
        <f>ROUND(E231*J231,2)</f>
        <v>0</v>
      </c>
      <c r="L231" s="235">
        <v>21</v>
      </c>
      <c r="M231" s="235">
        <f>G231*(1+L231/100)</f>
        <v>0</v>
      </c>
      <c r="N231" s="234">
        <v>0.44575999999999999</v>
      </c>
      <c r="O231" s="234">
        <f>ROUND(E231*N231,2)</f>
        <v>33.520000000000003</v>
      </c>
      <c r="P231" s="234">
        <v>0</v>
      </c>
      <c r="Q231" s="234">
        <f>ROUND(E231*P231,2)</f>
        <v>0</v>
      </c>
      <c r="R231" s="235"/>
      <c r="S231" s="235" t="s">
        <v>277</v>
      </c>
      <c r="T231" s="235" t="s">
        <v>278</v>
      </c>
      <c r="U231" s="235">
        <v>0.21</v>
      </c>
      <c r="V231" s="235">
        <f>ROUND(E231*U231,2)</f>
        <v>15.79</v>
      </c>
      <c r="W231" s="235"/>
      <c r="X231" s="235" t="s">
        <v>279</v>
      </c>
      <c r="Y231" s="235" t="s">
        <v>280</v>
      </c>
      <c r="Z231" s="214"/>
      <c r="AA231" s="214"/>
      <c r="AB231" s="214"/>
      <c r="AC231" s="214"/>
      <c r="AD231" s="214"/>
      <c r="AE231" s="214"/>
      <c r="AF231" s="214"/>
      <c r="AG231" s="214" t="s">
        <v>293</v>
      </c>
      <c r="AH231" s="214"/>
      <c r="AI231" s="214"/>
      <c r="AJ231" s="214"/>
      <c r="AK231" s="214"/>
      <c r="AL231" s="214"/>
      <c r="AM231" s="214"/>
      <c r="AN231" s="214"/>
      <c r="AO231" s="214"/>
      <c r="AP231" s="214"/>
      <c r="AQ231" s="214"/>
      <c r="AR231" s="214"/>
      <c r="AS231" s="214"/>
      <c r="AT231" s="214"/>
      <c r="AU231" s="214"/>
      <c r="AV231" s="214"/>
      <c r="AW231" s="214"/>
      <c r="AX231" s="214"/>
      <c r="AY231" s="214"/>
      <c r="AZ231" s="214"/>
      <c r="BA231" s="214"/>
      <c r="BB231" s="214"/>
      <c r="BC231" s="214"/>
      <c r="BD231" s="214"/>
      <c r="BE231" s="214"/>
      <c r="BF231" s="214"/>
      <c r="BG231" s="214"/>
      <c r="BH231" s="214"/>
    </row>
    <row r="232" spans="1:60" outlineLevel="2" x14ac:dyDescent="0.2">
      <c r="A232" s="231"/>
      <c r="B232" s="232"/>
      <c r="C232" s="263" t="s">
        <v>572</v>
      </c>
      <c r="D232" s="237"/>
      <c r="E232" s="238">
        <v>75.2</v>
      </c>
      <c r="F232" s="235"/>
      <c r="G232" s="235"/>
      <c r="H232" s="235"/>
      <c r="I232" s="235"/>
      <c r="J232" s="235"/>
      <c r="K232" s="235"/>
      <c r="L232" s="235"/>
      <c r="M232" s="235"/>
      <c r="N232" s="234"/>
      <c r="O232" s="234"/>
      <c r="P232" s="234"/>
      <c r="Q232" s="234"/>
      <c r="R232" s="235"/>
      <c r="S232" s="235"/>
      <c r="T232" s="235"/>
      <c r="U232" s="235"/>
      <c r="V232" s="235"/>
      <c r="W232" s="235"/>
      <c r="X232" s="235"/>
      <c r="Y232" s="235"/>
      <c r="Z232" s="214"/>
      <c r="AA232" s="214"/>
      <c r="AB232" s="214"/>
      <c r="AC232" s="214"/>
      <c r="AD232" s="214"/>
      <c r="AE232" s="214"/>
      <c r="AF232" s="214"/>
      <c r="AG232" s="214" t="s">
        <v>283</v>
      </c>
      <c r="AH232" s="214">
        <v>0</v>
      </c>
      <c r="AI232" s="214"/>
      <c r="AJ232" s="214"/>
      <c r="AK232" s="214"/>
      <c r="AL232" s="214"/>
      <c r="AM232" s="214"/>
      <c r="AN232" s="214"/>
      <c r="AO232" s="214"/>
      <c r="AP232" s="214"/>
      <c r="AQ232" s="214"/>
      <c r="AR232" s="214"/>
      <c r="AS232" s="214"/>
      <c r="AT232" s="214"/>
      <c r="AU232" s="214"/>
      <c r="AV232" s="214"/>
      <c r="AW232" s="214"/>
      <c r="AX232" s="214"/>
      <c r="AY232" s="214"/>
      <c r="AZ232" s="214"/>
      <c r="BA232" s="214"/>
      <c r="BB232" s="214"/>
      <c r="BC232" s="214"/>
      <c r="BD232" s="214"/>
      <c r="BE232" s="214"/>
      <c r="BF232" s="214"/>
      <c r="BG232" s="214"/>
      <c r="BH232" s="214"/>
    </row>
    <row r="233" spans="1:60" ht="22.5" outlineLevel="1" x14ac:dyDescent="0.2">
      <c r="A233" s="248">
        <v>75</v>
      </c>
      <c r="B233" s="249" t="s">
        <v>573</v>
      </c>
      <c r="C233" s="262" t="s">
        <v>574</v>
      </c>
      <c r="D233" s="250" t="s">
        <v>342</v>
      </c>
      <c r="E233" s="251">
        <v>426</v>
      </c>
      <c r="F233" s="252"/>
      <c r="G233" s="253">
        <f>ROUND(E233*F233,2)</f>
        <v>0</v>
      </c>
      <c r="H233" s="236"/>
      <c r="I233" s="235">
        <f>ROUND(E233*H233,2)</f>
        <v>0</v>
      </c>
      <c r="J233" s="236"/>
      <c r="K233" s="235">
        <f>ROUND(E233*J233,2)</f>
        <v>0</v>
      </c>
      <c r="L233" s="235">
        <v>21</v>
      </c>
      <c r="M233" s="235">
        <f>G233*(1+L233/100)</f>
        <v>0</v>
      </c>
      <c r="N233" s="234">
        <v>0</v>
      </c>
      <c r="O233" s="234">
        <f>ROUND(E233*N233,2)</f>
        <v>0</v>
      </c>
      <c r="P233" s="234">
        <v>0</v>
      </c>
      <c r="Q233" s="234">
        <f>ROUND(E233*P233,2)</f>
        <v>0</v>
      </c>
      <c r="R233" s="235"/>
      <c r="S233" s="235" t="s">
        <v>311</v>
      </c>
      <c r="T233" s="235" t="s">
        <v>312</v>
      </c>
      <c r="U233" s="235">
        <v>0</v>
      </c>
      <c r="V233" s="235">
        <f>ROUND(E233*U233,2)</f>
        <v>0</v>
      </c>
      <c r="W233" s="235"/>
      <c r="X233" s="235" t="s">
        <v>279</v>
      </c>
      <c r="Y233" s="235" t="s">
        <v>280</v>
      </c>
      <c r="Z233" s="214"/>
      <c r="AA233" s="214"/>
      <c r="AB233" s="214"/>
      <c r="AC233" s="214"/>
      <c r="AD233" s="214"/>
      <c r="AE233" s="214"/>
      <c r="AF233" s="214"/>
      <c r="AG233" s="214" t="s">
        <v>281</v>
      </c>
      <c r="AH233" s="214"/>
      <c r="AI233" s="214"/>
      <c r="AJ233" s="214"/>
      <c r="AK233" s="214"/>
      <c r="AL233" s="214"/>
      <c r="AM233" s="214"/>
      <c r="AN233" s="214"/>
      <c r="AO233" s="214"/>
      <c r="AP233" s="214"/>
      <c r="AQ233" s="214"/>
      <c r="AR233" s="214"/>
      <c r="AS233" s="214"/>
      <c r="AT233" s="214"/>
      <c r="AU233" s="214"/>
      <c r="AV233" s="214"/>
      <c r="AW233" s="214"/>
      <c r="AX233" s="214"/>
      <c r="AY233" s="214"/>
      <c r="AZ233" s="214"/>
      <c r="BA233" s="214"/>
      <c r="BB233" s="214"/>
      <c r="BC233" s="214"/>
      <c r="BD233" s="214"/>
      <c r="BE233" s="214"/>
      <c r="BF233" s="214"/>
      <c r="BG233" s="214"/>
      <c r="BH233" s="214"/>
    </row>
    <row r="234" spans="1:60" outlineLevel="2" x14ac:dyDescent="0.2">
      <c r="A234" s="231"/>
      <c r="B234" s="232"/>
      <c r="C234" s="263" t="s">
        <v>575</v>
      </c>
      <c r="D234" s="237"/>
      <c r="E234" s="238">
        <v>49.35</v>
      </c>
      <c r="F234" s="235"/>
      <c r="G234" s="235"/>
      <c r="H234" s="235"/>
      <c r="I234" s="235"/>
      <c r="J234" s="235"/>
      <c r="K234" s="235"/>
      <c r="L234" s="235"/>
      <c r="M234" s="235"/>
      <c r="N234" s="234"/>
      <c r="O234" s="234"/>
      <c r="P234" s="234"/>
      <c r="Q234" s="234"/>
      <c r="R234" s="235"/>
      <c r="S234" s="235"/>
      <c r="T234" s="235"/>
      <c r="U234" s="235"/>
      <c r="V234" s="235"/>
      <c r="W234" s="235"/>
      <c r="X234" s="235"/>
      <c r="Y234" s="235"/>
      <c r="Z234" s="214"/>
      <c r="AA234" s="214"/>
      <c r="AB234" s="214"/>
      <c r="AC234" s="214"/>
      <c r="AD234" s="214"/>
      <c r="AE234" s="214"/>
      <c r="AF234" s="214"/>
      <c r="AG234" s="214" t="s">
        <v>283</v>
      </c>
      <c r="AH234" s="214">
        <v>0</v>
      </c>
      <c r="AI234" s="214"/>
      <c r="AJ234" s="214"/>
      <c r="AK234" s="214"/>
      <c r="AL234" s="214"/>
      <c r="AM234" s="214"/>
      <c r="AN234" s="214"/>
      <c r="AO234" s="214"/>
      <c r="AP234" s="214"/>
      <c r="AQ234" s="214"/>
      <c r="AR234" s="214"/>
      <c r="AS234" s="214"/>
      <c r="AT234" s="214"/>
      <c r="AU234" s="214"/>
      <c r="AV234" s="214"/>
      <c r="AW234" s="214"/>
      <c r="AX234" s="214"/>
      <c r="AY234" s="214"/>
      <c r="AZ234" s="214"/>
      <c r="BA234" s="214"/>
      <c r="BB234" s="214"/>
      <c r="BC234" s="214"/>
      <c r="BD234" s="214"/>
      <c r="BE234" s="214"/>
      <c r="BF234" s="214"/>
      <c r="BG234" s="214"/>
      <c r="BH234" s="214"/>
    </row>
    <row r="235" spans="1:60" outlineLevel="3" x14ac:dyDescent="0.2">
      <c r="A235" s="231"/>
      <c r="B235" s="232"/>
      <c r="C235" s="263" t="s">
        <v>576</v>
      </c>
      <c r="D235" s="237"/>
      <c r="E235" s="238">
        <v>376.65</v>
      </c>
      <c r="F235" s="235"/>
      <c r="G235" s="235"/>
      <c r="H235" s="235"/>
      <c r="I235" s="235"/>
      <c r="J235" s="235"/>
      <c r="K235" s="235"/>
      <c r="L235" s="235"/>
      <c r="M235" s="235"/>
      <c r="N235" s="234"/>
      <c r="O235" s="234"/>
      <c r="P235" s="234"/>
      <c r="Q235" s="234"/>
      <c r="R235" s="235"/>
      <c r="S235" s="235"/>
      <c r="T235" s="235"/>
      <c r="U235" s="235"/>
      <c r="V235" s="235"/>
      <c r="W235" s="235"/>
      <c r="X235" s="235"/>
      <c r="Y235" s="235"/>
      <c r="Z235" s="214"/>
      <c r="AA235" s="214"/>
      <c r="AB235" s="214"/>
      <c r="AC235" s="214"/>
      <c r="AD235" s="214"/>
      <c r="AE235" s="214"/>
      <c r="AF235" s="214"/>
      <c r="AG235" s="214" t="s">
        <v>283</v>
      </c>
      <c r="AH235" s="214">
        <v>0</v>
      </c>
      <c r="AI235" s="214"/>
      <c r="AJ235" s="214"/>
      <c r="AK235" s="214"/>
      <c r="AL235" s="214"/>
      <c r="AM235" s="214"/>
      <c r="AN235" s="214"/>
      <c r="AO235" s="214"/>
      <c r="AP235" s="214"/>
      <c r="AQ235" s="214"/>
      <c r="AR235" s="214"/>
      <c r="AS235" s="214"/>
      <c r="AT235" s="214"/>
      <c r="AU235" s="214"/>
      <c r="AV235" s="214"/>
      <c r="AW235" s="214"/>
      <c r="AX235" s="214"/>
      <c r="AY235" s="214"/>
      <c r="AZ235" s="214"/>
      <c r="BA235" s="214"/>
      <c r="BB235" s="214"/>
      <c r="BC235" s="214"/>
      <c r="BD235" s="214"/>
      <c r="BE235" s="214"/>
      <c r="BF235" s="214"/>
      <c r="BG235" s="214"/>
      <c r="BH235" s="214"/>
    </row>
    <row r="236" spans="1:60" ht="22.5" outlineLevel="1" x14ac:dyDescent="0.2">
      <c r="A236" s="248">
        <v>76</v>
      </c>
      <c r="B236" s="249" t="s">
        <v>577</v>
      </c>
      <c r="C236" s="262" t="s">
        <v>578</v>
      </c>
      <c r="D236" s="250" t="s">
        <v>342</v>
      </c>
      <c r="E236" s="251">
        <v>12.24</v>
      </c>
      <c r="F236" s="252"/>
      <c r="G236" s="253">
        <f>ROUND(E236*F236,2)</f>
        <v>0</v>
      </c>
      <c r="H236" s="236"/>
      <c r="I236" s="235">
        <f>ROUND(E236*H236,2)</f>
        <v>0</v>
      </c>
      <c r="J236" s="236"/>
      <c r="K236" s="235">
        <f>ROUND(E236*J236,2)</f>
        <v>0</v>
      </c>
      <c r="L236" s="235">
        <v>21</v>
      </c>
      <c r="M236" s="235">
        <f>G236*(1+L236/100)</f>
        <v>0</v>
      </c>
      <c r="N236" s="234">
        <v>0</v>
      </c>
      <c r="O236" s="234">
        <f>ROUND(E236*N236,2)</f>
        <v>0</v>
      </c>
      <c r="P236" s="234">
        <v>0</v>
      </c>
      <c r="Q236" s="234">
        <f>ROUND(E236*P236,2)</f>
        <v>0</v>
      </c>
      <c r="R236" s="235"/>
      <c r="S236" s="235" t="s">
        <v>311</v>
      </c>
      <c r="T236" s="235" t="s">
        <v>312</v>
      </c>
      <c r="U236" s="235">
        <v>0</v>
      </c>
      <c r="V236" s="235">
        <f>ROUND(E236*U236,2)</f>
        <v>0</v>
      </c>
      <c r="W236" s="235"/>
      <c r="X236" s="235" t="s">
        <v>279</v>
      </c>
      <c r="Y236" s="235" t="s">
        <v>280</v>
      </c>
      <c r="Z236" s="214"/>
      <c r="AA236" s="214"/>
      <c r="AB236" s="214"/>
      <c r="AC236" s="214"/>
      <c r="AD236" s="214"/>
      <c r="AE236" s="214"/>
      <c r="AF236" s="214"/>
      <c r="AG236" s="214" t="s">
        <v>293</v>
      </c>
      <c r="AH236" s="214"/>
      <c r="AI236" s="214"/>
      <c r="AJ236" s="214"/>
      <c r="AK236" s="214"/>
      <c r="AL236" s="214"/>
      <c r="AM236" s="214"/>
      <c r="AN236" s="214"/>
      <c r="AO236" s="214"/>
      <c r="AP236" s="214"/>
      <c r="AQ236" s="214"/>
      <c r="AR236" s="214"/>
      <c r="AS236" s="214"/>
      <c r="AT236" s="214"/>
      <c r="AU236" s="214"/>
      <c r="AV236" s="214"/>
      <c r="AW236" s="214"/>
      <c r="AX236" s="214"/>
      <c r="AY236" s="214"/>
      <c r="AZ236" s="214"/>
      <c r="BA236" s="214"/>
      <c r="BB236" s="214"/>
      <c r="BC236" s="214"/>
      <c r="BD236" s="214"/>
      <c r="BE236" s="214"/>
      <c r="BF236" s="214"/>
      <c r="BG236" s="214"/>
      <c r="BH236" s="214"/>
    </row>
    <row r="237" spans="1:60" ht="22.5" outlineLevel="2" x14ac:dyDescent="0.2">
      <c r="A237" s="231"/>
      <c r="B237" s="232"/>
      <c r="C237" s="263" t="s">
        <v>579</v>
      </c>
      <c r="D237" s="237"/>
      <c r="E237" s="238">
        <v>12.24</v>
      </c>
      <c r="F237" s="235"/>
      <c r="G237" s="235"/>
      <c r="H237" s="235"/>
      <c r="I237" s="235"/>
      <c r="J237" s="235"/>
      <c r="K237" s="235"/>
      <c r="L237" s="235"/>
      <c r="M237" s="235"/>
      <c r="N237" s="234"/>
      <c r="O237" s="234"/>
      <c r="P237" s="234"/>
      <c r="Q237" s="234"/>
      <c r="R237" s="235"/>
      <c r="S237" s="235"/>
      <c r="T237" s="235"/>
      <c r="U237" s="235"/>
      <c r="V237" s="235"/>
      <c r="W237" s="235"/>
      <c r="X237" s="235"/>
      <c r="Y237" s="235"/>
      <c r="Z237" s="214"/>
      <c r="AA237" s="214"/>
      <c r="AB237" s="214"/>
      <c r="AC237" s="214"/>
      <c r="AD237" s="214"/>
      <c r="AE237" s="214"/>
      <c r="AF237" s="214"/>
      <c r="AG237" s="214" t="s">
        <v>283</v>
      </c>
      <c r="AH237" s="214">
        <v>0</v>
      </c>
      <c r="AI237" s="214"/>
      <c r="AJ237" s="214"/>
      <c r="AK237" s="214"/>
      <c r="AL237" s="214"/>
      <c r="AM237" s="214"/>
      <c r="AN237" s="214"/>
      <c r="AO237" s="214"/>
      <c r="AP237" s="214"/>
      <c r="AQ237" s="214"/>
      <c r="AR237" s="214"/>
      <c r="AS237" s="214"/>
      <c r="AT237" s="214"/>
      <c r="AU237" s="214"/>
      <c r="AV237" s="214"/>
      <c r="AW237" s="214"/>
      <c r="AX237" s="214"/>
      <c r="AY237" s="214"/>
      <c r="AZ237" s="214"/>
      <c r="BA237" s="214"/>
      <c r="BB237" s="214"/>
      <c r="BC237" s="214"/>
      <c r="BD237" s="214"/>
      <c r="BE237" s="214"/>
      <c r="BF237" s="214"/>
      <c r="BG237" s="214"/>
      <c r="BH237" s="214"/>
    </row>
    <row r="238" spans="1:60" ht="22.5" outlineLevel="1" x14ac:dyDescent="0.2">
      <c r="A238" s="248">
        <v>77</v>
      </c>
      <c r="B238" s="249" t="s">
        <v>580</v>
      </c>
      <c r="C238" s="262" t="s">
        <v>581</v>
      </c>
      <c r="D238" s="250" t="s">
        <v>351</v>
      </c>
      <c r="E238" s="251">
        <v>455.8</v>
      </c>
      <c r="F238" s="252"/>
      <c r="G238" s="253">
        <f>ROUND(E238*F238,2)</f>
        <v>0</v>
      </c>
      <c r="H238" s="236"/>
      <c r="I238" s="235">
        <f>ROUND(E238*H238,2)</f>
        <v>0</v>
      </c>
      <c r="J238" s="236"/>
      <c r="K238" s="235">
        <f>ROUND(E238*J238,2)</f>
        <v>0</v>
      </c>
      <c r="L238" s="235">
        <v>21</v>
      </c>
      <c r="M238" s="235">
        <f>G238*(1+L238/100)</f>
        <v>0</v>
      </c>
      <c r="N238" s="234">
        <v>0</v>
      </c>
      <c r="O238" s="234">
        <f>ROUND(E238*N238,2)</f>
        <v>0</v>
      </c>
      <c r="P238" s="234">
        <v>0</v>
      </c>
      <c r="Q238" s="234">
        <f>ROUND(E238*P238,2)</f>
        <v>0</v>
      </c>
      <c r="R238" s="235"/>
      <c r="S238" s="235" t="s">
        <v>311</v>
      </c>
      <c r="T238" s="235" t="s">
        <v>312</v>
      </c>
      <c r="U238" s="235">
        <v>0</v>
      </c>
      <c r="V238" s="235">
        <f>ROUND(E238*U238,2)</f>
        <v>0</v>
      </c>
      <c r="W238" s="235"/>
      <c r="X238" s="235" t="s">
        <v>279</v>
      </c>
      <c r="Y238" s="235" t="s">
        <v>280</v>
      </c>
      <c r="Z238" s="214"/>
      <c r="AA238" s="214"/>
      <c r="AB238" s="214"/>
      <c r="AC238" s="214"/>
      <c r="AD238" s="214"/>
      <c r="AE238" s="214"/>
      <c r="AF238" s="214"/>
      <c r="AG238" s="214" t="s">
        <v>293</v>
      </c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214"/>
      <c r="AT238" s="214"/>
      <c r="AU238" s="214"/>
      <c r="AV238" s="214"/>
      <c r="AW238" s="214"/>
      <c r="AX238" s="214"/>
      <c r="AY238" s="214"/>
      <c r="AZ238" s="214"/>
      <c r="BA238" s="214"/>
      <c r="BB238" s="214"/>
      <c r="BC238" s="214"/>
      <c r="BD238" s="214"/>
      <c r="BE238" s="214"/>
      <c r="BF238" s="214"/>
      <c r="BG238" s="214"/>
      <c r="BH238" s="214"/>
    </row>
    <row r="239" spans="1:60" outlineLevel="2" x14ac:dyDescent="0.2">
      <c r="A239" s="231"/>
      <c r="B239" s="232"/>
      <c r="C239" s="263" t="s">
        <v>582</v>
      </c>
      <c r="D239" s="237"/>
      <c r="E239" s="238">
        <v>236</v>
      </c>
      <c r="F239" s="235"/>
      <c r="G239" s="235"/>
      <c r="H239" s="235"/>
      <c r="I239" s="235"/>
      <c r="J239" s="235"/>
      <c r="K239" s="235"/>
      <c r="L239" s="235"/>
      <c r="M239" s="235"/>
      <c r="N239" s="234"/>
      <c r="O239" s="234"/>
      <c r="P239" s="234"/>
      <c r="Q239" s="234"/>
      <c r="R239" s="235"/>
      <c r="S239" s="235"/>
      <c r="T239" s="235"/>
      <c r="U239" s="235"/>
      <c r="V239" s="235"/>
      <c r="W239" s="235"/>
      <c r="X239" s="235"/>
      <c r="Y239" s="235"/>
      <c r="Z239" s="214"/>
      <c r="AA239" s="214"/>
      <c r="AB239" s="214"/>
      <c r="AC239" s="214"/>
      <c r="AD239" s="214"/>
      <c r="AE239" s="214"/>
      <c r="AF239" s="214"/>
      <c r="AG239" s="214" t="s">
        <v>283</v>
      </c>
      <c r="AH239" s="214">
        <v>0</v>
      </c>
      <c r="AI239" s="214"/>
      <c r="AJ239" s="214"/>
      <c r="AK239" s="214"/>
      <c r="AL239" s="214"/>
      <c r="AM239" s="214"/>
      <c r="AN239" s="214"/>
      <c r="AO239" s="214"/>
      <c r="AP239" s="214"/>
      <c r="AQ239" s="214"/>
      <c r="AR239" s="214"/>
      <c r="AS239" s="214"/>
      <c r="AT239" s="214"/>
      <c r="AU239" s="214"/>
      <c r="AV239" s="214"/>
      <c r="AW239" s="214"/>
      <c r="AX239" s="214"/>
      <c r="AY239" s="214"/>
      <c r="AZ239" s="214"/>
      <c r="BA239" s="214"/>
      <c r="BB239" s="214"/>
      <c r="BC239" s="214"/>
      <c r="BD239" s="214"/>
      <c r="BE239" s="214"/>
      <c r="BF239" s="214"/>
      <c r="BG239" s="214"/>
      <c r="BH239" s="214"/>
    </row>
    <row r="240" spans="1:60" ht="22.5" outlineLevel="3" x14ac:dyDescent="0.2">
      <c r="A240" s="231"/>
      <c r="B240" s="232"/>
      <c r="C240" s="263" t="s">
        <v>583</v>
      </c>
      <c r="D240" s="237"/>
      <c r="E240" s="238"/>
      <c r="F240" s="235"/>
      <c r="G240" s="235"/>
      <c r="H240" s="235"/>
      <c r="I240" s="235"/>
      <c r="J240" s="235"/>
      <c r="K240" s="235"/>
      <c r="L240" s="235"/>
      <c r="M240" s="235"/>
      <c r="N240" s="234"/>
      <c r="O240" s="234"/>
      <c r="P240" s="234"/>
      <c r="Q240" s="234"/>
      <c r="R240" s="235"/>
      <c r="S240" s="235"/>
      <c r="T240" s="235"/>
      <c r="U240" s="235"/>
      <c r="V240" s="235"/>
      <c r="W240" s="235"/>
      <c r="X240" s="235"/>
      <c r="Y240" s="235"/>
      <c r="Z240" s="214"/>
      <c r="AA240" s="214"/>
      <c r="AB240" s="214"/>
      <c r="AC240" s="214"/>
      <c r="AD240" s="214"/>
      <c r="AE240" s="214"/>
      <c r="AF240" s="214"/>
      <c r="AG240" s="214" t="s">
        <v>283</v>
      </c>
      <c r="AH240" s="214">
        <v>0</v>
      </c>
      <c r="AI240" s="214"/>
      <c r="AJ240" s="214"/>
      <c r="AK240" s="214"/>
      <c r="AL240" s="214"/>
      <c r="AM240" s="214"/>
      <c r="AN240" s="214"/>
      <c r="AO240" s="214"/>
      <c r="AP240" s="214"/>
      <c r="AQ240" s="214"/>
      <c r="AR240" s="214"/>
      <c r="AS240" s="214"/>
      <c r="AT240" s="214"/>
      <c r="AU240" s="214"/>
      <c r="AV240" s="214"/>
      <c r="AW240" s="214"/>
      <c r="AX240" s="214"/>
      <c r="AY240" s="214"/>
      <c r="AZ240" s="214"/>
      <c r="BA240" s="214"/>
      <c r="BB240" s="214"/>
      <c r="BC240" s="214"/>
      <c r="BD240" s="214"/>
      <c r="BE240" s="214"/>
      <c r="BF240" s="214"/>
      <c r="BG240" s="214"/>
      <c r="BH240" s="214"/>
    </row>
    <row r="241" spans="1:60" outlineLevel="3" x14ac:dyDescent="0.2">
      <c r="A241" s="231"/>
      <c r="B241" s="232"/>
      <c r="C241" s="263" t="s">
        <v>584</v>
      </c>
      <c r="D241" s="237"/>
      <c r="E241" s="238">
        <v>65.8</v>
      </c>
      <c r="F241" s="235"/>
      <c r="G241" s="235"/>
      <c r="H241" s="235"/>
      <c r="I241" s="235"/>
      <c r="J241" s="235"/>
      <c r="K241" s="235"/>
      <c r="L241" s="235"/>
      <c r="M241" s="235"/>
      <c r="N241" s="234"/>
      <c r="O241" s="234"/>
      <c r="P241" s="234"/>
      <c r="Q241" s="234"/>
      <c r="R241" s="235"/>
      <c r="S241" s="235"/>
      <c r="T241" s="235"/>
      <c r="U241" s="235"/>
      <c r="V241" s="235"/>
      <c r="W241" s="235"/>
      <c r="X241" s="235"/>
      <c r="Y241" s="235"/>
      <c r="Z241" s="214"/>
      <c r="AA241" s="214"/>
      <c r="AB241" s="214"/>
      <c r="AC241" s="214"/>
      <c r="AD241" s="214"/>
      <c r="AE241" s="214"/>
      <c r="AF241" s="214"/>
      <c r="AG241" s="214" t="s">
        <v>283</v>
      </c>
      <c r="AH241" s="214">
        <v>0</v>
      </c>
      <c r="AI241" s="214"/>
      <c r="AJ241" s="214"/>
      <c r="AK241" s="214"/>
      <c r="AL241" s="214"/>
      <c r="AM241" s="214"/>
      <c r="AN241" s="214"/>
      <c r="AO241" s="214"/>
      <c r="AP241" s="214"/>
      <c r="AQ241" s="214"/>
      <c r="AR241" s="214"/>
      <c r="AS241" s="214"/>
      <c r="AT241" s="214"/>
      <c r="AU241" s="214"/>
      <c r="AV241" s="214"/>
      <c r="AW241" s="214"/>
      <c r="AX241" s="214"/>
      <c r="AY241" s="214"/>
      <c r="AZ241" s="214"/>
      <c r="BA241" s="214"/>
      <c r="BB241" s="214"/>
      <c r="BC241" s="214"/>
      <c r="BD241" s="214"/>
      <c r="BE241" s="214"/>
      <c r="BF241" s="214"/>
      <c r="BG241" s="214"/>
      <c r="BH241" s="214"/>
    </row>
    <row r="242" spans="1:60" outlineLevel="3" x14ac:dyDescent="0.2">
      <c r="A242" s="231"/>
      <c r="B242" s="232"/>
      <c r="C242" s="263" t="s">
        <v>585</v>
      </c>
      <c r="D242" s="237"/>
      <c r="E242" s="238">
        <v>154</v>
      </c>
      <c r="F242" s="235"/>
      <c r="G242" s="235"/>
      <c r="H242" s="235"/>
      <c r="I242" s="235"/>
      <c r="J242" s="235"/>
      <c r="K242" s="235"/>
      <c r="L242" s="235"/>
      <c r="M242" s="235"/>
      <c r="N242" s="234"/>
      <c r="O242" s="234"/>
      <c r="P242" s="234"/>
      <c r="Q242" s="234"/>
      <c r="R242" s="235"/>
      <c r="S242" s="235"/>
      <c r="T242" s="235"/>
      <c r="U242" s="235"/>
      <c r="V242" s="235"/>
      <c r="W242" s="235"/>
      <c r="X242" s="235"/>
      <c r="Y242" s="235"/>
      <c r="Z242" s="214"/>
      <c r="AA242" s="214"/>
      <c r="AB242" s="214"/>
      <c r="AC242" s="214"/>
      <c r="AD242" s="214"/>
      <c r="AE242" s="214"/>
      <c r="AF242" s="214"/>
      <c r="AG242" s="214" t="s">
        <v>283</v>
      </c>
      <c r="AH242" s="214">
        <v>0</v>
      </c>
      <c r="AI242" s="214"/>
      <c r="AJ242" s="214"/>
      <c r="AK242" s="214"/>
      <c r="AL242" s="214"/>
      <c r="AM242" s="214"/>
      <c r="AN242" s="214"/>
      <c r="AO242" s="214"/>
      <c r="AP242" s="214"/>
      <c r="AQ242" s="214"/>
      <c r="AR242" s="214"/>
      <c r="AS242" s="214"/>
      <c r="AT242" s="214"/>
      <c r="AU242" s="214"/>
      <c r="AV242" s="214"/>
      <c r="AW242" s="214"/>
      <c r="AX242" s="214"/>
      <c r="AY242" s="214"/>
      <c r="AZ242" s="214"/>
      <c r="BA242" s="214"/>
      <c r="BB242" s="214"/>
      <c r="BC242" s="214"/>
      <c r="BD242" s="214"/>
      <c r="BE242" s="214"/>
      <c r="BF242" s="214"/>
      <c r="BG242" s="214"/>
      <c r="BH242" s="214"/>
    </row>
    <row r="243" spans="1:60" ht="22.5" outlineLevel="1" x14ac:dyDescent="0.2">
      <c r="A243" s="248">
        <v>78</v>
      </c>
      <c r="B243" s="249" t="s">
        <v>586</v>
      </c>
      <c r="C243" s="262" t="s">
        <v>587</v>
      </c>
      <c r="D243" s="250" t="s">
        <v>351</v>
      </c>
      <c r="E243" s="251">
        <v>77</v>
      </c>
      <c r="F243" s="252"/>
      <c r="G243" s="253">
        <f>ROUND(E243*F243,2)</f>
        <v>0</v>
      </c>
      <c r="H243" s="236"/>
      <c r="I243" s="235">
        <f>ROUND(E243*H243,2)</f>
        <v>0</v>
      </c>
      <c r="J243" s="236"/>
      <c r="K243" s="235">
        <f>ROUND(E243*J243,2)</f>
        <v>0</v>
      </c>
      <c r="L243" s="235">
        <v>21</v>
      </c>
      <c r="M243" s="235">
        <f>G243*(1+L243/100)</f>
        <v>0</v>
      </c>
      <c r="N243" s="234">
        <v>0</v>
      </c>
      <c r="O243" s="234">
        <f>ROUND(E243*N243,2)</f>
        <v>0</v>
      </c>
      <c r="P243" s="234">
        <v>0</v>
      </c>
      <c r="Q243" s="234">
        <f>ROUND(E243*P243,2)</f>
        <v>0</v>
      </c>
      <c r="R243" s="235"/>
      <c r="S243" s="235" t="s">
        <v>311</v>
      </c>
      <c r="T243" s="235" t="s">
        <v>312</v>
      </c>
      <c r="U243" s="235">
        <v>0</v>
      </c>
      <c r="V243" s="235">
        <f>ROUND(E243*U243,2)</f>
        <v>0</v>
      </c>
      <c r="W243" s="235"/>
      <c r="X243" s="235" t="s">
        <v>279</v>
      </c>
      <c r="Y243" s="235" t="s">
        <v>280</v>
      </c>
      <c r="Z243" s="214"/>
      <c r="AA243" s="214"/>
      <c r="AB243" s="214"/>
      <c r="AC243" s="214"/>
      <c r="AD243" s="214"/>
      <c r="AE243" s="214"/>
      <c r="AF243" s="214"/>
      <c r="AG243" s="214" t="s">
        <v>293</v>
      </c>
      <c r="AH243" s="214"/>
      <c r="AI243" s="214"/>
      <c r="AJ243" s="214"/>
      <c r="AK243" s="214"/>
      <c r="AL243" s="214"/>
      <c r="AM243" s="214"/>
      <c r="AN243" s="214"/>
      <c r="AO243" s="214"/>
      <c r="AP243" s="214"/>
      <c r="AQ243" s="214"/>
      <c r="AR243" s="214"/>
      <c r="AS243" s="214"/>
      <c r="AT243" s="214"/>
      <c r="AU243" s="214"/>
      <c r="AV243" s="214"/>
      <c r="AW243" s="214"/>
      <c r="AX243" s="214"/>
      <c r="AY243" s="214"/>
      <c r="AZ243" s="214"/>
      <c r="BA243" s="214"/>
      <c r="BB243" s="214"/>
      <c r="BC243" s="214"/>
      <c r="BD243" s="214"/>
      <c r="BE243" s="214"/>
      <c r="BF243" s="214"/>
      <c r="BG243" s="214"/>
      <c r="BH243" s="214"/>
    </row>
    <row r="244" spans="1:60" outlineLevel="2" x14ac:dyDescent="0.2">
      <c r="A244" s="231"/>
      <c r="B244" s="232"/>
      <c r="C244" s="263" t="s">
        <v>588</v>
      </c>
      <c r="D244" s="237"/>
      <c r="E244" s="238">
        <v>77</v>
      </c>
      <c r="F244" s="235"/>
      <c r="G244" s="235"/>
      <c r="H244" s="235"/>
      <c r="I244" s="235"/>
      <c r="J244" s="235"/>
      <c r="K244" s="235"/>
      <c r="L244" s="235"/>
      <c r="M244" s="235"/>
      <c r="N244" s="234"/>
      <c r="O244" s="234"/>
      <c r="P244" s="234"/>
      <c r="Q244" s="234"/>
      <c r="R244" s="235"/>
      <c r="S244" s="235"/>
      <c r="T244" s="235"/>
      <c r="U244" s="235"/>
      <c r="V244" s="235"/>
      <c r="W244" s="235"/>
      <c r="X244" s="235"/>
      <c r="Y244" s="235"/>
      <c r="Z244" s="214"/>
      <c r="AA244" s="214"/>
      <c r="AB244" s="214"/>
      <c r="AC244" s="214"/>
      <c r="AD244" s="214"/>
      <c r="AE244" s="214"/>
      <c r="AF244" s="214"/>
      <c r="AG244" s="214" t="s">
        <v>283</v>
      </c>
      <c r="AH244" s="214">
        <v>0</v>
      </c>
      <c r="AI244" s="214"/>
      <c r="AJ244" s="214"/>
      <c r="AK244" s="214"/>
      <c r="AL244" s="214"/>
      <c r="AM244" s="214"/>
      <c r="AN244" s="214"/>
      <c r="AO244" s="214"/>
      <c r="AP244" s="214"/>
      <c r="AQ244" s="214"/>
      <c r="AR244" s="214"/>
      <c r="AS244" s="214"/>
      <c r="AT244" s="214"/>
      <c r="AU244" s="214"/>
      <c r="AV244" s="214"/>
      <c r="AW244" s="214"/>
      <c r="AX244" s="214"/>
      <c r="AY244" s="214"/>
      <c r="AZ244" s="214"/>
      <c r="BA244" s="214"/>
      <c r="BB244" s="214"/>
      <c r="BC244" s="214"/>
      <c r="BD244" s="214"/>
      <c r="BE244" s="214"/>
      <c r="BF244" s="214"/>
      <c r="BG244" s="214"/>
      <c r="BH244" s="214"/>
    </row>
    <row r="245" spans="1:60" outlineLevel="3" x14ac:dyDescent="0.2">
      <c r="A245" s="231"/>
      <c r="B245" s="232"/>
      <c r="C245" s="263" t="s">
        <v>589</v>
      </c>
      <c r="D245" s="237"/>
      <c r="E245" s="238"/>
      <c r="F245" s="235"/>
      <c r="G245" s="235"/>
      <c r="H245" s="235"/>
      <c r="I245" s="235"/>
      <c r="J245" s="235"/>
      <c r="K245" s="235"/>
      <c r="L245" s="235"/>
      <c r="M245" s="235"/>
      <c r="N245" s="234"/>
      <c r="O245" s="234"/>
      <c r="P245" s="234"/>
      <c r="Q245" s="234"/>
      <c r="R245" s="235"/>
      <c r="S245" s="235"/>
      <c r="T245" s="235"/>
      <c r="U245" s="235"/>
      <c r="V245" s="235"/>
      <c r="W245" s="235"/>
      <c r="X245" s="235"/>
      <c r="Y245" s="235"/>
      <c r="Z245" s="214"/>
      <c r="AA245" s="214"/>
      <c r="AB245" s="214"/>
      <c r="AC245" s="214"/>
      <c r="AD245" s="214"/>
      <c r="AE245" s="214"/>
      <c r="AF245" s="214"/>
      <c r="AG245" s="214" t="s">
        <v>283</v>
      </c>
      <c r="AH245" s="214">
        <v>0</v>
      </c>
      <c r="AI245" s="214"/>
      <c r="AJ245" s="214"/>
      <c r="AK245" s="214"/>
      <c r="AL245" s="214"/>
      <c r="AM245" s="214"/>
      <c r="AN245" s="214"/>
      <c r="AO245" s="214"/>
      <c r="AP245" s="214"/>
      <c r="AQ245" s="214"/>
      <c r="AR245" s="214"/>
      <c r="AS245" s="214"/>
      <c r="AT245" s="214"/>
      <c r="AU245" s="214"/>
      <c r="AV245" s="214"/>
      <c r="AW245" s="214"/>
      <c r="AX245" s="214"/>
      <c r="AY245" s="214"/>
      <c r="AZ245" s="214"/>
      <c r="BA245" s="214"/>
      <c r="BB245" s="214"/>
      <c r="BC245" s="214"/>
      <c r="BD245" s="214"/>
      <c r="BE245" s="214"/>
      <c r="BF245" s="214"/>
      <c r="BG245" s="214"/>
      <c r="BH245" s="214"/>
    </row>
    <row r="246" spans="1:60" ht="33.75" outlineLevel="1" x14ac:dyDescent="0.2">
      <c r="A246" s="248">
        <v>79</v>
      </c>
      <c r="B246" s="249" t="s">
        <v>590</v>
      </c>
      <c r="C246" s="262" t="s">
        <v>591</v>
      </c>
      <c r="D246" s="250" t="s">
        <v>351</v>
      </c>
      <c r="E246" s="251">
        <v>209.9</v>
      </c>
      <c r="F246" s="252"/>
      <c r="G246" s="253">
        <f>ROUND(E246*F246,2)</f>
        <v>0</v>
      </c>
      <c r="H246" s="236"/>
      <c r="I246" s="235">
        <f>ROUND(E246*H246,2)</f>
        <v>0</v>
      </c>
      <c r="J246" s="236"/>
      <c r="K246" s="235">
        <f>ROUND(E246*J246,2)</f>
        <v>0</v>
      </c>
      <c r="L246" s="235">
        <v>21</v>
      </c>
      <c r="M246" s="235">
        <f>G246*(1+L246/100)</f>
        <v>0</v>
      </c>
      <c r="N246" s="234">
        <v>5.0000000000000001E-3</v>
      </c>
      <c r="O246" s="234">
        <f>ROUND(E246*N246,2)</f>
        <v>1.05</v>
      </c>
      <c r="P246" s="234">
        <v>0</v>
      </c>
      <c r="Q246" s="234">
        <f>ROUND(E246*P246,2)</f>
        <v>0</v>
      </c>
      <c r="R246" s="235"/>
      <c r="S246" s="235" t="s">
        <v>311</v>
      </c>
      <c r="T246" s="235" t="s">
        <v>312</v>
      </c>
      <c r="U246" s="235">
        <v>0</v>
      </c>
      <c r="V246" s="235">
        <f>ROUND(E246*U246,2)</f>
        <v>0</v>
      </c>
      <c r="W246" s="235"/>
      <c r="X246" s="235" t="s">
        <v>279</v>
      </c>
      <c r="Y246" s="235" t="s">
        <v>280</v>
      </c>
      <c r="Z246" s="214"/>
      <c r="AA246" s="214"/>
      <c r="AB246" s="214"/>
      <c r="AC246" s="214"/>
      <c r="AD246" s="214"/>
      <c r="AE246" s="214"/>
      <c r="AF246" s="214"/>
      <c r="AG246" s="214" t="s">
        <v>281</v>
      </c>
      <c r="AH246" s="214"/>
      <c r="AI246" s="214"/>
      <c r="AJ246" s="214"/>
      <c r="AK246" s="214"/>
      <c r="AL246" s="214"/>
      <c r="AM246" s="214"/>
      <c r="AN246" s="214"/>
      <c r="AO246" s="214"/>
      <c r="AP246" s="214"/>
      <c r="AQ246" s="214"/>
      <c r="AR246" s="214"/>
      <c r="AS246" s="214"/>
      <c r="AT246" s="214"/>
      <c r="AU246" s="214"/>
      <c r="AV246" s="214"/>
      <c r="AW246" s="214"/>
      <c r="AX246" s="214"/>
      <c r="AY246" s="214"/>
      <c r="AZ246" s="214"/>
      <c r="BA246" s="214"/>
      <c r="BB246" s="214"/>
      <c r="BC246" s="214"/>
      <c r="BD246" s="214"/>
      <c r="BE246" s="214"/>
      <c r="BF246" s="214"/>
      <c r="BG246" s="214"/>
      <c r="BH246" s="214"/>
    </row>
    <row r="247" spans="1:60" outlineLevel="2" x14ac:dyDescent="0.2">
      <c r="A247" s="231"/>
      <c r="B247" s="232"/>
      <c r="C247" s="263" t="s">
        <v>592</v>
      </c>
      <c r="D247" s="237"/>
      <c r="E247" s="238">
        <v>177</v>
      </c>
      <c r="F247" s="235"/>
      <c r="G247" s="235"/>
      <c r="H247" s="235"/>
      <c r="I247" s="235"/>
      <c r="J247" s="235"/>
      <c r="K247" s="235"/>
      <c r="L247" s="235"/>
      <c r="M247" s="235"/>
      <c r="N247" s="234"/>
      <c r="O247" s="234"/>
      <c r="P247" s="234"/>
      <c r="Q247" s="234"/>
      <c r="R247" s="235"/>
      <c r="S247" s="235"/>
      <c r="T247" s="235"/>
      <c r="U247" s="235"/>
      <c r="V247" s="235"/>
      <c r="W247" s="235"/>
      <c r="X247" s="235"/>
      <c r="Y247" s="235"/>
      <c r="Z247" s="214"/>
      <c r="AA247" s="214"/>
      <c r="AB247" s="214"/>
      <c r="AC247" s="214"/>
      <c r="AD247" s="214"/>
      <c r="AE247" s="214"/>
      <c r="AF247" s="214"/>
      <c r="AG247" s="214" t="s">
        <v>283</v>
      </c>
      <c r="AH247" s="214">
        <v>0</v>
      </c>
      <c r="AI247" s="214"/>
      <c r="AJ247" s="214"/>
      <c r="AK247" s="214"/>
      <c r="AL247" s="214"/>
      <c r="AM247" s="214"/>
      <c r="AN247" s="214"/>
      <c r="AO247" s="214"/>
      <c r="AP247" s="214"/>
      <c r="AQ247" s="214"/>
      <c r="AR247" s="214"/>
      <c r="AS247" s="214"/>
      <c r="AT247" s="214"/>
      <c r="AU247" s="214"/>
      <c r="AV247" s="214"/>
      <c r="AW247" s="214"/>
      <c r="AX247" s="214"/>
      <c r="AY247" s="214"/>
      <c r="AZ247" s="214"/>
      <c r="BA247" s="214"/>
      <c r="BB247" s="214"/>
      <c r="BC247" s="214"/>
      <c r="BD247" s="214"/>
      <c r="BE247" s="214"/>
      <c r="BF247" s="214"/>
      <c r="BG247" s="214"/>
      <c r="BH247" s="214"/>
    </row>
    <row r="248" spans="1:60" ht="22.5" outlineLevel="3" x14ac:dyDescent="0.2">
      <c r="A248" s="231"/>
      <c r="B248" s="232"/>
      <c r="C248" s="263" t="s">
        <v>593</v>
      </c>
      <c r="D248" s="237"/>
      <c r="E248" s="238">
        <v>32.9</v>
      </c>
      <c r="F248" s="235"/>
      <c r="G248" s="235"/>
      <c r="H248" s="235"/>
      <c r="I248" s="235"/>
      <c r="J248" s="235"/>
      <c r="K248" s="235"/>
      <c r="L248" s="235"/>
      <c r="M248" s="235"/>
      <c r="N248" s="234"/>
      <c r="O248" s="234"/>
      <c r="P248" s="234"/>
      <c r="Q248" s="234"/>
      <c r="R248" s="235"/>
      <c r="S248" s="235"/>
      <c r="T248" s="235"/>
      <c r="U248" s="235"/>
      <c r="V248" s="235"/>
      <c r="W248" s="235"/>
      <c r="X248" s="235"/>
      <c r="Y248" s="235"/>
      <c r="Z248" s="214"/>
      <c r="AA248" s="214"/>
      <c r="AB248" s="214"/>
      <c r="AC248" s="214"/>
      <c r="AD248" s="214"/>
      <c r="AE248" s="214"/>
      <c r="AF248" s="214"/>
      <c r="AG248" s="214" t="s">
        <v>283</v>
      </c>
      <c r="AH248" s="214">
        <v>0</v>
      </c>
      <c r="AI248" s="214"/>
      <c r="AJ248" s="214"/>
      <c r="AK248" s="214"/>
      <c r="AL248" s="214"/>
      <c r="AM248" s="214"/>
      <c r="AN248" s="214"/>
      <c r="AO248" s="214"/>
      <c r="AP248" s="214"/>
      <c r="AQ248" s="214"/>
      <c r="AR248" s="214"/>
      <c r="AS248" s="214"/>
      <c r="AT248" s="214"/>
      <c r="AU248" s="214"/>
      <c r="AV248" s="214"/>
      <c r="AW248" s="214"/>
      <c r="AX248" s="214"/>
      <c r="AY248" s="214"/>
      <c r="AZ248" s="214"/>
      <c r="BA248" s="214"/>
      <c r="BB248" s="214"/>
      <c r="BC248" s="214"/>
      <c r="BD248" s="214"/>
      <c r="BE248" s="214"/>
      <c r="BF248" s="214"/>
      <c r="BG248" s="214"/>
      <c r="BH248" s="214"/>
    </row>
    <row r="249" spans="1:60" ht="22.5" outlineLevel="1" x14ac:dyDescent="0.2">
      <c r="A249" s="248">
        <v>80</v>
      </c>
      <c r="B249" s="249" t="s">
        <v>594</v>
      </c>
      <c r="C249" s="262" t="s">
        <v>595</v>
      </c>
      <c r="D249" s="250" t="s">
        <v>276</v>
      </c>
      <c r="E249" s="251">
        <v>9.4</v>
      </c>
      <c r="F249" s="252"/>
      <c r="G249" s="253">
        <f>ROUND(E249*F249,2)</f>
        <v>0</v>
      </c>
      <c r="H249" s="236"/>
      <c r="I249" s="235">
        <f>ROUND(E249*H249,2)</f>
        <v>0</v>
      </c>
      <c r="J249" s="236"/>
      <c r="K249" s="235">
        <f>ROUND(E249*J249,2)</f>
        <v>0</v>
      </c>
      <c r="L249" s="235">
        <v>21</v>
      </c>
      <c r="M249" s="235">
        <f>G249*(1+L249/100)</f>
        <v>0</v>
      </c>
      <c r="N249" s="234">
        <v>2.45329</v>
      </c>
      <c r="O249" s="234">
        <f>ROUND(E249*N249,2)</f>
        <v>23.06</v>
      </c>
      <c r="P249" s="234">
        <v>0</v>
      </c>
      <c r="Q249" s="234">
        <f>ROUND(E249*P249,2)</f>
        <v>0</v>
      </c>
      <c r="R249" s="235"/>
      <c r="S249" s="235" t="s">
        <v>311</v>
      </c>
      <c r="T249" s="235" t="s">
        <v>312</v>
      </c>
      <c r="U249" s="235">
        <v>0</v>
      </c>
      <c r="V249" s="235">
        <f>ROUND(E249*U249,2)</f>
        <v>0</v>
      </c>
      <c r="W249" s="235"/>
      <c r="X249" s="235" t="s">
        <v>279</v>
      </c>
      <c r="Y249" s="235" t="s">
        <v>280</v>
      </c>
      <c r="Z249" s="214"/>
      <c r="AA249" s="214"/>
      <c r="AB249" s="214"/>
      <c r="AC249" s="214"/>
      <c r="AD249" s="214"/>
      <c r="AE249" s="214"/>
      <c r="AF249" s="214"/>
      <c r="AG249" s="214" t="s">
        <v>293</v>
      </c>
      <c r="AH249" s="214"/>
      <c r="AI249" s="214"/>
      <c r="AJ249" s="214"/>
      <c r="AK249" s="214"/>
      <c r="AL249" s="214"/>
      <c r="AM249" s="214"/>
      <c r="AN249" s="214"/>
      <c r="AO249" s="214"/>
      <c r="AP249" s="214"/>
      <c r="AQ249" s="214"/>
      <c r="AR249" s="214"/>
      <c r="AS249" s="214"/>
      <c r="AT249" s="214"/>
      <c r="AU249" s="214"/>
      <c r="AV249" s="214"/>
      <c r="AW249" s="214"/>
      <c r="AX249" s="214"/>
      <c r="AY249" s="214"/>
      <c r="AZ249" s="214"/>
      <c r="BA249" s="214"/>
      <c r="BB249" s="214"/>
      <c r="BC249" s="214"/>
      <c r="BD249" s="214"/>
      <c r="BE249" s="214"/>
      <c r="BF249" s="214"/>
      <c r="BG249" s="214"/>
      <c r="BH249" s="214"/>
    </row>
    <row r="250" spans="1:60" ht="22.5" outlineLevel="2" x14ac:dyDescent="0.2">
      <c r="A250" s="231"/>
      <c r="B250" s="232"/>
      <c r="C250" s="263" t="s">
        <v>596</v>
      </c>
      <c r="D250" s="237"/>
      <c r="E250" s="238">
        <v>4.6462500000000002</v>
      </c>
      <c r="F250" s="235"/>
      <c r="G250" s="235"/>
      <c r="H250" s="235"/>
      <c r="I250" s="235"/>
      <c r="J250" s="235"/>
      <c r="K250" s="235"/>
      <c r="L250" s="235"/>
      <c r="M250" s="235"/>
      <c r="N250" s="234"/>
      <c r="O250" s="234"/>
      <c r="P250" s="234"/>
      <c r="Q250" s="234"/>
      <c r="R250" s="235"/>
      <c r="S250" s="235"/>
      <c r="T250" s="235"/>
      <c r="U250" s="235"/>
      <c r="V250" s="235"/>
      <c r="W250" s="235"/>
      <c r="X250" s="235"/>
      <c r="Y250" s="235"/>
      <c r="Z250" s="214"/>
      <c r="AA250" s="214"/>
      <c r="AB250" s="214"/>
      <c r="AC250" s="214"/>
      <c r="AD250" s="214"/>
      <c r="AE250" s="214"/>
      <c r="AF250" s="214"/>
      <c r="AG250" s="214" t="s">
        <v>283</v>
      </c>
      <c r="AH250" s="214">
        <v>0</v>
      </c>
      <c r="AI250" s="214"/>
      <c r="AJ250" s="214"/>
      <c r="AK250" s="214"/>
      <c r="AL250" s="214"/>
      <c r="AM250" s="214"/>
      <c r="AN250" s="214"/>
      <c r="AO250" s="214"/>
      <c r="AP250" s="214"/>
      <c r="AQ250" s="214"/>
      <c r="AR250" s="214"/>
      <c r="AS250" s="214"/>
      <c r="AT250" s="214"/>
      <c r="AU250" s="214"/>
      <c r="AV250" s="214"/>
      <c r="AW250" s="214"/>
      <c r="AX250" s="214"/>
      <c r="AY250" s="214"/>
      <c r="AZ250" s="214"/>
      <c r="BA250" s="214"/>
      <c r="BB250" s="214"/>
      <c r="BC250" s="214"/>
      <c r="BD250" s="214"/>
      <c r="BE250" s="214"/>
      <c r="BF250" s="214"/>
      <c r="BG250" s="214"/>
      <c r="BH250" s="214"/>
    </row>
    <row r="251" spans="1:60" ht="33.75" outlineLevel="3" x14ac:dyDescent="0.2">
      <c r="A251" s="231"/>
      <c r="B251" s="232"/>
      <c r="C251" s="263" t="s">
        <v>597</v>
      </c>
      <c r="D251" s="237"/>
      <c r="E251" s="238">
        <v>4.7537500000000001</v>
      </c>
      <c r="F251" s="235"/>
      <c r="G251" s="235"/>
      <c r="H251" s="235"/>
      <c r="I251" s="235"/>
      <c r="J251" s="235"/>
      <c r="K251" s="235"/>
      <c r="L251" s="235"/>
      <c r="M251" s="235"/>
      <c r="N251" s="234"/>
      <c r="O251" s="234"/>
      <c r="P251" s="234"/>
      <c r="Q251" s="234"/>
      <c r="R251" s="235"/>
      <c r="S251" s="235"/>
      <c r="T251" s="235"/>
      <c r="U251" s="235"/>
      <c r="V251" s="235"/>
      <c r="W251" s="235"/>
      <c r="X251" s="235"/>
      <c r="Y251" s="235"/>
      <c r="Z251" s="214"/>
      <c r="AA251" s="214"/>
      <c r="AB251" s="214"/>
      <c r="AC251" s="214"/>
      <c r="AD251" s="214"/>
      <c r="AE251" s="214"/>
      <c r="AF251" s="214"/>
      <c r="AG251" s="214" t="s">
        <v>283</v>
      </c>
      <c r="AH251" s="214">
        <v>0</v>
      </c>
      <c r="AI251" s="214"/>
      <c r="AJ251" s="214"/>
      <c r="AK251" s="214"/>
      <c r="AL251" s="214"/>
      <c r="AM251" s="214"/>
      <c r="AN251" s="214"/>
      <c r="AO251" s="214"/>
      <c r="AP251" s="214"/>
      <c r="AQ251" s="214"/>
      <c r="AR251" s="214"/>
      <c r="AS251" s="214"/>
      <c r="AT251" s="214"/>
      <c r="AU251" s="214"/>
      <c r="AV251" s="214"/>
      <c r="AW251" s="214"/>
      <c r="AX251" s="214"/>
      <c r="AY251" s="214"/>
      <c r="AZ251" s="214"/>
      <c r="BA251" s="214"/>
      <c r="BB251" s="214"/>
      <c r="BC251" s="214"/>
      <c r="BD251" s="214"/>
      <c r="BE251" s="214"/>
      <c r="BF251" s="214"/>
      <c r="BG251" s="214"/>
      <c r="BH251" s="214"/>
    </row>
    <row r="252" spans="1:60" outlineLevel="1" x14ac:dyDescent="0.2">
      <c r="A252" s="248">
        <v>81</v>
      </c>
      <c r="B252" s="249" t="s">
        <v>598</v>
      </c>
      <c r="C252" s="262" t="s">
        <v>599</v>
      </c>
      <c r="D252" s="250" t="s">
        <v>276</v>
      </c>
      <c r="E252" s="251">
        <v>336.99</v>
      </c>
      <c r="F252" s="252"/>
      <c r="G252" s="253">
        <f>ROUND(E252*F252,2)</f>
        <v>0</v>
      </c>
      <c r="H252" s="236"/>
      <c r="I252" s="235">
        <f>ROUND(E252*H252,2)</f>
        <v>0</v>
      </c>
      <c r="J252" s="236"/>
      <c r="K252" s="235">
        <f>ROUND(E252*J252,2)</f>
        <v>0</v>
      </c>
      <c r="L252" s="235">
        <v>21</v>
      </c>
      <c r="M252" s="235">
        <f>G252*(1+L252/100)</f>
        <v>0</v>
      </c>
      <c r="N252" s="234">
        <v>0</v>
      </c>
      <c r="O252" s="234">
        <f>ROUND(E252*N252,2)</f>
        <v>0</v>
      </c>
      <c r="P252" s="234">
        <v>0</v>
      </c>
      <c r="Q252" s="234">
        <f>ROUND(E252*P252,2)</f>
        <v>0</v>
      </c>
      <c r="R252" s="235"/>
      <c r="S252" s="235" t="s">
        <v>277</v>
      </c>
      <c r="T252" s="235" t="s">
        <v>278</v>
      </c>
      <c r="U252" s="235">
        <v>0.21</v>
      </c>
      <c r="V252" s="235">
        <f>ROUND(E252*U252,2)</f>
        <v>70.77</v>
      </c>
      <c r="W252" s="235"/>
      <c r="X252" s="235" t="s">
        <v>279</v>
      </c>
      <c r="Y252" s="235" t="s">
        <v>280</v>
      </c>
      <c r="Z252" s="214"/>
      <c r="AA252" s="214"/>
      <c r="AB252" s="214"/>
      <c r="AC252" s="214"/>
      <c r="AD252" s="214"/>
      <c r="AE252" s="214"/>
      <c r="AF252" s="214"/>
      <c r="AG252" s="214" t="s">
        <v>293</v>
      </c>
      <c r="AH252" s="214"/>
      <c r="AI252" s="214"/>
      <c r="AJ252" s="214"/>
      <c r="AK252" s="214"/>
      <c r="AL252" s="214"/>
      <c r="AM252" s="214"/>
      <c r="AN252" s="214"/>
      <c r="AO252" s="214"/>
      <c r="AP252" s="214"/>
      <c r="AQ252" s="214"/>
      <c r="AR252" s="214"/>
      <c r="AS252" s="214"/>
      <c r="AT252" s="214"/>
      <c r="AU252" s="214"/>
      <c r="AV252" s="214"/>
      <c r="AW252" s="214"/>
      <c r="AX252" s="214"/>
      <c r="AY252" s="214"/>
      <c r="AZ252" s="214"/>
      <c r="BA252" s="214"/>
      <c r="BB252" s="214"/>
      <c r="BC252" s="214"/>
      <c r="BD252" s="214"/>
      <c r="BE252" s="214"/>
      <c r="BF252" s="214"/>
      <c r="BG252" s="214"/>
      <c r="BH252" s="214"/>
    </row>
    <row r="253" spans="1:60" outlineLevel="2" x14ac:dyDescent="0.2">
      <c r="A253" s="231"/>
      <c r="B253" s="232"/>
      <c r="C253" s="263" t="s">
        <v>600</v>
      </c>
      <c r="D253" s="237"/>
      <c r="E253" s="238">
        <v>34.389600000000002</v>
      </c>
      <c r="F253" s="235"/>
      <c r="G253" s="235"/>
      <c r="H253" s="235"/>
      <c r="I253" s="235"/>
      <c r="J253" s="235"/>
      <c r="K253" s="235"/>
      <c r="L253" s="235"/>
      <c r="M253" s="235"/>
      <c r="N253" s="234"/>
      <c r="O253" s="234"/>
      <c r="P253" s="234"/>
      <c r="Q253" s="234"/>
      <c r="R253" s="235"/>
      <c r="S253" s="235"/>
      <c r="T253" s="235"/>
      <c r="U253" s="235"/>
      <c r="V253" s="235"/>
      <c r="W253" s="235"/>
      <c r="X253" s="235"/>
      <c r="Y253" s="235"/>
      <c r="Z253" s="214"/>
      <c r="AA253" s="214"/>
      <c r="AB253" s="214"/>
      <c r="AC253" s="214"/>
      <c r="AD253" s="214"/>
      <c r="AE253" s="214"/>
      <c r="AF253" s="214"/>
      <c r="AG253" s="214" t="s">
        <v>283</v>
      </c>
      <c r="AH253" s="214">
        <v>0</v>
      </c>
      <c r="AI253" s="214"/>
      <c r="AJ253" s="214"/>
      <c r="AK253" s="214"/>
      <c r="AL253" s="214"/>
      <c r="AM253" s="214"/>
      <c r="AN253" s="214"/>
      <c r="AO253" s="214"/>
      <c r="AP253" s="214"/>
      <c r="AQ253" s="214"/>
      <c r="AR253" s="214"/>
      <c r="AS253" s="214"/>
      <c r="AT253" s="214"/>
      <c r="AU253" s="214"/>
      <c r="AV253" s="214"/>
      <c r="AW253" s="214"/>
      <c r="AX253" s="214"/>
      <c r="AY253" s="214"/>
      <c r="AZ253" s="214"/>
      <c r="BA253" s="214"/>
      <c r="BB253" s="214"/>
      <c r="BC253" s="214"/>
      <c r="BD253" s="214"/>
      <c r="BE253" s="214"/>
      <c r="BF253" s="214"/>
      <c r="BG253" s="214"/>
      <c r="BH253" s="214"/>
    </row>
    <row r="254" spans="1:60" ht="22.5" outlineLevel="3" x14ac:dyDescent="0.2">
      <c r="A254" s="231"/>
      <c r="B254" s="232"/>
      <c r="C254" s="263" t="s">
        <v>540</v>
      </c>
      <c r="D254" s="237"/>
      <c r="E254" s="238">
        <v>2.9116599999999999</v>
      </c>
      <c r="F254" s="235"/>
      <c r="G254" s="235"/>
      <c r="H254" s="235"/>
      <c r="I254" s="235"/>
      <c r="J254" s="235"/>
      <c r="K254" s="235"/>
      <c r="L254" s="235"/>
      <c r="M254" s="235"/>
      <c r="N254" s="234"/>
      <c r="O254" s="234"/>
      <c r="P254" s="234"/>
      <c r="Q254" s="234"/>
      <c r="R254" s="235"/>
      <c r="S254" s="235"/>
      <c r="T254" s="235"/>
      <c r="U254" s="235"/>
      <c r="V254" s="235"/>
      <c r="W254" s="235"/>
      <c r="X254" s="235"/>
      <c r="Y254" s="235"/>
      <c r="Z254" s="214"/>
      <c r="AA254" s="214"/>
      <c r="AB254" s="214"/>
      <c r="AC254" s="214"/>
      <c r="AD254" s="214"/>
      <c r="AE254" s="214"/>
      <c r="AF254" s="214"/>
      <c r="AG254" s="214" t="s">
        <v>283</v>
      </c>
      <c r="AH254" s="214">
        <v>0</v>
      </c>
      <c r="AI254" s="214"/>
      <c r="AJ254" s="214"/>
      <c r="AK254" s="214"/>
      <c r="AL254" s="214"/>
      <c r="AM254" s="214"/>
      <c r="AN254" s="214"/>
      <c r="AO254" s="214"/>
      <c r="AP254" s="214"/>
      <c r="AQ254" s="214"/>
      <c r="AR254" s="214"/>
      <c r="AS254" s="214"/>
      <c r="AT254" s="214"/>
      <c r="AU254" s="214"/>
      <c r="AV254" s="214"/>
      <c r="AW254" s="214"/>
      <c r="AX254" s="214"/>
      <c r="AY254" s="214"/>
      <c r="AZ254" s="214"/>
      <c r="BA254" s="214"/>
      <c r="BB254" s="214"/>
      <c r="BC254" s="214"/>
      <c r="BD254" s="214"/>
      <c r="BE254" s="214"/>
      <c r="BF254" s="214"/>
      <c r="BG254" s="214"/>
      <c r="BH254" s="214"/>
    </row>
    <row r="255" spans="1:60" outlineLevel="3" x14ac:dyDescent="0.2">
      <c r="A255" s="231"/>
      <c r="B255" s="232"/>
      <c r="C255" s="263" t="s">
        <v>541</v>
      </c>
      <c r="D255" s="237"/>
      <c r="E255" s="238">
        <v>1.40873</v>
      </c>
      <c r="F255" s="235"/>
      <c r="G255" s="235"/>
      <c r="H255" s="235"/>
      <c r="I255" s="235"/>
      <c r="J255" s="235"/>
      <c r="K255" s="235"/>
      <c r="L255" s="235"/>
      <c r="M255" s="235"/>
      <c r="N255" s="234"/>
      <c r="O255" s="234"/>
      <c r="P255" s="234"/>
      <c r="Q255" s="234"/>
      <c r="R255" s="235"/>
      <c r="S255" s="235"/>
      <c r="T255" s="235"/>
      <c r="U255" s="235"/>
      <c r="V255" s="235"/>
      <c r="W255" s="235"/>
      <c r="X255" s="235"/>
      <c r="Y255" s="235"/>
      <c r="Z255" s="214"/>
      <c r="AA255" s="214"/>
      <c r="AB255" s="214"/>
      <c r="AC255" s="214"/>
      <c r="AD255" s="214"/>
      <c r="AE255" s="214"/>
      <c r="AF255" s="214"/>
      <c r="AG255" s="214" t="s">
        <v>283</v>
      </c>
      <c r="AH255" s="214">
        <v>0</v>
      </c>
      <c r="AI255" s="214"/>
      <c r="AJ255" s="214"/>
      <c r="AK255" s="214"/>
      <c r="AL255" s="214"/>
      <c r="AM255" s="214"/>
      <c r="AN255" s="214"/>
      <c r="AO255" s="214"/>
      <c r="AP255" s="214"/>
      <c r="AQ255" s="214"/>
      <c r="AR255" s="214"/>
      <c r="AS255" s="214"/>
      <c r="AT255" s="214"/>
      <c r="AU255" s="214"/>
      <c r="AV255" s="214"/>
      <c r="AW255" s="214"/>
      <c r="AX255" s="214"/>
      <c r="AY255" s="214"/>
      <c r="AZ255" s="214"/>
      <c r="BA255" s="214"/>
      <c r="BB255" s="214"/>
      <c r="BC255" s="214"/>
      <c r="BD255" s="214"/>
      <c r="BE255" s="214"/>
      <c r="BF255" s="214"/>
      <c r="BG255" s="214"/>
      <c r="BH255" s="214"/>
    </row>
    <row r="256" spans="1:60" outlineLevel="3" x14ac:dyDescent="0.2">
      <c r="A256" s="231"/>
      <c r="B256" s="232"/>
      <c r="C256" s="263" t="s">
        <v>542</v>
      </c>
      <c r="D256" s="237"/>
      <c r="E256" s="238">
        <v>3.5385</v>
      </c>
      <c r="F256" s="235"/>
      <c r="G256" s="235"/>
      <c r="H256" s="235"/>
      <c r="I256" s="235"/>
      <c r="J256" s="235"/>
      <c r="K256" s="235"/>
      <c r="L256" s="235"/>
      <c r="M256" s="235"/>
      <c r="N256" s="234"/>
      <c r="O256" s="234"/>
      <c r="P256" s="234"/>
      <c r="Q256" s="234"/>
      <c r="R256" s="235"/>
      <c r="S256" s="235"/>
      <c r="T256" s="235"/>
      <c r="U256" s="235"/>
      <c r="V256" s="235"/>
      <c r="W256" s="235"/>
      <c r="X256" s="235"/>
      <c r="Y256" s="235"/>
      <c r="Z256" s="214"/>
      <c r="AA256" s="214"/>
      <c r="AB256" s="214"/>
      <c r="AC256" s="214"/>
      <c r="AD256" s="214"/>
      <c r="AE256" s="214"/>
      <c r="AF256" s="214"/>
      <c r="AG256" s="214" t="s">
        <v>283</v>
      </c>
      <c r="AH256" s="214">
        <v>0</v>
      </c>
      <c r="AI256" s="214"/>
      <c r="AJ256" s="214"/>
      <c r="AK256" s="214"/>
      <c r="AL256" s="214"/>
      <c r="AM256" s="214"/>
      <c r="AN256" s="214"/>
      <c r="AO256" s="214"/>
      <c r="AP256" s="214"/>
      <c r="AQ256" s="214"/>
      <c r="AR256" s="214"/>
      <c r="AS256" s="214"/>
      <c r="AT256" s="214"/>
      <c r="AU256" s="214"/>
      <c r="AV256" s="214"/>
      <c r="AW256" s="214"/>
      <c r="AX256" s="214"/>
      <c r="AY256" s="214"/>
      <c r="AZ256" s="214"/>
      <c r="BA256" s="214"/>
      <c r="BB256" s="214"/>
      <c r="BC256" s="214"/>
      <c r="BD256" s="214"/>
      <c r="BE256" s="214"/>
      <c r="BF256" s="214"/>
      <c r="BG256" s="214"/>
      <c r="BH256" s="214"/>
    </row>
    <row r="257" spans="1:60" outlineLevel="3" x14ac:dyDescent="0.2">
      <c r="A257" s="231"/>
      <c r="B257" s="232"/>
      <c r="C257" s="263" t="s">
        <v>601</v>
      </c>
      <c r="D257" s="237"/>
      <c r="E257" s="238">
        <v>45.750450000000001</v>
      </c>
      <c r="F257" s="235"/>
      <c r="G257" s="235"/>
      <c r="H257" s="235"/>
      <c r="I257" s="235"/>
      <c r="J257" s="235"/>
      <c r="K257" s="235"/>
      <c r="L257" s="235"/>
      <c r="M257" s="235"/>
      <c r="N257" s="234"/>
      <c r="O257" s="234"/>
      <c r="P257" s="234"/>
      <c r="Q257" s="234"/>
      <c r="R257" s="235"/>
      <c r="S257" s="235"/>
      <c r="T257" s="235"/>
      <c r="U257" s="235"/>
      <c r="V257" s="235"/>
      <c r="W257" s="235"/>
      <c r="X257" s="235"/>
      <c r="Y257" s="235"/>
      <c r="Z257" s="214"/>
      <c r="AA257" s="214"/>
      <c r="AB257" s="214"/>
      <c r="AC257" s="214"/>
      <c r="AD257" s="214"/>
      <c r="AE257" s="214"/>
      <c r="AF257" s="214"/>
      <c r="AG257" s="214" t="s">
        <v>283</v>
      </c>
      <c r="AH257" s="214">
        <v>0</v>
      </c>
      <c r="AI257" s="214"/>
      <c r="AJ257" s="214"/>
      <c r="AK257" s="214"/>
      <c r="AL257" s="214"/>
      <c r="AM257" s="214"/>
      <c r="AN257" s="214"/>
      <c r="AO257" s="214"/>
      <c r="AP257" s="214"/>
      <c r="AQ257" s="214"/>
      <c r="AR257" s="214"/>
      <c r="AS257" s="214"/>
      <c r="AT257" s="214"/>
      <c r="AU257" s="214"/>
      <c r="AV257" s="214"/>
      <c r="AW257" s="214"/>
      <c r="AX257" s="214"/>
      <c r="AY257" s="214"/>
      <c r="AZ257" s="214"/>
      <c r="BA257" s="214"/>
      <c r="BB257" s="214"/>
      <c r="BC257" s="214"/>
      <c r="BD257" s="214"/>
      <c r="BE257" s="214"/>
      <c r="BF257" s="214"/>
      <c r="BG257" s="214"/>
      <c r="BH257" s="214"/>
    </row>
    <row r="258" spans="1:60" ht="22.5" outlineLevel="3" x14ac:dyDescent="0.2">
      <c r="A258" s="231"/>
      <c r="B258" s="232"/>
      <c r="C258" s="263" t="s">
        <v>602</v>
      </c>
      <c r="D258" s="237"/>
      <c r="E258" s="238">
        <v>125.83136</v>
      </c>
      <c r="F258" s="235"/>
      <c r="G258" s="235"/>
      <c r="H258" s="235"/>
      <c r="I258" s="235"/>
      <c r="J258" s="235"/>
      <c r="K258" s="235"/>
      <c r="L258" s="235"/>
      <c r="M258" s="235"/>
      <c r="N258" s="234"/>
      <c r="O258" s="234"/>
      <c r="P258" s="234"/>
      <c r="Q258" s="234"/>
      <c r="R258" s="235"/>
      <c r="S258" s="235"/>
      <c r="T258" s="235"/>
      <c r="U258" s="235"/>
      <c r="V258" s="235"/>
      <c r="W258" s="235"/>
      <c r="X258" s="235"/>
      <c r="Y258" s="235"/>
      <c r="Z258" s="214"/>
      <c r="AA258" s="214"/>
      <c r="AB258" s="214"/>
      <c r="AC258" s="214"/>
      <c r="AD258" s="214"/>
      <c r="AE258" s="214"/>
      <c r="AF258" s="214"/>
      <c r="AG258" s="214" t="s">
        <v>283</v>
      </c>
      <c r="AH258" s="214">
        <v>0</v>
      </c>
      <c r="AI258" s="214"/>
      <c r="AJ258" s="214"/>
      <c r="AK258" s="214"/>
      <c r="AL258" s="214"/>
      <c r="AM258" s="214"/>
      <c r="AN258" s="214"/>
      <c r="AO258" s="214"/>
      <c r="AP258" s="214"/>
      <c r="AQ258" s="214"/>
      <c r="AR258" s="214"/>
      <c r="AS258" s="214"/>
      <c r="AT258" s="214"/>
      <c r="AU258" s="214"/>
      <c r="AV258" s="214"/>
      <c r="AW258" s="214"/>
      <c r="AX258" s="214"/>
      <c r="AY258" s="214"/>
      <c r="AZ258" s="214"/>
      <c r="BA258" s="214"/>
      <c r="BB258" s="214"/>
      <c r="BC258" s="214"/>
      <c r="BD258" s="214"/>
      <c r="BE258" s="214"/>
      <c r="BF258" s="214"/>
      <c r="BG258" s="214"/>
      <c r="BH258" s="214"/>
    </row>
    <row r="259" spans="1:60" outlineLevel="3" x14ac:dyDescent="0.2">
      <c r="A259" s="231"/>
      <c r="B259" s="232"/>
      <c r="C259" s="263" t="s">
        <v>603</v>
      </c>
      <c r="D259" s="237"/>
      <c r="E259" s="238">
        <v>64.705730000000003</v>
      </c>
      <c r="F259" s="235"/>
      <c r="G259" s="235"/>
      <c r="H259" s="235"/>
      <c r="I259" s="235"/>
      <c r="J259" s="235"/>
      <c r="K259" s="235"/>
      <c r="L259" s="235"/>
      <c r="M259" s="235"/>
      <c r="N259" s="234"/>
      <c r="O259" s="234"/>
      <c r="P259" s="234"/>
      <c r="Q259" s="234"/>
      <c r="R259" s="235"/>
      <c r="S259" s="235"/>
      <c r="T259" s="235"/>
      <c r="U259" s="235"/>
      <c r="V259" s="235"/>
      <c r="W259" s="235"/>
      <c r="X259" s="235"/>
      <c r="Y259" s="235"/>
      <c r="Z259" s="214"/>
      <c r="AA259" s="214"/>
      <c r="AB259" s="214"/>
      <c r="AC259" s="214"/>
      <c r="AD259" s="214"/>
      <c r="AE259" s="214"/>
      <c r="AF259" s="214"/>
      <c r="AG259" s="214" t="s">
        <v>283</v>
      </c>
      <c r="AH259" s="214">
        <v>0</v>
      </c>
      <c r="AI259" s="214"/>
      <c r="AJ259" s="214"/>
      <c r="AK259" s="214"/>
      <c r="AL259" s="214"/>
      <c r="AM259" s="214"/>
      <c r="AN259" s="214"/>
      <c r="AO259" s="214"/>
      <c r="AP259" s="214"/>
      <c r="AQ259" s="214"/>
      <c r="AR259" s="214"/>
      <c r="AS259" s="214"/>
      <c r="AT259" s="214"/>
      <c r="AU259" s="214"/>
      <c r="AV259" s="214"/>
      <c r="AW259" s="214"/>
      <c r="AX259" s="214"/>
      <c r="AY259" s="214"/>
      <c r="AZ259" s="214"/>
      <c r="BA259" s="214"/>
      <c r="BB259" s="214"/>
      <c r="BC259" s="214"/>
      <c r="BD259" s="214"/>
      <c r="BE259" s="214"/>
      <c r="BF259" s="214"/>
      <c r="BG259" s="214"/>
      <c r="BH259" s="214"/>
    </row>
    <row r="260" spans="1:60" outlineLevel="3" x14ac:dyDescent="0.2">
      <c r="A260" s="231"/>
      <c r="B260" s="232"/>
      <c r="C260" s="263" t="s">
        <v>604</v>
      </c>
      <c r="D260" s="237"/>
      <c r="E260" s="238">
        <v>4.3735499999999998</v>
      </c>
      <c r="F260" s="235"/>
      <c r="G260" s="235"/>
      <c r="H260" s="235"/>
      <c r="I260" s="235"/>
      <c r="J260" s="235"/>
      <c r="K260" s="235"/>
      <c r="L260" s="235"/>
      <c r="M260" s="235"/>
      <c r="N260" s="234"/>
      <c r="O260" s="234"/>
      <c r="P260" s="234"/>
      <c r="Q260" s="234"/>
      <c r="R260" s="235"/>
      <c r="S260" s="235"/>
      <c r="T260" s="235"/>
      <c r="U260" s="235"/>
      <c r="V260" s="235"/>
      <c r="W260" s="235"/>
      <c r="X260" s="235"/>
      <c r="Y260" s="235"/>
      <c r="Z260" s="214"/>
      <c r="AA260" s="214"/>
      <c r="AB260" s="214"/>
      <c r="AC260" s="214"/>
      <c r="AD260" s="214"/>
      <c r="AE260" s="214"/>
      <c r="AF260" s="214"/>
      <c r="AG260" s="214" t="s">
        <v>283</v>
      </c>
      <c r="AH260" s="214">
        <v>0</v>
      </c>
      <c r="AI260" s="214"/>
      <c r="AJ260" s="214"/>
      <c r="AK260" s="214"/>
      <c r="AL260" s="214"/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</row>
    <row r="261" spans="1:60" outlineLevel="3" x14ac:dyDescent="0.2">
      <c r="A261" s="231"/>
      <c r="B261" s="232"/>
      <c r="C261" s="263" t="s">
        <v>543</v>
      </c>
      <c r="D261" s="237"/>
      <c r="E261" s="238">
        <v>3.0625</v>
      </c>
      <c r="F261" s="235"/>
      <c r="G261" s="235"/>
      <c r="H261" s="235"/>
      <c r="I261" s="235"/>
      <c r="J261" s="235"/>
      <c r="K261" s="235"/>
      <c r="L261" s="235"/>
      <c r="M261" s="235"/>
      <c r="N261" s="234"/>
      <c r="O261" s="234"/>
      <c r="P261" s="234"/>
      <c r="Q261" s="234"/>
      <c r="R261" s="235"/>
      <c r="S261" s="235"/>
      <c r="T261" s="235"/>
      <c r="U261" s="235"/>
      <c r="V261" s="235"/>
      <c r="W261" s="235"/>
      <c r="X261" s="235"/>
      <c r="Y261" s="235"/>
      <c r="Z261" s="214"/>
      <c r="AA261" s="214"/>
      <c r="AB261" s="214"/>
      <c r="AC261" s="214"/>
      <c r="AD261" s="214"/>
      <c r="AE261" s="214"/>
      <c r="AF261" s="214"/>
      <c r="AG261" s="214" t="s">
        <v>283</v>
      </c>
      <c r="AH261" s="214">
        <v>0</v>
      </c>
      <c r="AI261" s="214"/>
      <c r="AJ261" s="214"/>
      <c r="AK261" s="214"/>
      <c r="AL261" s="214"/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</row>
    <row r="262" spans="1:60" ht="22.5" outlineLevel="3" x14ac:dyDescent="0.2">
      <c r="A262" s="231"/>
      <c r="B262" s="232"/>
      <c r="C262" s="263" t="s">
        <v>547</v>
      </c>
      <c r="D262" s="237"/>
      <c r="E262" s="238">
        <v>3.36</v>
      </c>
      <c r="F262" s="235"/>
      <c r="G262" s="235"/>
      <c r="H262" s="235"/>
      <c r="I262" s="235"/>
      <c r="J262" s="235"/>
      <c r="K262" s="235"/>
      <c r="L262" s="235"/>
      <c r="M262" s="235"/>
      <c r="N262" s="234"/>
      <c r="O262" s="234"/>
      <c r="P262" s="234"/>
      <c r="Q262" s="234"/>
      <c r="R262" s="235"/>
      <c r="S262" s="235"/>
      <c r="T262" s="235"/>
      <c r="U262" s="235"/>
      <c r="V262" s="235"/>
      <c r="W262" s="235"/>
      <c r="X262" s="235"/>
      <c r="Y262" s="235"/>
      <c r="Z262" s="214"/>
      <c r="AA262" s="214"/>
      <c r="AB262" s="214"/>
      <c r="AC262" s="214"/>
      <c r="AD262" s="214"/>
      <c r="AE262" s="214"/>
      <c r="AF262" s="214"/>
      <c r="AG262" s="214" t="s">
        <v>283</v>
      </c>
      <c r="AH262" s="214">
        <v>0</v>
      </c>
      <c r="AI262" s="214"/>
      <c r="AJ262" s="214"/>
      <c r="AK262" s="214"/>
      <c r="AL262" s="214"/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</row>
    <row r="263" spans="1:60" outlineLevel="3" x14ac:dyDescent="0.2">
      <c r="A263" s="231"/>
      <c r="B263" s="232"/>
      <c r="C263" s="263" t="s">
        <v>548</v>
      </c>
      <c r="D263" s="237"/>
      <c r="E263" s="238">
        <v>0.10920000000000001</v>
      </c>
      <c r="F263" s="235"/>
      <c r="G263" s="235"/>
      <c r="H263" s="235"/>
      <c r="I263" s="235"/>
      <c r="J263" s="235"/>
      <c r="K263" s="235"/>
      <c r="L263" s="235"/>
      <c r="M263" s="235"/>
      <c r="N263" s="234"/>
      <c r="O263" s="234"/>
      <c r="P263" s="234"/>
      <c r="Q263" s="234"/>
      <c r="R263" s="235"/>
      <c r="S263" s="235"/>
      <c r="T263" s="235"/>
      <c r="U263" s="235"/>
      <c r="V263" s="235"/>
      <c r="W263" s="235"/>
      <c r="X263" s="235"/>
      <c r="Y263" s="235"/>
      <c r="Z263" s="214"/>
      <c r="AA263" s="214"/>
      <c r="AB263" s="214"/>
      <c r="AC263" s="214"/>
      <c r="AD263" s="214"/>
      <c r="AE263" s="214"/>
      <c r="AF263" s="214"/>
      <c r="AG263" s="214" t="s">
        <v>283</v>
      </c>
      <c r="AH263" s="214">
        <v>0</v>
      </c>
      <c r="AI263" s="214"/>
      <c r="AJ263" s="214"/>
      <c r="AK263" s="214"/>
      <c r="AL263" s="214"/>
      <c r="AM263" s="214"/>
      <c r="AN263" s="214"/>
      <c r="AO263" s="214"/>
      <c r="AP263" s="214"/>
      <c r="AQ263" s="214"/>
      <c r="AR263" s="214"/>
      <c r="AS263" s="214"/>
      <c r="AT263" s="214"/>
      <c r="AU263" s="214"/>
      <c r="AV263" s="214"/>
      <c r="AW263" s="214"/>
      <c r="AX263" s="214"/>
      <c r="AY263" s="214"/>
      <c r="AZ263" s="214"/>
      <c r="BA263" s="214"/>
      <c r="BB263" s="214"/>
      <c r="BC263" s="214"/>
      <c r="BD263" s="214"/>
      <c r="BE263" s="214"/>
      <c r="BF263" s="214"/>
      <c r="BG263" s="214"/>
      <c r="BH263" s="214"/>
    </row>
    <row r="264" spans="1:60" outlineLevel="3" x14ac:dyDescent="0.2">
      <c r="A264" s="231"/>
      <c r="B264" s="232"/>
      <c r="C264" s="263" t="s">
        <v>549</v>
      </c>
      <c r="D264" s="237"/>
      <c r="E264" s="238">
        <v>0.46650000000000003</v>
      </c>
      <c r="F264" s="235"/>
      <c r="G264" s="235"/>
      <c r="H264" s="235"/>
      <c r="I264" s="235"/>
      <c r="J264" s="235"/>
      <c r="K264" s="235"/>
      <c r="L264" s="235"/>
      <c r="M264" s="235"/>
      <c r="N264" s="234"/>
      <c r="O264" s="234"/>
      <c r="P264" s="234"/>
      <c r="Q264" s="234"/>
      <c r="R264" s="235"/>
      <c r="S264" s="235"/>
      <c r="T264" s="235"/>
      <c r="U264" s="235"/>
      <c r="V264" s="235"/>
      <c r="W264" s="235"/>
      <c r="X264" s="235"/>
      <c r="Y264" s="235"/>
      <c r="Z264" s="214"/>
      <c r="AA264" s="214"/>
      <c r="AB264" s="214"/>
      <c r="AC264" s="214"/>
      <c r="AD264" s="214"/>
      <c r="AE264" s="214"/>
      <c r="AF264" s="214"/>
      <c r="AG264" s="214" t="s">
        <v>283</v>
      </c>
      <c r="AH264" s="214">
        <v>0</v>
      </c>
      <c r="AI264" s="214"/>
      <c r="AJ264" s="214"/>
      <c r="AK264" s="214"/>
      <c r="AL264" s="214"/>
      <c r="AM264" s="214"/>
      <c r="AN264" s="214"/>
      <c r="AO264" s="214"/>
      <c r="AP264" s="214"/>
      <c r="AQ264" s="214"/>
      <c r="AR264" s="214"/>
      <c r="AS264" s="214"/>
      <c r="AT264" s="214"/>
      <c r="AU264" s="214"/>
      <c r="AV264" s="214"/>
      <c r="AW264" s="214"/>
      <c r="AX264" s="214"/>
      <c r="AY264" s="214"/>
      <c r="AZ264" s="214"/>
      <c r="BA264" s="214"/>
      <c r="BB264" s="214"/>
      <c r="BC264" s="214"/>
      <c r="BD264" s="214"/>
      <c r="BE264" s="214"/>
      <c r="BF264" s="214"/>
      <c r="BG264" s="214"/>
      <c r="BH264" s="214"/>
    </row>
    <row r="265" spans="1:60" outlineLevel="3" x14ac:dyDescent="0.2">
      <c r="A265" s="231"/>
      <c r="B265" s="232"/>
      <c r="C265" s="263" t="s">
        <v>550</v>
      </c>
      <c r="D265" s="237"/>
      <c r="E265" s="238">
        <v>0.16</v>
      </c>
      <c r="F265" s="235"/>
      <c r="G265" s="235"/>
      <c r="H265" s="235"/>
      <c r="I265" s="235"/>
      <c r="J265" s="235"/>
      <c r="K265" s="235"/>
      <c r="L265" s="235"/>
      <c r="M265" s="235"/>
      <c r="N265" s="234"/>
      <c r="O265" s="234"/>
      <c r="P265" s="234"/>
      <c r="Q265" s="234"/>
      <c r="R265" s="235"/>
      <c r="S265" s="235"/>
      <c r="T265" s="235"/>
      <c r="U265" s="235"/>
      <c r="V265" s="235"/>
      <c r="W265" s="235"/>
      <c r="X265" s="235"/>
      <c r="Y265" s="235"/>
      <c r="Z265" s="214"/>
      <c r="AA265" s="214"/>
      <c r="AB265" s="214"/>
      <c r="AC265" s="214"/>
      <c r="AD265" s="214"/>
      <c r="AE265" s="214"/>
      <c r="AF265" s="214"/>
      <c r="AG265" s="214" t="s">
        <v>283</v>
      </c>
      <c r="AH265" s="214">
        <v>0</v>
      </c>
      <c r="AI265" s="214"/>
      <c r="AJ265" s="214"/>
      <c r="AK265" s="214"/>
      <c r="AL265" s="214"/>
      <c r="AM265" s="214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</row>
    <row r="266" spans="1:60" outlineLevel="3" x14ac:dyDescent="0.2">
      <c r="A266" s="231"/>
      <c r="B266" s="232"/>
      <c r="C266" s="263" t="s">
        <v>551</v>
      </c>
      <c r="D266" s="237"/>
      <c r="E266" s="238">
        <v>0.60599999999999998</v>
      </c>
      <c r="F266" s="235"/>
      <c r="G266" s="235"/>
      <c r="H266" s="235"/>
      <c r="I266" s="235"/>
      <c r="J266" s="235"/>
      <c r="K266" s="235"/>
      <c r="L266" s="235"/>
      <c r="M266" s="235"/>
      <c r="N266" s="234"/>
      <c r="O266" s="234"/>
      <c r="P266" s="234"/>
      <c r="Q266" s="234"/>
      <c r="R266" s="235"/>
      <c r="S266" s="235"/>
      <c r="T266" s="235"/>
      <c r="U266" s="235"/>
      <c r="V266" s="235"/>
      <c r="W266" s="235"/>
      <c r="X266" s="235"/>
      <c r="Y266" s="235"/>
      <c r="Z266" s="214"/>
      <c r="AA266" s="214"/>
      <c r="AB266" s="214"/>
      <c r="AC266" s="214"/>
      <c r="AD266" s="214"/>
      <c r="AE266" s="214"/>
      <c r="AF266" s="214"/>
      <c r="AG266" s="214" t="s">
        <v>283</v>
      </c>
      <c r="AH266" s="214">
        <v>0</v>
      </c>
      <c r="AI266" s="214"/>
      <c r="AJ266" s="214"/>
      <c r="AK266" s="214"/>
      <c r="AL266" s="214"/>
      <c r="AM266" s="214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</row>
    <row r="267" spans="1:60" outlineLevel="3" x14ac:dyDescent="0.2">
      <c r="A267" s="231"/>
      <c r="B267" s="232"/>
      <c r="C267" s="263" t="s">
        <v>552</v>
      </c>
      <c r="D267" s="237"/>
      <c r="E267" s="238"/>
      <c r="F267" s="235"/>
      <c r="G267" s="235"/>
      <c r="H267" s="235"/>
      <c r="I267" s="235"/>
      <c r="J267" s="235"/>
      <c r="K267" s="235"/>
      <c r="L267" s="235"/>
      <c r="M267" s="235"/>
      <c r="N267" s="234"/>
      <c r="O267" s="234"/>
      <c r="P267" s="234"/>
      <c r="Q267" s="234"/>
      <c r="R267" s="235"/>
      <c r="S267" s="235"/>
      <c r="T267" s="235"/>
      <c r="U267" s="235"/>
      <c r="V267" s="235"/>
      <c r="W267" s="235"/>
      <c r="X267" s="235"/>
      <c r="Y267" s="235"/>
      <c r="Z267" s="214"/>
      <c r="AA267" s="214"/>
      <c r="AB267" s="214"/>
      <c r="AC267" s="214"/>
      <c r="AD267" s="214"/>
      <c r="AE267" s="214"/>
      <c r="AF267" s="214"/>
      <c r="AG267" s="214" t="s">
        <v>283</v>
      </c>
      <c r="AH267" s="214">
        <v>0</v>
      </c>
      <c r="AI267" s="214"/>
      <c r="AJ267" s="214"/>
      <c r="AK267" s="214"/>
      <c r="AL267" s="214"/>
      <c r="AM267" s="214"/>
      <c r="AN267" s="214"/>
      <c r="AO267" s="214"/>
      <c r="AP267" s="214"/>
      <c r="AQ267" s="214"/>
      <c r="AR267" s="214"/>
      <c r="AS267" s="214"/>
      <c r="AT267" s="214"/>
      <c r="AU267" s="214"/>
      <c r="AV267" s="214"/>
      <c r="AW267" s="214"/>
      <c r="AX267" s="214"/>
      <c r="AY267" s="214"/>
      <c r="AZ267" s="214"/>
      <c r="BA267" s="214"/>
      <c r="BB267" s="214"/>
      <c r="BC267" s="214"/>
      <c r="BD267" s="214"/>
      <c r="BE267" s="214"/>
      <c r="BF267" s="214"/>
      <c r="BG267" s="214"/>
      <c r="BH267" s="214"/>
    </row>
    <row r="268" spans="1:60" outlineLevel="3" x14ac:dyDescent="0.2">
      <c r="A268" s="231"/>
      <c r="B268" s="232"/>
      <c r="C268" s="263" t="s">
        <v>553</v>
      </c>
      <c r="D268" s="237"/>
      <c r="E268" s="238">
        <v>14.827999999999999</v>
      </c>
      <c r="F268" s="235"/>
      <c r="G268" s="235"/>
      <c r="H268" s="235"/>
      <c r="I268" s="235"/>
      <c r="J268" s="235"/>
      <c r="K268" s="235"/>
      <c r="L268" s="235"/>
      <c r="M268" s="235"/>
      <c r="N268" s="234"/>
      <c r="O268" s="234"/>
      <c r="P268" s="234"/>
      <c r="Q268" s="234"/>
      <c r="R268" s="235"/>
      <c r="S268" s="235"/>
      <c r="T268" s="235"/>
      <c r="U268" s="235"/>
      <c r="V268" s="235"/>
      <c r="W268" s="235"/>
      <c r="X268" s="235"/>
      <c r="Y268" s="235"/>
      <c r="Z268" s="214"/>
      <c r="AA268" s="214"/>
      <c r="AB268" s="214"/>
      <c r="AC268" s="214"/>
      <c r="AD268" s="214"/>
      <c r="AE268" s="214"/>
      <c r="AF268" s="214"/>
      <c r="AG268" s="214" t="s">
        <v>283</v>
      </c>
      <c r="AH268" s="214">
        <v>0</v>
      </c>
      <c r="AI268" s="214"/>
      <c r="AJ268" s="214"/>
      <c r="AK268" s="214"/>
      <c r="AL268" s="214"/>
      <c r="AM268" s="214"/>
      <c r="AN268" s="214"/>
      <c r="AO268" s="214"/>
      <c r="AP268" s="214"/>
      <c r="AQ268" s="214"/>
      <c r="AR268" s="214"/>
      <c r="AS268" s="214"/>
      <c r="AT268" s="214"/>
      <c r="AU268" s="214"/>
      <c r="AV268" s="214"/>
      <c r="AW268" s="214"/>
      <c r="AX268" s="214"/>
      <c r="AY268" s="214"/>
      <c r="AZ268" s="214"/>
      <c r="BA268" s="214"/>
      <c r="BB268" s="214"/>
      <c r="BC268" s="214"/>
      <c r="BD268" s="214"/>
      <c r="BE268" s="214"/>
      <c r="BF268" s="214"/>
      <c r="BG268" s="214"/>
      <c r="BH268" s="214"/>
    </row>
    <row r="269" spans="1:60" outlineLevel="3" x14ac:dyDescent="0.2">
      <c r="A269" s="231"/>
      <c r="B269" s="232"/>
      <c r="C269" s="263" t="s">
        <v>605</v>
      </c>
      <c r="D269" s="237"/>
      <c r="E269" s="238">
        <v>0.74024999999999996</v>
      </c>
      <c r="F269" s="235"/>
      <c r="G269" s="235"/>
      <c r="H269" s="235"/>
      <c r="I269" s="235"/>
      <c r="J269" s="235"/>
      <c r="K269" s="235"/>
      <c r="L269" s="235"/>
      <c r="M269" s="235"/>
      <c r="N269" s="234"/>
      <c r="O269" s="234"/>
      <c r="P269" s="234"/>
      <c r="Q269" s="234"/>
      <c r="R269" s="235"/>
      <c r="S269" s="235"/>
      <c r="T269" s="235"/>
      <c r="U269" s="235"/>
      <c r="V269" s="235"/>
      <c r="W269" s="235"/>
      <c r="X269" s="235"/>
      <c r="Y269" s="235"/>
      <c r="Z269" s="214"/>
      <c r="AA269" s="214"/>
      <c r="AB269" s="214"/>
      <c r="AC269" s="214"/>
      <c r="AD269" s="214"/>
      <c r="AE269" s="214"/>
      <c r="AF269" s="214"/>
      <c r="AG269" s="214" t="s">
        <v>283</v>
      </c>
      <c r="AH269" s="214">
        <v>0</v>
      </c>
      <c r="AI269" s="214"/>
      <c r="AJ269" s="214"/>
      <c r="AK269" s="214"/>
      <c r="AL269" s="214"/>
      <c r="AM269" s="214"/>
      <c r="AN269" s="214"/>
      <c r="AO269" s="214"/>
      <c r="AP269" s="214"/>
      <c r="AQ269" s="214"/>
      <c r="AR269" s="214"/>
      <c r="AS269" s="214"/>
      <c r="AT269" s="214"/>
      <c r="AU269" s="214"/>
      <c r="AV269" s="214"/>
      <c r="AW269" s="214"/>
      <c r="AX269" s="214"/>
      <c r="AY269" s="214"/>
      <c r="AZ269" s="214"/>
      <c r="BA269" s="214"/>
      <c r="BB269" s="214"/>
      <c r="BC269" s="214"/>
      <c r="BD269" s="214"/>
      <c r="BE269" s="214"/>
      <c r="BF269" s="214"/>
      <c r="BG269" s="214"/>
      <c r="BH269" s="214"/>
    </row>
    <row r="270" spans="1:60" outlineLevel="3" x14ac:dyDescent="0.2">
      <c r="A270" s="231"/>
      <c r="B270" s="232"/>
      <c r="C270" s="263" t="s">
        <v>606</v>
      </c>
      <c r="D270" s="237"/>
      <c r="E270" s="238">
        <v>2.9670000000000001</v>
      </c>
      <c r="F270" s="235"/>
      <c r="G270" s="235"/>
      <c r="H270" s="235"/>
      <c r="I270" s="235"/>
      <c r="J270" s="235"/>
      <c r="K270" s="235"/>
      <c r="L270" s="235"/>
      <c r="M270" s="235"/>
      <c r="N270" s="234"/>
      <c r="O270" s="234"/>
      <c r="P270" s="234"/>
      <c r="Q270" s="234"/>
      <c r="R270" s="235"/>
      <c r="S270" s="235"/>
      <c r="T270" s="235"/>
      <c r="U270" s="235"/>
      <c r="V270" s="235"/>
      <c r="W270" s="235"/>
      <c r="X270" s="235"/>
      <c r="Y270" s="235"/>
      <c r="Z270" s="214"/>
      <c r="AA270" s="214"/>
      <c r="AB270" s="214"/>
      <c r="AC270" s="214"/>
      <c r="AD270" s="214"/>
      <c r="AE270" s="214"/>
      <c r="AF270" s="214"/>
      <c r="AG270" s="214" t="s">
        <v>283</v>
      </c>
      <c r="AH270" s="214">
        <v>0</v>
      </c>
      <c r="AI270" s="214"/>
      <c r="AJ270" s="214"/>
      <c r="AK270" s="214"/>
      <c r="AL270" s="214"/>
      <c r="AM270" s="214"/>
      <c r="AN270" s="214"/>
      <c r="AO270" s="214"/>
      <c r="AP270" s="214"/>
      <c r="AQ270" s="214"/>
      <c r="AR270" s="214"/>
      <c r="AS270" s="214"/>
      <c r="AT270" s="214"/>
      <c r="AU270" s="214"/>
      <c r="AV270" s="214"/>
      <c r="AW270" s="214"/>
      <c r="AX270" s="214"/>
      <c r="AY270" s="214"/>
      <c r="AZ270" s="214"/>
      <c r="BA270" s="214"/>
      <c r="BB270" s="214"/>
      <c r="BC270" s="214"/>
      <c r="BD270" s="214"/>
      <c r="BE270" s="214"/>
      <c r="BF270" s="214"/>
      <c r="BG270" s="214"/>
      <c r="BH270" s="214"/>
    </row>
    <row r="271" spans="1:60" ht="22.5" outlineLevel="3" x14ac:dyDescent="0.2">
      <c r="A271" s="231"/>
      <c r="B271" s="232"/>
      <c r="C271" s="263" t="s">
        <v>555</v>
      </c>
      <c r="D271" s="237"/>
      <c r="E271" s="238">
        <v>1.054</v>
      </c>
      <c r="F271" s="235"/>
      <c r="G271" s="235"/>
      <c r="H271" s="235"/>
      <c r="I271" s="235"/>
      <c r="J271" s="235"/>
      <c r="K271" s="235"/>
      <c r="L271" s="235"/>
      <c r="M271" s="235"/>
      <c r="N271" s="234"/>
      <c r="O271" s="234"/>
      <c r="P271" s="234"/>
      <c r="Q271" s="234"/>
      <c r="R271" s="235"/>
      <c r="S271" s="235"/>
      <c r="T271" s="235"/>
      <c r="U271" s="235"/>
      <c r="V271" s="235"/>
      <c r="W271" s="235"/>
      <c r="X271" s="235"/>
      <c r="Y271" s="235"/>
      <c r="Z271" s="214"/>
      <c r="AA271" s="214"/>
      <c r="AB271" s="214"/>
      <c r="AC271" s="214"/>
      <c r="AD271" s="214"/>
      <c r="AE271" s="214"/>
      <c r="AF271" s="214"/>
      <c r="AG271" s="214" t="s">
        <v>283</v>
      </c>
      <c r="AH271" s="214">
        <v>0</v>
      </c>
      <c r="AI271" s="214"/>
      <c r="AJ271" s="214"/>
      <c r="AK271" s="214"/>
      <c r="AL271" s="214"/>
      <c r="AM271" s="214"/>
      <c r="AN271" s="214"/>
      <c r="AO271" s="214"/>
      <c r="AP271" s="214"/>
      <c r="AQ271" s="214"/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/>
      <c r="BC271" s="214"/>
      <c r="BD271" s="214"/>
      <c r="BE271" s="214"/>
      <c r="BF271" s="214"/>
      <c r="BG271" s="214"/>
      <c r="BH271" s="214"/>
    </row>
    <row r="272" spans="1:60" outlineLevel="3" x14ac:dyDescent="0.2">
      <c r="A272" s="231"/>
      <c r="B272" s="232"/>
      <c r="C272" s="263" t="s">
        <v>556</v>
      </c>
      <c r="D272" s="237"/>
      <c r="E272" s="238">
        <v>0.88400000000000001</v>
      </c>
      <c r="F272" s="235"/>
      <c r="G272" s="235"/>
      <c r="H272" s="235"/>
      <c r="I272" s="235"/>
      <c r="J272" s="235"/>
      <c r="K272" s="235"/>
      <c r="L272" s="235"/>
      <c r="M272" s="235"/>
      <c r="N272" s="234"/>
      <c r="O272" s="234"/>
      <c r="P272" s="234"/>
      <c r="Q272" s="234"/>
      <c r="R272" s="235"/>
      <c r="S272" s="235"/>
      <c r="T272" s="235"/>
      <c r="U272" s="235"/>
      <c r="V272" s="235"/>
      <c r="W272" s="235"/>
      <c r="X272" s="235"/>
      <c r="Y272" s="235"/>
      <c r="Z272" s="214"/>
      <c r="AA272" s="214"/>
      <c r="AB272" s="214"/>
      <c r="AC272" s="214"/>
      <c r="AD272" s="214"/>
      <c r="AE272" s="214"/>
      <c r="AF272" s="214"/>
      <c r="AG272" s="214" t="s">
        <v>283</v>
      </c>
      <c r="AH272" s="214">
        <v>0</v>
      </c>
      <c r="AI272" s="214"/>
      <c r="AJ272" s="214"/>
      <c r="AK272" s="214"/>
      <c r="AL272" s="214"/>
      <c r="AM272" s="214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</row>
    <row r="273" spans="1:60" outlineLevel="3" x14ac:dyDescent="0.2">
      <c r="A273" s="231"/>
      <c r="B273" s="232"/>
      <c r="C273" s="263" t="s">
        <v>607</v>
      </c>
      <c r="D273" s="237"/>
      <c r="E273" s="238">
        <v>25.842970000000001</v>
      </c>
      <c r="F273" s="235"/>
      <c r="G273" s="235"/>
      <c r="H273" s="235"/>
      <c r="I273" s="235"/>
      <c r="J273" s="235"/>
      <c r="K273" s="235"/>
      <c r="L273" s="235"/>
      <c r="M273" s="235"/>
      <c r="N273" s="234"/>
      <c r="O273" s="234"/>
      <c r="P273" s="234"/>
      <c r="Q273" s="234"/>
      <c r="R273" s="235"/>
      <c r="S273" s="235"/>
      <c r="T273" s="235"/>
      <c r="U273" s="235"/>
      <c r="V273" s="235"/>
      <c r="W273" s="235"/>
      <c r="X273" s="235"/>
      <c r="Y273" s="235"/>
      <c r="Z273" s="214"/>
      <c r="AA273" s="214"/>
      <c r="AB273" s="214"/>
      <c r="AC273" s="214"/>
      <c r="AD273" s="214"/>
      <c r="AE273" s="214"/>
      <c r="AF273" s="214"/>
      <c r="AG273" s="214" t="s">
        <v>283</v>
      </c>
      <c r="AH273" s="214">
        <v>0</v>
      </c>
      <c r="AI273" s="214"/>
      <c r="AJ273" s="214"/>
      <c r="AK273" s="214"/>
      <c r="AL273" s="214"/>
      <c r="AM273" s="214"/>
      <c r="AN273" s="214"/>
      <c r="AO273" s="214"/>
      <c r="AP273" s="214"/>
      <c r="AQ273" s="214"/>
      <c r="AR273" s="214"/>
      <c r="AS273" s="214"/>
      <c r="AT273" s="214"/>
      <c r="AU273" s="214"/>
      <c r="AV273" s="214"/>
      <c r="AW273" s="214"/>
      <c r="AX273" s="214"/>
      <c r="AY273" s="214"/>
      <c r="AZ273" s="214"/>
      <c r="BA273" s="214"/>
      <c r="BB273" s="214"/>
      <c r="BC273" s="214"/>
      <c r="BD273" s="214"/>
      <c r="BE273" s="214"/>
      <c r="BF273" s="214"/>
      <c r="BG273" s="214"/>
      <c r="BH273" s="214"/>
    </row>
    <row r="274" spans="1:60" outlineLevel="1" x14ac:dyDescent="0.2">
      <c r="A274" s="248">
        <v>82</v>
      </c>
      <c r="B274" s="249" t="s">
        <v>608</v>
      </c>
      <c r="C274" s="262" t="s">
        <v>609</v>
      </c>
      <c r="D274" s="250" t="s">
        <v>276</v>
      </c>
      <c r="E274" s="251">
        <v>4.33</v>
      </c>
      <c r="F274" s="252"/>
      <c r="G274" s="253">
        <f>ROUND(E274*F274,2)</f>
        <v>0</v>
      </c>
      <c r="H274" s="236"/>
      <c r="I274" s="235">
        <f>ROUND(E274*H274,2)</f>
        <v>0</v>
      </c>
      <c r="J274" s="236"/>
      <c r="K274" s="235">
        <f>ROUND(E274*J274,2)</f>
        <v>0</v>
      </c>
      <c r="L274" s="235">
        <v>21</v>
      </c>
      <c r="M274" s="235">
        <f>G274*(1+L274/100)</f>
        <v>0</v>
      </c>
      <c r="N274" s="234">
        <v>0</v>
      </c>
      <c r="O274" s="234">
        <f>ROUND(E274*N274,2)</f>
        <v>0</v>
      </c>
      <c r="P274" s="234">
        <v>0</v>
      </c>
      <c r="Q274" s="234">
        <f>ROUND(E274*P274,2)</f>
        <v>0</v>
      </c>
      <c r="R274" s="235"/>
      <c r="S274" s="235" t="s">
        <v>277</v>
      </c>
      <c r="T274" s="235" t="s">
        <v>278</v>
      </c>
      <c r="U274" s="235">
        <v>0.19</v>
      </c>
      <c r="V274" s="235">
        <f>ROUND(E274*U274,2)</f>
        <v>0.82</v>
      </c>
      <c r="W274" s="235"/>
      <c r="X274" s="235" t="s">
        <v>279</v>
      </c>
      <c r="Y274" s="235" t="s">
        <v>280</v>
      </c>
      <c r="Z274" s="214"/>
      <c r="AA274" s="214"/>
      <c r="AB274" s="214"/>
      <c r="AC274" s="214"/>
      <c r="AD274" s="214"/>
      <c r="AE274" s="214"/>
      <c r="AF274" s="214"/>
      <c r="AG274" s="214" t="s">
        <v>293</v>
      </c>
      <c r="AH274" s="214"/>
      <c r="AI274" s="214"/>
      <c r="AJ274" s="214"/>
      <c r="AK274" s="214"/>
      <c r="AL274" s="214"/>
      <c r="AM274" s="214"/>
      <c r="AN274" s="214"/>
      <c r="AO274" s="214"/>
      <c r="AP274" s="214"/>
      <c r="AQ274" s="214"/>
      <c r="AR274" s="214"/>
      <c r="AS274" s="214"/>
      <c r="AT274" s="214"/>
      <c r="AU274" s="214"/>
      <c r="AV274" s="214"/>
      <c r="AW274" s="214"/>
      <c r="AX274" s="214"/>
      <c r="AY274" s="214"/>
      <c r="AZ274" s="214"/>
      <c r="BA274" s="214"/>
      <c r="BB274" s="214"/>
      <c r="BC274" s="214"/>
      <c r="BD274" s="214"/>
      <c r="BE274" s="214"/>
      <c r="BF274" s="214"/>
      <c r="BG274" s="214"/>
      <c r="BH274" s="214"/>
    </row>
    <row r="275" spans="1:60" ht="22.5" outlineLevel="2" x14ac:dyDescent="0.2">
      <c r="A275" s="231"/>
      <c r="B275" s="232"/>
      <c r="C275" s="263" t="s">
        <v>540</v>
      </c>
      <c r="D275" s="237"/>
      <c r="E275" s="238">
        <v>2.9116599999999999</v>
      </c>
      <c r="F275" s="235"/>
      <c r="G275" s="235"/>
      <c r="H275" s="235"/>
      <c r="I275" s="235"/>
      <c r="J275" s="235"/>
      <c r="K275" s="235"/>
      <c r="L275" s="235"/>
      <c r="M275" s="235"/>
      <c r="N275" s="234"/>
      <c r="O275" s="234"/>
      <c r="P275" s="234"/>
      <c r="Q275" s="234"/>
      <c r="R275" s="235"/>
      <c r="S275" s="235"/>
      <c r="T275" s="235"/>
      <c r="U275" s="235"/>
      <c r="V275" s="235"/>
      <c r="W275" s="235"/>
      <c r="X275" s="235"/>
      <c r="Y275" s="235"/>
      <c r="Z275" s="214"/>
      <c r="AA275" s="214"/>
      <c r="AB275" s="214"/>
      <c r="AC275" s="214"/>
      <c r="AD275" s="214"/>
      <c r="AE275" s="214"/>
      <c r="AF275" s="214"/>
      <c r="AG275" s="214" t="s">
        <v>283</v>
      </c>
      <c r="AH275" s="214">
        <v>0</v>
      </c>
      <c r="AI275" s="214"/>
      <c r="AJ275" s="214"/>
      <c r="AK275" s="214"/>
      <c r="AL275" s="214"/>
      <c r="AM275" s="214"/>
      <c r="AN275" s="214"/>
      <c r="AO275" s="214"/>
      <c r="AP275" s="214"/>
      <c r="AQ275" s="214"/>
      <c r="AR275" s="214"/>
      <c r="AS275" s="214"/>
      <c r="AT275" s="214"/>
      <c r="AU275" s="214"/>
      <c r="AV275" s="214"/>
      <c r="AW275" s="214"/>
      <c r="AX275" s="214"/>
      <c r="AY275" s="214"/>
      <c r="AZ275" s="214"/>
      <c r="BA275" s="214"/>
      <c r="BB275" s="214"/>
      <c r="BC275" s="214"/>
      <c r="BD275" s="214"/>
      <c r="BE275" s="214"/>
      <c r="BF275" s="214"/>
      <c r="BG275" s="214"/>
      <c r="BH275" s="214"/>
    </row>
    <row r="276" spans="1:60" ht="22.5" outlineLevel="3" x14ac:dyDescent="0.2">
      <c r="A276" s="231"/>
      <c r="B276" s="232"/>
      <c r="C276" s="263" t="s">
        <v>610</v>
      </c>
      <c r="D276" s="237"/>
      <c r="E276" s="238">
        <v>1.4183399999999999</v>
      </c>
      <c r="F276" s="235"/>
      <c r="G276" s="235"/>
      <c r="H276" s="235"/>
      <c r="I276" s="235"/>
      <c r="J276" s="235"/>
      <c r="K276" s="235"/>
      <c r="L276" s="235"/>
      <c r="M276" s="235"/>
      <c r="N276" s="234"/>
      <c r="O276" s="234"/>
      <c r="P276" s="234"/>
      <c r="Q276" s="234"/>
      <c r="R276" s="235"/>
      <c r="S276" s="235"/>
      <c r="T276" s="235"/>
      <c r="U276" s="235"/>
      <c r="V276" s="235"/>
      <c r="W276" s="235"/>
      <c r="X276" s="235"/>
      <c r="Y276" s="235"/>
      <c r="Z276" s="214"/>
      <c r="AA276" s="214"/>
      <c r="AB276" s="214"/>
      <c r="AC276" s="214"/>
      <c r="AD276" s="214"/>
      <c r="AE276" s="214"/>
      <c r="AF276" s="214"/>
      <c r="AG276" s="214" t="s">
        <v>283</v>
      </c>
      <c r="AH276" s="214">
        <v>0</v>
      </c>
      <c r="AI276" s="214"/>
      <c r="AJ276" s="214"/>
      <c r="AK276" s="214"/>
      <c r="AL276" s="214"/>
      <c r="AM276" s="214"/>
      <c r="AN276" s="214"/>
      <c r="AO276" s="214"/>
      <c r="AP276" s="214"/>
      <c r="AQ276" s="214"/>
      <c r="AR276" s="214"/>
      <c r="AS276" s="214"/>
      <c r="AT276" s="214"/>
      <c r="AU276" s="214"/>
      <c r="AV276" s="214"/>
      <c r="AW276" s="214"/>
      <c r="AX276" s="214"/>
      <c r="AY276" s="214"/>
      <c r="AZ276" s="214"/>
      <c r="BA276" s="214"/>
      <c r="BB276" s="214"/>
      <c r="BC276" s="214"/>
      <c r="BD276" s="214"/>
      <c r="BE276" s="214"/>
      <c r="BF276" s="214"/>
      <c r="BG276" s="214"/>
      <c r="BH276" s="214"/>
    </row>
    <row r="277" spans="1:60" outlineLevel="1" x14ac:dyDescent="0.2">
      <c r="A277" s="248">
        <v>83</v>
      </c>
      <c r="B277" s="249" t="s">
        <v>611</v>
      </c>
      <c r="C277" s="262" t="s">
        <v>612</v>
      </c>
      <c r="D277" s="250" t="s">
        <v>342</v>
      </c>
      <c r="E277" s="251">
        <v>328.02</v>
      </c>
      <c r="F277" s="252"/>
      <c r="G277" s="253">
        <f>ROUND(E277*F277,2)</f>
        <v>0</v>
      </c>
      <c r="H277" s="236"/>
      <c r="I277" s="235">
        <f>ROUND(E277*H277,2)</f>
        <v>0</v>
      </c>
      <c r="J277" s="236"/>
      <c r="K277" s="235">
        <f>ROUND(E277*J277,2)</f>
        <v>0</v>
      </c>
      <c r="L277" s="235">
        <v>21</v>
      </c>
      <c r="M277" s="235">
        <f>G277*(1+L277/100)</f>
        <v>0</v>
      </c>
      <c r="N277" s="234">
        <v>1.41E-2</v>
      </c>
      <c r="O277" s="234">
        <f>ROUND(E277*N277,2)</f>
        <v>4.63</v>
      </c>
      <c r="P277" s="234">
        <v>0</v>
      </c>
      <c r="Q277" s="234">
        <f>ROUND(E277*P277,2)</f>
        <v>0</v>
      </c>
      <c r="R277" s="235"/>
      <c r="S277" s="235" t="s">
        <v>277</v>
      </c>
      <c r="T277" s="235" t="s">
        <v>278</v>
      </c>
      <c r="U277" s="235">
        <v>0.4</v>
      </c>
      <c r="V277" s="235">
        <f>ROUND(E277*U277,2)</f>
        <v>131.21</v>
      </c>
      <c r="W277" s="235"/>
      <c r="X277" s="235" t="s">
        <v>279</v>
      </c>
      <c r="Y277" s="235" t="s">
        <v>280</v>
      </c>
      <c r="Z277" s="214"/>
      <c r="AA277" s="214"/>
      <c r="AB277" s="214"/>
      <c r="AC277" s="214"/>
      <c r="AD277" s="214"/>
      <c r="AE277" s="214"/>
      <c r="AF277" s="214"/>
      <c r="AG277" s="214" t="s">
        <v>293</v>
      </c>
      <c r="AH277" s="214"/>
      <c r="AI277" s="214"/>
      <c r="AJ277" s="214"/>
      <c r="AK277" s="214"/>
      <c r="AL277" s="214"/>
      <c r="AM277" s="214"/>
      <c r="AN277" s="214"/>
      <c r="AO277" s="214"/>
      <c r="AP277" s="214"/>
      <c r="AQ277" s="214"/>
      <c r="AR277" s="214"/>
      <c r="AS277" s="214"/>
      <c r="AT277" s="214"/>
      <c r="AU277" s="214"/>
      <c r="AV277" s="214"/>
      <c r="AW277" s="214"/>
      <c r="AX277" s="214"/>
      <c r="AY277" s="214"/>
      <c r="AZ277" s="214"/>
      <c r="BA277" s="214"/>
      <c r="BB277" s="214"/>
      <c r="BC277" s="214"/>
      <c r="BD277" s="214"/>
      <c r="BE277" s="214"/>
      <c r="BF277" s="214"/>
      <c r="BG277" s="214"/>
      <c r="BH277" s="214"/>
    </row>
    <row r="278" spans="1:60" ht="22.5" outlineLevel="2" x14ac:dyDescent="0.2">
      <c r="A278" s="231"/>
      <c r="B278" s="232"/>
      <c r="C278" s="263" t="s">
        <v>613</v>
      </c>
      <c r="D278" s="237"/>
      <c r="E278" s="238">
        <v>88.284000000000006</v>
      </c>
      <c r="F278" s="235"/>
      <c r="G278" s="235"/>
      <c r="H278" s="235"/>
      <c r="I278" s="235"/>
      <c r="J278" s="235"/>
      <c r="K278" s="235"/>
      <c r="L278" s="235"/>
      <c r="M278" s="235"/>
      <c r="N278" s="234"/>
      <c r="O278" s="234"/>
      <c r="P278" s="234"/>
      <c r="Q278" s="234"/>
      <c r="R278" s="235"/>
      <c r="S278" s="235"/>
      <c r="T278" s="235"/>
      <c r="U278" s="235"/>
      <c r="V278" s="235"/>
      <c r="W278" s="235"/>
      <c r="X278" s="235"/>
      <c r="Y278" s="235"/>
      <c r="Z278" s="214"/>
      <c r="AA278" s="214"/>
      <c r="AB278" s="214"/>
      <c r="AC278" s="214"/>
      <c r="AD278" s="214"/>
      <c r="AE278" s="214"/>
      <c r="AF278" s="214"/>
      <c r="AG278" s="214" t="s">
        <v>283</v>
      </c>
      <c r="AH278" s="214">
        <v>0</v>
      </c>
      <c r="AI278" s="214"/>
      <c r="AJ278" s="214"/>
      <c r="AK278" s="214"/>
      <c r="AL278" s="214"/>
      <c r="AM278" s="214"/>
      <c r="AN278" s="214"/>
      <c r="AO278" s="214"/>
      <c r="AP278" s="214"/>
      <c r="AQ278" s="214"/>
      <c r="AR278" s="214"/>
      <c r="AS278" s="214"/>
      <c r="AT278" s="214"/>
      <c r="AU278" s="214"/>
      <c r="AV278" s="214"/>
      <c r="AW278" s="214"/>
      <c r="AX278" s="214"/>
      <c r="AY278" s="214"/>
      <c r="AZ278" s="214"/>
      <c r="BA278" s="214"/>
      <c r="BB278" s="214"/>
      <c r="BC278" s="214"/>
      <c r="BD278" s="214"/>
      <c r="BE278" s="214"/>
      <c r="BF278" s="214"/>
      <c r="BG278" s="214"/>
      <c r="BH278" s="214"/>
    </row>
    <row r="279" spans="1:60" outlineLevel="3" x14ac:dyDescent="0.2">
      <c r="A279" s="231"/>
      <c r="B279" s="232"/>
      <c r="C279" s="263" t="s">
        <v>614</v>
      </c>
      <c r="D279" s="237"/>
      <c r="E279" s="238">
        <v>16.433199999999999</v>
      </c>
      <c r="F279" s="235"/>
      <c r="G279" s="235"/>
      <c r="H279" s="235"/>
      <c r="I279" s="235"/>
      <c r="J279" s="235"/>
      <c r="K279" s="235"/>
      <c r="L279" s="235"/>
      <c r="M279" s="235"/>
      <c r="N279" s="234"/>
      <c r="O279" s="234"/>
      <c r="P279" s="234"/>
      <c r="Q279" s="234"/>
      <c r="R279" s="235"/>
      <c r="S279" s="235"/>
      <c r="T279" s="235"/>
      <c r="U279" s="235"/>
      <c r="V279" s="235"/>
      <c r="W279" s="235"/>
      <c r="X279" s="235"/>
      <c r="Y279" s="235"/>
      <c r="Z279" s="214"/>
      <c r="AA279" s="214"/>
      <c r="AB279" s="214"/>
      <c r="AC279" s="214"/>
      <c r="AD279" s="214"/>
      <c r="AE279" s="214"/>
      <c r="AF279" s="214"/>
      <c r="AG279" s="214" t="s">
        <v>283</v>
      </c>
      <c r="AH279" s="214">
        <v>0</v>
      </c>
      <c r="AI279" s="214"/>
      <c r="AJ279" s="214"/>
      <c r="AK279" s="214"/>
      <c r="AL279" s="214"/>
      <c r="AM279" s="214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</row>
    <row r="280" spans="1:60" outlineLevel="3" x14ac:dyDescent="0.2">
      <c r="A280" s="231"/>
      <c r="B280" s="232"/>
      <c r="C280" s="263" t="s">
        <v>615</v>
      </c>
      <c r="D280" s="237"/>
      <c r="E280" s="238">
        <v>19.396000000000001</v>
      </c>
      <c r="F280" s="235"/>
      <c r="G280" s="235"/>
      <c r="H280" s="235"/>
      <c r="I280" s="235"/>
      <c r="J280" s="235"/>
      <c r="K280" s="235"/>
      <c r="L280" s="235"/>
      <c r="M280" s="235"/>
      <c r="N280" s="234"/>
      <c r="O280" s="234"/>
      <c r="P280" s="234"/>
      <c r="Q280" s="234"/>
      <c r="R280" s="235"/>
      <c r="S280" s="235"/>
      <c r="T280" s="235"/>
      <c r="U280" s="235"/>
      <c r="V280" s="235"/>
      <c r="W280" s="235"/>
      <c r="X280" s="235"/>
      <c r="Y280" s="235"/>
      <c r="Z280" s="214"/>
      <c r="AA280" s="214"/>
      <c r="AB280" s="214"/>
      <c r="AC280" s="214"/>
      <c r="AD280" s="214"/>
      <c r="AE280" s="214"/>
      <c r="AF280" s="214"/>
      <c r="AG280" s="214" t="s">
        <v>283</v>
      </c>
      <c r="AH280" s="214">
        <v>0</v>
      </c>
      <c r="AI280" s="214"/>
      <c r="AJ280" s="214"/>
      <c r="AK280" s="214"/>
      <c r="AL280" s="214"/>
      <c r="AM280" s="214"/>
      <c r="AN280" s="214"/>
      <c r="AO280" s="214"/>
      <c r="AP280" s="214"/>
      <c r="AQ280" s="214"/>
      <c r="AR280" s="214"/>
      <c r="AS280" s="214"/>
      <c r="AT280" s="214"/>
      <c r="AU280" s="214"/>
      <c r="AV280" s="214"/>
      <c r="AW280" s="214"/>
      <c r="AX280" s="214"/>
      <c r="AY280" s="214"/>
      <c r="AZ280" s="214"/>
      <c r="BA280" s="214"/>
      <c r="BB280" s="214"/>
      <c r="BC280" s="214"/>
      <c r="BD280" s="214"/>
      <c r="BE280" s="214"/>
      <c r="BF280" s="214"/>
      <c r="BG280" s="214"/>
      <c r="BH280" s="214"/>
    </row>
    <row r="281" spans="1:60" outlineLevel="3" x14ac:dyDescent="0.2">
      <c r="A281" s="231"/>
      <c r="B281" s="232"/>
      <c r="C281" s="263" t="s">
        <v>616</v>
      </c>
      <c r="D281" s="237"/>
      <c r="E281" s="238">
        <v>107.57040000000001</v>
      </c>
      <c r="F281" s="235"/>
      <c r="G281" s="235"/>
      <c r="H281" s="235"/>
      <c r="I281" s="235"/>
      <c r="J281" s="235"/>
      <c r="K281" s="235"/>
      <c r="L281" s="235"/>
      <c r="M281" s="235"/>
      <c r="N281" s="234"/>
      <c r="O281" s="234"/>
      <c r="P281" s="234"/>
      <c r="Q281" s="234"/>
      <c r="R281" s="235"/>
      <c r="S281" s="235"/>
      <c r="T281" s="235"/>
      <c r="U281" s="235"/>
      <c r="V281" s="235"/>
      <c r="W281" s="235"/>
      <c r="X281" s="235"/>
      <c r="Y281" s="235"/>
      <c r="Z281" s="214"/>
      <c r="AA281" s="214"/>
      <c r="AB281" s="214"/>
      <c r="AC281" s="214"/>
      <c r="AD281" s="214"/>
      <c r="AE281" s="214"/>
      <c r="AF281" s="214"/>
      <c r="AG281" s="214" t="s">
        <v>283</v>
      </c>
      <c r="AH281" s="214">
        <v>0</v>
      </c>
      <c r="AI281" s="214"/>
      <c r="AJ281" s="214"/>
      <c r="AK281" s="214"/>
      <c r="AL281" s="214"/>
      <c r="AM281" s="214"/>
      <c r="AN281" s="214"/>
      <c r="AO281" s="214"/>
      <c r="AP281" s="214"/>
      <c r="AQ281" s="214"/>
      <c r="AR281" s="214"/>
      <c r="AS281" s="214"/>
      <c r="AT281" s="214"/>
      <c r="AU281" s="214"/>
      <c r="AV281" s="214"/>
      <c r="AW281" s="214"/>
      <c r="AX281" s="214"/>
      <c r="AY281" s="214"/>
      <c r="AZ281" s="214"/>
      <c r="BA281" s="214"/>
      <c r="BB281" s="214"/>
      <c r="BC281" s="214"/>
      <c r="BD281" s="214"/>
      <c r="BE281" s="214"/>
      <c r="BF281" s="214"/>
      <c r="BG281" s="214"/>
      <c r="BH281" s="214"/>
    </row>
    <row r="282" spans="1:60" ht="33.75" outlineLevel="3" x14ac:dyDescent="0.2">
      <c r="A282" s="231"/>
      <c r="B282" s="232"/>
      <c r="C282" s="263" t="s">
        <v>617</v>
      </c>
      <c r="D282" s="237"/>
      <c r="E282" s="238">
        <v>3.9820000000000002</v>
      </c>
      <c r="F282" s="235"/>
      <c r="G282" s="235"/>
      <c r="H282" s="235"/>
      <c r="I282" s="235"/>
      <c r="J282" s="235"/>
      <c r="K282" s="235"/>
      <c r="L282" s="235"/>
      <c r="M282" s="235"/>
      <c r="N282" s="234"/>
      <c r="O282" s="234"/>
      <c r="P282" s="234"/>
      <c r="Q282" s="234"/>
      <c r="R282" s="235"/>
      <c r="S282" s="235"/>
      <c r="T282" s="235"/>
      <c r="U282" s="235"/>
      <c r="V282" s="235"/>
      <c r="W282" s="235"/>
      <c r="X282" s="235"/>
      <c r="Y282" s="235"/>
      <c r="Z282" s="214"/>
      <c r="AA282" s="214"/>
      <c r="AB282" s="214"/>
      <c r="AC282" s="214"/>
      <c r="AD282" s="214"/>
      <c r="AE282" s="214"/>
      <c r="AF282" s="214"/>
      <c r="AG282" s="214" t="s">
        <v>283</v>
      </c>
      <c r="AH282" s="214">
        <v>0</v>
      </c>
      <c r="AI282" s="214"/>
      <c r="AJ282" s="214"/>
      <c r="AK282" s="214"/>
      <c r="AL282" s="214"/>
      <c r="AM282" s="214"/>
      <c r="AN282" s="214"/>
      <c r="AO282" s="214"/>
      <c r="AP282" s="214"/>
      <c r="AQ282" s="214"/>
      <c r="AR282" s="214"/>
      <c r="AS282" s="214"/>
      <c r="AT282" s="214"/>
      <c r="AU282" s="214"/>
      <c r="AV282" s="214"/>
      <c r="AW282" s="214"/>
      <c r="AX282" s="214"/>
      <c r="AY282" s="214"/>
      <c r="AZ282" s="214"/>
      <c r="BA282" s="214"/>
      <c r="BB282" s="214"/>
      <c r="BC282" s="214"/>
      <c r="BD282" s="214"/>
      <c r="BE282" s="214"/>
      <c r="BF282" s="214"/>
      <c r="BG282" s="214"/>
      <c r="BH282" s="214"/>
    </row>
    <row r="283" spans="1:60" ht="33.75" outlineLevel="3" x14ac:dyDescent="0.2">
      <c r="A283" s="231"/>
      <c r="B283" s="232"/>
      <c r="C283" s="263" t="s">
        <v>618</v>
      </c>
      <c r="D283" s="237"/>
      <c r="E283" s="238">
        <v>13.025</v>
      </c>
      <c r="F283" s="235"/>
      <c r="G283" s="235"/>
      <c r="H283" s="235"/>
      <c r="I283" s="235"/>
      <c r="J283" s="235"/>
      <c r="K283" s="235"/>
      <c r="L283" s="235"/>
      <c r="M283" s="235"/>
      <c r="N283" s="234"/>
      <c r="O283" s="234"/>
      <c r="P283" s="234"/>
      <c r="Q283" s="234"/>
      <c r="R283" s="235"/>
      <c r="S283" s="235"/>
      <c r="T283" s="235"/>
      <c r="U283" s="235"/>
      <c r="V283" s="235"/>
      <c r="W283" s="235"/>
      <c r="X283" s="235"/>
      <c r="Y283" s="235"/>
      <c r="Z283" s="214"/>
      <c r="AA283" s="214"/>
      <c r="AB283" s="214"/>
      <c r="AC283" s="214"/>
      <c r="AD283" s="214"/>
      <c r="AE283" s="214"/>
      <c r="AF283" s="214"/>
      <c r="AG283" s="214" t="s">
        <v>283</v>
      </c>
      <c r="AH283" s="214">
        <v>0</v>
      </c>
      <c r="AI283" s="214"/>
      <c r="AJ283" s="214"/>
      <c r="AK283" s="214"/>
      <c r="AL283" s="214"/>
      <c r="AM283" s="214"/>
      <c r="AN283" s="214"/>
      <c r="AO283" s="214"/>
      <c r="AP283" s="214"/>
      <c r="AQ283" s="214"/>
      <c r="AR283" s="214"/>
      <c r="AS283" s="214"/>
      <c r="AT283" s="214"/>
      <c r="AU283" s="214"/>
      <c r="AV283" s="214"/>
      <c r="AW283" s="214"/>
      <c r="AX283" s="214"/>
      <c r="AY283" s="214"/>
      <c r="AZ283" s="214"/>
      <c r="BA283" s="214"/>
      <c r="BB283" s="214"/>
      <c r="BC283" s="214"/>
      <c r="BD283" s="214"/>
      <c r="BE283" s="214"/>
      <c r="BF283" s="214"/>
      <c r="BG283" s="214"/>
      <c r="BH283" s="214"/>
    </row>
    <row r="284" spans="1:60" outlineLevel="3" x14ac:dyDescent="0.2">
      <c r="A284" s="231"/>
      <c r="B284" s="232"/>
      <c r="C284" s="263" t="s">
        <v>619</v>
      </c>
      <c r="D284" s="237"/>
      <c r="E284" s="238">
        <v>2.2200000000000002</v>
      </c>
      <c r="F284" s="235"/>
      <c r="G284" s="235"/>
      <c r="H284" s="235"/>
      <c r="I284" s="235"/>
      <c r="J284" s="235"/>
      <c r="K284" s="235"/>
      <c r="L284" s="235"/>
      <c r="M284" s="235"/>
      <c r="N284" s="234"/>
      <c r="O284" s="234"/>
      <c r="P284" s="234"/>
      <c r="Q284" s="234"/>
      <c r="R284" s="235"/>
      <c r="S284" s="235"/>
      <c r="T284" s="235"/>
      <c r="U284" s="235"/>
      <c r="V284" s="235"/>
      <c r="W284" s="235"/>
      <c r="X284" s="235"/>
      <c r="Y284" s="235"/>
      <c r="Z284" s="214"/>
      <c r="AA284" s="214"/>
      <c r="AB284" s="214"/>
      <c r="AC284" s="214"/>
      <c r="AD284" s="214"/>
      <c r="AE284" s="214"/>
      <c r="AF284" s="214"/>
      <c r="AG284" s="214" t="s">
        <v>283</v>
      </c>
      <c r="AH284" s="214">
        <v>0</v>
      </c>
      <c r="AI284" s="214"/>
      <c r="AJ284" s="214"/>
      <c r="AK284" s="214"/>
      <c r="AL284" s="214"/>
      <c r="AM284" s="214"/>
      <c r="AN284" s="214"/>
      <c r="AO284" s="214"/>
      <c r="AP284" s="214"/>
      <c r="AQ284" s="214"/>
      <c r="AR284" s="214"/>
      <c r="AS284" s="214"/>
      <c r="AT284" s="214"/>
      <c r="AU284" s="214"/>
      <c r="AV284" s="214"/>
      <c r="AW284" s="214"/>
      <c r="AX284" s="214"/>
      <c r="AY284" s="214"/>
      <c r="AZ284" s="214"/>
      <c r="BA284" s="214"/>
      <c r="BB284" s="214"/>
      <c r="BC284" s="214"/>
      <c r="BD284" s="214"/>
      <c r="BE284" s="214"/>
      <c r="BF284" s="214"/>
      <c r="BG284" s="214"/>
      <c r="BH284" s="214"/>
    </row>
    <row r="285" spans="1:60" outlineLevel="3" x14ac:dyDescent="0.2">
      <c r="A285" s="231"/>
      <c r="B285" s="232"/>
      <c r="C285" s="263" t="s">
        <v>620</v>
      </c>
      <c r="D285" s="237"/>
      <c r="E285" s="238">
        <v>1.2984</v>
      </c>
      <c r="F285" s="235"/>
      <c r="G285" s="235"/>
      <c r="H285" s="235"/>
      <c r="I285" s="235"/>
      <c r="J285" s="235"/>
      <c r="K285" s="235"/>
      <c r="L285" s="235"/>
      <c r="M285" s="235"/>
      <c r="N285" s="234"/>
      <c r="O285" s="234"/>
      <c r="P285" s="234"/>
      <c r="Q285" s="234"/>
      <c r="R285" s="235"/>
      <c r="S285" s="235"/>
      <c r="T285" s="235"/>
      <c r="U285" s="235"/>
      <c r="V285" s="235"/>
      <c r="W285" s="235"/>
      <c r="X285" s="235"/>
      <c r="Y285" s="235"/>
      <c r="Z285" s="214"/>
      <c r="AA285" s="214"/>
      <c r="AB285" s="214"/>
      <c r="AC285" s="214"/>
      <c r="AD285" s="214"/>
      <c r="AE285" s="214"/>
      <c r="AF285" s="214"/>
      <c r="AG285" s="214" t="s">
        <v>283</v>
      </c>
      <c r="AH285" s="214">
        <v>0</v>
      </c>
      <c r="AI285" s="214"/>
      <c r="AJ285" s="214"/>
      <c r="AK285" s="214"/>
      <c r="AL285" s="214"/>
      <c r="AM285" s="214"/>
      <c r="AN285" s="214"/>
      <c r="AO285" s="214"/>
      <c r="AP285" s="214"/>
      <c r="AQ285" s="214"/>
      <c r="AR285" s="214"/>
      <c r="AS285" s="214"/>
      <c r="AT285" s="214"/>
      <c r="AU285" s="214"/>
      <c r="AV285" s="214"/>
      <c r="AW285" s="214"/>
      <c r="AX285" s="214"/>
      <c r="AY285" s="214"/>
      <c r="AZ285" s="214"/>
      <c r="BA285" s="214"/>
      <c r="BB285" s="214"/>
      <c r="BC285" s="214"/>
      <c r="BD285" s="214"/>
      <c r="BE285" s="214"/>
      <c r="BF285" s="214"/>
      <c r="BG285" s="214"/>
      <c r="BH285" s="214"/>
    </row>
    <row r="286" spans="1:60" ht="33.75" outlineLevel="3" x14ac:dyDescent="0.2">
      <c r="A286" s="231"/>
      <c r="B286" s="232"/>
      <c r="C286" s="263" t="s">
        <v>621</v>
      </c>
      <c r="D286" s="237"/>
      <c r="E286" s="238">
        <v>3.8130999999999999</v>
      </c>
      <c r="F286" s="235"/>
      <c r="G286" s="235"/>
      <c r="H286" s="235"/>
      <c r="I286" s="235"/>
      <c r="J286" s="235"/>
      <c r="K286" s="235"/>
      <c r="L286" s="235"/>
      <c r="M286" s="235"/>
      <c r="N286" s="234"/>
      <c r="O286" s="234"/>
      <c r="P286" s="234"/>
      <c r="Q286" s="234"/>
      <c r="R286" s="235"/>
      <c r="S286" s="235"/>
      <c r="T286" s="235"/>
      <c r="U286" s="235"/>
      <c r="V286" s="235"/>
      <c r="W286" s="235"/>
      <c r="X286" s="235"/>
      <c r="Y286" s="235"/>
      <c r="Z286" s="214"/>
      <c r="AA286" s="214"/>
      <c r="AB286" s="214"/>
      <c r="AC286" s="214"/>
      <c r="AD286" s="214"/>
      <c r="AE286" s="214"/>
      <c r="AF286" s="214"/>
      <c r="AG286" s="214" t="s">
        <v>283</v>
      </c>
      <c r="AH286" s="214">
        <v>0</v>
      </c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</row>
    <row r="287" spans="1:60" outlineLevel="3" x14ac:dyDescent="0.2">
      <c r="A287" s="231"/>
      <c r="B287" s="232"/>
      <c r="C287" s="263" t="s">
        <v>622</v>
      </c>
      <c r="D287" s="237"/>
      <c r="E287" s="238">
        <v>0.6552</v>
      </c>
      <c r="F287" s="235"/>
      <c r="G287" s="235"/>
      <c r="H287" s="235"/>
      <c r="I287" s="235"/>
      <c r="J287" s="235"/>
      <c r="K287" s="235"/>
      <c r="L287" s="235"/>
      <c r="M287" s="235"/>
      <c r="N287" s="234"/>
      <c r="O287" s="234"/>
      <c r="P287" s="234"/>
      <c r="Q287" s="234"/>
      <c r="R287" s="235"/>
      <c r="S287" s="235"/>
      <c r="T287" s="235"/>
      <c r="U287" s="235"/>
      <c r="V287" s="235"/>
      <c r="W287" s="235"/>
      <c r="X287" s="235"/>
      <c r="Y287" s="235"/>
      <c r="Z287" s="214"/>
      <c r="AA287" s="214"/>
      <c r="AB287" s="214"/>
      <c r="AC287" s="214"/>
      <c r="AD287" s="214"/>
      <c r="AE287" s="214"/>
      <c r="AF287" s="214"/>
      <c r="AG287" s="214" t="s">
        <v>283</v>
      </c>
      <c r="AH287" s="214">
        <v>0</v>
      </c>
      <c r="AI287" s="214"/>
      <c r="AJ287" s="214"/>
      <c r="AK287" s="214"/>
      <c r="AL287" s="214"/>
      <c r="AM287" s="214"/>
      <c r="AN287" s="214"/>
      <c r="AO287" s="214"/>
      <c r="AP287" s="214"/>
      <c r="AQ287" s="214"/>
      <c r="AR287" s="214"/>
      <c r="AS287" s="214"/>
      <c r="AT287" s="214"/>
      <c r="AU287" s="214"/>
      <c r="AV287" s="214"/>
      <c r="AW287" s="214"/>
      <c r="AX287" s="214"/>
      <c r="AY287" s="214"/>
      <c r="AZ287" s="214"/>
      <c r="BA287" s="214"/>
      <c r="BB287" s="214"/>
      <c r="BC287" s="214"/>
      <c r="BD287" s="214"/>
      <c r="BE287" s="214"/>
      <c r="BF287" s="214"/>
      <c r="BG287" s="214"/>
      <c r="BH287" s="214"/>
    </row>
    <row r="288" spans="1:60" outlineLevel="3" x14ac:dyDescent="0.2">
      <c r="A288" s="231"/>
      <c r="B288" s="232"/>
      <c r="C288" s="263" t="s">
        <v>623</v>
      </c>
      <c r="D288" s="237"/>
      <c r="E288" s="238">
        <v>5.13</v>
      </c>
      <c r="F288" s="235"/>
      <c r="G288" s="235"/>
      <c r="H288" s="235"/>
      <c r="I288" s="235"/>
      <c r="J288" s="235"/>
      <c r="K288" s="235"/>
      <c r="L288" s="235"/>
      <c r="M288" s="235"/>
      <c r="N288" s="234"/>
      <c r="O288" s="234"/>
      <c r="P288" s="234"/>
      <c r="Q288" s="234"/>
      <c r="R288" s="235"/>
      <c r="S288" s="235"/>
      <c r="T288" s="235"/>
      <c r="U288" s="235"/>
      <c r="V288" s="235"/>
      <c r="W288" s="235"/>
      <c r="X288" s="235"/>
      <c r="Y288" s="235"/>
      <c r="Z288" s="214"/>
      <c r="AA288" s="214"/>
      <c r="AB288" s="214"/>
      <c r="AC288" s="214"/>
      <c r="AD288" s="214"/>
      <c r="AE288" s="214"/>
      <c r="AF288" s="214"/>
      <c r="AG288" s="214" t="s">
        <v>283</v>
      </c>
      <c r="AH288" s="214">
        <v>0</v>
      </c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</row>
    <row r="289" spans="1:60" outlineLevel="3" x14ac:dyDescent="0.2">
      <c r="A289" s="231"/>
      <c r="B289" s="232"/>
      <c r="C289" s="263" t="s">
        <v>624</v>
      </c>
      <c r="D289" s="237"/>
      <c r="E289" s="238">
        <v>1.645</v>
      </c>
      <c r="F289" s="235"/>
      <c r="G289" s="235"/>
      <c r="H289" s="235"/>
      <c r="I289" s="235"/>
      <c r="J289" s="235"/>
      <c r="K289" s="235"/>
      <c r="L289" s="235"/>
      <c r="M289" s="235"/>
      <c r="N289" s="234"/>
      <c r="O289" s="234"/>
      <c r="P289" s="234"/>
      <c r="Q289" s="234"/>
      <c r="R289" s="235"/>
      <c r="S289" s="235"/>
      <c r="T289" s="235"/>
      <c r="U289" s="235"/>
      <c r="V289" s="235"/>
      <c r="W289" s="235"/>
      <c r="X289" s="235"/>
      <c r="Y289" s="235"/>
      <c r="Z289" s="214"/>
      <c r="AA289" s="214"/>
      <c r="AB289" s="214"/>
      <c r="AC289" s="214"/>
      <c r="AD289" s="214"/>
      <c r="AE289" s="214"/>
      <c r="AF289" s="214"/>
      <c r="AG289" s="214" t="s">
        <v>283</v>
      </c>
      <c r="AH289" s="214">
        <v>0</v>
      </c>
      <c r="AI289" s="214"/>
      <c r="AJ289" s="214"/>
      <c r="AK289" s="214"/>
      <c r="AL289" s="214"/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</row>
    <row r="290" spans="1:60" outlineLevel="3" x14ac:dyDescent="0.2">
      <c r="A290" s="231"/>
      <c r="B290" s="232"/>
      <c r="C290" s="263" t="s">
        <v>625</v>
      </c>
      <c r="D290" s="237"/>
      <c r="E290" s="238">
        <v>6.74</v>
      </c>
      <c r="F290" s="235"/>
      <c r="G290" s="235"/>
      <c r="H290" s="235"/>
      <c r="I290" s="235"/>
      <c r="J290" s="235"/>
      <c r="K290" s="235"/>
      <c r="L290" s="235"/>
      <c r="M290" s="235"/>
      <c r="N290" s="234"/>
      <c r="O290" s="234"/>
      <c r="P290" s="234"/>
      <c r="Q290" s="234"/>
      <c r="R290" s="235"/>
      <c r="S290" s="235"/>
      <c r="T290" s="235"/>
      <c r="U290" s="235"/>
      <c r="V290" s="235"/>
      <c r="W290" s="235"/>
      <c r="X290" s="235"/>
      <c r="Y290" s="235"/>
      <c r="Z290" s="214"/>
      <c r="AA290" s="214"/>
      <c r="AB290" s="214"/>
      <c r="AC290" s="214"/>
      <c r="AD290" s="214"/>
      <c r="AE290" s="214"/>
      <c r="AF290" s="214"/>
      <c r="AG290" s="214" t="s">
        <v>283</v>
      </c>
      <c r="AH290" s="214">
        <v>0</v>
      </c>
      <c r="AI290" s="214"/>
      <c r="AJ290" s="214"/>
      <c r="AK290" s="214"/>
      <c r="AL290" s="214"/>
      <c r="AM290" s="214"/>
      <c r="AN290" s="214"/>
      <c r="AO290" s="214"/>
      <c r="AP290" s="214"/>
      <c r="AQ290" s="214"/>
      <c r="AR290" s="214"/>
      <c r="AS290" s="214"/>
      <c r="AT290" s="214"/>
      <c r="AU290" s="214"/>
      <c r="AV290" s="214"/>
      <c r="AW290" s="214"/>
      <c r="AX290" s="214"/>
      <c r="AY290" s="214"/>
      <c r="AZ290" s="214"/>
      <c r="BA290" s="214"/>
      <c r="BB290" s="214"/>
      <c r="BC290" s="214"/>
      <c r="BD290" s="214"/>
      <c r="BE290" s="214"/>
      <c r="BF290" s="214"/>
      <c r="BG290" s="214"/>
      <c r="BH290" s="214"/>
    </row>
    <row r="291" spans="1:60" outlineLevel="3" x14ac:dyDescent="0.2">
      <c r="A291" s="231"/>
      <c r="B291" s="232"/>
      <c r="C291" s="263" t="s">
        <v>626</v>
      </c>
      <c r="D291" s="237"/>
      <c r="E291" s="238">
        <v>7.1040000000000001</v>
      </c>
      <c r="F291" s="235"/>
      <c r="G291" s="235"/>
      <c r="H291" s="235"/>
      <c r="I291" s="235"/>
      <c r="J291" s="235"/>
      <c r="K291" s="235"/>
      <c r="L291" s="235"/>
      <c r="M291" s="235"/>
      <c r="N291" s="234"/>
      <c r="O291" s="234"/>
      <c r="P291" s="234"/>
      <c r="Q291" s="234"/>
      <c r="R291" s="235"/>
      <c r="S291" s="235"/>
      <c r="T291" s="235"/>
      <c r="U291" s="235"/>
      <c r="V291" s="235"/>
      <c r="W291" s="235"/>
      <c r="X291" s="235"/>
      <c r="Y291" s="235"/>
      <c r="Z291" s="214"/>
      <c r="AA291" s="214"/>
      <c r="AB291" s="214"/>
      <c r="AC291" s="214"/>
      <c r="AD291" s="214"/>
      <c r="AE291" s="214"/>
      <c r="AF291" s="214"/>
      <c r="AG291" s="214" t="s">
        <v>283</v>
      </c>
      <c r="AH291" s="214">
        <v>0</v>
      </c>
      <c r="AI291" s="214"/>
      <c r="AJ291" s="214"/>
      <c r="AK291" s="214"/>
      <c r="AL291" s="214"/>
      <c r="AM291" s="214"/>
      <c r="AN291" s="214"/>
      <c r="AO291" s="214"/>
      <c r="AP291" s="214"/>
      <c r="AQ291" s="214"/>
      <c r="AR291" s="214"/>
      <c r="AS291" s="214"/>
      <c r="AT291" s="214"/>
      <c r="AU291" s="214"/>
      <c r="AV291" s="214"/>
      <c r="AW291" s="214"/>
      <c r="AX291" s="214"/>
      <c r="AY291" s="214"/>
      <c r="AZ291" s="214"/>
      <c r="BA291" s="214"/>
      <c r="BB291" s="214"/>
      <c r="BC291" s="214"/>
      <c r="BD291" s="214"/>
      <c r="BE291" s="214"/>
      <c r="BF291" s="214"/>
      <c r="BG291" s="214"/>
      <c r="BH291" s="214"/>
    </row>
    <row r="292" spans="1:60" outlineLevel="3" x14ac:dyDescent="0.2">
      <c r="A292" s="231"/>
      <c r="B292" s="232"/>
      <c r="C292" s="263" t="s">
        <v>627</v>
      </c>
      <c r="D292" s="237"/>
      <c r="E292" s="238">
        <v>5.35</v>
      </c>
      <c r="F292" s="235"/>
      <c r="G292" s="235"/>
      <c r="H292" s="235"/>
      <c r="I292" s="235"/>
      <c r="J292" s="235"/>
      <c r="K292" s="235"/>
      <c r="L292" s="235"/>
      <c r="M292" s="235"/>
      <c r="N292" s="234"/>
      <c r="O292" s="234"/>
      <c r="P292" s="234"/>
      <c r="Q292" s="234"/>
      <c r="R292" s="235"/>
      <c r="S292" s="235"/>
      <c r="T292" s="235"/>
      <c r="U292" s="235"/>
      <c r="V292" s="235"/>
      <c r="W292" s="235"/>
      <c r="X292" s="235"/>
      <c r="Y292" s="235"/>
      <c r="Z292" s="214"/>
      <c r="AA292" s="214"/>
      <c r="AB292" s="214"/>
      <c r="AC292" s="214"/>
      <c r="AD292" s="214"/>
      <c r="AE292" s="214"/>
      <c r="AF292" s="214"/>
      <c r="AG292" s="214" t="s">
        <v>283</v>
      </c>
      <c r="AH292" s="214">
        <v>0</v>
      </c>
      <c r="AI292" s="214"/>
      <c r="AJ292" s="214"/>
      <c r="AK292" s="214"/>
      <c r="AL292" s="214"/>
      <c r="AM292" s="214"/>
      <c r="AN292" s="214"/>
      <c r="AO292" s="214"/>
      <c r="AP292" s="214"/>
      <c r="AQ292" s="214"/>
      <c r="AR292" s="214"/>
      <c r="AS292" s="214"/>
      <c r="AT292" s="214"/>
      <c r="AU292" s="214"/>
      <c r="AV292" s="214"/>
      <c r="AW292" s="214"/>
      <c r="AX292" s="214"/>
      <c r="AY292" s="214"/>
      <c r="AZ292" s="214"/>
      <c r="BA292" s="214"/>
      <c r="BB292" s="214"/>
      <c r="BC292" s="214"/>
      <c r="BD292" s="214"/>
      <c r="BE292" s="214"/>
      <c r="BF292" s="214"/>
      <c r="BG292" s="214"/>
      <c r="BH292" s="214"/>
    </row>
    <row r="293" spans="1:60" ht="22.5" outlineLevel="3" x14ac:dyDescent="0.2">
      <c r="A293" s="231"/>
      <c r="B293" s="232"/>
      <c r="C293" s="263" t="s">
        <v>628</v>
      </c>
      <c r="D293" s="237"/>
      <c r="E293" s="238">
        <v>5.9930000000000003</v>
      </c>
      <c r="F293" s="235"/>
      <c r="G293" s="235"/>
      <c r="H293" s="235"/>
      <c r="I293" s="235"/>
      <c r="J293" s="235"/>
      <c r="K293" s="235"/>
      <c r="L293" s="235"/>
      <c r="M293" s="235"/>
      <c r="N293" s="234"/>
      <c r="O293" s="234"/>
      <c r="P293" s="234"/>
      <c r="Q293" s="234"/>
      <c r="R293" s="235"/>
      <c r="S293" s="235"/>
      <c r="T293" s="235"/>
      <c r="U293" s="235"/>
      <c r="V293" s="235"/>
      <c r="W293" s="235"/>
      <c r="X293" s="235"/>
      <c r="Y293" s="235"/>
      <c r="Z293" s="214"/>
      <c r="AA293" s="214"/>
      <c r="AB293" s="214"/>
      <c r="AC293" s="214"/>
      <c r="AD293" s="214"/>
      <c r="AE293" s="214"/>
      <c r="AF293" s="214"/>
      <c r="AG293" s="214" t="s">
        <v>283</v>
      </c>
      <c r="AH293" s="214">
        <v>0</v>
      </c>
      <c r="AI293" s="214"/>
      <c r="AJ293" s="214"/>
      <c r="AK293" s="214"/>
      <c r="AL293" s="214"/>
      <c r="AM293" s="214"/>
      <c r="AN293" s="214"/>
      <c r="AO293" s="214"/>
      <c r="AP293" s="214"/>
      <c r="AQ293" s="214"/>
      <c r="AR293" s="214"/>
      <c r="AS293" s="214"/>
      <c r="AT293" s="214"/>
      <c r="AU293" s="214"/>
      <c r="AV293" s="214"/>
      <c r="AW293" s="214"/>
      <c r="AX293" s="214"/>
      <c r="AY293" s="214"/>
      <c r="AZ293" s="214"/>
      <c r="BA293" s="214"/>
      <c r="BB293" s="214"/>
      <c r="BC293" s="214"/>
      <c r="BD293" s="214"/>
      <c r="BE293" s="214"/>
      <c r="BF293" s="214"/>
      <c r="BG293" s="214"/>
      <c r="BH293" s="214"/>
    </row>
    <row r="294" spans="1:60" outlineLevel="3" x14ac:dyDescent="0.2">
      <c r="A294" s="231"/>
      <c r="B294" s="232"/>
      <c r="C294" s="263" t="s">
        <v>629</v>
      </c>
      <c r="D294" s="237"/>
      <c r="E294" s="238">
        <v>4.3724999999999996</v>
      </c>
      <c r="F294" s="235"/>
      <c r="G294" s="235"/>
      <c r="H294" s="235"/>
      <c r="I294" s="235"/>
      <c r="J294" s="235"/>
      <c r="K294" s="235"/>
      <c r="L294" s="235"/>
      <c r="M294" s="235"/>
      <c r="N294" s="234"/>
      <c r="O294" s="234"/>
      <c r="P294" s="234"/>
      <c r="Q294" s="234"/>
      <c r="R294" s="235"/>
      <c r="S294" s="235"/>
      <c r="T294" s="235"/>
      <c r="U294" s="235"/>
      <c r="V294" s="235"/>
      <c r="W294" s="235"/>
      <c r="X294" s="235"/>
      <c r="Y294" s="235"/>
      <c r="Z294" s="214"/>
      <c r="AA294" s="214"/>
      <c r="AB294" s="214"/>
      <c r="AC294" s="214"/>
      <c r="AD294" s="214"/>
      <c r="AE294" s="214"/>
      <c r="AF294" s="214"/>
      <c r="AG294" s="214" t="s">
        <v>283</v>
      </c>
      <c r="AH294" s="214">
        <v>0</v>
      </c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</row>
    <row r="295" spans="1:60" outlineLevel="3" x14ac:dyDescent="0.2">
      <c r="A295" s="231"/>
      <c r="B295" s="232"/>
      <c r="C295" s="263" t="s">
        <v>630</v>
      </c>
      <c r="D295" s="237"/>
      <c r="E295" s="238">
        <v>35.008200000000002</v>
      </c>
      <c r="F295" s="235"/>
      <c r="G295" s="235"/>
      <c r="H295" s="235"/>
      <c r="I295" s="235"/>
      <c r="J295" s="235"/>
      <c r="K295" s="235"/>
      <c r="L295" s="235"/>
      <c r="M295" s="235"/>
      <c r="N295" s="234"/>
      <c r="O295" s="234"/>
      <c r="P295" s="234"/>
      <c r="Q295" s="234"/>
      <c r="R295" s="235"/>
      <c r="S295" s="235"/>
      <c r="T295" s="235"/>
      <c r="U295" s="235"/>
      <c r="V295" s="235"/>
      <c r="W295" s="235"/>
      <c r="X295" s="235"/>
      <c r="Y295" s="235"/>
      <c r="Z295" s="214"/>
      <c r="AA295" s="214"/>
      <c r="AB295" s="214"/>
      <c r="AC295" s="214"/>
      <c r="AD295" s="214"/>
      <c r="AE295" s="214"/>
      <c r="AF295" s="214"/>
      <c r="AG295" s="214" t="s">
        <v>283</v>
      </c>
      <c r="AH295" s="214">
        <v>0</v>
      </c>
      <c r="AI295" s="214"/>
      <c r="AJ295" s="214"/>
      <c r="AK295" s="214"/>
      <c r="AL295" s="214"/>
      <c r="AM295" s="214"/>
      <c r="AN295" s="214"/>
      <c r="AO295" s="214"/>
      <c r="AP295" s="214"/>
      <c r="AQ295" s="214"/>
      <c r="AR295" s="214"/>
      <c r="AS295" s="214"/>
      <c r="AT295" s="214"/>
      <c r="AU295" s="214"/>
      <c r="AV295" s="214"/>
      <c r="AW295" s="214"/>
      <c r="AX295" s="214"/>
      <c r="AY295" s="214"/>
      <c r="AZ295" s="214"/>
      <c r="BA295" s="214"/>
      <c r="BB295" s="214"/>
      <c r="BC295" s="214"/>
      <c r="BD295" s="214"/>
      <c r="BE295" s="214"/>
      <c r="BF295" s="214"/>
      <c r="BG295" s="214"/>
      <c r="BH295" s="214"/>
    </row>
    <row r="296" spans="1:60" outlineLevel="1" x14ac:dyDescent="0.2">
      <c r="A296" s="254">
        <v>84</v>
      </c>
      <c r="B296" s="255" t="s">
        <v>631</v>
      </c>
      <c r="C296" s="264" t="s">
        <v>632</v>
      </c>
      <c r="D296" s="256" t="s">
        <v>342</v>
      </c>
      <c r="E296" s="257">
        <v>328.02</v>
      </c>
      <c r="F296" s="258"/>
      <c r="G296" s="259">
        <f>ROUND(E296*F296,2)</f>
        <v>0</v>
      </c>
      <c r="H296" s="236"/>
      <c r="I296" s="235">
        <f>ROUND(E296*H296,2)</f>
        <v>0</v>
      </c>
      <c r="J296" s="236"/>
      <c r="K296" s="235">
        <f>ROUND(E296*J296,2)</f>
        <v>0</v>
      </c>
      <c r="L296" s="235">
        <v>21</v>
      </c>
      <c r="M296" s="235">
        <f>G296*(1+L296/100)</f>
        <v>0</v>
      </c>
      <c r="N296" s="234">
        <v>0</v>
      </c>
      <c r="O296" s="234">
        <f>ROUND(E296*N296,2)</f>
        <v>0</v>
      </c>
      <c r="P296" s="234">
        <v>0</v>
      </c>
      <c r="Q296" s="234">
        <f>ROUND(E296*P296,2)</f>
        <v>0</v>
      </c>
      <c r="R296" s="235"/>
      <c r="S296" s="235" t="s">
        <v>277</v>
      </c>
      <c r="T296" s="235" t="s">
        <v>278</v>
      </c>
      <c r="U296" s="235">
        <v>0.24</v>
      </c>
      <c r="V296" s="235">
        <f>ROUND(E296*U296,2)</f>
        <v>78.72</v>
      </c>
      <c r="W296" s="235"/>
      <c r="X296" s="235" t="s">
        <v>279</v>
      </c>
      <c r="Y296" s="235" t="s">
        <v>280</v>
      </c>
      <c r="Z296" s="214"/>
      <c r="AA296" s="214"/>
      <c r="AB296" s="214"/>
      <c r="AC296" s="214"/>
      <c r="AD296" s="214"/>
      <c r="AE296" s="214"/>
      <c r="AF296" s="214"/>
      <c r="AG296" s="214" t="s">
        <v>293</v>
      </c>
      <c r="AH296" s="214"/>
      <c r="AI296" s="214"/>
      <c r="AJ296" s="214"/>
      <c r="AK296" s="214"/>
      <c r="AL296" s="214"/>
      <c r="AM296" s="214"/>
      <c r="AN296" s="214"/>
      <c r="AO296" s="214"/>
      <c r="AP296" s="214"/>
      <c r="AQ296" s="214"/>
      <c r="AR296" s="214"/>
      <c r="AS296" s="214"/>
      <c r="AT296" s="214"/>
      <c r="AU296" s="214"/>
      <c r="AV296" s="214"/>
      <c r="AW296" s="214"/>
      <c r="AX296" s="214"/>
      <c r="AY296" s="214"/>
      <c r="AZ296" s="214"/>
      <c r="BA296" s="214"/>
      <c r="BB296" s="214"/>
      <c r="BC296" s="214"/>
      <c r="BD296" s="214"/>
      <c r="BE296" s="214"/>
      <c r="BF296" s="214"/>
      <c r="BG296" s="214"/>
      <c r="BH296" s="214"/>
    </row>
    <row r="297" spans="1:60" ht="22.5" outlineLevel="1" x14ac:dyDescent="0.2">
      <c r="A297" s="248">
        <v>85</v>
      </c>
      <c r="B297" s="249" t="s">
        <v>633</v>
      </c>
      <c r="C297" s="262" t="s">
        <v>634</v>
      </c>
      <c r="D297" s="250" t="s">
        <v>379</v>
      </c>
      <c r="E297" s="251">
        <v>0.16</v>
      </c>
      <c r="F297" s="252"/>
      <c r="G297" s="253">
        <f>ROUND(E297*F297,2)</f>
        <v>0</v>
      </c>
      <c r="H297" s="236"/>
      <c r="I297" s="235">
        <f>ROUND(E297*H297,2)</f>
        <v>0</v>
      </c>
      <c r="J297" s="236"/>
      <c r="K297" s="235">
        <f>ROUND(E297*J297,2)</f>
        <v>0</v>
      </c>
      <c r="L297" s="235">
        <v>21</v>
      </c>
      <c r="M297" s="235">
        <f>G297*(1+L297/100)</f>
        <v>0</v>
      </c>
      <c r="N297" s="234">
        <v>1.0662499999999999</v>
      </c>
      <c r="O297" s="234">
        <f>ROUND(E297*N297,2)</f>
        <v>0.17</v>
      </c>
      <c r="P297" s="234">
        <v>0</v>
      </c>
      <c r="Q297" s="234">
        <f>ROUND(E297*P297,2)</f>
        <v>0</v>
      </c>
      <c r="R297" s="235"/>
      <c r="S297" s="235" t="s">
        <v>277</v>
      </c>
      <c r="T297" s="235" t="s">
        <v>278</v>
      </c>
      <c r="U297" s="235">
        <v>15.23</v>
      </c>
      <c r="V297" s="235">
        <f>ROUND(E297*U297,2)</f>
        <v>2.44</v>
      </c>
      <c r="W297" s="235"/>
      <c r="X297" s="235" t="s">
        <v>279</v>
      </c>
      <c r="Y297" s="235" t="s">
        <v>280</v>
      </c>
      <c r="Z297" s="214"/>
      <c r="AA297" s="214"/>
      <c r="AB297" s="214"/>
      <c r="AC297" s="214"/>
      <c r="AD297" s="214"/>
      <c r="AE297" s="214"/>
      <c r="AF297" s="214"/>
      <c r="AG297" s="214" t="s">
        <v>293</v>
      </c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</row>
    <row r="298" spans="1:60" ht="22.5" outlineLevel="2" x14ac:dyDescent="0.2">
      <c r="A298" s="231"/>
      <c r="B298" s="232"/>
      <c r="C298" s="263" t="s">
        <v>635</v>
      </c>
      <c r="D298" s="237"/>
      <c r="E298" s="238">
        <v>0.16</v>
      </c>
      <c r="F298" s="235"/>
      <c r="G298" s="235"/>
      <c r="H298" s="235"/>
      <c r="I298" s="235"/>
      <c r="J298" s="235"/>
      <c r="K298" s="235"/>
      <c r="L298" s="235"/>
      <c r="M298" s="235"/>
      <c r="N298" s="234"/>
      <c r="O298" s="234"/>
      <c r="P298" s="234"/>
      <c r="Q298" s="234"/>
      <c r="R298" s="235"/>
      <c r="S298" s="235"/>
      <c r="T298" s="235"/>
      <c r="U298" s="235"/>
      <c r="V298" s="235"/>
      <c r="W298" s="235"/>
      <c r="X298" s="235"/>
      <c r="Y298" s="235"/>
      <c r="Z298" s="214"/>
      <c r="AA298" s="214"/>
      <c r="AB298" s="214"/>
      <c r="AC298" s="214"/>
      <c r="AD298" s="214"/>
      <c r="AE298" s="214"/>
      <c r="AF298" s="214"/>
      <c r="AG298" s="214" t="s">
        <v>283</v>
      </c>
      <c r="AH298" s="214">
        <v>0</v>
      </c>
      <c r="AI298" s="214"/>
      <c r="AJ298" s="214"/>
      <c r="AK298" s="214"/>
      <c r="AL298" s="214"/>
      <c r="AM298" s="214"/>
      <c r="AN298" s="214"/>
      <c r="AO298" s="214"/>
      <c r="AP298" s="214"/>
      <c r="AQ298" s="214"/>
      <c r="AR298" s="214"/>
      <c r="AS298" s="214"/>
      <c r="AT298" s="214"/>
      <c r="AU298" s="214"/>
      <c r="AV298" s="214"/>
      <c r="AW298" s="214"/>
      <c r="AX298" s="214"/>
      <c r="AY298" s="214"/>
      <c r="AZ298" s="214"/>
      <c r="BA298" s="214"/>
      <c r="BB298" s="214"/>
      <c r="BC298" s="214"/>
      <c r="BD298" s="214"/>
      <c r="BE298" s="214"/>
      <c r="BF298" s="214"/>
      <c r="BG298" s="214"/>
      <c r="BH298" s="214"/>
    </row>
    <row r="299" spans="1:60" ht="22.5" outlineLevel="1" x14ac:dyDescent="0.2">
      <c r="A299" s="248">
        <v>86</v>
      </c>
      <c r="B299" s="249" t="s">
        <v>636</v>
      </c>
      <c r="C299" s="262" t="s">
        <v>637</v>
      </c>
      <c r="D299" s="250" t="s">
        <v>379</v>
      </c>
      <c r="E299" s="251">
        <v>14.04</v>
      </c>
      <c r="F299" s="252"/>
      <c r="G299" s="253">
        <f>ROUND(E299*F299,2)</f>
        <v>0</v>
      </c>
      <c r="H299" s="236"/>
      <c r="I299" s="235">
        <f>ROUND(E299*H299,2)</f>
        <v>0</v>
      </c>
      <c r="J299" s="236"/>
      <c r="K299" s="235">
        <f>ROUND(E299*J299,2)</f>
        <v>0</v>
      </c>
      <c r="L299" s="235">
        <v>21</v>
      </c>
      <c r="M299" s="235">
        <f>G299*(1+L299/100)</f>
        <v>0</v>
      </c>
      <c r="N299" s="234">
        <v>1.0662499999999999</v>
      </c>
      <c r="O299" s="234">
        <f>ROUND(E299*N299,2)</f>
        <v>14.97</v>
      </c>
      <c r="P299" s="234">
        <v>0</v>
      </c>
      <c r="Q299" s="234">
        <f>ROUND(E299*P299,2)</f>
        <v>0</v>
      </c>
      <c r="R299" s="235"/>
      <c r="S299" s="235" t="s">
        <v>277</v>
      </c>
      <c r="T299" s="235" t="s">
        <v>278</v>
      </c>
      <c r="U299" s="235">
        <v>15.23</v>
      </c>
      <c r="V299" s="235">
        <f>ROUND(E299*U299,2)</f>
        <v>213.83</v>
      </c>
      <c r="W299" s="235"/>
      <c r="X299" s="235" t="s">
        <v>279</v>
      </c>
      <c r="Y299" s="235" t="s">
        <v>280</v>
      </c>
      <c r="Z299" s="214"/>
      <c r="AA299" s="214"/>
      <c r="AB299" s="214"/>
      <c r="AC299" s="214"/>
      <c r="AD299" s="214"/>
      <c r="AE299" s="214"/>
      <c r="AF299" s="214"/>
      <c r="AG299" s="214" t="s">
        <v>293</v>
      </c>
      <c r="AH299" s="214"/>
      <c r="AI299" s="214"/>
      <c r="AJ299" s="214"/>
      <c r="AK299" s="214"/>
      <c r="AL299" s="214"/>
      <c r="AM299" s="214"/>
      <c r="AN299" s="214"/>
      <c r="AO299" s="214"/>
      <c r="AP299" s="214"/>
      <c r="AQ299" s="214"/>
      <c r="AR299" s="214"/>
      <c r="AS299" s="214"/>
      <c r="AT299" s="214"/>
      <c r="AU299" s="214"/>
      <c r="AV299" s="214"/>
      <c r="AW299" s="214"/>
      <c r="AX299" s="214"/>
      <c r="AY299" s="214"/>
      <c r="AZ299" s="214"/>
      <c r="BA299" s="214"/>
      <c r="BB299" s="214"/>
      <c r="BC299" s="214"/>
      <c r="BD299" s="214"/>
      <c r="BE299" s="214"/>
      <c r="BF299" s="214"/>
      <c r="BG299" s="214"/>
      <c r="BH299" s="214"/>
    </row>
    <row r="300" spans="1:60" outlineLevel="2" x14ac:dyDescent="0.2">
      <c r="A300" s="231"/>
      <c r="B300" s="232"/>
      <c r="C300" s="263" t="s">
        <v>638</v>
      </c>
      <c r="D300" s="237"/>
      <c r="E300" s="238">
        <v>2.87046</v>
      </c>
      <c r="F300" s="235"/>
      <c r="G300" s="235"/>
      <c r="H300" s="235"/>
      <c r="I300" s="235"/>
      <c r="J300" s="235"/>
      <c r="K300" s="235"/>
      <c r="L300" s="235"/>
      <c r="M300" s="235"/>
      <c r="N300" s="234"/>
      <c r="O300" s="234"/>
      <c r="P300" s="234"/>
      <c r="Q300" s="234"/>
      <c r="R300" s="235"/>
      <c r="S300" s="235"/>
      <c r="T300" s="235"/>
      <c r="U300" s="235"/>
      <c r="V300" s="235"/>
      <c r="W300" s="235"/>
      <c r="X300" s="235"/>
      <c r="Y300" s="235"/>
      <c r="Z300" s="214"/>
      <c r="AA300" s="214"/>
      <c r="AB300" s="214"/>
      <c r="AC300" s="214"/>
      <c r="AD300" s="214"/>
      <c r="AE300" s="214"/>
      <c r="AF300" s="214"/>
      <c r="AG300" s="214" t="s">
        <v>283</v>
      </c>
      <c r="AH300" s="214">
        <v>0</v>
      </c>
      <c r="AI300" s="214"/>
      <c r="AJ300" s="214"/>
      <c r="AK300" s="214"/>
      <c r="AL300" s="214"/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4"/>
      <c r="AZ300" s="214"/>
      <c r="BA300" s="214"/>
      <c r="BB300" s="214"/>
      <c r="BC300" s="214"/>
      <c r="BD300" s="214"/>
      <c r="BE300" s="214"/>
      <c r="BF300" s="214"/>
      <c r="BG300" s="214"/>
      <c r="BH300" s="214"/>
    </row>
    <row r="301" spans="1:60" outlineLevel="3" x14ac:dyDescent="0.2">
      <c r="A301" s="231"/>
      <c r="B301" s="232"/>
      <c r="C301" s="263" t="s">
        <v>639</v>
      </c>
      <c r="D301" s="237"/>
      <c r="E301" s="238">
        <v>2.62277</v>
      </c>
      <c r="F301" s="235"/>
      <c r="G301" s="235"/>
      <c r="H301" s="235"/>
      <c r="I301" s="235"/>
      <c r="J301" s="235"/>
      <c r="K301" s="235"/>
      <c r="L301" s="235"/>
      <c r="M301" s="235"/>
      <c r="N301" s="234"/>
      <c r="O301" s="234"/>
      <c r="P301" s="234"/>
      <c r="Q301" s="234"/>
      <c r="R301" s="235"/>
      <c r="S301" s="235"/>
      <c r="T301" s="235"/>
      <c r="U301" s="235"/>
      <c r="V301" s="235"/>
      <c r="W301" s="235"/>
      <c r="X301" s="235"/>
      <c r="Y301" s="235"/>
      <c r="Z301" s="214"/>
      <c r="AA301" s="214"/>
      <c r="AB301" s="214"/>
      <c r="AC301" s="214"/>
      <c r="AD301" s="214"/>
      <c r="AE301" s="214"/>
      <c r="AF301" s="214"/>
      <c r="AG301" s="214" t="s">
        <v>283</v>
      </c>
      <c r="AH301" s="214">
        <v>0</v>
      </c>
      <c r="AI301" s="214"/>
      <c r="AJ301" s="214"/>
      <c r="AK301" s="214"/>
      <c r="AL301" s="214"/>
      <c r="AM301" s="214"/>
      <c r="AN301" s="214"/>
      <c r="AO301" s="214"/>
      <c r="AP301" s="214"/>
      <c r="AQ301" s="214"/>
      <c r="AR301" s="214"/>
      <c r="AS301" s="214"/>
      <c r="AT301" s="214"/>
      <c r="AU301" s="214"/>
      <c r="AV301" s="214"/>
      <c r="AW301" s="214"/>
      <c r="AX301" s="214"/>
      <c r="AY301" s="214"/>
      <c r="AZ301" s="214"/>
      <c r="BA301" s="214"/>
      <c r="BB301" s="214"/>
      <c r="BC301" s="214"/>
      <c r="BD301" s="214"/>
      <c r="BE301" s="214"/>
      <c r="BF301" s="214"/>
      <c r="BG301" s="214"/>
      <c r="BH301" s="214"/>
    </row>
    <row r="302" spans="1:60" ht="22.5" outlineLevel="3" x14ac:dyDescent="0.2">
      <c r="A302" s="231"/>
      <c r="B302" s="232"/>
      <c r="C302" s="263" t="s">
        <v>640</v>
      </c>
      <c r="D302" s="237"/>
      <c r="E302" s="238">
        <v>1.6290500000000001</v>
      </c>
      <c r="F302" s="235"/>
      <c r="G302" s="235"/>
      <c r="H302" s="235"/>
      <c r="I302" s="235"/>
      <c r="J302" s="235"/>
      <c r="K302" s="235"/>
      <c r="L302" s="235"/>
      <c r="M302" s="235"/>
      <c r="N302" s="234"/>
      <c r="O302" s="234"/>
      <c r="P302" s="234"/>
      <c r="Q302" s="234"/>
      <c r="R302" s="235"/>
      <c r="S302" s="235"/>
      <c r="T302" s="235"/>
      <c r="U302" s="235"/>
      <c r="V302" s="235"/>
      <c r="W302" s="235"/>
      <c r="X302" s="235"/>
      <c r="Y302" s="235"/>
      <c r="Z302" s="214"/>
      <c r="AA302" s="214"/>
      <c r="AB302" s="214"/>
      <c r="AC302" s="214"/>
      <c r="AD302" s="214"/>
      <c r="AE302" s="214"/>
      <c r="AF302" s="214"/>
      <c r="AG302" s="214" t="s">
        <v>283</v>
      </c>
      <c r="AH302" s="214">
        <v>0</v>
      </c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</row>
    <row r="303" spans="1:60" ht="22.5" outlineLevel="3" x14ac:dyDescent="0.2">
      <c r="A303" s="231"/>
      <c r="B303" s="232"/>
      <c r="C303" s="263" t="s">
        <v>641</v>
      </c>
      <c r="D303" s="237"/>
      <c r="E303" s="238">
        <v>1.0940700000000001</v>
      </c>
      <c r="F303" s="235"/>
      <c r="G303" s="235"/>
      <c r="H303" s="235"/>
      <c r="I303" s="235"/>
      <c r="J303" s="235"/>
      <c r="K303" s="235"/>
      <c r="L303" s="235"/>
      <c r="M303" s="235"/>
      <c r="N303" s="234"/>
      <c r="O303" s="234"/>
      <c r="P303" s="234"/>
      <c r="Q303" s="234"/>
      <c r="R303" s="235"/>
      <c r="S303" s="235"/>
      <c r="T303" s="235"/>
      <c r="U303" s="235"/>
      <c r="V303" s="235"/>
      <c r="W303" s="235"/>
      <c r="X303" s="235"/>
      <c r="Y303" s="235"/>
      <c r="Z303" s="214"/>
      <c r="AA303" s="214"/>
      <c r="AB303" s="214"/>
      <c r="AC303" s="214"/>
      <c r="AD303" s="214"/>
      <c r="AE303" s="214"/>
      <c r="AF303" s="214"/>
      <c r="AG303" s="214" t="s">
        <v>283</v>
      </c>
      <c r="AH303" s="214">
        <v>0</v>
      </c>
      <c r="AI303" s="214"/>
      <c r="AJ303" s="214"/>
      <c r="AK303" s="214"/>
      <c r="AL303" s="214"/>
      <c r="AM303" s="214"/>
      <c r="AN303" s="214"/>
      <c r="AO303" s="214"/>
      <c r="AP303" s="214"/>
      <c r="AQ303" s="214"/>
      <c r="AR303" s="214"/>
      <c r="AS303" s="214"/>
      <c r="AT303" s="214"/>
      <c r="AU303" s="214"/>
      <c r="AV303" s="214"/>
      <c r="AW303" s="214"/>
      <c r="AX303" s="214"/>
      <c r="AY303" s="214"/>
      <c r="AZ303" s="214"/>
      <c r="BA303" s="214"/>
      <c r="BB303" s="214"/>
      <c r="BC303" s="214"/>
      <c r="BD303" s="214"/>
      <c r="BE303" s="214"/>
      <c r="BF303" s="214"/>
      <c r="BG303" s="214"/>
      <c r="BH303" s="214"/>
    </row>
    <row r="304" spans="1:60" ht="22.5" outlineLevel="3" x14ac:dyDescent="0.2">
      <c r="A304" s="231"/>
      <c r="B304" s="232"/>
      <c r="C304" s="263" t="s">
        <v>642</v>
      </c>
      <c r="D304" s="237"/>
      <c r="E304" s="238">
        <v>0.82316</v>
      </c>
      <c r="F304" s="235"/>
      <c r="G304" s="235"/>
      <c r="H304" s="235"/>
      <c r="I304" s="235"/>
      <c r="J304" s="235"/>
      <c r="K304" s="235"/>
      <c r="L304" s="235"/>
      <c r="M304" s="235"/>
      <c r="N304" s="234"/>
      <c r="O304" s="234"/>
      <c r="P304" s="234"/>
      <c r="Q304" s="234"/>
      <c r="R304" s="235"/>
      <c r="S304" s="235"/>
      <c r="T304" s="235"/>
      <c r="U304" s="235"/>
      <c r="V304" s="235"/>
      <c r="W304" s="235"/>
      <c r="X304" s="235"/>
      <c r="Y304" s="235"/>
      <c r="Z304" s="214"/>
      <c r="AA304" s="214"/>
      <c r="AB304" s="214"/>
      <c r="AC304" s="214"/>
      <c r="AD304" s="214"/>
      <c r="AE304" s="214"/>
      <c r="AF304" s="214"/>
      <c r="AG304" s="214" t="s">
        <v>283</v>
      </c>
      <c r="AH304" s="214">
        <v>0</v>
      </c>
      <c r="AI304" s="214"/>
      <c r="AJ304" s="214"/>
      <c r="AK304" s="214"/>
      <c r="AL304" s="214"/>
      <c r="AM304" s="214"/>
      <c r="AN304" s="214"/>
      <c r="AO304" s="214"/>
      <c r="AP304" s="214"/>
      <c r="AQ304" s="214"/>
      <c r="AR304" s="214"/>
      <c r="AS304" s="214"/>
      <c r="AT304" s="214"/>
      <c r="AU304" s="214"/>
      <c r="AV304" s="214"/>
      <c r="AW304" s="214"/>
      <c r="AX304" s="214"/>
      <c r="AY304" s="214"/>
      <c r="AZ304" s="214"/>
      <c r="BA304" s="214"/>
      <c r="BB304" s="214"/>
      <c r="BC304" s="214"/>
      <c r="BD304" s="214"/>
      <c r="BE304" s="214"/>
      <c r="BF304" s="214"/>
      <c r="BG304" s="214"/>
      <c r="BH304" s="214"/>
    </row>
    <row r="305" spans="1:60" ht="33.75" outlineLevel="3" x14ac:dyDescent="0.2">
      <c r="A305" s="231"/>
      <c r="B305" s="232"/>
      <c r="C305" s="263" t="s">
        <v>643</v>
      </c>
      <c r="D305" s="237"/>
      <c r="E305" s="238">
        <v>1.5552299999999999</v>
      </c>
      <c r="F305" s="235"/>
      <c r="G305" s="235"/>
      <c r="H305" s="235"/>
      <c r="I305" s="235"/>
      <c r="J305" s="235"/>
      <c r="K305" s="235"/>
      <c r="L305" s="235"/>
      <c r="M305" s="235"/>
      <c r="N305" s="234"/>
      <c r="O305" s="234"/>
      <c r="P305" s="234"/>
      <c r="Q305" s="234"/>
      <c r="R305" s="235"/>
      <c r="S305" s="235"/>
      <c r="T305" s="235"/>
      <c r="U305" s="235"/>
      <c r="V305" s="235"/>
      <c r="W305" s="235"/>
      <c r="X305" s="235"/>
      <c r="Y305" s="235"/>
      <c r="Z305" s="214"/>
      <c r="AA305" s="214"/>
      <c r="AB305" s="214"/>
      <c r="AC305" s="214"/>
      <c r="AD305" s="214"/>
      <c r="AE305" s="214"/>
      <c r="AF305" s="214"/>
      <c r="AG305" s="214" t="s">
        <v>283</v>
      </c>
      <c r="AH305" s="214">
        <v>0</v>
      </c>
      <c r="AI305" s="214"/>
      <c r="AJ305" s="214"/>
      <c r="AK305" s="214"/>
      <c r="AL305" s="214"/>
      <c r="AM305" s="214"/>
      <c r="AN305" s="214"/>
      <c r="AO305" s="214"/>
      <c r="AP305" s="214"/>
      <c r="AQ305" s="214"/>
      <c r="AR305" s="214"/>
      <c r="AS305" s="214"/>
      <c r="AT305" s="214"/>
      <c r="AU305" s="214"/>
      <c r="AV305" s="214"/>
      <c r="AW305" s="214"/>
      <c r="AX305" s="214"/>
      <c r="AY305" s="214"/>
      <c r="AZ305" s="214"/>
      <c r="BA305" s="214"/>
      <c r="BB305" s="214"/>
      <c r="BC305" s="214"/>
      <c r="BD305" s="214"/>
      <c r="BE305" s="214"/>
      <c r="BF305" s="214"/>
      <c r="BG305" s="214"/>
      <c r="BH305" s="214"/>
    </row>
    <row r="306" spans="1:60" outlineLevel="3" x14ac:dyDescent="0.2">
      <c r="A306" s="231"/>
      <c r="B306" s="232"/>
      <c r="C306" s="263" t="s">
        <v>644</v>
      </c>
      <c r="D306" s="237"/>
      <c r="E306" s="238">
        <v>0.71731999999999996</v>
      </c>
      <c r="F306" s="235"/>
      <c r="G306" s="235"/>
      <c r="H306" s="235"/>
      <c r="I306" s="235"/>
      <c r="J306" s="235"/>
      <c r="K306" s="235"/>
      <c r="L306" s="235"/>
      <c r="M306" s="235"/>
      <c r="N306" s="234"/>
      <c r="O306" s="234"/>
      <c r="P306" s="234"/>
      <c r="Q306" s="234"/>
      <c r="R306" s="235"/>
      <c r="S306" s="235"/>
      <c r="T306" s="235"/>
      <c r="U306" s="235"/>
      <c r="V306" s="235"/>
      <c r="W306" s="235"/>
      <c r="X306" s="235"/>
      <c r="Y306" s="235"/>
      <c r="Z306" s="214"/>
      <c r="AA306" s="214"/>
      <c r="AB306" s="214"/>
      <c r="AC306" s="214"/>
      <c r="AD306" s="214"/>
      <c r="AE306" s="214"/>
      <c r="AF306" s="214"/>
      <c r="AG306" s="214" t="s">
        <v>283</v>
      </c>
      <c r="AH306" s="214">
        <v>0</v>
      </c>
      <c r="AI306" s="214"/>
      <c r="AJ306" s="214"/>
      <c r="AK306" s="214"/>
      <c r="AL306" s="214"/>
      <c r="AM306" s="214"/>
      <c r="AN306" s="214"/>
      <c r="AO306" s="214"/>
      <c r="AP306" s="214"/>
      <c r="AQ306" s="214"/>
      <c r="AR306" s="214"/>
      <c r="AS306" s="214"/>
      <c r="AT306" s="214"/>
      <c r="AU306" s="214"/>
      <c r="AV306" s="214"/>
      <c r="AW306" s="214"/>
      <c r="AX306" s="214"/>
      <c r="AY306" s="214"/>
      <c r="AZ306" s="214"/>
      <c r="BA306" s="214"/>
      <c r="BB306" s="214"/>
      <c r="BC306" s="214"/>
      <c r="BD306" s="214"/>
      <c r="BE306" s="214"/>
      <c r="BF306" s="214"/>
      <c r="BG306" s="214"/>
      <c r="BH306" s="214"/>
    </row>
    <row r="307" spans="1:60" outlineLevel="3" x14ac:dyDescent="0.2">
      <c r="A307" s="231"/>
      <c r="B307" s="232"/>
      <c r="C307" s="263" t="s">
        <v>645</v>
      </c>
      <c r="D307" s="237"/>
      <c r="E307" s="238">
        <v>0.14549000000000001</v>
      </c>
      <c r="F307" s="235"/>
      <c r="G307" s="235"/>
      <c r="H307" s="235"/>
      <c r="I307" s="235"/>
      <c r="J307" s="235"/>
      <c r="K307" s="235"/>
      <c r="L307" s="235"/>
      <c r="M307" s="235"/>
      <c r="N307" s="234"/>
      <c r="O307" s="234"/>
      <c r="P307" s="234"/>
      <c r="Q307" s="234"/>
      <c r="R307" s="235"/>
      <c r="S307" s="235"/>
      <c r="T307" s="235"/>
      <c r="U307" s="235"/>
      <c r="V307" s="235"/>
      <c r="W307" s="235"/>
      <c r="X307" s="235"/>
      <c r="Y307" s="235"/>
      <c r="Z307" s="214"/>
      <c r="AA307" s="214"/>
      <c r="AB307" s="214"/>
      <c r="AC307" s="214"/>
      <c r="AD307" s="214"/>
      <c r="AE307" s="214"/>
      <c r="AF307" s="214"/>
      <c r="AG307" s="214" t="s">
        <v>283</v>
      </c>
      <c r="AH307" s="214">
        <v>0</v>
      </c>
      <c r="AI307" s="214"/>
      <c r="AJ307" s="214"/>
      <c r="AK307" s="214"/>
      <c r="AL307" s="214"/>
      <c r="AM307" s="214"/>
      <c r="AN307" s="214"/>
      <c r="AO307" s="214"/>
      <c r="AP307" s="214"/>
      <c r="AQ307" s="214"/>
      <c r="AR307" s="214"/>
      <c r="AS307" s="214"/>
      <c r="AT307" s="214"/>
      <c r="AU307" s="214"/>
      <c r="AV307" s="214"/>
      <c r="AW307" s="214"/>
      <c r="AX307" s="214"/>
      <c r="AY307" s="214"/>
      <c r="AZ307" s="214"/>
      <c r="BA307" s="214"/>
      <c r="BB307" s="214"/>
      <c r="BC307" s="214"/>
      <c r="BD307" s="214"/>
      <c r="BE307" s="214"/>
      <c r="BF307" s="214"/>
      <c r="BG307" s="214"/>
      <c r="BH307" s="214"/>
    </row>
    <row r="308" spans="1:60" ht="22.5" outlineLevel="3" x14ac:dyDescent="0.2">
      <c r="A308" s="231"/>
      <c r="B308" s="232"/>
      <c r="C308" s="263" t="s">
        <v>646</v>
      </c>
      <c r="D308" s="237"/>
      <c r="E308" s="238">
        <v>0.14063999999999999</v>
      </c>
      <c r="F308" s="235"/>
      <c r="G308" s="235"/>
      <c r="H308" s="235"/>
      <c r="I308" s="235"/>
      <c r="J308" s="235"/>
      <c r="K308" s="235"/>
      <c r="L308" s="235"/>
      <c r="M308" s="235"/>
      <c r="N308" s="234"/>
      <c r="O308" s="234"/>
      <c r="P308" s="234"/>
      <c r="Q308" s="234"/>
      <c r="R308" s="235"/>
      <c r="S308" s="235"/>
      <c r="T308" s="235"/>
      <c r="U308" s="235"/>
      <c r="V308" s="235"/>
      <c r="W308" s="235"/>
      <c r="X308" s="235"/>
      <c r="Y308" s="235"/>
      <c r="Z308" s="214"/>
      <c r="AA308" s="214"/>
      <c r="AB308" s="214"/>
      <c r="AC308" s="214"/>
      <c r="AD308" s="214"/>
      <c r="AE308" s="214"/>
      <c r="AF308" s="214"/>
      <c r="AG308" s="214" t="s">
        <v>283</v>
      </c>
      <c r="AH308" s="214">
        <v>0</v>
      </c>
      <c r="AI308" s="214"/>
      <c r="AJ308" s="214"/>
      <c r="AK308" s="214"/>
      <c r="AL308" s="214"/>
      <c r="AM308" s="214"/>
      <c r="AN308" s="214"/>
      <c r="AO308" s="214"/>
      <c r="AP308" s="214"/>
      <c r="AQ308" s="214"/>
      <c r="AR308" s="214"/>
      <c r="AS308" s="214"/>
      <c r="AT308" s="214"/>
      <c r="AU308" s="214"/>
      <c r="AV308" s="214"/>
      <c r="AW308" s="214"/>
      <c r="AX308" s="214"/>
      <c r="AY308" s="214"/>
      <c r="AZ308" s="214"/>
      <c r="BA308" s="214"/>
      <c r="BB308" s="214"/>
      <c r="BC308" s="214"/>
      <c r="BD308" s="214"/>
      <c r="BE308" s="214"/>
      <c r="BF308" s="214"/>
      <c r="BG308" s="214"/>
      <c r="BH308" s="214"/>
    </row>
    <row r="309" spans="1:60" ht="33.75" outlineLevel="3" x14ac:dyDescent="0.2">
      <c r="A309" s="231"/>
      <c r="B309" s="232"/>
      <c r="C309" s="263" t="s">
        <v>647</v>
      </c>
      <c r="D309" s="237"/>
      <c r="E309" s="238">
        <v>0.11662</v>
      </c>
      <c r="F309" s="235"/>
      <c r="G309" s="235"/>
      <c r="H309" s="235"/>
      <c r="I309" s="235"/>
      <c r="J309" s="235"/>
      <c r="K309" s="235"/>
      <c r="L309" s="235"/>
      <c r="M309" s="235"/>
      <c r="N309" s="234"/>
      <c r="O309" s="234"/>
      <c r="P309" s="234"/>
      <c r="Q309" s="234"/>
      <c r="R309" s="235"/>
      <c r="S309" s="235"/>
      <c r="T309" s="235"/>
      <c r="U309" s="235"/>
      <c r="V309" s="235"/>
      <c r="W309" s="235"/>
      <c r="X309" s="235"/>
      <c r="Y309" s="235"/>
      <c r="Z309" s="214"/>
      <c r="AA309" s="214"/>
      <c r="AB309" s="214"/>
      <c r="AC309" s="214"/>
      <c r="AD309" s="214"/>
      <c r="AE309" s="214"/>
      <c r="AF309" s="214"/>
      <c r="AG309" s="214" t="s">
        <v>283</v>
      </c>
      <c r="AH309" s="214">
        <v>0</v>
      </c>
      <c r="AI309" s="214"/>
      <c r="AJ309" s="214"/>
      <c r="AK309" s="214"/>
      <c r="AL309" s="214"/>
      <c r="AM309" s="214"/>
      <c r="AN309" s="214"/>
      <c r="AO309" s="214"/>
      <c r="AP309" s="214"/>
      <c r="AQ309" s="214"/>
      <c r="AR309" s="214"/>
      <c r="AS309" s="214"/>
      <c r="AT309" s="214"/>
      <c r="AU309" s="214"/>
      <c r="AV309" s="214"/>
      <c r="AW309" s="214"/>
      <c r="AX309" s="214"/>
      <c r="AY309" s="214"/>
      <c r="AZ309" s="214"/>
      <c r="BA309" s="214"/>
      <c r="BB309" s="214"/>
      <c r="BC309" s="214"/>
      <c r="BD309" s="214"/>
      <c r="BE309" s="214"/>
      <c r="BF309" s="214"/>
      <c r="BG309" s="214"/>
      <c r="BH309" s="214"/>
    </row>
    <row r="310" spans="1:60" ht="33.75" outlineLevel="3" x14ac:dyDescent="0.2">
      <c r="A310" s="231"/>
      <c r="B310" s="232"/>
      <c r="C310" s="263" t="s">
        <v>648</v>
      </c>
      <c r="D310" s="237"/>
      <c r="E310" s="238">
        <v>1.57518</v>
      </c>
      <c r="F310" s="235"/>
      <c r="G310" s="235"/>
      <c r="H310" s="235"/>
      <c r="I310" s="235"/>
      <c r="J310" s="235"/>
      <c r="K310" s="235"/>
      <c r="L310" s="235"/>
      <c r="M310" s="235"/>
      <c r="N310" s="234"/>
      <c r="O310" s="234"/>
      <c r="P310" s="234"/>
      <c r="Q310" s="234"/>
      <c r="R310" s="235"/>
      <c r="S310" s="235"/>
      <c r="T310" s="235"/>
      <c r="U310" s="235"/>
      <c r="V310" s="235"/>
      <c r="W310" s="235"/>
      <c r="X310" s="235"/>
      <c r="Y310" s="235"/>
      <c r="Z310" s="214"/>
      <c r="AA310" s="214"/>
      <c r="AB310" s="214"/>
      <c r="AC310" s="214"/>
      <c r="AD310" s="214"/>
      <c r="AE310" s="214"/>
      <c r="AF310" s="214"/>
      <c r="AG310" s="214" t="s">
        <v>283</v>
      </c>
      <c r="AH310" s="214">
        <v>0</v>
      </c>
      <c r="AI310" s="214"/>
      <c r="AJ310" s="214"/>
      <c r="AK310" s="214"/>
      <c r="AL310" s="214"/>
      <c r="AM310" s="214"/>
      <c r="AN310" s="214"/>
      <c r="AO310" s="214"/>
      <c r="AP310" s="214"/>
      <c r="AQ310" s="214"/>
      <c r="AR310" s="214"/>
      <c r="AS310" s="214"/>
      <c r="AT310" s="214"/>
      <c r="AU310" s="214"/>
      <c r="AV310" s="214"/>
      <c r="AW310" s="214"/>
      <c r="AX310" s="214"/>
      <c r="AY310" s="214"/>
      <c r="AZ310" s="214"/>
      <c r="BA310" s="214"/>
      <c r="BB310" s="214"/>
      <c r="BC310" s="214"/>
      <c r="BD310" s="214"/>
      <c r="BE310" s="214"/>
      <c r="BF310" s="214"/>
      <c r="BG310" s="214"/>
      <c r="BH310" s="214"/>
    </row>
    <row r="311" spans="1:60" ht="22.5" outlineLevel="3" x14ac:dyDescent="0.2">
      <c r="A311" s="231"/>
      <c r="B311" s="232"/>
      <c r="C311" s="263" t="s">
        <v>649</v>
      </c>
      <c r="D311" s="237"/>
      <c r="E311" s="238">
        <v>0.75000999999999995</v>
      </c>
      <c r="F311" s="235"/>
      <c r="G311" s="235"/>
      <c r="H311" s="235"/>
      <c r="I311" s="235"/>
      <c r="J311" s="235"/>
      <c r="K311" s="235"/>
      <c r="L311" s="235"/>
      <c r="M311" s="235"/>
      <c r="N311" s="234"/>
      <c r="O311" s="234"/>
      <c r="P311" s="234"/>
      <c r="Q311" s="234"/>
      <c r="R311" s="235"/>
      <c r="S311" s="235"/>
      <c r="T311" s="235"/>
      <c r="U311" s="235"/>
      <c r="V311" s="235"/>
      <c r="W311" s="235"/>
      <c r="X311" s="235"/>
      <c r="Y311" s="235"/>
      <c r="Z311" s="214"/>
      <c r="AA311" s="214"/>
      <c r="AB311" s="214"/>
      <c r="AC311" s="214"/>
      <c r="AD311" s="214"/>
      <c r="AE311" s="214"/>
      <c r="AF311" s="214"/>
      <c r="AG311" s="214" t="s">
        <v>283</v>
      </c>
      <c r="AH311" s="214">
        <v>0</v>
      </c>
      <c r="AI311" s="214"/>
      <c r="AJ311" s="214"/>
      <c r="AK311" s="214"/>
      <c r="AL311" s="214"/>
      <c r="AM311" s="214"/>
      <c r="AN311" s="214"/>
      <c r="AO311" s="214"/>
      <c r="AP311" s="214"/>
      <c r="AQ311" s="214"/>
      <c r="AR311" s="214"/>
      <c r="AS311" s="214"/>
      <c r="AT311" s="214"/>
      <c r="AU311" s="214"/>
      <c r="AV311" s="214"/>
      <c r="AW311" s="214"/>
      <c r="AX311" s="214"/>
      <c r="AY311" s="214"/>
      <c r="AZ311" s="214"/>
      <c r="BA311" s="214"/>
      <c r="BB311" s="214"/>
      <c r="BC311" s="214"/>
      <c r="BD311" s="214"/>
      <c r="BE311" s="214"/>
      <c r="BF311" s="214"/>
      <c r="BG311" s="214"/>
      <c r="BH311" s="214"/>
    </row>
    <row r="312" spans="1:60" outlineLevel="1" x14ac:dyDescent="0.2">
      <c r="A312" s="254">
        <v>87</v>
      </c>
      <c r="B312" s="255" t="s">
        <v>650</v>
      </c>
      <c r="C312" s="264" t="s">
        <v>651</v>
      </c>
      <c r="D312" s="256" t="s">
        <v>434</v>
      </c>
      <c r="E312" s="257">
        <v>1</v>
      </c>
      <c r="F312" s="258"/>
      <c r="G312" s="259">
        <f>ROUND(E312*F312,2)</f>
        <v>0</v>
      </c>
      <c r="H312" s="236"/>
      <c r="I312" s="235">
        <f>ROUND(E312*H312,2)</f>
        <v>0</v>
      </c>
      <c r="J312" s="236"/>
      <c r="K312" s="235">
        <f>ROUND(E312*J312,2)</f>
        <v>0</v>
      </c>
      <c r="L312" s="235">
        <v>21</v>
      </c>
      <c r="M312" s="235">
        <f>G312*(1+L312/100)</f>
        <v>0</v>
      </c>
      <c r="N312" s="234">
        <v>0</v>
      </c>
      <c r="O312" s="234">
        <f>ROUND(E312*N312,2)</f>
        <v>0</v>
      </c>
      <c r="P312" s="234">
        <v>0</v>
      </c>
      <c r="Q312" s="234">
        <f>ROUND(E312*P312,2)</f>
        <v>0</v>
      </c>
      <c r="R312" s="235"/>
      <c r="S312" s="235" t="s">
        <v>311</v>
      </c>
      <c r="T312" s="235" t="s">
        <v>312</v>
      </c>
      <c r="U312" s="235">
        <v>0</v>
      </c>
      <c r="V312" s="235">
        <f>ROUND(E312*U312,2)</f>
        <v>0</v>
      </c>
      <c r="W312" s="235"/>
      <c r="X312" s="235" t="s">
        <v>346</v>
      </c>
      <c r="Y312" s="235" t="s">
        <v>280</v>
      </c>
      <c r="Z312" s="214"/>
      <c r="AA312" s="214"/>
      <c r="AB312" s="214"/>
      <c r="AC312" s="214"/>
      <c r="AD312" s="214"/>
      <c r="AE312" s="214"/>
      <c r="AF312" s="214"/>
      <c r="AG312" s="214" t="s">
        <v>347</v>
      </c>
      <c r="AH312" s="214"/>
      <c r="AI312" s="214"/>
      <c r="AJ312" s="214"/>
      <c r="AK312" s="214"/>
      <c r="AL312" s="214"/>
      <c r="AM312" s="214"/>
      <c r="AN312" s="214"/>
      <c r="AO312" s="214"/>
      <c r="AP312" s="214"/>
      <c r="AQ312" s="214"/>
      <c r="AR312" s="214"/>
      <c r="AS312" s="214"/>
      <c r="AT312" s="214"/>
      <c r="AU312" s="214"/>
      <c r="AV312" s="214"/>
      <c r="AW312" s="214"/>
      <c r="AX312" s="214"/>
      <c r="AY312" s="214"/>
      <c r="AZ312" s="214"/>
      <c r="BA312" s="214"/>
      <c r="BB312" s="214"/>
      <c r="BC312" s="214"/>
      <c r="BD312" s="214"/>
      <c r="BE312" s="214"/>
      <c r="BF312" s="214"/>
      <c r="BG312" s="214"/>
      <c r="BH312" s="214"/>
    </row>
    <row r="313" spans="1:60" ht="22.5" outlineLevel="1" x14ac:dyDescent="0.2">
      <c r="A313" s="248">
        <v>88</v>
      </c>
      <c r="B313" s="249" t="s">
        <v>590</v>
      </c>
      <c r="C313" s="262" t="s">
        <v>652</v>
      </c>
      <c r="D313" s="250" t="s">
        <v>351</v>
      </c>
      <c r="E313" s="251">
        <v>24.25</v>
      </c>
      <c r="F313" s="252"/>
      <c r="G313" s="253">
        <f>ROUND(E313*F313,2)</f>
        <v>0</v>
      </c>
      <c r="H313" s="236"/>
      <c r="I313" s="235">
        <f>ROUND(E313*H313,2)</f>
        <v>0</v>
      </c>
      <c r="J313" s="236"/>
      <c r="K313" s="235">
        <f>ROUND(E313*J313,2)</f>
        <v>0</v>
      </c>
      <c r="L313" s="235">
        <v>21</v>
      </c>
      <c r="M313" s="235">
        <f>G313*(1+L313/100)</f>
        <v>0</v>
      </c>
      <c r="N313" s="234">
        <v>0</v>
      </c>
      <c r="O313" s="234">
        <f>ROUND(E313*N313,2)</f>
        <v>0</v>
      </c>
      <c r="P313" s="234">
        <v>0</v>
      </c>
      <c r="Q313" s="234">
        <f>ROUND(E313*P313,2)</f>
        <v>0</v>
      </c>
      <c r="R313" s="235"/>
      <c r="S313" s="235" t="s">
        <v>311</v>
      </c>
      <c r="T313" s="235" t="s">
        <v>312</v>
      </c>
      <c r="U313" s="235">
        <v>0</v>
      </c>
      <c r="V313" s="235">
        <f>ROUND(E313*U313,2)</f>
        <v>0</v>
      </c>
      <c r="W313" s="235"/>
      <c r="X313" s="235" t="s">
        <v>346</v>
      </c>
      <c r="Y313" s="235" t="s">
        <v>280</v>
      </c>
      <c r="Z313" s="214"/>
      <c r="AA313" s="214"/>
      <c r="AB313" s="214"/>
      <c r="AC313" s="214"/>
      <c r="AD313" s="214"/>
      <c r="AE313" s="214"/>
      <c r="AF313" s="214"/>
      <c r="AG313" s="214" t="s">
        <v>347</v>
      </c>
      <c r="AH313" s="214"/>
      <c r="AI313" s="214"/>
      <c r="AJ313" s="214"/>
      <c r="AK313" s="214"/>
      <c r="AL313" s="214"/>
      <c r="AM313" s="214"/>
      <c r="AN313" s="214"/>
      <c r="AO313" s="214"/>
      <c r="AP313" s="214"/>
      <c r="AQ313" s="214"/>
      <c r="AR313" s="214"/>
      <c r="AS313" s="214"/>
      <c r="AT313" s="214"/>
      <c r="AU313" s="214"/>
      <c r="AV313" s="214"/>
      <c r="AW313" s="214"/>
      <c r="AX313" s="214"/>
      <c r="AY313" s="214"/>
      <c r="AZ313" s="214"/>
      <c r="BA313" s="214"/>
      <c r="BB313" s="214"/>
      <c r="BC313" s="214"/>
      <c r="BD313" s="214"/>
      <c r="BE313" s="214"/>
      <c r="BF313" s="214"/>
      <c r="BG313" s="214"/>
      <c r="BH313" s="214"/>
    </row>
    <row r="314" spans="1:60" outlineLevel="2" x14ac:dyDescent="0.2">
      <c r="A314" s="231"/>
      <c r="B314" s="232"/>
      <c r="C314" s="263" t="s">
        <v>653</v>
      </c>
      <c r="D314" s="237"/>
      <c r="E314" s="238">
        <v>14.1</v>
      </c>
      <c r="F314" s="235"/>
      <c r="G314" s="235"/>
      <c r="H314" s="235"/>
      <c r="I314" s="235"/>
      <c r="J314" s="235"/>
      <c r="K314" s="235"/>
      <c r="L314" s="235"/>
      <c r="M314" s="235"/>
      <c r="N314" s="234"/>
      <c r="O314" s="234"/>
      <c r="P314" s="234"/>
      <c r="Q314" s="234"/>
      <c r="R314" s="235"/>
      <c r="S314" s="235"/>
      <c r="T314" s="235"/>
      <c r="U314" s="235"/>
      <c r="V314" s="235"/>
      <c r="W314" s="235"/>
      <c r="X314" s="235"/>
      <c r="Y314" s="235"/>
      <c r="Z314" s="214"/>
      <c r="AA314" s="214"/>
      <c r="AB314" s="214"/>
      <c r="AC314" s="214"/>
      <c r="AD314" s="214"/>
      <c r="AE314" s="214"/>
      <c r="AF314" s="214"/>
      <c r="AG314" s="214" t="s">
        <v>283</v>
      </c>
      <c r="AH314" s="214">
        <v>0</v>
      </c>
      <c r="AI314" s="214"/>
      <c r="AJ314" s="214"/>
      <c r="AK314" s="214"/>
      <c r="AL314" s="214"/>
      <c r="AM314" s="214"/>
      <c r="AN314" s="214"/>
      <c r="AO314" s="214"/>
      <c r="AP314" s="214"/>
      <c r="AQ314" s="214"/>
      <c r="AR314" s="214"/>
      <c r="AS314" s="214"/>
      <c r="AT314" s="214"/>
      <c r="AU314" s="214"/>
      <c r="AV314" s="214"/>
      <c r="AW314" s="214"/>
      <c r="AX314" s="214"/>
      <c r="AY314" s="214"/>
      <c r="AZ314" s="214"/>
      <c r="BA314" s="214"/>
      <c r="BB314" s="214"/>
      <c r="BC314" s="214"/>
      <c r="BD314" s="214"/>
      <c r="BE314" s="214"/>
      <c r="BF314" s="214"/>
      <c r="BG314" s="214"/>
      <c r="BH314" s="214"/>
    </row>
    <row r="315" spans="1:60" outlineLevel="3" x14ac:dyDescent="0.2">
      <c r="A315" s="231"/>
      <c r="B315" s="232"/>
      <c r="C315" s="263" t="s">
        <v>654</v>
      </c>
      <c r="D315" s="237"/>
      <c r="E315" s="238">
        <v>10.15</v>
      </c>
      <c r="F315" s="235"/>
      <c r="G315" s="235"/>
      <c r="H315" s="235"/>
      <c r="I315" s="235"/>
      <c r="J315" s="235"/>
      <c r="K315" s="235"/>
      <c r="L315" s="235"/>
      <c r="M315" s="235"/>
      <c r="N315" s="234"/>
      <c r="O315" s="234"/>
      <c r="P315" s="234"/>
      <c r="Q315" s="234"/>
      <c r="R315" s="235"/>
      <c r="S315" s="235"/>
      <c r="T315" s="235"/>
      <c r="U315" s="235"/>
      <c r="V315" s="235"/>
      <c r="W315" s="235"/>
      <c r="X315" s="235"/>
      <c r="Y315" s="235"/>
      <c r="Z315" s="214"/>
      <c r="AA315" s="214"/>
      <c r="AB315" s="214"/>
      <c r="AC315" s="214"/>
      <c r="AD315" s="214"/>
      <c r="AE315" s="214"/>
      <c r="AF315" s="214"/>
      <c r="AG315" s="214" t="s">
        <v>283</v>
      </c>
      <c r="AH315" s="214">
        <v>0</v>
      </c>
      <c r="AI315" s="214"/>
      <c r="AJ315" s="214"/>
      <c r="AK315" s="214"/>
      <c r="AL315" s="214"/>
      <c r="AM315" s="214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</row>
    <row r="316" spans="1:60" x14ac:dyDescent="0.2">
      <c r="A316" s="241" t="s">
        <v>272</v>
      </c>
      <c r="B316" s="242" t="s">
        <v>158</v>
      </c>
      <c r="C316" s="261" t="s">
        <v>159</v>
      </c>
      <c r="D316" s="243"/>
      <c r="E316" s="244"/>
      <c r="F316" s="245"/>
      <c r="G316" s="246">
        <f>SUMIF(AG317:AG328,"&lt;&gt;NOR",G317:G328)</f>
        <v>0</v>
      </c>
      <c r="H316" s="240"/>
      <c r="I316" s="240">
        <f>SUM(I317:I328)</f>
        <v>0</v>
      </c>
      <c r="J316" s="240"/>
      <c r="K316" s="240">
        <f>SUM(K317:K328)</f>
        <v>0</v>
      </c>
      <c r="L316" s="240"/>
      <c r="M316" s="240">
        <f>SUM(M317:M328)</f>
        <v>0</v>
      </c>
      <c r="N316" s="239"/>
      <c r="O316" s="239">
        <f>SUM(O317:O328)</f>
        <v>0</v>
      </c>
      <c r="P316" s="239"/>
      <c r="Q316" s="239">
        <f>SUM(Q317:Q328)</f>
        <v>0</v>
      </c>
      <c r="R316" s="240"/>
      <c r="S316" s="240"/>
      <c r="T316" s="240"/>
      <c r="U316" s="240"/>
      <c r="V316" s="240">
        <f>SUM(V317:V328)</f>
        <v>0</v>
      </c>
      <c r="W316" s="240"/>
      <c r="X316" s="240"/>
      <c r="Y316" s="240"/>
      <c r="AG316" t="s">
        <v>273</v>
      </c>
    </row>
    <row r="317" spans="1:60" ht="22.5" outlineLevel="1" x14ac:dyDescent="0.2">
      <c r="A317" s="248">
        <v>89</v>
      </c>
      <c r="B317" s="249" t="s">
        <v>655</v>
      </c>
      <c r="C317" s="262" t="s">
        <v>656</v>
      </c>
      <c r="D317" s="250" t="s">
        <v>342</v>
      </c>
      <c r="E317" s="251">
        <v>24</v>
      </c>
      <c r="F317" s="252"/>
      <c r="G317" s="253">
        <f>ROUND(E317*F317,2)</f>
        <v>0</v>
      </c>
      <c r="H317" s="236"/>
      <c r="I317" s="235">
        <f>ROUND(E317*H317,2)</f>
        <v>0</v>
      </c>
      <c r="J317" s="236"/>
      <c r="K317" s="235">
        <f>ROUND(E317*J317,2)</f>
        <v>0</v>
      </c>
      <c r="L317" s="235">
        <v>21</v>
      </c>
      <c r="M317" s="235">
        <f>G317*(1+L317/100)</f>
        <v>0</v>
      </c>
      <c r="N317" s="234">
        <v>0</v>
      </c>
      <c r="O317" s="234">
        <f>ROUND(E317*N317,2)</f>
        <v>0</v>
      </c>
      <c r="P317" s="234">
        <v>0</v>
      </c>
      <c r="Q317" s="234">
        <f>ROUND(E317*P317,2)</f>
        <v>0</v>
      </c>
      <c r="R317" s="235"/>
      <c r="S317" s="235" t="s">
        <v>311</v>
      </c>
      <c r="T317" s="235" t="s">
        <v>312</v>
      </c>
      <c r="U317" s="235">
        <v>0</v>
      </c>
      <c r="V317" s="235">
        <f>ROUND(E317*U317,2)</f>
        <v>0</v>
      </c>
      <c r="W317" s="235"/>
      <c r="X317" s="235" t="s">
        <v>279</v>
      </c>
      <c r="Y317" s="235" t="s">
        <v>280</v>
      </c>
      <c r="Z317" s="214"/>
      <c r="AA317" s="214"/>
      <c r="AB317" s="214"/>
      <c r="AC317" s="214"/>
      <c r="AD317" s="214"/>
      <c r="AE317" s="214"/>
      <c r="AF317" s="214"/>
      <c r="AG317" s="214" t="s">
        <v>657</v>
      </c>
      <c r="AH317" s="214"/>
      <c r="AI317" s="214"/>
      <c r="AJ317" s="214"/>
      <c r="AK317" s="214"/>
      <c r="AL317" s="214"/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</row>
    <row r="318" spans="1:60" outlineLevel="2" x14ac:dyDescent="0.2">
      <c r="A318" s="231"/>
      <c r="B318" s="232"/>
      <c r="C318" s="263" t="s">
        <v>658</v>
      </c>
      <c r="D318" s="237"/>
      <c r="E318" s="238">
        <v>24</v>
      </c>
      <c r="F318" s="235"/>
      <c r="G318" s="235"/>
      <c r="H318" s="235"/>
      <c r="I318" s="235"/>
      <c r="J318" s="235"/>
      <c r="K318" s="235"/>
      <c r="L318" s="235"/>
      <c r="M318" s="235"/>
      <c r="N318" s="234"/>
      <c r="O318" s="234"/>
      <c r="P318" s="234"/>
      <c r="Q318" s="234"/>
      <c r="R318" s="235"/>
      <c r="S318" s="235"/>
      <c r="T318" s="235"/>
      <c r="U318" s="235"/>
      <c r="V318" s="235"/>
      <c r="W318" s="235"/>
      <c r="X318" s="235"/>
      <c r="Y318" s="235"/>
      <c r="Z318" s="214"/>
      <c r="AA318" s="214"/>
      <c r="AB318" s="214"/>
      <c r="AC318" s="214"/>
      <c r="AD318" s="214"/>
      <c r="AE318" s="214"/>
      <c r="AF318" s="214"/>
      <c r="AG318" s="214" t="s">
        <v>283</v>
      </c>
      <c r="AH318" s="214">
        <v>0</v>
      </c>
      <c r="AI318" s="214"/>
      <c r="AJ318" s="214"/>
      <c r="AK318" s="214"/>
      <c r="AL318" s="214"/>
      <c r="AM318" s="214"/>
      <c r="AN318" s="214"/>
      <c r="AO318" s="214"/>
      <c r="AP318" s="214"/>
      <c r="AQ318" s="214"/>
      <c r="AR318" s="214"/>
      <c r="AS318" s="214"/>
      <c r="AT318" s="214"/>
      <c r="AU318" s="214"/>
      <c r="AV318" s="214"/>
      <c r="AW318" s="214"/>
      <c r="AX318" s="214"/>
      <c r="AY318" s="214"/>
      <c r="AZ318" s="214"/>
      <c r="BA318" s="214"/>
      <c r="BB318" s="214"/>
      <c r="BC318" s="214"/>
      <c r="BD318" s="214"/>
      <c r="BE318" s="214"/>
      <c r="BF318" s="214"/>
      <c r="BG318" s="214"/>
      <c r="BH318" s="214"/>
    </row>
    <row r="319" spans="1:60" ht="22.5" outlineLevel="1" x14ac:dyDescent="0.2">
      <c r="A319" s="248">
        <v>90</v>
      </c>
      <c r="B319" s="249" t="s">
        <v>659</v>
      </c>
      <c r="C319" s="262" t="s">
        <v>660</v>
      </c>
      <c r="D319" s="250" t="s">
        <v>342</v>
      </c>
      <c r="E319" s="251">
        <v>24.5</v>
      </c>
      <c r="F319" s="252"/>
      <c r="G319" s="253">
        <f>ROUND(E319*F319,2)</f>
        <v>0</v>
      </c>
      <c r="H319" s="236"/>
      <c r="I319" s="235">
        <f>ROUND(E319*H319,2)</f>
        <v>0</v>
      </c>
      <c r="J319" s="236"/>
      <c r="K319" s="235">
        <f>ROUND(E319*J319,2)</f>
        <v>0</v>
      </c>
      <c r="L319" s="235">
        <v>21</v>
      </c>
      <c r="M319" s="235">
        <f>G319*(1+L319/100)</f>
        <v>0</v>
      </c>
      <c r="N319" s="234">
        <v>0</v>
      </c>
      <c r="O319" s="234">
        <f>ROUND(E319*N319,2)</f>
        <v>0</v>
      </c>
      <c r="P319" s="234">
        <v>0</v>
      </c>
      <c r="Q319" s="234">
        <f>ROUND(E319*P319,2)</f>
        <v>0</v>
      </c>
      <c r="R319" s="235"/>
      <c r="S319" s="235" t="s">
        <v>311</v>
      </c>
      <c r="T319" s="235" t="s">
        <v>312</v>
      </c>
      <c r="U319" s="235">
        <v>0</v>
      </c>
      <c r="V319" s="235">
        <f>ROUND(E319*U319,2)</f>
        <v>0</v>
      </c>
      <c r="W319" s="235"/>
      <c r="X319" s="235" t="s">
        <v>279</v>
      </c>
      <c r="Y319" s="235" t="s">
        <v>280</v>
      </c>
      <c r="Z319" s="214"/>
      <c r="AA319" s="214"/>
      <c r="AB319" s="214"/>
      <c r="AC319" s="214"/>
      <c r="AD319" s="214"/>
      <c r="AE319" s="214"/>
      <c r="AF319" s="214"/>
      <c r="AG319" s="214" t="s">
        <v>281</v>
      </c>
      <c r="AH319" s="214"/>
      <c r="AI319" s="214"/>
      <c r="AJ319" s="214"/>
      <c r="AK319" s="214"/>
      <c r="AL319" s="214"/>
      <c r="AM319" s="214"/>
      <c r="AN319" s="214"/>
      <c r="AO319" s="214"/>
      <c r="AP319" s="214"/>
      <c r="AQ319" s="214"/>
      <c r="AR319" s="214"/>
      <c r="AS319" s="214"/>
      <c r="AT319" s="214"/>
      <c r="AU319" s="214"/>
      <c r="AV319" s="214"/>
      <c r="AW319" s="214"/>
      <c r="AX319" s="214"/>
      <c r="AY319" s="214"/>
      <c r="AZ319" s="214"/>
      <c r="BA319" s="214"/>
      <c r="BB319" s="214"/>
      <c r="BC319" s="214"/>
      <c r="BD319" s="214"/>
      <c r="BE319" s="214"/>
      <c r="BF319" s="214"/>
      <c r="BG319" s="214"/>
      <c r="BH319" s="214"/>
    </row>
    <row r="320" spans="1:60" outlineLevel="2" x14ac:dyDescent="0.2">
      <c r="A320" s="231"/>
      <c r="B320" s="232"/>
      <c r="C320" s="263" t="s">
        <v>661</v>
      </c>
      <c r="D320" s="237"/>
      <c r="E320" s="238">
        <v>24.5</v>
      </c>
      <c r="F320" s="235"/>
      <c r="G320" s="235"/>
      <c r="H320" s="235"/>
      <c r="I320" s="235"/>
      <c r="J320" s="235"/>
      <c r="K320" s="235"/>
      <c r="L320" s="235"/>
      <c r="M320" s="235"/>
      <c r="N320" s="234"/>
      <c r="O320" s="234"/>
      <c r="P320" s="234"/>
      <c r="Q320" s="234"/>
      <c r="R320" s="235"/>
      <c r="S320" s="235"/>
      <c r="T320" s="235"/>
      <c r="U320" s="235"/>
      <c r="V320" s="235"/>
      <c r="W320" s="235"/>
      <c r="X320" s="235"/>
      <c r="Y320" s="235"/>
      <c r="Z320" s="214"/>
      <c r="AA320" s="214"/>
      <c r="AB320" s="214"/>
      <c r="AC320" s="214"/>
      <c r="AD320" s="214"/>
      <c r="AE320" s="214"/>
      <c r="AF320" s="214"/>
      <c r="AG320" s="214" t="s">
        <v>283</v>
      </c>
      <c r="AH320" s="214">
        <v>0</v>
      </c>
      <c r="AI320" s="214"/>
      <c r="AJ320" s="214"/>
      <c r="AK320" s="214"/>
      <c r="AL320" s="214"/>
      <c r="AM320" s="214"/>
      <c r="AN320" s="214"/>
      <c r="AO320" s="214"/>
      <c r="AP320" s="214"/>
      <c r="AQ320" s="214"/>
      <c r="AR320" s="214"/>
      <c r="AS320" s="214"/>
      <c r="AT320" s="214"/>
      <c r="AU320" s="214"/>
      <c r="AV320" s="214"/>
      <c r="AW320" s="214"/>
      <c r="AX320" s="214"/>
      <c r="AY320" s="214"/>
      <c r="AZ320" s="214"/>
      <c r="BA320" s="214"/>
      <c r="BB320" s="214"/>
      <c r="BC320" s="214"/>
      <c r="BD320" s="214"/>
      <c r="BE320" s="214"/>
      <c r="BF320" s="214"/>
      <c r="BG320" s="214"/>
      <c r="BH320" s="214"/>
    </row>
    <row r="321" spans="1:60" ht="33.75" outlineLevel="1" x14ac:dyDescent="0.2">
      <c r="A321" s="248">
        <v>91</v>
      </c>
      <c r="B321" s="249" t="s">
        <v>662</v>
      </c>
      <c r="C321" s="262" t="s">
        <v>663</v>
      </c>
      <c r="D321" s="250" t="s">
        <v>342</v>
      </c>
      <c r="E321" s="251">
        <v>13.125</v>
      </c>
      <c r="F321" s="252"/>
      <c r="G321" s="253">
        <f>ROUND(E321*F321,2)</f>
        <v>0</v>
      </c>
      <c r="H321" s="236"/>
      <c r="I321" s="235">
        <f>ROUND(E321*H321,2)</f>
        <v>0</v>
      </c>
      <c r="J321" s="236"/>
      <c r="K321" s="235">
        <f>ROUND(E321*J321,2)</f>
        <v>0</v>
      </c>
      <c r="L321" s="235">
        <v>21</v>
      </c>
      <c r="M321" s="235">
        <f>G321*(1+L321/100)</f>
        <v>0</v>
      </c>
      <c r="N321" s="234">
        <v>0</v>
      </c>
      <c r="O321" s="234">
        <f>ROUND(E321*N321,2)</f>
        <v>0</v>
      </c>
      <c r="P321" s="234">
        <v>0</v>
      </c>
      <c r="Q321" s="234">
        <f>ROUND(E321*P321,2)</f>
        <v>0</v>
      </c>
      <c r="R321" s="235"/>
      <c r="S321" s="235" t="s">
        <v>311</v>
      </c>
      <c r="T321" s="235" t="s">
        <v>312</v>
      </c>
      <c r="U321" s="235">
        <v>0</v>
      </c>
      <c r="V321" s="235">
        <f>ROUND(E321*U321,2)</f>
        <v>0</v>
      </c>
      <c r="W321" s="235"/>
      <c r="X321" s="235" t="s">
        <v>279</v>
      </c>
      <c r="Y321" s="235" t="s">
        <v>280</v>
      </c>
      <c r="Z321" s="214"/>
      <c r="AA321" s="214"/>
      <c r="AB321" s="214"/>
      <c r="AC321" s="214"/>
      <c r="AD321" s="214"/>
      <c r="AE321" s="214"/>
      <c r="AF321" s="214"/>
      <c r="AG321" s="214" t="s">
        <v>281</v>
      </c>
      <c r="AH321" s="214"/>
      <c r="AI321" s="214"/>
      <c r="AJ321" s="214"/>
      <c r="AK321" s="214"/>
      <c r="AL321" s="214"/>
      <c r="AM321" s="214"/>
      <c r="AN321" s="214"/>
      <c r="AO321" s="214"/>
      <c r="AP321" s="214"/>
      <c r="AQ321" s="214"/>
      <c r="AR321" s="214"/>
      <c r="AS321" s="214"/>
      <c r="AT321" s="214"/>
      <c r="AU321" s="214"/>
      <c r="AV321" s="214"/>
      <c r="AW321" s="214"/>
      <c r="AX321" s="214"/>
      <c r="AY321" s="214"/>
      <c r="AZ321" s="214"/>
      <c r="BA321" s="214"/>
      <c r="BB321" s="214"/>
      <c r="BC321" s="214"/>
      <c r="BD321" s="214"/>
      <c r="BE321" s="214"/>
      <c r="BF321" s="214"/>
      <c r="BG321" s="214"/>
      <c r="BH321" s="214"/>
    </row>
    <row r="322" spans="1:60" outlineLevel="2" x14ac:dyDescent="0.2">
      <c r="A322" s="231"/>
      <c r="B322" s="232"/>
      <c r="C322" s="263" t="s">
        <v>664</v>
      </c>
      <c r="D322" s="237"/>
      <c r="E322" s="238">
        <v>13.125</v>
      </c>
      <c r="F322" s="235"/>
      <c r="G322" s="235"/>
      <c r="H322" s="235"/>
      <c r="I322" s="235"/>
      <c r="J322" s="235"/>
      <c r="K322" s="235"/>
      <c r="L322" s="235"/>
      <c r="M322" s="235"/>
      <c r="N322" s="234"/>
      <c r="O322" s="234"/>
      <c r="P322" s="234"/>
      <c r="Q322" s="234"/>
      <c r="R322" s="235"/>
      <c r="S322" s="235"/>
      <c r="T322" s="235"/>
      <c r="U322" s="235"/>
      <c r="V322" s="235"/>
      <c r="W322" s="235"/>
      <c r="X322" s="235"/>
      <c r="Y322" s="235"/>
      <c r="Z322" s="214"/>
      <c r="AA322" s="214"/>
      <c r="AB322" s="214"/>
      <c r="AC322" s="214"/>
      <c r="AD322" s="214"/>
      <c r="AE322" s="214"/>
      <c r="AF322" s="214"/>
      <c r="AG322" s="214" t="s">
        <v>283</v>
      </c>
      <c r="AH322" s="214">
        <v>0</v>
      </c>
      <c r="AI322" s="214"/>
      <c r="AJ322" s="214"/>
      <c r="AK322" s="214"/>
      <c r="AL322" s="214"/>
      <c r="AM322" s="214"/>
      <c r="AN322" s="214"/>
      <c r="AO322" s="214"/>
      <c r="AP322" s="214"/>
      <c r="AQ322" s="214"/>
      <c r="AR322" s="214"/>
      <c r="AS322" s="214"/>
      <c r="AT322" s="214"/>
      <c r="AU322" s="214"/>
      <c r="AV322" s="214"/>
      <c r="AW322" s="214"/>
      <c r="AX322" s="214"/>
      <c r="AY322" s="214"/>
      <c r="AZ322" s="214"/>
      <c r="BA322" s="214"/>
      <c r="BB322" s="214"/>
      <c r="BC322" s="214"/>
      <c r="BD322" s="214"/>
      <c r="BE322" s="214"/>
      <c r="BF322" s="214"/>
      <c r="BG322" s="214"/>
      <c r="BH322" s="214"/>
    </row>
    <row r="323" spans="1:60" ht="22.5" outlineLevel="1" x14ac:dyDescent="0.2">
      <c r="A323" s="248">
        <v>92</v>
      </c>
      <c r="B323" s="249" t="s">
        <v>665</v>
      </c>
      <c r="C323" s="262" t="s">
        <v>666</v>
      </c>
      <c r="D323" s="250" t="s">
        <v>342</v>
      </c>
      <c r="E323" s="251">
        <v>3</v>
      </c>
      <c r="F323" s="252"/>
      <c r="G323" s="253">
        <f>ROUND(E323*F323,2)</f>
        <v>0</v>
      </c>
      <c r="H323" s="236"/>
      <c r="I323" s="235">
        <f>ROUND(E323*H323,2)</f>
        <v>0</v>
      </c>
      <c r="J323" s="236"/>
      <c r="K323" s="235">
        <f>ROUND(E323*J323,2)</f>
        <v>0</v>
      </c>
      <c r="L323" s="235">
        <v>21</v>
      </c>
      <c r="M323" s="235">
        <f>G323*(1+L323/100)</f>
        <v>0</v>
      </c>
      <c r="N323" s="234">
        <v>0</v>
      </c>
      <c r="O323" s="234">
        <f>ROUND(E323*N323,2)</f>
        <v>0</v>
      </c>
      <c r="P323" s="234">
        <v>0</v>
      </c>
      <c r="Q323" s="234">
        <f>ROUND(E323*P323,2)</f>
        <v>0</v>
      </c>
      <c r="R323" s="235"/>
      <c r="S323" s="235" t="s">
        <v>311</v>
      </c>
      <c r="T323" s="235" t="s">
        <v>312</v>
      </c>
      <c r="U323" s="235">
        <v>0</v>
      </c>
      <c r="V323" s="235">
        <f>ROUND(E323*U323,2)</f>
        <v>0</v>
      </c>
      <c r="W323" s="235"/>
      <c r="X323" s="235" t="s">
        <v>279</v>
      </c>
      <c r="Y323" s="235" t="s">
        <v>280</v>
      </c>
      <c r="Z323" s="214"/>
      <c r="AA323" s="214"/>
      <c r="AB323" s="214"/>
      <c r="AC323" s="214"/>
      <c r="AD323" s="214"/>
      <c r="AE323" s="214"/>
      <c r="AF323" s="214"/>
      <c r="AG323" s="214" t="s">
        <v>281</v>
      </c>
      <c r="AH323" s="214"/>
      <c r="AI323" s="214"/>
      <c r="AJ323" s="214"/>
      <c r="AK323" s="214"/>
      <c r="AL323" s="214"/>
      <c r="AM323" s="214"/>
      <c r="AN323" s="214"/>
      <c r="AO323" s="214"/>
      <c r="AP323" s="214"/>
      <c r="AQ323" s="214"/>
      <c r="AR323" s="214"/>
      <c r="AS323" s="214"/>
      <c r="AT323" s="214"/>
      <c r="AU323" s="214"/>
      <c r="AV323" s="214"/>
      <c r="AW323" s="214"/>
      <c r="AX323" s="214"/>
      <c r="AY323" s="214"/>
      <c r="AZ323" s="214"/>
      <c r="BA323" s="214"/>
      <c r="BB323" s="214"/>
      <c r="BC323" s="214"/>
      <c r="BD323" s="214"/>
      <c r="BE323" s="214"/>
      <c r="BF323" s="214"/>
      <c r="BG323" s="214"/>
      <c r="BH323" s="214"/>
    </row>
    <row r="324" spans="1:60" outlineLevel="2" x14ac:dyDescent="0.2">
      <c r="A324" s="231"/>
      <c r="B324" s="232"/>
      <c r="C324" s="263" t="s">
        <v>667</v>
      </c>
      <c r="D324" s="237"/>
      <c r="E324" s="238">
        <v>3</v>
      </c>
      <c r="F324" s="235"/>
      <c r="G324" s="235"/>
      <c r="H324" s="235"/>
      <c r="I324" s="235"/>
      <c r="J324" s="235"/>
      <c r="K324" s="235"/>
      <c r="L324" s="235"/>
      <c r="M324" s="235"/>
      <c r="N324" s="234"/>
      <c r="O324" s="234"/>
      <c r="P324" s="234"/>
      <c r="Q324" s="234"/>
      <c r="R324" s="235"/>
      <c r="S324" s="235"/>
      <c r="T324" s="235"/>
      <c r="U324" s="235"/>
      <c r="V324" s="235"/>
      <c r="W324" s="235"/>
      <c r="X324" s="235"/>
      <c r="Y324" s="235"/>
      <c r="Z324" s="214"/>
      <c r="AA324" s="214"/>
      <c r="AB324" s="214"/>
      <c r="AC324" s="214"/>
      <c r="AD324" s="214"/>
      <c r="AE324" s="214"/>
      <c r="AF324" s="214"/>
      <c r="AG324" s="214" t="s">
        <v>283</v>
      </c>
      <c r="AH324" s="214">
        <v>0</v>
      </c>
      <c r="AI324" s="214"/>
      <c r="AJ324" s="214"/>
      <c r="AK324" s="214"/>
      <c r="AL324" s="214"/>
      <c r="AM324" s="214"/>
      <c r="AN324" s="214"/>
      <c r="AO324" s="214"/>
      <c r="AP324" s="214"/>
      <c r="AQ324" s="214"/>
      <c r="AR324" s="214"/>
      <c r="AS324" s="214"/>
      <c r="AT324" s="214"/>
      <c r="AU324" s="214"/>
      <c r="AV324" s="214"/>
      <c r="AW324" s="214"/>
      <c r="AX324" s="214"/>
      <c r="AY324" s="214"/>
      <c r="AZ324" s="214"/>
      <c r="BA324" s="214"/>
      <c r="BB324" s="214"/>
      <c r="BC324" s="214"/>
      <c r="BD324" s="214"/>
      <c r="BE324" s="214"/>
      <c r="BF324" s="214"/>
      <c r="BG324" s="214"/>
      <c r="BH324" s="214"/>
    </row>
    <row r="325" spans="1:60" ht="33.75" outlineLevel="1" x14ac:dyDescent="0.2">
      <c r="A325" s="248">
        <v>93</v>
      </c>
      <c r="B325" s="249" t="s">
        <v>668</v>
      </c>
      <c r="C325" s="262" t="s">
        <v>669</v>
      </c>
      <c r="D325" s="250" t="s">
        <v>342</v>
      </c>
      <c r="E325" s="251">
        <v>21.35</v>
      </c>
      <c r="F325" s="252"/>
      <c r="G325" s="253">
        <f>ROUND(E325*F325,2)</f>
        <v>0</v>
      </c>
      <c r="H325" s="236"/>
      <c r="I325" s="235">
        <f>ROUND(E325*H325,2)</f>
        <v>0</v>
      </c>
      <c r="J325" s="236"/>
      <c r="K325" s="235">
        <f>ROUND(E325*J325,2)</f>
        <v>0</v>
      </c>
      <c r="L325" s="235">
        <v>21</v>
      </c>
      <c r="M325" s="235">
        <f>G325*(1+L325/100)</f>
        <v>0</v>
      </c>
      <c r="N325" s="234">
        <v>0</v>
      </c>
      <c r="O325" s="234">
        <f>ROUND(E325*N325,2)</f>
        <v>0</v>
      </c>
      <c r="P325" s="234">
        <v>0</v>
      </c>
      <c r="Q325" s="234">
        <f>ROUND(E325*P325,2)</f>
        <v>0</v>
      </c>
      <c r="R325" s="235"/>
      <c r="S325" s="235" t="s">
        <v>311</v>
      </c>
      <c r="T325" s="235" t="s">
        <v>312</v>
      </c>
      <c r="U325" s="235">
        <v>0</v>
      </c>
      <c r="V325" s="235">
        <f>ROUND(E325*U325,2)</f>
        <v>0</v>
      </c>
      <c r="W325" s="235"/>
      <c r="X325" s="235" t="s">
        <v>279</v>
      </c>
      <c r="Y325" s="235" t="s">
        <v>280</v>
      </c>
      <c r="Z325" s="214"/>
      <c r="AA325" s="214"/>
      <c r="AB325" s="214"/>
      <c r="AC325" s="214"/>
      <c r="AD325" s="214"/>
      <c r="AE325" s="214"/>
      <c r="AF325" s="214"/>
      <c r="AG325" s="214" t="s">
        <v>281</v>
      </c>
      <c r="AH325" s="214"/>
      <c r="AI325" s="214"/>
      <c r="AJ325" s="214"/>
      <c r="AK325" s="214"/>
      <c r="AL325" s="214"/>
      <c r="AM325" s="214"/>
      <c r="AN325" s="214"/>
      <c r="AO325" s="214"/>
      <c r="AP325" s="214"/>
      <c r="AQ325" s="214"/>
      <c r="AR325" s="214"/>
      <c r="AS325" s="214"/>
      <c r="AT325" s="214"/>
      <c r="AU325" s="214"/>
      <c r="AV325" s="214"/>
      <c r="AW325" s="214"/>
      <c r="AX325" s="214"/>
      <c r="AY325" s="214"/>
      <c r="AZ325" s="214"/>
      <c r="BA325" s="214"/>
      <c r="BB325" s="214"/>
      <c r="BC325" s="214"/>
      <c r="BD325" s="214"/>
      <c r="BE325" s="214"/>
      <c r="BF325" s="214"/>
      <c r="BG325" s="214"/>
      <c r="BH325" s="214"/>
    </row>
    <row r="326" spans="1:60" outlineLevel="2" x14ac:dyDescent="0.2">
      <c r="A326" s="231"/>
      <c r="B326" s="232"/>
      <c r="C326" s="263" t="s">
        <v>670</v>
      </c>
      <c r="D326" s="237"/>
      <c r="E326" s="238">
        <v>21.35</v>
      </c>
      <c r="F326" s="235"/>
      <c r="G326" s="235"/>
      <c r="H326" s="235"/>
      <c r="I326" s="235"/>
      <c r="J326" s="235"/>
      <c r="K326" s="235"/>
      <c r="L326" s="235"/>
      <c r="M326" s="235"/>
      <c r="N326" s="234"/>
      <c r="O326" s="234"/>
      <c r="P326" s="234"/>
      <c r="Q326" s="234"/>
      <c r="R326" s="235"/>
      <c r="S326" s="235"/>
      <c r="T326" s="235"/>
      <c r="U326" s="235"/>
      <c r="V326" s="235"/>
      <c r="W326" s="235"/>
      <c r="X326" s="235"/>
      <c r="Y326" s="235"/>
      <c r="Z326" s="214"/>
      <c r="AA326" s="214"/>
      <c r="AB326" s="214"/>
      <c r="AC326" s="214"/>
      <c r="AD326" s="214"/>
      <c r="AE326" s="214"/>
      <c r="AF326" s="214"/>
      <c r="AG326" s="214" t="s">
        <v>283</v>
      </c>
      <c r="AH326" s="214">
        <v>0</v>
      </c>
      <c r="AI326" s="214"/>
      <c r="AJ326" s="214"/>
      <c r="AK326" s="214"/>
      <c r="AL326" s="214"/>
      <c r="AM326" s="214"/>
      <c r="AN326" s="214"/>
      <c r="AO326" s="214"/>
      <c r="AP326" s="214"/>
      <c r="AQ326" s="214"/>
      <c r="AR326" s="214"/>
      <c r="AS326" s="214"/>
      <c r="AT326" s="214"/>
      <c r="AU326" s="214"/>
      <c r="AV326" s="214"/>
      <c r="AW326" s="214"/>
      <c r="AX326" s="214"/>
      <c r="AY326" s="214"/>
      <c r="AZ326" s="214"/>
      <c r="BA326" s="214"/>
      <c r="BB326" s="214"/>
      <c r="BC326" s="214"/>
      <c r="BD326" s="214"/>
      <c r="BE326" s="214"/>
      <c r="BF326" s="214"/>
      <c r="BG326" s="214"/>
      <c r="BH326" s="214"/>
    </row>
    <row r="327" spans="1:60" ht="33.75" outlineLevel="1" x14ac:dyDescent="0.2">
      <c r="A327" s="248">
        <v>94</v>
      </c>
      <c r="B327" s="249" t="s">
        <v>671</v>
      </c>
      <c r="C327" s="262" t="s">
        <v>672</v>
      </c>
      <c r="D327" s="250" t="s">
        <v>342</v>
      </c>
      <c r="E327" s="251">
        <v>22.4</v>
      </c>
      <c r="F327" s="252"/>
      <c r="G327" s="253">
        <f>ROUND(E327*F327,2)</f>
        <v>0</v>
      </c>
      <c r="H327" s="236"/>
      <c r="I327" s="235">
        <f>ROUND(E327*H327,2)</f>
        <v>0</v>
      </c>
      <c r="J327" s="236"/>
      <c r="K327" s="235">
        <f>ROUND(E327*J327,2)</f>
        <v>0</v>
      </c>
      <c r="L327" s="235">
        <v>21</v>
      </c>
      <c r="M327" s="235">
        <f>G327*(1+L327/100)</f>
        <v>0</v>
      </c>
      <c r="N327" s="234">
        <v>0</v>
      </c>
      <c r="O327" s="234">
        <f>ROUND(E327*N327,2)</f>
        <v>0</v>
      </c>
      <c r="P327" s="234">
        <v>0</v>
      </c>
      <c r="Q327" s="234">
        <f>ROUND(E327*P327,2)</f>
        <v>0</v>
      </c>
      <c r="R327" s="235"/>
      <c r="S327" s="235" t="s">
        <v>311</v>
      </c>
      <c r="T327" s="235" t="s">
        <v>312</v>
      </c>
      <c r="U327" s="235">
        <v>0</v>
      </c>
      <c r="V327" s="235">
        <f>ROUND(E327*U327,2)</f>
        <v>0</v>
      </c>
      <c r="W327" s="235"/>
      <c r="X327" s="235" t="s">
        <v>279</v>
      </c>
      <c r="Y327" s="235" t="s">
        <v>280</v>
      </c>
      <c r="Z327" s="214"/>
      <c r="AA327" s="214"/>
      <c r="AB327" s="214"/>
      <c r="AC327" s="214"/>
      <c r="AD327" s="214"/>
      <c r="AE327" s="214"/>
      <c r="AF327" s="214"/>
      <c r="AG327" s="214" t="s">
        <v>281</v>
      </c>
      <c r="AH327" s="214"/>
      <c r="AI327" s="214"/>
      <c r="AJ327" s="214"/>
      <c r="AK327" s="214"/>
      <c r="AL327" s="214"/>
      <c r="AM327" s="214"/>
      <c r="AN327" s="214"/>
      <c r="AO327" s="214"/>
      <c r="AP327" s="214"/>
      <c r="AQ327" s="214"/>
      <c r="AR327" s="214"/>
      <c r="AS327" s="214"/>
      <c r="AT327" s="214"/>
      <c r="AU327" s="214"/>
      <c r="AV327" s="214"/>
      <c r="AW327" s="214"/>
      <c r="AX327" s="214"/>
      <c r="AY327" s="214"/>
      <c r="AZ327" s="214"/>
      <c r="BA327" s="214"/>
      <c r="BB327" s="214"/>
      <c r="BC327" s="214"/>
      <c r="BD327" s="214"/>
      <c r="BE327" s="214"/>
      <c r="BF327" s="214"/>
      <c r="BG327" s="214"/>
      <c r="BH327" s="214"/>
    </row>
    <row r="328" spans="1:60" outlineLevel="2" x14ac:dyDescent="0.2">
      <c r="A328" s="231"/>
      <c r="B328" s="232"/>
      <c r="C328" s="263" t="s">
        <v>673</v>
      </c>
      <c r="D328" s="237"/>
      <c r="E328" s="238">
        <v>22.4</v>
      </c>
      <c r="F328" s="235"/>
      <c r="G328" s="235"/>
      <c r="H328" s="235"/>
      <c r="I328" s="235"/>
      <c r="J328" s="235"/>
      <c r="K328" s="235"/>
      <c r="L328" s="235"/>
      <c r="M328" s="235"/>
      <c r="N328" s="234"/>
      <c r="O328" s="234"/>
      <c r="P328" s="234"/>
      <c r="Q328" s="234"/>
      <c r="R328" s="235"/>
      <c r="S328" s="235"/>
      <c r="T328" s="235"/>
      <c r="U328" s="235"/>
      <c r="V328" s="235"/>
      <c r="W328" s="235"/>
      <c r="X328" s="235"/>
      <c r="Y328" s="235"/>
      <c r="Z328" s="214"/>
      <c r="AA328" s="214"/>
      <c r="AB328" s="214"/>
      <c r="AC328" s="214"/>
      <c r="AD328" s="214"/>
      <c r="AE328" s="214"/>
      <c r="AF328" s="214"/>
      <c r="AG328" s="214" t="s">
        <v>283</v>
      </c>
      <c r="AH328" s="214">
        <v>0</v>
      </c>
      <c r="AI328" s="214"/>
      <c r="AJ328" s="214"/>
      <c r="AK328" s="214"/>
      <c r="AL328" s="214"/>
      <c r="AM328" s="214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</row>
    <row r="329" spans="1:60" x14ac:dyDescent="0.2">
      <c r="A329" s="241" t="s">
        <v>272</v>
      </c>
      <c r="B329" s="242" t="s">
        <v>160</v>
      </c>
      <c r="C329" s="261" t="s">
        <v>161</v>
      </c>
      <c r="D329" s="243"/>
      <c r="E329" s="244"/>
      <c r="F329" s="245"/>
      <c r="G329" s="246">
        <f>SUMIF(AG330:AG340,"&lt;&gt;NOR",G330:G340)</f>
        <v>0</v>
      </c>
      <c r="H329" s="240"/>
      <c r="I329" s="240">
        <f>SUM(I330:I340)</f>
        <v>0</v>
      </c>
      <c r="J329" s="240"/>
      <c r="K329" s="240">
        <f>SUM(K330:K340)</f>
        <v>0</v>
      </c>
      <c r="L329" s="240"/>
      <c r="M329" s="240">
        <f>SUM(M330:M340)</f>
        <v>0</v>
      </c>
      <c r="N329" s="239"/>
      <c r="O329" s="239">
        <f>SUM(O330:O340)</f>
        <v>6.04</v>
      </c>
      <c r="P329" s="239"/>
      <c r="Q329" s="239">
        <f>SUM(Q330:Q340)</f>
        <v>0</v>
      </c>
      <c r="R329" s="240"/>
      <c r="S329" s="240"/>
      <c r="T329" s="240"/>
      <c r="U329" s="240"/>
      <c r="V329" s="240">
        <f>SUM(V330:V340)</f>
        <v>17.5</v>
      </c>
      <c r="W329" s="240"/>
      <c r="X329" s="240"/>
      <c r="Y329" s="240"/>
      <c r="AG329" t="s">
        <v>273</v>
      </c>
    </row>
    <row r="330" spans="1:60" outlineLevel="1" x14ac:dyDescent="0.2">
      <c r="A330" s="248">
        <v>95</v>
      </c>
      <c r="B330" s="249" t="s">
        <v>531</v>
      </c>
      <c r="C330" s="262" t="s">
        <v>532</v>
      </c>
      <c r="D330" s="250" t="s">
        <v>276</v>
      </c>
      <c r="E330" s="251">
        <v>1.31</v>
      </c>
      <c r="F330" s="252"/>
      <c r="G330" s="253">
        <f>ROUND(E330*F330,2)</f>
        <v>0</v>
      </c>
      <c r="H330" s="236"/>
      <c r="I330" s="235">
        <f>ROUND(E330*H330,2)</f>
        <v>0</v>
      </c>
      <c r="J330" s="236"/>
      <c r="K330" s="235">
        <f>ROUND(E330*J330,2)</f>
        <v>0</v>
      </c>
      <c r="L330" s="235">
        <v>21</v>
      </c>
      <c r="M330" s="235">
        <f>G330*(1+L330/100)</f>
        <v>0</v>
      </c>
      <c r="N330" s="234">
        <v>2.5249999999999999</v>
      </c>
      <c r="O330" s="234">
        <f>ROUND(E330*N330,2)</f>
        <v>3.31</v>
      </c>
      <c r="P330" s="234">
        <v>0</v>
      </c>
      <c r="Q330" s="234">
        <f>ROUND(E330*P330,2)</f>
        <v>0</v>
      </c>
      <c r="R330" s="235"/>
      <c r="S330" s="235" t="s">
        <v>277</v>
      </c>
      <c r="T330" s="235" t="s">
        <v>278</v>
      </c>
      <c r="U330" s="235">
        <v>2.3170000000000002</v>
      </c>
      <c r="V330" s="235">
        <f>ROUND(E330*U330,2)</f>
        <v>3.04</v>
      </c>
      <c r="W330" s="235"/>
      <c r="X330" s="235" t="s">
        <v>279</v>
      </c>
      <c r="Y330" s="235" t="s">
        <v>280</v>
      </c>
      <c r="Z330" s="214"/>
      <c r="AA330" s="214"/>
      <c r="AB330" s="214"/>
      <c r="AC330" s="214"/>
      <c r="AD330" s="214"/>
      <c r="AE330" s="214"/>
      <c r="AF330" s="214"/>
      <c r="AG330" s="214" t="s">
        <v>281</v>
      </c>
      <c r="AH330" s="214"/>
      <c r="AI330" s="214"/>
      <c r="AJ330" s="214"/>
      <c r="AK330" s="214"/>
      <c r="AL330" s="214"/>
      <c r="AM330" s="214"/>
      <c r="AN330" s="214"/>
      <c r="AO330" s="214"/>
      <c r="AP330" s="214"/>
      <c r="AQ330" s="214"/>
      <c r="AR330" s="214"/>
      <c r="AS330" s="214"/>
      <c r="AT330" s="214"/>
      <c r="AU330" s="214"/>
      <c r="AV330" s="214"/>
      <c r="AW330" s="214"/>
      <c r="AX330" s="214"/>
      <c r="AY330" s="214"/>
      <c r="AZ330" s="214"/>
      <c r="BA330" s="214"/>
      <c r="BB330" s="214"/>
      <c r="BC330" s="214"/>
      <c r="BD330" s="214"/>
      <c r="BE330" s="214"/>
      <c r="BF330" s="214"/>
      <c r="BG330" s="214"/>
      <c r="BH330" s="214"/>
    </row>
    <row r="331" spans="1:60" ht="22.5" outlineLevel="2" x14ac:dyDescent="0.2">
      <c r="A331" s="231"/>
      <c r="B331" s="232"/>
      <c r="C331" s="263" t="s">
        <v>674</v>
      </c>
      <c r="D331" s="237"/>
      <c r="E331" s="238">
        <v>1.31</v>
      </c>
      <c r="F331" s="235"/>
      <c r="G331" s="235"/>
      <c r="H331" s="235"/>
      <c r="I331" s="235"/>
      <c r="J331" s="235"/>
      <c r="K331" s="235"/>
      <c r="L331" s="235"/>
      <c r="M331" s="235"/>
      <c r="N331" s="234"/>
      <c r="O331" s="234"/>
      <c r="P331" s="234"/>
      <c r="Q331" s="234"/>
      <c r="R331" s="235"/>
      <c r="S331" s="235"/>
      <c r="T331" s="235"/>
      <c r="U331" s="235"/>
      <c r="V331" s="235"/>
      <c r="W331" s="235"/>
      <c r="X331" s="235"/>
      <c r="Y331" s="235"/>
      <c r="Z331" s="214"/>
      <c r="AA331" s="214"/>
      <c r="AB331" s="214"/>
      <c r="AC331" s="214"/>
      <c r="AD331" s="214"/>
      <c r="AE331" s="214"/>
      <c r="AF331" s="214"/>
      <c r="AG331" s="214" t="s">
        <v>283</v>
      </c>
      <c r="AH331" s="214">
        <v>0</v>
      </c>
      <c r="AI331" s="214"/>
      <c r="AJ331" s="214"/>
      <c r="AK331" s="214"/>
      <c r="AL331" s="214"/>
      <c r="AM331" s="214"/>
      <c r="AN331" s="214"/>
      <c r="AO331" s="214"/>
      <c r="AP331" s="214"/>
      <c r="AQ331" s="214"/>
      <c r="AR331" s="214"/>
      <c r="AS331" s="214"/>
      <c r="AT331" s="214"/>
      <c r="AU331" s="214"/>
      <c r="AV331" s="214"/>
      <c r="AW331" s="214"/>
      <c r="AX331" s="214"/>
      <c r="AY331" s="214"/>
      <c r="AZ331" s="214"/>
      <c r="BA331" s="214"/>
      <c r="BB331" s="214"/>
      <c r="BC331" s="214"/>
      <c r="BD331" s="214"/>
      <c r="BE331" s="214"/>
      <c r="BF331" s="214"/>
      <c r="BG331" s="214"/>
      <c r="BH331" s="214"/>
    </row>
    <row r="332" spans="1:60" outlineLevel="1" x14ac:dyDescent="0.2">
      <c r="A332" s="248">
        <v>96</v>
      </c>
      <c r="B332" s="249" t="s">
        <v>675</v>
      </c>
      <c r="C332" s="262" t="s">
        <v>676</v>
      </c>
      <c r="D332" s="250" t="s">
        <v>351</v>
      </c>
      <c r="E332" s="251">
        <v>7.7</v>
      </c>
      <c r="F332" s="252"/>
      <c r="G332" s="253">
        <f>ROUND(E332*F332,2)</f>
        <v>0</v>
      </c>
      <c r="H332" s="236"/>
      <c r="I332" s="235">
        <f>ROUND(E332*H332,2)</f>
        <v>0</v>
      </c>
      <c r="J332" s="236"/>
      <c r="K332" s="235">
        <f>ROUND(E332*J332,2)</f>
        <v>0</v>
      </c>
      <c r="L332" s="235">
        <v>21</v>
      </c>
      <c r="M332" s="235">
        <f>G332*(1+L332/100)</f>
        <v>0</v>
      </c>
      <c r="N332" s="234">
        <v>2.0000000000000002E-5</v>
      </c>
      <c r="O332" s="234">
        <f>ROUND(E332*N332,2)</f>
        <v>0</v>
      </c>
      <c r="P332" s="234">
        <v>0</v>
      </c>
      <c r="Q332" s="234">
        <f>ROUND(E332*P332,2)</f>
        <v>0</v>
      </c>
      <c r="R332" s="235"/>
      <c r="S332" s="235" t="s">
        <v>277</v>
      </c>
      <c r="T332" s="235" t="s">
        <v>278</v>
      </c>
      <c r="U332" s="235">
        <v>0.189</v>
      </c>
      <c r="V332" s="235">
        <f>ROUND(E332*U332,2)</f>
        <v>1.46</v>
      </c>
      <c r="W332" s="235"/>
      <c r="X332" s="235" t="s">
        <v>279</v>
      </c>
      <c r="Y332" s="235" t="s">
        <v>280</v>
      </c>
      <c r="Z332" s="214"/>
      <c r="AA332" s="214"/>
      <c r="AB332" s="214"/>
      <c r="AC332" s="214"/>
      <c r="AD332" s="214"/>
      <c r="AE332" s="214"/>
      <c r="AF332" s="214"/>
      <c r="AG332" s="214" t="s">
        <v>281</v>
      </c>
      <c r="AH332" s="214"/>
      <c r="AI332" s="214"/>
      <c r="AJ332" s="214"/>
      <c r="AK332" s="214"/>
      <c r="AL332" s="214"/>
      <c r="AM332" s="214"/>
      <c r="AN332" s="214"/>
      <c r="AO332" s="214"/>
      <c r="AP332" s="214"/>
      <c r="AQ332" s="214"/>
      <c r="AR332" s="214"/>
      <c r="AS332" s="214"/>
      <c r="AT332" s="214"/>
      <c r="AU332" s="214"/>
      <c r="AV332" s="214"/>
      <c r="AW332" s="214"/>
      <c r="AX332" s="214"/>
      <c r="AY332" s="214"/>
      <c r="AZ332" s="214"/>
      <c r="BA332" s="214"/>
      <c r="BB332" s="214"/>
      <c r="BC332" s="214"/>
      <c r="BD332" s="214"/>
      <c r="BE332" s="214"/>
      <c r="BF332" s="214"/>
      <c r="BG332" s="214"/>
      <c r="BH332" s="214"/>
    </row>
    <row r="333" spans="1:60" outlineLevel="2" x14ac:dyDescent="0.2">
      <c r="A333" s="231"/>
      <c r="B333" s="232"/>
      <c r="C333" s="263" t="s">
        <v>677</v>
      </c>
      <c r="D333" s="237"/>
      <c r="E333" s="238">
        <v>7.7</v>
      </c>
      <c r="F333" s="235"/>
      <c r="G333" s="235"/>
      <c r="H333" s="235"/>
      <c r="I333" s="235"/>
      <c r="J333" s="235"/>
      <c r="K333" s="235"/>
      <c r="L333" s="235"/>
      <c r="M333" s="235"/>
      <c r="N333" s="234"/>
      <c r="O333" s="234"/>
      <c r="P333" s="234"/>
      <c r="Q333" s="234"/>
      <c r="R333" s="235"/>
      <c r="S333" s="235"/>
      <c r="T333" s="235"/>
      <c r="U333" s="235"/>
      <c r="V333" s="235"/>
      <c r="W333" s="235"/>
      <c r="X333" s="235"/>
      <c r="Y333" s="235"/>
      <c r="Z333" s="214"/>
      <c r="AA333" s="214"/>
      <c r="AB333" s="214"/>
      <c r="AC333" s="214"/>
      <c r="AD333" s="214"/>
      <c r="AE333" s="214"/>
      <c r="AF333" s="214"/>
      <c r="AG333" s="214" t="s">
        <v>283</v>
      </c>
      <c r="AH333" s="214">
        <v>0</v>
      </c>
      <c r="AI333" s="214"/>
      <c r="AJ333" s="214"/>
      <c r="AK333" s="214"/>
      <c r="AL333" s="214"/>
      <c r="AM333" s="214"/>
      <c r="AN333" s="214"/>
      <c r="AO333" s="214"/>
      <c r="AP333" s="214"/>
      <c r="AQ333" s="214"/>
      <c r="AR333" s="214"/>
      <c r="AS333" s="214"/>
      <c r="AT333" s="214"/>
      <c r="AU333" s="214"/>
      <c r="AV333" s="214"/>
      <c r="AW333" s="214"/>
      <c r="AX333" s="214"/>
      <c r="AY333" s="214"/>
      <c r="AZ333" s="214"/>
      <c r="BA333" s="214"/>
      <c r="BB333" s="214"/>
      <c r="BC333" s="214"/>
      <c r="BD333" s="214"/>
      <c r="BE333" s="214"/>
      <c r="BF333" s="214"/>
      <c r="BG333" s="214"/>
      <c r="BH333" s="214"/>
    </row>
    <row r="334" spans="1:60" ht="22.5" outlineLevel="1" x14ac:dyDescent="0.2">
      <c r="A334" s="248">
        <v>97</v>
      </c>
      <c r="B334" s="249" t="s">
        <v>678</v>
      </c>
      <c r="C334" s="262" t="s">
        <v>679</v>
      </c>
      <c r="D334" s="250" t="s">
        <v>276</v>
      </c>
      <c r="E334" s="251">
        <v>1.38</v>
      </c>
      <c r="F334" s="252"/>
      <c r="G334" s="253">
        <f>ROUND(E334*F334,2)</f>
        <v>0</v>
      </c>
      <c r="H334" s="236"/>
      <c r="I334" s="235">
        <f>ROUND(E334*H334,2)</f>
        <v>0</v>
      </c>
      <c r="J334" s="236"/>
      <c r="K334" s="235">
        <f>ROUND(E334*J334,2)</f>
        <v>0</v>
      </c>
      <c r="L334" s="235">
        <v>21</v>
      </c>
      <c r="M334" s="235">
        <f>G334*(1+L334/100)</f>
        <v>0</v>
      </c>
      <c r="N334" s="234">
        <v>0</v>
      </c>
      <c r="O334" s="234">
        <f>ROUND(E334*N334,2)</f>
        <v>0</v>
      </c>
      <c r="P334" s="234">
        <v>0</v>
      </c>
      <c r="Q334" s="234">
        <f>ROUND(E334*P334,2)</f>
        <v>0</v>
      </c>
      <c r="R334" s="235"/>
      <c r="S334" s="235" t="s">
        <v>311</v>
      </c>
      <c r="T334" s="235" t="s">
        <v>312</v>
      </c>
      <c r="U334" s="235">
        <v>0</v>
      </c>
      <c r="V334" s="235">
        <f>ROUND(E334*U334,2)</f>
        <v>0</v>
      </c>
      <c r="W334" s="235"/>
      <c r="X334" s="235" t="s">
        <v>279</v>
      </c>
      <c r="Y334" s="235" t="s">
        <v>280</v>
      </c>
      <c r="Z334" s="214"/>
      <c r="AA334" s="214"/>
      <c r="AB334" s="214"/>
      <c r="AC334" s="214"/>
      <c r="AD334" s="214"/>
      <c r="AE334" s="214"/>
      <c r="AF334" s="214"/>
      <c r="AG334" s="214" t="s">
        <v>281</v>
      </c>
      <c r="AH334" s="214"/>
      <c r="AI334" s="214"/>
      <c r="AJ334" s="214"/>
      <c r="AK334" s="214"/>
      <c r="AL334" s="214"/>
      <c r="AM334" s="214"/>
      <c r="AN334" s="214"/>
      <c r="AO334" s="214"/>
      <c r="AP334" s="214"/>
      <c r="AQ334" s="214"/>
      <c r="AR334" s="214"/>
      <c r="AS334" s="214"/>
      <c r="AT334" s="214"/>
      <c r="AU334" s="214"/>
      <c r="AV334" s="214"/>
      <c r="AW334" s="214"/>
      <c r="AX334" s="214"/>
      <c r="AY334" s="214"/>
      <c r="AZ334" s="214"/>
      <c r="BA334" s="214"/>
      <c r="BB334" s="214"/>
      <c r="BC334" s="214"/>
      <c r="BD334" s="214"/>
      <c r="BE334" s="214"/>
      <c r="BF334" s="214"/>
      <c r="BG334" s="214"/>
      <c r="BH334" s="214"/>
    </row>
    <row r="335" spans="1:60" outlineLevel="2" x14ac:dyDescent="0.2">
      <c r="A335" s="231"/>
      <c r="B335" s="232"/>
      <c r="C335" s="263" t="s">
        <v>680</v>
      </c>
      <c r="D335" s="237"/>
      <c r="E335" s="238">
        <v>1.38</v>
      </c>
      <c r="F335" s="235"/>
      <c r="G335" s="235"/>
      <c r="H335" s="235"/>
      <c r="I335" s="235"/>
      <c r="J335" s="235"/>
      <c r="K335" s="235"/>
      <c r="L335" s="235"/>
      <c r="M335" s="235"/>
      <c r="N335" s="234"/>
      <c r="O335" s="234"/>
      <c r="P335" s="234"/>
      <c r="Q335" s="234"/>
      <c r="R335" s="235"/>
      <c r="S335" s="235"/>
      <c r="T335" s="235"/>
      <c r="U335" s="235"/>
      <c r="V335" s="235"/>
      <c r="W335" s="235"/>
      <c r="X335" s="235"/>
      <c r="Y335" s="235"/>
      <c r="Z335" s="214"/>
      <c r="AA335" s="214"/>
      <c r="AB335" s="214"/>
      <c r="AC335" s="214"/>
      <c r="AD335" s="214"/>
      <c r="AE335" s="214"/>
      <c r="AF335" s="214"/>
      <c r="AG335" s="214" t="s">
        <v>283</v>
      </c>
      <c r="AH335" s="214">
        <v>0</v>
      </c>
      <c r="AI335" s="214"/>
      <c r="AJ335" s="214"/>
      <c r="AK335" s="214"/>
      <c r="AL335" s="214"/>
      <c r="AM335" s="214"/>
      <c r="AN335" s="214"/>
      <c r="AO335" s="214"/>
      <c r="AP335" s="214"/>
      <c r="AQ335" s="214"/>
      <c r="AR335" s="214"/>
      <c r="AS335" s="214"/>
      <c r="AT335" s="214"/>
      <c r="AU335" s="214"/>
      <c r="AV335" s="214"/>
      <c r="AW335" s="214"/>
      <c r="AX335" s="214"/>
      <c r="AY335" s="214"/>
      <c r="AZ335" s="214"/>
      <c r="BA335" s="214"/>
      <c r="BB335" s="214"/>
      <c r="BC335" s="214"/>
      <c r="BD335" s="214"/>
      <c r="BE335" s="214"/>
      <c r="BF335" s="214"/>
      <c r="BG335" s="214"/>
      <c r="BH335" s="214"/>
    </row>
    <row r="336" spans="1:60" outlineLevel="1" x14ac:dyDescent="0.2">
      <c r="A336" s="248">
        <v>98</v>
      </c>
      <c r="B336" s="249" t="s">
        <v>681</v>
      </c>
      <c r="C336" s="262" t="s">
        <v>682</v>
      </c>
      <c r="D336" s="250" t="s">
        <v>351</v>
      </c>
      <c r="E336" s="251">
        <v>7.3</v>
      </c>
      <c r="F336" s="252"/>
      <c r="G336" s="253">
        <f>ROUND(E336*F336,2)</f>
        <v>0</v>
      </c>
      <c r="H336" s="236"/>
      <c r="I336" s="235">
        <f>ROUND(E336*H336,2)</f>
        <v>0</v>
      </c>
      <c r="J336" s="236"/>
      <c r="K336" s="235">
        <f>ROUND(E336*J336,2)</f>
        <v>0</v>
      </c>
      <c r="L336" s="235">
        <v>21</v>
      </c>
      <c r="M336" s="235">
        <f>G336*(1+L336/100)</f>
        <v>0</v>
      </c>
      <c r="N336" s="234">
        <v>0</v>
      </c>
      <c r="O336" s="234">
        <f>ROUND(E336*N336,2)</f>
        <v>0</v>
      </c>
      <c r="P336" s="234">
        <v>0</v>
      </c>
      <c r="Q336" s="234">
        <f>ROUND(E336*P336,2)</f>
        <v>0</v>
      </c>
      <c r="R336" s="235"/>
      <c r="S336" s="235" t="s">
        <v>311</v>
      </c>
      <c r="T336" s="235" t="s">
        <v>312</v>
      </c>
      <c r="U336" s="235">
        <v>0</v>
      </c>
      <c r="V336" s="235">
        <f>ROUND(E336*U336,2)</f>
        <v>0</v>
      </c>
      <c r="W336" s="235"/>
      <c r="X336" s="235" t="s">
        <v>279</v>
      </c>
      <c r="Y336" s="235" t="s">
        <v>280</v>
      </c>
      <c r="Z336" s="214"/>
      <c r="AA336" s="214"/>
      <c r="AB336" s="214"/>
      <c r="AC336" s="214"/>
      <c r="AD336" s="214"/>
      <c r="AE336" s="214"/>
      <c r="AF336" s="214"/>
      <c r="AG336" s="214" t="s">
        <v>281</v>
      </c>
      <c r="AH336" s="214"/>
      <c r="AI336" s="214"/>
      <c r="AJ336" s="214"/>
      <c r="AK336" s="214"/>
      <c r="AL336" s="214"/>
      <c r="AM336" s="214"/>
      <c r="AN336" s="214"/>
      <c r="AO336" s="214"/>
      <c r="AP336" s="214"/>
      <c r="AQ336" s="214"/>
      <c r="AR336" s="214"/>
      <c r="AS336" s="214"/>
      <c r="AT336" s="214"/>
      <c r="AU336" s="214"/>
      <c r="AV336" s="214"/>
      <c r="AW336" s="214"/>
      <c r="AX336" s="214"/>
      <c r="AY336" s="214"/>
      <c r="AZ336" s="214"/>
      <c r="BA336" s="214"/>
      <c r="BB336" s="214"/>
      <c r="BC336" s="214"/>
      <c r="BD336" s="214"/>
      <c r="BE336" s="214"/>
      <c r="BF336" s="214"/>
      <c r="BG336" s="214"/>
      <c r="BH336" s="214"/>
    </row>
    <row r="337" spans="1:60" outlineLevel="2" x14ac:dyDescent="0.2">
      <c r="A337" s="231"/>
      <c r="B337" s="232"/>
      <c r="C337" s="263" t="s">
        <v>683</v>
      </c>
      <c r="D337" s="237"/>
      <c r="E337" s="238">
        <v>7.3</v>
      </c>
      <c r="F337" s="235"/>
      <c r="G337" s="235"/>
      <c r="H337" s="235"/>
      <c r="I337" s="235"/>
      <c r="J337" s="235"/>
      <c r="K337" s="235"/>
      <c r="L337" s="235"/>
      <c r="M337" s="235"/>
      <c r="N337" s="234"/>
      <c r="O337" s="234"/>
      <c r="P337" s="234"/>
      <c r="Q337" s="234"/>
      <c r="R337" s="235"/>
      <c r="S337" s="235"/>
      <c r="T337" s="235"/>
      <c r="U337" s="235"/>
      <c r="V337" s="235"/>
      <c r="W337" s="235"/>
      <c r="X337" s="235"/>
      <c r="Y337" s="235"/>
      <c r="Z337" s="214"/>
      <c r="AA337" s="214"/>
      <c r="AB337" s="214"/>
      <c r="AC337" s="214"/>
      <c r="AD337" s="214"/>
      <c r="AE337" s="214"/>
      <c r="AF337" s="214"/>
      <c r="AG337" s="214" t="s">
        <v>283</v>
      </c>
      <c r="AH337" s="214">
        <v>0</v>
      </c>
      <c r="AI337" s="214"/>
      <c r="AJ337" s="214"/>
      <c r="AK337" s="214"/>
      <c r="AL337" s="214"/>
      <c r="AM337" s="214"/>
      <c r="AN337" s="214"/>
      <c r="AO337" s="214"/>
      <c r="AP337" s="214"/>
      <c r="AQ337" s="214"/>
      <c r="AR337" s="214"/>
      <c r="AS337" s="214"/>
      <c r="AT337" s="214"/>
      <c r="AU337" s="214"/>
      <c r="AV337" s="214"/>
      <c r="AW337" s="214"/>
      <c r="AX337" s="214"/>
      <c r="AY337" s="214"/>
      <c r="AZ337" s="214"/>
      <c r="BA337" s="214"/>
      <c r="BB337" s="214"/>
      <c r="BC337" s="214"/>
      <c r="BD337" s="214"/>
      <c r="BE337" s="214"/>
      <c r="BF337" s="214"/>
      <c r="BG337" s="214"/>
      <c r="BH337" s="214"/>
    </row>
    <row r="338" spans="1:60" ht="33.75" outlineLevel="1" x14ac:dyDescent="0.2">
      <c r="A338" s="254">
        <v>99</v>
      </c>
      <c r="B338" s="255" t="s">
        <v>684</v>
      </c>
      <c r="C338" s="264" t="s">
        <v>685</v>
      </c>
      <c r="D338" s="256" t="s">
        <v>374</v>
      </c>
      <c r="E338" s="257">
        <v>1</v>
      </c>
      <c r="F338" s="258"/>
      <c r="G338" s="259">
        <f>ROUND(E338*F338,2)</f>
        <v>0</v>
      </c>
      <c r="H338" s="236"/>
      <c r="I338" s="235">
        <f>ROUND(E338*H338,2)</f>
        <v>0</v>
      </c>
      <c r="J338" s="236"/>
      <c r="K338" s="235">
        <f>ROUND(E338*J338,2)</f>
        <v>0</v>
      </c>
      <c r="L338" s="235">
        <v>21</v>
      </c>
      <c r="M338" s="235">
        <f>G338*(1+L338/100)</f>
        <v>0</v>
      </c>
      <c r="N338" s="234">
        <v>2.0063900000000001</v>
      </c>
      <c r="O338" s="234">
        <f>ROUND(E338*N338,2)</f>
        <v>2.0099999999999998</v>
      </c>
      <c r="P338" s="234">
        <v>0</v>
      </c>
      <c r="Q338" s="234">
        <f>ROUND(E338*P338,2)</f>
        <v>0</v>
      </c>
      <c r="R338" s="235"/>
      <c r="S338" s="235" t="s">
        <v>311</v>
      </c>
      <c r="T338" s="235" t="s">
        <v>312</v>
      </c>
      <c r="U338" s="235">
        <v>12.997999999999999</v>
      </c>
      <c r="V338" s="235">
        <f>ROUND(E338*U338,2)</f>
        <v>13</v>
      </c>
      <c r="W338" s="235"/>
      <c r="X338" s="235" t="s">
        <v>279</v>
      </c>
      <c r="Y338" s="235" t="s">
        <v>280</v>
      </c>
      <c r="Z338" s="214"/>
      <c r="AA338" s="214"/>
      <c r="AB338" s="214"/>
      <c r="AC338" s="214"/>
      <c r="AD338" s="214"/>
      <c r="AE338" s="214"/>
      <c r="AF338" s="214"/>
      <c r="AG338" s="214" t="s">
        <v>281</v>
      </c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</row>
    <row r="339" spans="1:60" outlineLevel="1" x14ac:dyDescent="0.2">
      <c r="A339" s="248">
        <v>100</v>
      </c>
      <c r="B339" s="249" t="s">
        <v>686</v>
      </c>
      <c r="C339" s="262" t="s">
        <v>687</v>
      </c>
      <c r="D339" s="250" t="s">
        <v>351</v>
      </c>
      <c r="E339" s="251">
        <v>8</v>
      </c>
      <c r="F339" s="252"/>
      <c r="G339" s="253">
        <f>ROUND(E339*F339,2)</f>
        <v>0</v>
      </c>
      <c r="H339" s="236"/>
      <c r="I339" s="235">
        <f>ROUND(E339*H339,2)</f>
        <v>0</v>
      </c>
      <c r="J339" s="236"/>
      <c r="K339" s="235">
        <f>ROUND(E339*J339,2)</f>
        <v>0</v>
      </c>
      <c r="L339" s="235">
        <v>21</v>
      </c>
      <c r="M339" s="235">
        <f>G339*(1+L339/100)</f>
        <v>0</v>
      </c>
      <c r="N339" s="234">
        <v>0.09</v>
      </c>
      <c r="O339" s="234">
        <f>ROUND(E339*N339,2)</f>
        <v>0.72</v>
      </c>
      <c r="P339" s="234">
        <v>0</v>
      </c>
      <c r="Q339" s="234">
        <f>ROUND(E339*P339,2)</f>
        <v>0</v>
      </c>
      <c r="R339" s="235"/>
      <c r="S339" s="235" t="s">
        <v>311</v>
      </c>
      <c r="T339" s="235" t="s">
        <v>312</v>
      </c>
      <c r="U339" s="235">
        <v>0</v>
      </c>
      <c r="V339" s="235">
        <f>ROUND(E339*U339,2)</f>
        <v>0</v>
      </c>
      <c r="W339" s="235"/>
      <c r="X339" s="235" t="s">
        <v>346</v>
      </c>
      <c r="Y339" s="235" t="s">
        <v>280</v>
      </c>
      <c r="Z339" s="214"/>
      <c r="AA339" s="214"/>
      <c r="AB339" s="214"/>
      <c r="AC339" s="214"/>
      <c r="AD339" s="214"/>
      <c r="AE339" s="214"/>
      <c r="AF339" s="214"/>
      <c r="AG339" s="214" t="s">
        <v>688</v>
      </c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</row>
    <row r="340" spans="1:60" outlineLevel="2" x14ac:dyDescent="0.2">
      <c r="A340" s="231"/>
      <c r="B340" s="232"/>
      <c r="C340" s="263" t="s">
        <v>160</v>
      </c>
      <c r="D340" s="237"/>
      <c r="E340" s="238">
        <v>8</v>
      </c>
      <c r="F340" s="235"/>
      <c r="G340" s="235"/>
      <c r="H340" s="235"/>
      <c r="I340" s="235"/>
      <c r="J340" s="235"/>
      <c r="K340" s="235"/>
      <c r="L340" s="235"/>
      <c r="M340" s="235"/>
      <c r="N340" s="234"/>
      <c r="O340" s="234"/>
      <c r="P340" s="234"/>
      <c r="Q340" s="234"/>
      <c r="R340" s="235"/>
      <c r="S340" s="235"/>
      <c r="T340" s="235"/>
      <c r="U340" s="235"/>
      <c r="V340" s="235"/>
      <c r="W340" s="235"/>
      <c r="X340" s="235"/>
      <c r="Y340" s="235"/>
      <c r="Z340" s="214"/>
      <c r="AA340" s="214"/>
      <c r="AB340" s="214"/>
      <c r="AC340" s="214"/>
      <c r="AD340" s="214"/>
      <c r="AE340" s="214"/>
      <c r="AF340" s="214"/>
      <c r="AG340" s="214" t="s">
        <v>283</v>
      </c>
      <c r="AH340" s="214">
        <v>0</v>
      </c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</row>
    <row r="341" spans="1:60" x14ac:dyDescent="0.2">
      <c r="A341" s="241" t="s">
        <v>272</v>
      </c>
      <c r="B341" s="242" t="s">
        <v>173</v>
      </c>
      <c r="C341" s="261" t="s">
        <v>174</v>
      </c>
      <c r="D341" s="243"/>
      <c r="E341" s="244"/>
      <c r="F341" s="245"/>
      <c r="G341" s="246">
        <f>SUMIF(AG342:AG348,"&lt;&gt;NOR",G342:G348)</f>
        <v>0</v>
      </c>
      <c r="H341" s="240"/>
      <c r="I341" s="240">
        <f>SUM(I342:I348)</f>
        <v>0</v>
      </c>
      <c r="J341" s="240"/>
      <c r="K341" s="240">
        <f>SUM(K342:K348)</f>
        <v>0</v>
      </c>
      <c r="L341" s="240"/>
      <c r="M341" s="240">
        <f>SUM(M342:M348)</f>
        <v>0</v>
      </c>
      <c r="N341" s="239"/>
      <c r="O341" s="239">
        <f>SUM(O342:O348)</f>
        <v>13.96</v>
      </c>
      <c r="P341" s="239"/>
      <c r="Q341" s="239">
        <f>SUM(Q342:Q348)</f>
        <v>0</v>
      </c>
      <c r="R341" s="240"/>
      <c r="S341" s="240"/>
      <c r="T341" s="240"/>
      <c r="U341" s="240"/>
      <c r="V341" s="240">
        <f>SUM(V342:V348)</f>
        <v>167.92000000000002</v>
      </c>
      <c r="W341" s="240"/>
      <c r="X341" s="240"/>
      <c r="Y341" s="240"/>
      <c r="AG341" t="s">
        <v>273</v>
      </c>
    </row>
    <row r="342" spans="1:60" outlineLevel="1" x14ac:dyDescent="0.2">
      <c r="A342" s="248">
        <v>101</v>
      </c>
      <c r="B342" s="249" t="s">
        <v>689</v>
      </c>
      <c r="C342" s="262" t="s">
        <v>690</v>
      </c>
      <c r="D342" s="250" t="s">
        <v>342</v>
      </c>
      <c r="E342" s="251">
        <v>556</v>
      </c>
      <c r="F342" s="252"/>
      <c r="G342" s="253">
        <f>ROUND(E342*F342,2)</f>
        <v>0</v>
      </c>
      <c r="H342" s="236"/>
      <c r="I342" s="235">
        <f>ROUND(E342*H342,2)</f>
        <v>0</v>
      </c>
      <c r="J342" s="236"/>
      <c r="K342" s="235">
        <f>ROUND(E342*J342,2)</f>
        <v>0</v>
      </c>
      <c r="L342" s="235">
        <v>21</v>
      </c>
      <c r="M342" s="235">
        <f>G342*(1+L342/100)</f>
        <v>0</v>
      </c>
      <c r="N342" s="234">
        <v>2.426E-2</v>
      </c>
      <c r="O342" s="234">
        <f>ROUND(E342*N342,2)</f>
        <v>13.49</v>
      </c>
      <c r="P342" s="234">
        <v>0</v>
      </c>
      <c r="Q342" s="234">
        <f>ROUND(E342*P342,2)</f>
        <v>0</v>
      </c>
      <c r="R342" s="235"/>
      <c r="S342" s="235" t="s">
        <v>277</v>
      </c>
      <c r="T342" s="235" t="s">
        <v>278</v>
      </c>
      <c r="U342" s="235">
        <v>0.16</v>
      </c>
      <c r="V342" s="235">
        <f>ROUND(E342*U342,2)</f>
        <v>88.96</v>
      </c>
      <c r="W342" s="235"/>
      <c r="X342" s="235" t="s">
        <v>279</v>
      </c>
      <c r="Y342" s="235" t="s">
        <v>280</v>
      </c>
      <c r="Z342" s="214"/>
      <c r="AA342" s="214"/>
      <c r="AB342" s="214"/>
      <c r="AC342" s="214"/>
      <c r="AD342" s="214"/>
      <c r="AE342" s="214"/>
      <c r="AF342" s="214"/>
      <c r="AG342" s="214" t="s">
        <v>293</v>
      </c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</row>
    <row r="343" spans="1:60" outlineLevel="2" x14ac:dyDescent="0.2">
      <c r="A343" s="231"/>
      <c r="B343" s="232"/>
      <c r="C343" s="263" t="s">
        <v>691</v>
      </c>
      <c r="D343" s="237"/>
      <c r="E343" s="238">
        <v>328.59199999999998</v>
      </c>
      <c r="F343" s="235"/>
      <c r="G343" s="235"/>
      <c r="H343" s="235"/>
      <c r="I343" s="235"/>
      <c r="J343" s="235"/>
      <c r="K343" s="235"/>
      <c r="L343" s="235"/>
      <c r="M343" s="235"/>
      <c r="N343" s="234"/>
      <c r="O343" s="234"/>
      <c r="P343" s="234"/>
      <c r="Q343" s="234"/>
      <c r="R343" s="235"/>
      <c r="S343" s="235"/>
      <c r="T343" s="235"/>
      <c r="U343" s="235"/>
      <c r="V343" s="235"/>
      <c r="W343" s="235"/>
      <c r="X343" s="235"/>
      <c r="Y343" s="235"/>
      <c r="Z343" s="214"/>
      <c r="AA343" s="214"/>
      <c r="AB343" s="214"/>
      <c r="AC343" s="214"/>
      <c r="AD343" s="214"/>
      <c r="AE343" s="214"/>
      <c r="AF343" s="214"/>
      <c r="AG343" s="214" t="s">
        <v>283</v>
      </c>
      <c r="AH343" s="214">
        <v>0</v>
      </c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</row>
    <row r="344" spans="1:60" outlineLevel="3" x14ac:dyDescent="0.2">
      <c r="A344" s="231"/>
      <c r="B344" s="232"/>
      <c r="C344" s="263" t="s">
        <v>692</v>
      </c>
      <c r="D344" s="237"/>
      <c r="E344" s="238">
        <v>56.936</v>
      </c>
      <c r="F344" s="235"/>
      <c r="G344" s="235"/>
      <c r="H344" s="235"/>
      <c r="I344" s="235"/>
      <c r="J344" s="235"/>
      <c r="K344" s="235"/>
      <c r="L344" s="235"/>
      <c r="M344" s="235"/>
      <c r="N344" s="234"/>
      <c r="O344" s="234"/>
      <c r="P344" s="234"/>
      <c r="Q344" s="234"/>
      <c r="R344" s="235"/>
      <c r="S344" s="235"/>
      <c r="T344" s="235"/>
      <c r="U344" s="235"/>
      <c r="V344" s="235"/>
      <c r="W344" s="235"/>
      <c r="X344" s="235"/>
      <c r="Y344" s="235"/>
      <c r="Z344" s="214"/>
      <c r="AA344" s="214"/>
      <c r="AB344" s="214"/>
      <c r="AC344" s="214"/>
      <c r="AD344" s="214"/>
      <c r="AE344" s="214"/>
      <c r="AF344" s="214"/>
      <c r="AG344" s="214" t="s">
        <v>283</v>
      </c>
      <c r="AH344" s="214">
        <v>0</v>
      </c>
      <c r="AI344" s="214"/>
      <c r="AJ344" s="214"/>
      <c r="AK344" s="214"/>
      <c r="AL344" s="214"/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4"/>
      <c r="AZ344" s="214"/>
      <c r="BA344" s="214"/>
      <c r="BB344" s="214"/>
      <c r="BC344" s="214"/>
      <c r="BD344" s="214"/>
      <c r="BE344" s="214"/>
      <c r="BF344" s="214"/>
      <c r="BG344" s="214"/>
      <c r="BH344" s="214"/>
    </row>
    <row r="345" spans="1:60" outlineLevel="3" x14ac:dyDescent="0.2">
      <c r="A345" s="231"/>
      <c r="B345" s="232"/>
      <c r="C345" s="263" t="s">
        <v>693</v>
      </c>
      <c r="D345" s="237"/>
      <c r="E345" s="238">
        <v>64.7</v>
      </c>
      <c r="F345" s="235"/>
      <c r="G345" s="235"/>
      <c r="H345" s="235"/>
      <c r="I345" s="235"/>
      <c r="J345" s="235"/>
      <c r="K345" s="235"/>
      <c r="L345" s="235"/>
      <c r="M345" s="235"/>
      <c r="N345" s="234"/>
      <c r="O345" s="234"/>
      <c r="P345" s="234"/>
      <c r="Q345" s="234"/>
      <c r="R345" s="235"/>
      <c r="S345" s="235"/>
      <c r="T345" s="235"/>
      <c r="U345" s="235"/>
      <c r="V345" s="235"/>
      <c r="W345" s="235"/>
      <c r="X345" s="235"/>
      <c r="Y345" s="235"/>
      <c r="Z345" s="214"/>
      <c r="AA345" s="214"/>
      <c r="AB345" s="214"/>
      <c r="AC345" s="214"/>
      <c r="AD345" s="214"/>
      <c r="AE345" s="214"/>
      <c r="AF345" s="214"/>
      <c r="AG345" s="214" t="s">
        <v>283</v>
      </c>
      <c r="AH345" s="214">
        <v>0</v>
      </c>
      <c r="AI345" s="214"/>
      <c r="AJ345" s="214"/>
      <c r="AK345" s="214"/>
      <c r="AL345" s="214"/>
      <c r="AM345" s="214"/>
      <c r="AN345" s="214"/>
      <c r="AO345" s="214"/>
      <c r="AP345" s="214"/>
      <c r="AQ345" s="214"/>
      <c r="AR345" s="214"/>
      <c r="AS345" s="214"/>
      <c r="AT345" s="214"/>
      <c r="AU345" s="214"/>
      <c r="AV345" s="214"/>
      <c r="AW345" s="214"/>
      <c r="AX345" s="214"/>
      <c r="AY345" s="214"/>
      <c r="AZ345" s="214"/>
      <c r="BA345" s="214"/>
      <c r="BB345" s="214"/>
      <c r="BC345" s="214"/>
      <c r="BD345" s="214"/>
      <c r="BE345" s="214"/>
      <c r="BF345" s="214"/>
      <c r="BG345" s="214"/>
      <c r="BH345" s="214"/>
    </row>
    <row r="346" spans="1:60" outlineLevel="3" x14ac:dyDescent="0.2">
      <c r="A346" s="231"/>
      <c r="B346" s="232"/>
      <c r="C346" s="263" t="s">
        <v>694</v>
      </c>
      <c r="D346" s="237"/>
      <c r="E346" s="238">
        <v>105.77200000000001</v>
      </c>
      <c r="F346" s="235"/>
      <c r="G346" s="235"/>
      <c r="H346" s="235"/>
      <c r="I346" s="235"/>
      <c r="J346" s="235"/>
      <c r="K346" s="235"/>
      <c r="L346" s="235"/>
      <c r="M346" s="235"/>
      <c r="N346" s="234"/>
      <c r="O346" s="234"/>
      <c r="P346" s="234"/>
      <c r="Q346" s="234"/>
      <c r="R346" s="235"/>
      <c r="S346" s="235"/>
      <c r="T346" s="235"/>
      <c r="U346" s="235"/>
      <c r="V346" s="235"/>
      <c r="W346" s="235"/>
      <c r="X346" s="235"/>
      <c r="Y346" s="235"/>
      <c r="Z346" s="214"/>
      <c r="AA346" s="214"/>
      <c r="AB346" s="214"/>
      <c r="AC346" s="214"/>
      <c r="AD346" s="214"/>
      <c r="AE346" s="214"/>
      <c r="AF346" s="214"/>
      <c r="AG346" s="214" t="s">
        <v>283</v>
      </c>
      <c r="AH346" s="214">
        <v>0</v>
      </c>
      <c r="AI346" s="214"/>
      <c r="AJ346" s="214"/>
      <c r="AK346" s="214"/>
      <c r="AL346" s="214"/>
      <c r="AM346" s="214"/>
      <c r="AN346" s="214"/>
      <c r="AO346" s="214"/>
      <c r="AP346" s="214"/>
      <c r="AQ346" s="214"/>
      <c r="AR346" s="214"/>
      <c r="AS346" s="214"/>
      <c r="AT346" s="214"/>
      <c r="AU346" s="214"/>
      <c r="AV346" s="214"/>
      <c r="AW346" s="214"/>
      <c r="AX346" s="214"/>
      <c r="AY346" s="214"/>
      <c r="AZ346" s="214"/>
      <c r="BA346" s="214"/>
      <c r="BB346" s="214"/>
      <c r="BC346" s="214"/>
      <c r="BD346" s="214"/>
      <c r="BE346" s="214"/>
      <c r="BF346" s="214"/>
      <c r="BG346" s="214"/>
      <c r="BH346" s="214"/>
    </row>
    <row r="347" spans="1:60" outlineLevel="1" x14ac:dyDescent="0.2">
      <c r="A347" s="254">
        <v>102</v>
      </c>
      <c r="B347" s="255" t="s">
        <v>695</v>
      </c>
      <c r="C347" s="264" t="s">
        <v>696</v>
      </c>
      <c r="D347" s="256" t="s">
        <v>342</v>
      </c>
      <c r="E347" s="257">
        <v>556</v>
      </c>
      <c r="F347" s="258"/>
      <c r="G347" s="259">
        <f>ROUND(E347*F347,2)</f>
        <v>0</v>
      </c>
      <c r="H347" s="236"/>
      <c r="I347" s="235">
        <f>ROUND(E347*H347,2)</f>
        <v>0</v>
      </c>
      <c r="J347" s="236"/>
      <c r="K347" s="235">
        <f>ROUND(E347*J347,2)</f>
        <v>0</v>
      </c>
      <c r="L347" s="235">
        <v>21</v>
      </c>
      <c r="M347" s="235">
        <f>G347*(1+L347/100)</f>
        <v>0</v>
      </c>
      <c r="N347" s="234">
        <v>8.4999999999999995E-4</v>
      </c>
      <c r="O347" s="234">
        <f>ROUND(E347*N347,2)</f>
        <v>0.47</v>
      </c>
      <c r="P347" s="234">
        <v>0</v>
      </c>
      <c r="Q347" s="234">
        <f>ROUND(E347*P347,2)</f>
        <v>0</v>
      </c>
      <c r="R347" s="235"/>
      <c r="S347" s="235" t="s">
        <v>277</v>
      </c>
      <c r="T347" s="235" t="s">
        <v>278</v>
      </c>
      <c r="U347" s="235">
        <v>6.0000000000000001E-3</v>
      </c>
      <c r="V347" s="235">
        <f>ROUND(E347*U347,2)</f>
        <v>3.34</v>
      </c>
      <c r="W347" s="235"/>
      <c r="X347" s="235" t="s">
        <v>279</v>
      </c>
      <c r="Y347" s="235" t="s">
        <v>280</v>
      </c>
      <c r="Z347" s="214"/>
      <c r="AA347" s="214"/>
      <c r="AB347" s="214"/>
      <c r="AC347" s="214"/>
      <c r="AD347" s="214"/>
      <c r="AE347" s="214"/>
      <c r="AF347" s="214"/>
      <c r="AG347" s="214" t="s">
        <v>293</v>
      </c>
      <c r="AH347" s="214"/>
      <c r="AI347" s="214"/>
      <c r="AJ347" s="214"/>
      <c r="AK347" s="214"/>
      <c r="AL347" s="214"/>
      <c r="AM347" s="214"/>
      <c r="AN347" s="214"/>
      <c r="AO347" s="214"/>
      <c r="AP347" s="214"/>
      <c r="AQ347" s="214"/>
      <c r="AR347" s="214"/>
      <c r="AS347" s="214"/>
      <c r="AT347" s="214"/>
      <c r="AU347" s="214"/>
      <c r="AV347" s="214"/>
      <c r="AW347" s="214"/>
      <c r="AX347" s="214"/>
      <c r="AY347" s="214"/>
      <c r="AZ347" s="214"/>
      <c r="BA347" s="214"/>
      <c r="BB347" s="214"/>
      <c r="BC347" s="214"/>
      <c r="BD347" s="214"/>
      <c r="BE347" s="214"/>
      <c r="BF347" s="214"/>
      <c r="BG347" s="214"/>
      <c r="BH347" s="214"/>
    </row>
    <row r="348" spans="1:60" outlineLevel="1" x14ac:dyDescent="0.2">
      <c r="A348" s="254">
        <v>103</v>
      </c>
      <c r="B348" s="255" t="s">
        <v>697</v>
      </c>
      <c r="C348" s="264" t="s">
        <v>698</v>
      </c>
      <c r="D348" s="256" t="s">
        <v>342</v>
      </c>
      <c r="E348" s="257">
        <v>556</v>
      </c>
      <c r="F348" s="258"/>
      <c r="G348" s="259">
        <f>ROUND(E348*F348,2)</f>
        <v>0</v>
      </c>
      <c r="H348" s="236"/>
      <c r="I348" s="235">
        <f>ROUND(E348*H348,2)</f>
        <v>0</v>
      </c>
      <c r="J348" s="236"/>
      <c r="K348" s="235">
        <f>ROUND(E348*J348,2)</f>
        <v>0</v>
      </c>
      <c r="L348" s="235">
        <v>21</v>
      </c>
      <c r="M348" s="235">
        <f>G348*(1+L348/100)</f>
        <v>0</v>
      </c>
      <c r="N348" s="234">
        <v>0</v>
      </c>
      <c r="O348" s="234">
        <f>ROUND(E348*N348,2)</f>
        <v>0</v>
      </c>
      <c r="P348" s="234">
        <v>0</v>
      </c>
      <c r="Q348" s="234">
        <f>ROUND(E348*P348,2)</f>
        <v>0</v>
      </c>
      <c r="R348" s="235"/>
      <c r="S348" s="235" t="s">
        <v>277</v>
      </c>
      <c r="T348" s="235" t="s">
        <v>278</v>
      </c>
      <c r="U348" s="235">
        <v>0.13600000000000001</v>
      </c>
      <c r="V348" s="235">
        <f>ROUND(E348*U348,2)</f>
        <v>75.62</v>
      </c>
      <c r="W348" s="235"/>
      <c r="X348" s="235" t="s">
        <v>279</v>
      </c>
      <c r="Y348" s="235" t="s">
        <v>280</v>
      </c>
      <c r="Z348" s="214"/>
      <c r="AA348" s="214"/>
      <c r="AB348" s="214"/>
      <c r="AC348" s="214"/>
      <c r="AD348" s="214"/>
      <c r="AE348" s="214"/>
      <c r="AF348" s="214"/>
      <c r="AG348" s="214" t="s">
        <v>293</v>
      </c>
      <c r="AH348" s="214"/>
      <c r="AI348" s="214"/>
      <c r="AJ348" s="214"/>
      <c r="AK348" s="214"/>
      <c r="AL348" s="214"/>
      <c r="AM348" s="214"/>
      <c r="AN348" s="214"/>
      <c r="AO348" s="214"/>
      <c r="AP348" s="214"/>
      <c r="AQ348" s="214"/>
      <c r="AR348" s="214"/>
      <c r="AS348" s="214"/>
      <c r="AT348" s="214"/>
      <c r="AU348" s="214"/>
      <c r="AV348" s="214"/>
      <c r="AW348" s="214"/>
      <c r="AX348" s="214"/>
      <c r="AY348" s="214"/>
      <c r="AZ348" s="214"/>
      <c r="BA348" s="214"/>
      <c r="BB348" s="214"/>
      <c r="BC348" s="214"/>
      <c r="BD348" s="214"/>
      <c r="BE348" s="214"/>
      <c r="BF348" s="214"/>
      <c r="BG348" s="214"/>
      <c r="BH348" s="214"/>
    </row>
    <row r="349" spans="1:60" ht="25.5" x14ac:dyDescent="0.2">
      <c r="A349" s="241" t="s">
        <v>272</v>
      </c>
      <c r="B349" s="242" t="s">
        <v>175</v>
      </c>
      <c r="C349" s="261" t="s">
        <v>176</v>
      </c>
      <c r="D349" s="243"/>
      <c r="E349" s="244"/>
      <c r="F349" s="245"/>
      <c r="G349" s="246">
        <f>SUMIF(AG350:AG351,"&lt;&gt;NOR",G350:G351)</f>
        <v>0</v>
      </c>
      <c r="H349" s="240"/>
      <c r="I349" s="240">
        <f>SUM(I350:I351)</f>
        <v>0</v>
      </c>
      <c r="J349" s="240"/>
      <c r="K349" s="240">
        <f>SUM(K350:K351)</f>
        <v>0</v>
      </c>
      <c r="L349" s="240"/>
      <c r="M349" s="240">
        <f>SUM(M350:M351)</f>
        <v>0</v>
      </c>
      <c r="N349" s="239"/>
      <c r="O349" s="239">
        <f>SUM(O350:O351)</f>
        <v>0.49</v>
      </c>
      <c r="P349" s="239"/>
      <c r="Q349" s="239">
        <f>SUM(Q350:Q351)</f>
        <v>0</v>
      </c>
      <c r="R349" s="240"/>
      <c r="S349" s="240"/>
      <c r="T349" s="240"/>
      <c r="U349" s="240"/>
      <c r="V349" s="240">
        <f>SUM(V350:V351)</f>
        <v>3.42</v>
      </c>
      <c r="W349" s="240"/>
      <c r="X349" s="240"/>
      <c r="Y349" s="240"/>
      <c r="AG349" t="s">
        <v>273</v>
      </c>
    </row>
    <row r="350" spans="1:60" outlineLevel="1" x14ac:dyDescent="0.2">
      <c r="A350" s="254">
        <v>104</v>
      </c>
      <c r="B350" s="255" t="s">
        <v>699</v>
      </c>
      <c r="C350" s="264" t="s">
        <v>700</v>
      </c>
      <c r="D350" s="256" t="s">
        <v>374</v>
      </c>
      <c r="E350" s="257">
        <v>6</v>
      </c>
      <c r="F350" s="258"/>
      <c r="G350" s="259">
        <f>ROUND(E350*F350,2)</f>
        <v>0</v>
      </c>
      <c r="H350" s="236"/>
      <c r="I350" s="235">
        <f>ROUND(E350*H350,2)</f>
        <v>0</v>
      </c>
      <c r="J350" s="236"/>
      <c r="K350" s="235">
        <f>ROUND(E350*J350,2)</f>
        <v>0</v>
      </c>
      <c r="L350" s="235">
        <v>21</v>
      </c>
      <c r="M350" s="235">
        <f>G350*(1+L350/100)</f>
        <v>0</v>
      </c>
      <c r="N350" s="234">
        <v>8.1470000000000001E-2</v>
      </c>
      <c r="O350" s="234">
        <f>ROUND(E350*N350,2)</f>
        <v>0.49</v>
      </c>
      <c r="P350" s="234">
        <v>0</v>
      </c>
      <c r="Q350" s="234">
        <f>ROUND(E350*P350,2)</f>
        <v>0</v>
      </c>
      <c r="R350" s="235"/>
      <c r="S350" s="235" t="s">
        <v>311</v>
      </c>
      <c r="T350" s="235" t="s">
        <v>312</v>
      </c>
      <c r="U350" s="235">
        <v>0.56999999999999995</v>
      </c>
      <c r="V350" s="235">
        <f>ROUND(E350*U350,2)</f>
        <v>3.42</v>
      </c>
      <c r="W350" s="235"/>
      <c r="X350" s="235" t="s">
        <v>279</v>
      </c>
      <c r="Y350" s="235" t="s">
        <v>280</v>
      </c>
      <c r="Z350" s="214"/>
      <c r="AA350" s="214"/>
      <c r="AB350" s="214"/>
      <c r="AC350" s="214"/>
      <c r="AD350" s="214"/>
      <c r="AE350" s="214"/>
      <c r="AF350" s="214"/>
      <c r="AG350" s="214" t="s">
        <v>293</v>
      </c>
      <c r="AH350" s="214"/>
      <c r="AI350" s="214"/>
      <c r="AJ350" s="214"/>
      <c r="AK350" s="214"/>
      <c r="AL350" s="214"/>
      <c r="AM350" s="214"/>
      <c r="AN350" s="214"/>
      <c r="AO350" s="214"/>
      <c r="AP350" s="214"/>
      <c r="AQ350" s="214"/>
      <c r="AR350" s="214"/>
      <c r="AS350" s="214"/>
      <c r="AT350" s="214"/>
      <c r="AU350" s="214"/>
      <c r="AV350" s="214"/>
      <c r="AW350" s="214"/>
      <c r="AX350" s="214"/>
      <c r="AY350" s="214"/>
      <c r="AZ350" s="214"/>
      <c r="BA350" s="214"/>
      <c r="BB350" s="214"/>
      <c r="BC350" s="214"/>
      <c r="BD350" s="214"/>
      <c r="BE350" s="214"/>
      <c r="BF350" s="214"/>
      <c r="BG350" s="214"/>
      <c r="BH350" s="214"/>
    </row>
    <row r="351" spans="1:60" outlineLevel="1" x14ac:dyDescent="0.2">
      <c r="A351" s="254">
        <v>105</v>
      </c>
      <c r="B351" s="255" t="s">
        <v>701</v>
      </c>
      <c r="C351" s="264" t="s">
        <v>702</v>
      </c>
      <c r="D351" s="256" t="s">
        <v>398</v>
      </c>
      <c r="E351" s="257">
        <v>3</v>
      </c>
      <c r="F351" s="258"/>
      <c r="G351" s="259">
        <f>ROUND(E351*F351,2)</f>
        <v>0</v>
      </c>
      <c r="H351" s="236"/>
      <c r="I351" s="235">
        <f>ROUND(E351*H351,2)</f>
        <v>0</v>
      </c>
      <c r="J351" s="236"/>
      <c r="K351" s="235">
        <f>ROUND(E351*J351,2)</f>
        <v>0</v>
      </c>
      <c r="L351" s="235">
        <v>21</v>
      </c>
      <c r="M351" s="235">
        <f>G351*(1+L351/100)</f>
        <v>0</v>
      </c>
      <c r="N351" s="234">
        <v>0</v>
      </c>
      <c r="O351" s="234">
        <f>ROUND(E351*N351,2)</f>
        <v>0</v>
      </c>
      <c r="P351" s="234">
        <v>0</v>
      </c>
      <c r="Q351" s="234">
        <f>ROUND(E351*P351,2)</f>
        <v>0</v>
      </c>
      <c r="R351" s="235"/>
      <c r="S351" s="235" t="s">
        <v>311</v>
      </c>
      <c r="T351" s="235" t="s">
        <v>312</v>
      </c>
      <c r="U351" s="235">
        <v>0</v>
      </c>
      <c r="V351" s="235">
        <f>ROUND(E351*U351,2)</f>
        <v>0</v>
      </c>
      <c r="W351" s="235"/>
      <c r="X351" s="235" t="s">
        <v>346</v>
      </c>
      <c r="Y351" s="235" t="s">
        <v>280</v>
      </c>
      <c r="Z351" s="214"/>
      <c r="AA351" s="214"/>
      <c r="AB351" s="214"/>
      <c r="AC351" s="214"/>
      <c r="AD351" s="214"/>
      <c r="AE351" s="214"/>
      <c r="AF351" s="214"/>
      <c r="AG351" s="214" t="s">
        <v>347</v>
      </c>
      <c r="AH351" s="214"/>
      <c r="AI351" s="214"/>
      <c r="AJ351" s="214"/>
      <c r="AK351" s="214"/>
      <c r="AL351" s="214"/>
      <c r="AM351" s="214"/>
      <c r="AN351" s="214"/>
      <c r="AO351" s="214"/>
      <c r="AP351" s="214"/>
      <c r="AQ351" s="214"/>
      <c r="AR351" s="214"/>
      <c r="AS351" s="214"/>
      <c r="AT351" s="214"/>
      <c r="AU351" s="214"/>
      <c r="AV351" s="214"/>
      <c r="AW351" s="214"/>
      <c r="AX351" s="214"/>
      <c r="AY351" s="214"/>
      <c r="AZ351" s="214"/>
      <c r="BA351" s="214"/>
      <c r="BB351" s="214"/>
      <c r="BC351" s="214"/>
      <c r="BD351" s="214"/>
      <c r="BE351" s="214"/>
      <c r="BF351" s="214"/>
      <c r="BG351" s="214"/>
      <c r="BH351" s="214"/>
    </row>
    <row r="352" spans="1:60" x14ac:dyDescent="0.2">
      <c r="A352" s="241" t="s">
        <v>272</v>
      </c>
      <c r="B352" s="242" t="s">
        <v>179</v>
      </c>
      <c r="C352" s="261" t="s">
        <v>180</v>
      </c>
      <c r="D352" s="243"/>
      <c r="E352" s="244"/>
      <c r="F352" s="245"/>
      <c r="G352" s="246">
        <f>SUMIF(AG353:AG353,"&lt;&gt;NOR",G353:G353)</f>
        <v>0</v>
      </c>
      <c r="H352" s="240"/>
      <c r="I352" s="240">
        <f>SUM(I353:I353)</f>
        <v>0</v>
      </c>
      <c r="J352" s="240"/>
      <c r="K352" s="240">
        <f>SUM(K353:K353)</f>
        <v>0</v>
      </c>
      <c r="L352" s="240"/>
      <c r="M352" s="240">
        <f>SUM(M353:M353)</f>
        <v>0</v>
      </c>
      <c r="N352" s="239"/>
      <c r="O352" s="239">
        <f>SUM(O353:O353)</f>
        <v>0</v>
      </c>
      <c r="P352" s="239"/>
      <c r="Q352" s="239">
        <f>SUM(Q353:Q353)</f>
        <v>0</v>
      </c>
      <c r="R352" s="240"/>
      <c r="S352" s="240"/>
      <c r="T352" s="240"/>
      <c r="U352" s="240"/>
      <c r="V352" s="240">
        <f>SUM(V353:V353)</f>
        <v>695.36</v>
      </c>
      <c r="W352" s="240"/>
      <c r="X352" s="240"/>
      <c r="Y352" s="240"/>
      <c r="AG352" t="s">
        <v>273</v>
      </c>
    </row>
    <row r="353" spans="1:60" outlineLevel="1" x14ac:dyDescent="0.2">
      <c r="A353" s="254">
        <v>106</v>
      </c>
      <c r="B353" s="255" t="s">
        <v>703</v>
      </c>
      <c r="C353" s="264" t="s">
        <v>704</v>
      </c>
      <c r="D353" s="256" t="s">
        <v>379</v>
      </c>
      <c r="E353" s="257">
        <v>2265.0301199999999</v>
      </c>
      <c r="F353" s="258"/>
      <c r="G353" s="259">
        <f>ROUND(E353*F353,2)</f>
        <v>0</v>
      </c>
      <c r="H353" s="236"/>
      <c r="I353" s="235">
        <f>ROUND(E353*H353,2)</f>
        <v>0</v>
      </c>
      <c r="J353" s="236"/>
      <c r="K353" s="235">
        <f>ROUND(E353*J353,2)</f>
        <v>0</v>
      </c>
      <c r="L353" s="235">
        <v>21</v>
      </c>
      <c r="M353" s="235">
        <f>G353*(1+L353/100)</f>
        <v>0</v>
      </c>
      <c r="N353" s="234">
        <v>0</v>
      </c>
      <c r="O353" s="234">
        <f>ROUND(E353*N353,2)</f>
        <v>0</v>
      </c>
      <c r="P353" s="234">
        <v>0</v>
      </c>
      <c r="Q353" s="234">
        <f>ROUND(E353*P353,2)</f>
        <v>0</v>
      </c>
      <c r="R353" s="235"/>
      <c r="S353" s="235" t="s">
        <v>277</v>
      </c>
      <c r="T353" s="235" t="s">
        <v>278</v>
      </c>
      <c r="U353" s="235">
        <v>0.307</v>
      </c>
      <c r="V353" s="235">
        <f>ROUND(E353*U353,2)</f>
        <v>695.36</v>
      </c>
      <c r="W353" s="235"/>
      <c r="X353" s="235" t="s">
        <v>705</v>
      </c>
      <c r="Y353" s="235" t="s">
        <v>280</v>
      </c>
      <c r="Z353" s="214"/>
      <c r="AA353" s="214"/>
      <c r="AB353" s="214"/>
      <c r="AC353" s="214"/>
      <c r="AD353" s="214"/>
      <c r="AE353" s="214"/>
      <c r="AF353" s="214"/>
      <c r="AG353" s="214" t="s">
        <v>706</v>
      </c>
      <c r="AH353" s="214"/>
      <c r="AI353" s="214"/>
      <c r="AJ353" s="214"/>
      <c r="AK353" s="214"/>
      <c r="AL353" s="214"/>
      <c r="AM353" s="214"/>
      <c r="AN353" s="214"/>
      <c r="AO353" s="214"/>
      <c r="AP353" s="214"/>
      <c r="AQ353" s="214"/>
      <c r="AR353" s="214"/>
      <c r="AS353" s="214"/>
      <c r="AT353" s="214"/>
      <c r="AU353" s="214"/>
      <c r="AV353" s="214"/>
      <c r="AW353" s="214"/>
      <c r="AX353" s="214"/>
      <c r="AY353" s="214"/>
      <c r="AZ353" s="214"/>
      <c r="BA353" s="214"/>
      <c r="BB353" s="214"/>
      <c r="BC353" s="214"/>
      <c r="BD353" s="214"/>
      <c r="BE353" s="214"/>
      <c r="BF353" s="214"/>
      <c r="BG353" s="214"/>
      <c r="BH353" s="214"/>
    </row>
    <row r="354" spans="1:60" x14ac:dyDescent="0.2">
      <c r="A354" s="241" t="s">
        <v>272</v>
      </c>
      <c r="B354" s="242" t="s">
        <v>181</v>
      </c>
      <c r="C354" s="261" t="s">
        <v>182</v>
      </c>
      <c r="D354" s="243"/>
      <c r="E354" s="244"/>
      <c r="F354" s="245"/>
      <c r="G354" s="246">
        <f>SUMIF(AG355:AG364,"&lt;&gt;NOR",G355:G364)</f>
        <v>0</v>
      </c>
      <c r="H354" s="240"/>
      <c r="I354" s="240">
        <f>SUM(I355:I364)</f>
        <v>0</v>
      </c>
      <c r="J354" s="240"/>
      <c r="K354" s="240">
        <f>SUM(K355:K364)</f>
        <v>0</v>
      </c>
      <c r="L354" s="240"/>
      <c r="M354" s="240">
        <f>SUM(M355:M364)</f>
        <v>0</v>
      </c>
      <c r="N354" s="239"/>
      <c r="O354" s="239">
        <f>SUM(O355:O364)</f>
        <v>9.66</v>
      </c>
      <c r="P354" s="239"/>
      <c r="Q354" s="239">
        <f>SUM(Q355:Q364)</f>
        <v>0</v>
      </c>
      <c r="R354" s="240"/>
      <c r="S354" s="240"/>
      <c r="T354" s="240"/>
      <c r="U354" s="240"/>
      <c r="V354" s="240">
        <f>SUM(V355:V364)</f>
        <v>417.13</v>
      </c>
      <c r="W354" s="240"/>
      <c r="X354" s="240"/>
      <c r="Y354" s="240"/>
      <c r="AG354" t="s">
        <v>273</v>
      </c>
    </row>
    <row r="355" spans="1:60" ht="22.5" outlineLevel="1" x14ac:dyDescent="0.2">
      <c r="A355" s="248">
        <v>107</v>
      </c>
      <c r="B355" s="249" t="s">
        <v>707</v>
      </c>
      <c r="C355" s="262" t="s">
        <v>708</v>
      </c>
      <c r="D355" s="250" t="s">
        <v>342</v>
      </c>
      <c r="E355" s="251">
        <v>1604.34</v>
      </c>
      <c r="F355" s="252"/>
      <c r="G355" s="253">
        <f>ROUND(E355*F355,2)</f>
        <v>0</v>
      </c>
      <c r="H355" s="236"/>
      <c r="I355" s="235">
        <f>ROUND(E355*H355,2)</f>
        <v>0</v>
      </c>
      <c r="J355" s="236"/>
      <c r="K355" s="235">
        <f>ROUND(E355*J355,2)</f>
        <v>0</v>
      </c>
      <c r="L355" s="235">
        <v>21</v>
      </c>
      <c r="M355" s="235">
        <f>G355*(1+L355/100)</f>
        <v>0</v>
      </c>
      <c r="N355" s="234">
        <v>3.3E-4</v>
      </c>
      <c r="O355" s="234">
        <f>ROUND(E355*N355,2)</f>
        <v>0.53</v>
      </c>
      <c r="P355" s="234">
        <v>0</v>
      </c>
      <c r="Q355" s="234">
        <f>ROUND(E355*P355,2)</f>
        <v>0</v>
      </c>
      <c r="R355" s="235"/>
      <c r="S355" s="235" t="s">
        <v>277</v>
      </c>
      <c r="T355" s="235" t="s">
        <v>278</v>
      </c>
      <c r="U355" s="235">
        <v>0.03</v>
      </c>
      <c r="V355" s="235">
        <f>ROUND(E355*U355,2)</f>
        <v>48.13</v>
      </c>
      <c r="W355" s="235"/>
      <c r="X355" s="235" t="s">
        <v>279</v>
      </c>
      <c r="Y355" s="235" t="s">
        <v>280</v>
      </c>
      <c r="Z355" s="214"/>
      <c r="AA355" s="214"/>
      <c r="AB355" s="214"/>
      <c r="AC355" s="214"/>
      <c r="AD355" s="214"/>
      <c r="AE355" s="214"/>
      <c r="AF355" s="214"/>
      <c r="AG355" s="214" t="s">
        <v>657</v>
      </c>
      <c r="AH355" s="214"/>
      <c r="AI355" s="214"/>
      <c r="AJ355" s="214"/>
      <c r="AK355" s="214"/>
      <c r="AL355" s="214"/>
      <c r="AM355" s="214"/>
      <c r="AN355" s="214"/>
      <c r="AO355" s="214"/>
      <c r="AP355" s="214"/>
      <c r="AQ355" s="214"/>
      <c r="AR355" s="214"/>
      <c r="AS355" s="214"/>
      <c r="AT355" s="214"/>
      <c r="AU355" s="214"/>
      <c r="AV355" s="214"/>
      <c r="AW355" s="214"/>
      <c r="AX355" s="214"/>
      <c r="AY355" s="214"/>
      <c r="AZ355" s="214"/>
      <c r="BA355" s="214"/>
      <c r="BB355" s="214"/>
      <c r="BC355" s="214"/>
      <c r="BD355" s="214"/>
      <c r="BE355" s="214"/>
      <c r="BF355" s="214"/>
      <c r="BG355" s="214"/>
      <c r="BH355" s="214"/>
    </row>
    <row r="356" spans="1:60" outlineLevel="2" x14ac:dyDescent="0.2">
      <c r="A356" s="231"/>
      <c r="B356" s="232"/>
      <c r="C356" s="263" t="s">
        <v>709</v>
      </c>
      <c r="D356" s="237"/>
      <c r="E356" s="238">
        <v>1122.2539999999999</v>
      </c>
      <c r="F356" s="235"/>
      <c r="G356" s="235"/>
      <c r="H356" s="235"/>
      <c r="I356" s="235"/>
      <c r="J356" s="235"/>
      <c r="K356" s="235"/>
      <c r="L356" s="235"/>
      <c r="M356" s="235"/>
      <c r="N356" s="234"/>
      <c r="O356" s="234"/>
      <c r="P356" s="234"/>
      <c r="Q356" s="234"/>
      <c r="R356" s="235"/>
      <c r="S356" s="235"/>
      <c r="T356" s="235"/>
      <c r="U356" s="235"/>
      <c r="V356" s="235"/>
      <c r="W356" s="235"/>
      <c r="X356" s="235"/>
      <c r="Y356" s="235"/>
      <c r="Z356" s="214"/>
      <c r="AA356" s="214"/>
      <c r="AB356" s="214"/>
      <c r="AC356" s="214"/>
      <c r="AD356" s="214"/>
      <c r="AE356" s="214"/>
      <c r="AF356" s="214"/>
      <c r="AG356" s="214" t="s">
        <v>283</v>
      </c>
      <c r="AH356" s="214">
        <v>0</v>
      </c>
      <c r="AI356" s="214"/>
      <c r="AJ356" s="214"/>
      <c r="AK356" s="214"/>
      <c r="AL356" s="214"/>
      <c r="AM356" s="214"/>
      <c r="AN356" s="214"/>
      <c r="AO356" s="214"/>
      <c r="AP356" s="214"/>
      <c r="AQ356" s="214"/>
      <c r="AR356" s="214"/>
      <c r="AS356" s="214"/>
      <c r="AT356" s="214"/>
      <c r="AU356" s="214"/>
      <c r="AV356" s="214"/>
      <c r="AW356" s="214"/>
      <c r="AX356" s="214"/>
      <c r="AY356" s="214"/>
      <c r="AZ356" s="214"/>
      <c r="BA356" s="214"/>
      <c r="BB356" s="214"/>
      <c r="BC356" s="214"/>
      <c r="BD356" s="214"/>
      <c r="BE356" s="214"/>
      <c r="BF356" s="214"/>
      <c r="BG356" s="214"/>
      <c r="BH356" s="214"/>
    </row>
    <row r="357" spans="1:60" outlineLevel="3" x14ac:dyDescent="0.2">
      <c r="A357" s="231"/>
      <c r="B357" s="232"/>
      <c r="C357" s="263" t="s">
        <v>710</v>
      </c>
      <c r="D357" s="237"/>
      <c r="E357" s="238">
        <v>482.08600000000001</v>
      </c>
      <c r="F357" s="235"/>
      <c r="G357" s="235"/>
      <c r="H357" s="235"/>
      <c r="I357" s="235"/>
      <c r="J357" s="235"/>
      <c r="K357" s="235"/>
      <c r="L357" s="235"/>
      <c r="M357" s="235"/>
      <c r="N357" s="234"/>
      <c r="O357" s="234"/>
      <c r="P357" s="234"/>
      <c r="Q357" s="234"/>
      <c r="R357" s="235"/>
      <c r="S357" s="235"/>
      <c r="T357" s="235"/>
      <c r="U357" s="235"/>
      <c r="V357" s="235"/>
      <c r="W357" s="235"/>
      <c r="X357" s="235"/>
      <c r="Y357" s="235"/>
      <c r="Z357" s="214"/>
      <c r="AA357" s="214"/>
      <c r="AB357" s="214"/>
      <c r="AC357" s="214"/>
      <c r="AD357" s="214"/>
      <c r="AE357" s="214"/>
      <c r="AF357" s="214"/>
      <c r="AG357" s="214" t="s">
        <v>283</v>
      </c>
      <c r="AH357" s="214">
        <v>0</v>
      </c>
      <c r="AI357" s="214"/>
      <c r="AJ357" s="214"/>
      <c r="AK357" s="214"/>
      <c r="AL357" s="214"/>
      <c r="AM357" s="214"/>
      <c r="AN357" s="214"/>
      <c r="AO357" s="214"/>
      <c r="AP357" s="214"/>
      <c r="AQ357" s="214"/>
      <c r="AR357" s="214"/>
      <c r="AS357" s="214"/>
      <c r="AT357" s="214"/>
      <c r="AU357" s="214"/>
      <c r="AV357" s="214"/>
      <c r="AW357" s="214"/>
      <c r="AX357" s="214"/>
      <c r="AY357" s="214"/>
      <c r="AZ357" s="214"/>
      <c r="BA357" s="214"/>
      <c r="BB357" s="214"/>
      <c r="BC357" s="214"/>
      <c r="BD357" s="214"/>
      <c r="BE357" s="214"/>
      <c r="BF357" s="214"/>
      <c r="BG357" s="214"/>
      <c r="BH357" s="214"/>
    </row>
    <row r="358" spans="1:60" outlineLevel="1" x14ac:dyDescent="0.2">
      <c r="A358" s="248">
        <v>108</v>
      </c>
      <c r="B358" s="249" t="s">
        <v>711</v>
      </c>
      <c r="C358" s="262" t="s">
        <v>712</v>
      </c>
      <c r="D358" s="250" t="s">
        <v>342</v>
      </c>
      <c r="E358" s="251">
        <v>1604.34</v>
      </c>
      <c r="F358" s="252"/>
      <c r="G358" s="253">
        <f>ROUND(E358*F358,2)</f>
        <v>0</v>
      </c>
      <c r="H358" s="236"/>
      <c r="I358" s="235">
        <f>ROUND(E358*H358,2)</f>
        <v>0</v>
      </c>
      <c r="J358" s="236"/>
      <c r="K358" s="235">
        <f>ROUND(E358*J358,2)</f>
        <v>0</v>
      </c>
      <c r="L358" s="235">
        <v>21</v>
      </c>
      <c r="M358" s="235">
        <f>G358*(1+L358/100)</f>
        <v>0</v>
      </c>
      <c r="N358" s="234">
        <v>4.0999999999999999E-4</v>
      </c>
      <c r="O358" s="234">
        <f>ROUND(E358*N358,2)</f>
        <v>0.66</v>
      </c>
      <c r="P358" s="234">
        <v>0</v>
      </c>
      <c r="Q358" s="234">
        <f>ROUND(E358*P358,2)</f>
        <v>0</v>
      </c>
      <c r="R358" s="235"/>
      <c r="S358" s="235" t="s">
        <v>277</v>
      </c>
      <c r="T358" s="235" t="s">
        <v>278</v>
      </c>
      <c r="U358" s="235">
        <v>0.23</v>
      </c>
      <c r="V358" s="235">
        <f>ROUND(E358*U358,2)</f>
        <v>369</v>
      </c>
      <c r="W358" s="235"/>
      <c r="X358" s="235" t="s">
        <v>279</v>
      </c>
      <c r="Y358" s="235" t="s">
        <v>280</v>
      </c>
      <c r="Z358" s="214"/>
      <c r="AA358" s="214"/>
      <c r="AB358" s="214"/>
      <c r="AC358" s="214"/>
      <c r="AD358" s="214"/>
      <c r="AE358" s="214"/>
      <c r="AF358" s="214"/>
      <c r="AG358" s="214" t="s">
        <v>657</v>
      </c>
      <c r="AH358" s="214"/>
      <c r="AI358" s="214"/>
      <c r="AJ358" s="214"/>
      <c r="AK358" s="214"/>
      <c r="AL358" s="214"/>
      <c r="AM358" s="214"/>
      <c r="AN358" s="214"/>
      <c r="AO358" s="214"/>
      <c r="AP358" s="214"/>
      <c r="AQ358" s="214"/>
      <c r="AR358" s="214"/>
      <c r="AS358" s="214"/>
      <c r="AT358" s="214"/>
      <c r="AU358" s="214"/>
      <c r="AV358" s="214"/>
      <c r="AW358" s="214"/>
      <c r="AX358" s="214"/>
      <c r="AY358" s="214"/>
      <c r="AZ358" s="214"/>
      <c r="BA358" s="214"/>
      <c r="BB358" s="214"/>
      <c r="BC358" s="214"/>
      <c r="BD358" s="214"/>
      <c r="BE358" s="214"/>
      <c r="BF358" s="214"/>
      <c r="BG358" s="214"/>
      <c r="BH358" s="214"/>
    </row>
    <row r="359" spans="1:60" outlineLevel="2" x14ac:dyDescent="0.2">
      <c r="A359" s="231"/>
      <c r="B359" s="232"/>
      <c r="C359" s="263" t="s">
        <v>709</v>
      </c>
      <c r="D359" s="237"/>
      <c r="E359" s="238">
        <v>1122.2539999999999</v>
      </c>
      <c r="F359" s="235"/>
      <c r="G359" s="235"/>
      <c r="H359" s="235"/>
      <c r="I359" s="235"/>
      <c r="J359" s="235"/>
      <c r="K359" s="235"/>
      <c r="L359" s="235"/>
      <c r="M359" s="235"/>
      <c r="N359" s="234"/>
      <c r="O359" s="234"/>
      <c r="P359" s="234"/>
      <c r="Q359" s="234"/>
      <c r="R359" s="235"/>
      <c r="S359" s="235"/>
      <c r="T359" s="235"/>
      <c r="U359" s="235"/>
      <c r="V359" s="235"/>
      <c r="W359" s="235"/>
      <c r="X359" s="235"/>
      <c r="Y359" s="235"/>
      <c r="Z359" s="214"/>
      <c r="AA359" s="214"/>
      <c r="AB359" s="214"/>
      <c r="AC359" s="214"/>
      <c r="AD359" s="214"/>
      <c r="AE359" s="214"/>
      <c r="AF359" s="214"/>
      <c r="AG359" s="214" t="s">
        <v>283</v>
      </c>
      <c r="AH359" s="214">
        <v>0</v>
      </c>
      <c r="AI359" s="214"/>
      <c r="AJ359" s="214"/>
      <c r="AK359" s="214"/>
      <c r="AL359" s="214"/>
      <c r="AM359" s="214"/>
      <c r="AN359" s="214"/>
      <c r="AO359" s="214"/>
      <c r="AP359" s="214"/>
      <c r="AQ359" s="214"/>
      <c r="AR359" s="214"/>
      <c r="AS359" s="214"/>
      <c r="AT359" s="214"/>
      <c r="AU359" s="214"/>
      <c r="AV359" s="214"/>
      <c r="AW359" s="214"/>
      <c r="AX359" s="214"/>
      <c r="AY359" s="214"/>
      <c r="AZ359" s="214"/>
      <c r="BA359" s="214"/>
      <c r="BB359" s="214"/>
      <c r="BC359" s="214"/>
      <c r="BD359" s="214"/>
      <c r="BE359" s="214"/>
      <c r="BF359" s="214"/>
      <c r="BG359" s="214"/>
      <c r="BH359" s="214"/>
    </row>
    <row r="360" spans="1:60" outlineLevel="3" x14ac:dyDescent="0.2">
      <c r="A360" s="231"/>
      <c r="B360" s="232"/>
      <c r="C360" s="263" t="s">
        <v>713</v>
      </c>
      <c r="D360" s="237"/>
      <c r="E360" s="238">
        <v>482.08600000000001</v>
      </c>
      <c r="F360" s="235"/>
      <c r="G360" s="235"/>
      <c r="H360" s="235"/>
      <c r="I360" s="235"/>
      <c r="J360" s="235"/>
      <c r="K360" s="235"/>
      <c r="L360" s="235"/>
      <c r="M360" s="235"/>
      <c r="N360" s="234"/>
      <c r="O360" s="234"/>
      <c r="P360" s="234"/>
      <c r="Q360" s="234"/>
      <c r="R360" s="235"/>
      <c r="S360" s="235"/>
      <c r="T360" s="235"/>
      <c r="U360" s="235"/>
      <c r="V360" s="235"/>
      <c r="W360" s="235"/>
      <c r="X360" s="235"/>
      <c r="Y360" s="235"/>
      <c r="Z360" s="214"/>
      <c r="AA360" s="214"/>
      <c r="AB360" s="214"/>
      <c r="AC360" s="214"/>
      <c r="AD360" s="214"/>
      <c r="AE360" s="214"/>
      <c r="AF360" s="214"/>
      <c r="AG360" s="214" t="s">
        <v>283</v>
      </c>
      <c r="AH360" s="214">
        <v>0</v>
      </c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</row>
    <row r="361" spans="1:60" outlineLevel="1" x14ac:dyDescent="0.2">
      <c r="A361" s="248">
        <v>109</v>
      </c>
      <c r="B361" s="249" t="s">
        <v>714</v>
      </c>
      <c r="C361" s="262" t="s">
        <v>715</v>
      </c>
      <c r="D361" s="250" t="s">
        <v>342</v>
      </c>
      <c r="E361" s="251">
        <v>1926</v>
      </c>
      <c r="F361" s="252"/>
      <c r="G361" s="253">
        <f>ROUND(E361*F361,2)</f>
        <v>0</v>
      </c>
      <c r="H361" s="236"/>
      <c r="I361" s="235">
        <f>ROUND(E361*H361,2)</f>
        <v>0</v>
      </c>
      <c r="J361" s="236"/>
      <c r="K361" s="235">
        <f>ROUND(E361*J361,2)</f>
        <v>0</v>
      </c>
      <c r="L361" s="235">
        <v>21</v>
      </c>
      <c r="M361" s="235">
        <f>G361*(1+L361/100)</f>
        <v>0</v>
      </c>
      <c r="N361" s="234">
        <v>4.4000000000000003E-3</v>
      </c>
      <c r="O361" s="234">
        <f>ROUND(E361*N361,2)</f>
        <v>8.4700000000000006</v>
      </c>
      <c r="P361" s="234">
        <v>0</v>
      </c>
      <c r="Q361" s="234">
        <f>ROUND(E361*P361,2)</f>
        <v>0</v>
      </c>
      <c r="R361" s="235" t="s">
        <v>716</v>
      </c>
      <c r="S361" s="235" t="s">
        <v>717</v>
      </c>
      <c r="T361" s="235" t="s">
        <v>718</v>
      </c>
      <c r="U361" s="235">
        <v>0</v>
      </c>
      <c r="V361" s="235">
        <f>ROUND(E361*U361,2)</f>
        <v>0</v>
      </c>
      <c r="W361" s="235"/>
      <c r="X361" s="235" t="s">
        <v>346</v>
      </c>
      <c r="Y361" s="235" t="s">
        <v>280</v>
      </c>
      <c r="Z361" s="214"/>
      <c r="AA361" s="214"/>
      <c r="AB361" s="214"/>
      <c r="AC361" s="214"/>
      <c r="AD361" s="214"/>
      <c r="AE361" s="214"/>
      <c r="AF361" s="214"/>
      <c r="AG361" s="214" t="s">
        <v>688</v>
      </c>
      <c r="AH361" s="214"/>
      <c r="AI361" s="214"/>
      <c r="AJ361" s="214"/>
      <c r="AK361" s="214"/>
      <c r="AL361" s="214"/>
      <c r="AM361" s="214"/>
      <c r="AN361" s="214"/>
      <c r="AO361" s="214"/>
      <c r="AP361" s="214"/>
      <c r="AQ361" s="214"/>
      <c r="AR361" s="214"/>
      <c r="AS361" s="214"/>
      <c r="AT361" s="214"/>
      <c r="AU361" s="214"/>
      <c r="AV361" s="214"/>
      <c r="AW361" s="214"/>
      <c r="AX361" s="214"/>
      <c r="AY361" s="214"/>
      <c r="AZ361" s="214"/>
      <c r="BA361" s="214"/>
      <c r="BB361" s="214"/>
      <c r="BC361" s="214"/>
      <c r="BD361" s="214"/>
      <c r="BE361" s="214"/>
      <c r="BF361" s="214"/>
      <c r="BG361" s="214"/>
      <c r="BH361" s="214"/>
    </row>
    <row r="362" spans="1:60" outlineLevel="2" x14ac:dyDescent="0.2">
      <c r="A362" s="231"/>
      <c r="B362" s="232"/>
      <c r="C362" s="263" t="s">
        <v>719</v>
      </c>
      <c r="D362" s="237"/>
      <c r="E362" s="238">
        <v>1346.7048</v>
      </c>
      <c r="F362" s="235"/>
      <c r="G362" s="235"/>
      <c r="H362" s="235"/>
      <c r="I362" s="235"/>
      <c r="J362" s="235"/>
      <c r="K362" s="235"/>
      <c r="L362" s="235"/>
      <c r="M362" s="235"/>
      <c r="N362" s="234"/>
      <c r="O362" s="234"/>
      <c r="P362" s="234"/>
      <c r="Q362" s="234"/>
      <c r="R362" s="235"/>
      <c r="S362" s="235"/>
      <c r="T362" s="235"/>
      <c r="U362" s="235"/>
      <c r="V362" s="235"/>
      <c r="W362" s="235"/>
      <c r="X362" s="235"/>
      <c r="Y362" s="235"/>
      <c r="Z362" s="214"/>
      <c r="AA362" s="214"/>
      <c r="AB362" s="214"/>
      <c r="AC362" s="214"/>
      <c r="AD362" s="214"/>
      <c r="AE362" s="214"/>
      <c r="AF362" s="214"/>
      <c r="AG362" s="214" t="s">
        <v>283</v>
      </c>
      <c r="AH362" s="214">
        <v>0</v>
      </c>
      <c r="AI362" s="214"/>
      <c r="AJ362" s="214"/>
      <c r="AK362" s="214"/>
      <c r="AL362" s="214"/>
      <c r="AM362" s="214"/>
      <c r="AN362" s="214"/>
      <c r="AO362" s="214"/>
      <c r="AP362" s="214"/>
      <c r="AQ362" s="214"/>
      <c r="AR362" s="214"/>
      <c r="AS362" s="214"/>
      <c r="AT362" s="214"/>
      <c r="AU362" s="214"/>
      <c r="AV362" s="214"/>
      <c r="AW362" s="214"/>
      <c r="AX362" s="214"/>
      <c r="AY362" s="214"/>
      <c r="AZ362" s="214"/>
      <c r="BA362" s="214"/>
      <c r="BB362" s="214"/>
      <c r="BC362" s="214"/>
      <c r="BD362" s="214"/>
      <c r="BE362" s="214"/>
      <c r="BF362" s="214"/>
      <c r="BG362" s="214"/>
      <c r="BH362" s="214"/>
    </row>
    <row r="363" spans="1:60" outlineLevel="3" x14ac:dyDescent="0.2">
      <c r="A363" s="231"/>
      <c r="B363" s="232"/>
      <c r="C363" s="263" t="s">
        <v>720</v>
      </c>
      <c r="D363" s="237"/>
      <c r="E363" s="238">
        <v>579.29520000000002</v>
      </c>
      <c r="F363" s="235"/>
      <c r="G363" s="235"/>
      <c r="H363" s="235"/>
      <c r="I363" s="235"/>
      <c r="J363" s="235"/>
      <c r="K363" s="235"/>
      <c r="L363" s="235"/>
      <c r="M363" s="235"/>
      <c r="N363" s="234"/>
      <c r="O363" s="234"/>
      <c r="P363" s="234"/>
      <c r="Q363" s="234"/>
      <c r="R363" s="235"/>
      <c r="S363" s="235"/>
      <c r="T363" s="235"/>
      <c r="U363" s="235"/>
      <c r="V363" s="235"/>
      <c r="W363" s="235"/>
      <c r="X363" s="235"/>
      <c r="Y363" s="235"/>
      <c r="Z363" s="214"/>
      <c r="AA363" s="214"/>
      <c r="AB363" s="214"/>
      <c r="AC363" s="214"/>
      <c r="AD363" s="214"/>
      <c r="AE363" s="214"/>
      <c r="AF363" s="214"/>
      <c r="AG363" s="214" t="s">
        <v>283</v>
      </c>
      <c r="AH363" s="214">
        <v>0</v>
      </c>
      <c r="AI363" s="214"/>
      <c r="AJ363" s="214"/>
      <c r="AK363" s="214"/>
      <c r="AL363" s="214"/>
      <c r="AM363" s="214"/>
      <c r="AN363" s="214"/>
      <c r="AO363" s="214"/>
      <c r="AP363" s="214"/>
      <c r="AQ363" s="214"/>
      <c r="AR363" s="214"/>
      <c r="AS363" s="214"/>
      <c r="AT363" s="214"/>
      <c r="AU363" s="214"/>
      <c r="AV363" s="214"/>
      <c r="AW363" s="214"/>
      <c r="AX363" s="214"/>
      <c r="AY363" s="214"/>
      <c r="AZ363" s="214"/>
      <c r="BA363" s="214"/>
      <c r="BB363" s="214"/>
      <c r="BC363" s="214"/>
      <c r="BD363" s="214"/>
      <c r="BE363" s="214"/>
      <c r="BF363" s="214"/>
      <c r="BG363" s="214"/>
      <c r="BH363" s="214"/>
    </row>
    <row r="364" spans="1:60" ht="22.5" outlineLevel="1" x14ac:dyDescent="0.2">
      <c r="A364" s="231">
        <v>110</v>
      </c>
      <c r="B364" s="232" t="s">
        <v>721</v>
      </c>
      <c r="C364" s="265" t="s">
        <v>722</v>
      </c>
      <c r="D364" s="233" t="s">
        <v>0</v>
      </c>
      <c r="E364" s="260"/>
      <c r="F364" s="236"/>
      <c r="G364" s="235">
        <f>ROUND(E364*F364,2)</f>
        <v>0</v>
      </c>
      <c r="H364" s="236"/>
      <c r="I364" s="235">
        <f>ROUND(E364*H364,2)</f>
        <v>0</v>
      </c>
      <c r="J364" s="236"/>
      <c r="K364" s="235">
        <f>ROUND(E364*J364,2)</f>
        <v>0</v>
      </c>
      <c r="L364" s="235">
        <v>21</v>
      </c>
      <c r="M364" s="235">
        <f>G364*(1+L364/100)</f>
        <v>0</v>
      </c>
      <c r="N364" s="234">
        <v>0</v>
      </c>
      <c r="O364" s="234">
        <f>ROUND(E364*N364,2)</f>
        <v>0</v>
      </c>
      <c r="P364" s="234">
        <v>0</v>
      </c>
      <c r="Q364" s="234">
        <f>ROUND(E364*P364,2)</f>
        <v>0</v>
      </c>
      <c r="R364" s="235"/>
      <c r="S364" s="235" t="s">
        <v>277</v>
      </c>
      <c r="T364" s="235" t="s">
        <v>278</v>
      </c>
      <c r="U364" s="235">
        <v>0</v>
      </c>
      <c r="V364" s="235">
        <f>ROUND(E364*U364,2)</f>
        <v>0</v>
      </c>
      <c r="W364" s="235"/>
      <c r="X364" s="235" t="s">
        <v>705</v>
      </c>
      <c r="Y364" s="235" t="s">
        <v>280</v>
      </c>
      <c r="Z364" s="214"/>
      <c r="AA364" s="214"/>
      <c r="AB364" s="214"/>
      <c r="AC364" s="214"/>
      <c r="AD364" s="214"/>
      <c r="AE364" s="214"/>
      <c r="AF364" s="214"/>
      <c r="AG364" s="214" t="s">
        <v>723</v>
      </c>
      <c r="AH364" s="214"/>
      <c r="AI364" s="214"/>
      <c r="AJ364" s="214"/>
      <c r="AK364" s="214"/>
      <c r="AL364" s="214"/>
      <c r="AM364" s="214"/>
      <c r="AN364" s="214"/>
      <c r="AO364" s="214"/>
      <c r="AP364" s="214"/>
      <c r="AQ364" s="214"/>
      <c r="AR364" s="214"/>
      <c r="AS364" s="214"/>
      <c r="AT364" s="214"/>
      <c r="AU364" s="214"/>
      <c r="AV364" s="214"/>
      <c r="AW364" s="214"/>
      <c r="AX364" s="214"/>
      <c r="AY364" s="214"/>
      <c r="AZ364" s="214"/>
      <c r="BA364" s="214"/>
      <c r="BB364" s="214"/>
      <c r="BC364" s="214"/>
      <c r="BD364" s="214"/>
      <c r="BE364" s="214"/>
      <c r="BF364" s="214"/>
      <c r="BG364" s="214"/>
      <c r="BH364" s="214"/>
    </row>
    <row r="365" spans="1:60" x14ac:dyDescent="0.2">
      <c r="A365" s="241" t="s">
        <v>272</v>
      </c>
      <c r="B365" s="242" t="s">
        <v>208</v>
      </c>
      <c r="C365" s="261" t="s">
        <v>209</v>
      </c>
      <c r="D365" s="243"/>
      <c r="E365" s="244"/>
      <c r="F365" s="245"/>
      <c r="G365" s="246">
        <f>SUMIF(AG366:AG370,"&lt;&gt;NOR",G366:G370)</f>
        <v>0</v>
      </c>
      <c r="H365" s="240"/>
      <c r="I365" s="240">
        <f>SUM(I366:I370)</f>
        <v>0</v>
      </c>
      <c r="J365" s="240"/>
      <c r="K365" s="240">
        <f>SUM(K366:K370)</f>
        <v>0</v>
      </c>
      <c r="L365" s="240"/>
      <c r="M365" s="240">
        <f>SUM(M366:M370)</f>
        <v>0</v>
      </c>
      <c r="N365" s="239"/>
      <c r="O365" s="239">
        <f>SUM(O366:O370)</f>
        <v>0.5</v>
      </c>
      <c r="P365" s="239"/>
      <c r="Q365" s="239">
        <f>SUM(Q366:Q370)</f>
        <v>0</v>
      </c>
      <c r="R365" s="240"/>
      <c r="S365" s="240"/>
      <c r="T365" s="240"/>
      <c r="U365" s="240"/>
      <c r="V365" s="240">
        <f>SUM(V366:V370)</f>
        <v>3.7</v>
      </c>
      <c r="W365" s="240"/>
      <c r="X365" s="240"/>
      <c r="Y365" s="240"/>
      <c r="AG365" t="s">
        <v>273</v>
      </c>
    </row>
    <row r="366" spans="1:60" ht="45" outlineLevel="1" x14ac:dyDescent="0.2">
      <c r="A366" s="248">
        <v>111</v>
      </c>
      <c r="B366" s="249" t="s">
        <v>724</v>
      </c>
      <c r="C366" s="262" t="s">
        <v>725</v>
      </c>
      <c r="D366" s="250" t="s">
        <v>342</v>
      </c>
      <c r="E366" s="251">
        <v>16.100000000000001</v>
      </c>
      <c r="F366" s="252"/>
      <c r="G366" s="253">
        <f>ROUND(E366*F366,2)</f>
        <v>0</v>
      </c>
      <c r="H366" s="236"/>
      <c r="I366" s="235">
        <f>ROUND(E366*H366,2)</f>
        <v>0</v>
      </c>
      <c r="J366" s="236"/>
      <c r="K366" s="235">
        <f>ROUND(E366*J366,2)</f>
        <v>0</v>
      </c>
      <c r="L366" s="235">
        <v>21</v>
      </c>
      <c r="M366" s="235">
        <f>G366*(1+L366/100)</f>
        <v>0</v>
      </c>
      <c r="N366" s="234">
        <v>3.041E-2</v>
      </c>
      <c r="O366" s="234">
        <f>ROUND(E366*N366,2)</f>
        <v>0.49</v>
      </c>
      <c r="P366" s="234">
        <v>0</v>
      </c>
      <c r="Q366" s="234">
        <f>ROUND(E366*P366,2)</f>
        <v>0</v>
      </c>
      <c r="R366" s="235"/>
      <c r="S366" s="235" t="s">
        <v>277</v>
      </c>
      <c r="T366" s="235" t="s">
        <v>278</v>
      </c>
      <c r="U366" s="235">
        <v>0.23</v>
      </c>
      <c r="V366" s="235">
        <f>ROUND(E366*U366,2)</f>
        <v>3.7</v>
      </c>
      <c r="W366" s="235"/>
      <c r="X366" s="235" t="s">
        <v>279</v>
      </c>
      <c r="Y366" s="235" t="s">
        <v>280</v>
      </c>
      <c r="Z366" s="214"/>
      <c r="AA366" s="214"/>
      <c r="AB366" s="214"/>
      <c r="AC366" s="214"/>
      <c r="AD366" s="214"/>
      <c r="AE366" s="214"/>
      <c r="AF366" s="214"/>
      <c r="AG366" s="214" t="s">
        <v>281</v>
      </c>
      <c r="AH366" s="214"/>
      <c r="AI366" s="214"/>
      <c r="AJ366" s="214"/>
      <c r="AK366" s="214"/>
      <c r="AL366" s="214"/>
      <c r="AM366" s="214"/>
      <c r="AN366" s="214"/>
      <c r="AO366" s="214"/>
      <c r="AP366" s="214"/>
      <c r="AQ366" s="214"/>
      <c r="AR366" s="214"/>
      <c r="AS366" s="214"/>
      <c r="AT366" s="214"/>
      <c r="AU366" s="214"/>
      <c r="AV366" s="214"/>
      <c r="AW366" s="214"/>
      <c r="AX366" s="214"/>
      <c r="AY366" s="214"/>
      <c r="AZ366" s="214"/>
      <c r="BA366" s="214"/>
      <c r="BB366" s="214"/>
      <c r="BC366" s="214"/>
      <c r="BD366" s="214"/>
      <c r="BE366" s="214"/>
      <c r="BF366" s="214"/>
      <c r="BG366" s="214"/>
      <c r="BH366" s="214"/>
    </row>
    <row r="367" spans="1:60" outlineLevel="2" x14ac:dyDescent="0.2">
      <c r="A367" s="231"/>
      <c r="B367" s="232"/>
      <c r="C367" s="263" t="s">
        <v>726</v>
      </c>
      <c r="D367" s="237"/>
      <c r="E367" s="238">
        <v>16.100000000000001</v>
      </c>
      <c r="F367" s="235"/>
      <c r="G367" s="235"/>
      <c r="H367" s="235"/>
      <c r="I367" s="235"/>
      <c r="J367" s="235"/>
      <c r="K367" s="235"/>
      <c r="L367" s="235"/>
      <c r="M367" s="235"/>
      <c r="N367" s="234"/>
      <c r="O367" s="234"/>
      <c r="P367" s="234"/>
      <c r="Q367" s="234"/>
      <c r="R367" s="235"/>
      <c r="S367" s="235"/>
      <c r="T367" s="235"/>
      <c r="U367" s="235"/>
      <c r="V367" s="235"/>
      <c r="W367" s="235"/>
      <c r="X367" s="235"/>
      <c r="Y367" s="235"/>
      <c r="Z367" s="214"/>
      <c r="AA367" s="214"/>
      <c r="AB367" s="214"/>
      <c r="AC367" s="214"/>
      <c r="AD367" s="214"/>
      <c r="AE367" s="214"/>
      <c r="AF367" s="214"/>
      <c r="AG367" s="214" t="s">
        <v>283</v>
      </c>
      <c r="AH367" s="214">
        <v>0</v>
      </c>
      <c r="AI367" s="214"/>
      <c r="AJ367" s="214"/>
      <c r="AK367" s="214"/>
      <c r="AL367" s="214"/>
      <c r="AM367" s="214"/>
      <c r="AN367" s="214"/>
      <c r="AO367" s="214"/>
      <c r="AP367" s="214"/>
      <c r="AQ367" s="214"/>
      <c r="AR367" s="214"/>
      <c r="AS367" s="214"/>
      <c r="AT367" s="214"/>
      <c r="AU367" s="214"/>
      <c r="AV367" s="214"/>
      <c r="AW367" s="214"/>
      <c r="AX367" s="214"/>
      <c r="AY367" s="214"/>
      <c r="AZ367" s="214"/>
      <c r="BA367" s="214"/>
      <c r="BB367" s="214"/>
      <c r="BC367" s="214"/>
      <c r="BD367" s="214"/>
      <c r="BE367" s="214"/>
      <c r="BF367" s="214"/>
      <c r="BG367" s="214"/>
      <c r="BH367" s="214"/>
    </row>
    <row r="368" spans="1:60" outlineLevel="1" x14ac:dyDescent="0.2">
      <c r="A368" s="248">
        <v>112</v>
      </c>
      <c r="B368" s="249" t="s">
        <v>727</v>
      </c>
      <c r="C368" s="262" t="s">
        <v>728</v>
      </c>
      <c r="D368" s="250" t="s">
        <v>276</v>
      </c>
      <c r="E368" s="251">
        <v>0.7</v>
      </c>
      <c r="F368" s="252"/>
      <c r="G368" s="253">
        <f>ROUND(E368*F368,2)</f>
        <v>0</v>
      </c>
      <c r="H368" s="236"/>
      <c r="I368" s="235">
        <f>ROUND(E368*H368,2)</f>
        <v>0</v>
      </c>
      <c r="J368" s="236"/>
      <c r="K368" s="235">
        <f>ROUND(E368*J368,2)</f>
        <v>0</v>
      </c>
      <c r="L368" s="235">
        <v>21</v>
      </c>
      <c r="M368" s="235">
        <f>G368*(1+L368/100)</f>
        <v>0</v>
      </c>
      <c r="N368" s="234">
        <v>1.4659999999999999E-2</v>
      </c>
      <c r="O368" s="234">
        <f>ROUND(E368*N368,2)</f>
        <v>0.01</v>
      </c>
      <c r="P368" s="234">
        <v>0</v>
      </c>
      <c r="Q368" s="234">
        <f>ROUND(E368*P368,2)</f>
        <v>0</v>
      </c>
      <c r="R368" s="235"/>
      <c r="S368" s="235" t="s">
        <v>277</v>
      </c>
      <c r="T368" s="235" t="s">
        <v>278</v>
      </c>
      <c r="U368" s="235">
        <v>0</v>
      </c>
      <c r="V368" s="235">
        <f>ROUND(E368*U368,2)</f>
        <v>0</v>
      </c>
      <c r="W368" s="235"/>
      <c r="X368" s="235" t="s">
        <v>279</v>
      </c>
      <c r="Y368" s="235" t="s">
        <v>280</v>
      </c>
      <c r="Z368" s="214"/>
      <c r="AA368" s="214"/>
      <c r="AB368" s="214"/>
      <c r="AC368" s="214"/>
      <c r="AD368" s="214"/>
      <c r="AE368" s="214"/>
      <c r="AF368" s="214"/>
      <c r="AG368" s="214" t="s">
        <v>281</v>
      </c>
      <c r="AH368" s="214"/>
      <c r="AI368" s="214"/>
      <c r="AJ368" s="214"/>
      <c r="AK368" s="214"/>
      <c r="AL368" s="214"/>
      <c r="AM368" s="214"/>
      <c r="AN368" s="214"/>
      <c r="AO368" s="214"/>
      <c r="AP368" s="214"/>
      <c r="AQ368" s="214"/>
      <c r="AR368" s="214"/>
      <c r="AS368" s="214"/>
      <c r="AT368" s="214"/>
      <c r="AU368" s="214"/>
      <c r="AV368" s="214"/>
      <c r="AW368" s="214"/>
      <c r="AX368" s="214"/>
      <c r="AY368" s="214"/>
      <c r="AZ368" s="214"/>
      <c r="BA368" s="214"/>
      <c r="BB368" s="214"/>
      <c r="BC368" s="214"/>
      <c r="BD368" s="214"/>
      <c r="BE368" s="214"/>
      <c r="BF368" s="214"/>
      <c r="BG368" s="214"/>
      <c r="BH368" s="214"/>
    </row>
    <row r="369" spans="1:60" outlineLevel="2" x14ac:dyDescent="0.2">
      <c r="A369" s="231"/>
      <c r="B369" s="232"/>
      <c r="C369" s="263" t="s">
        <v>729</v>
      </c>
      <c r="D369" s="237"/>
      <c r="E369" s="238">
        <v>0.7</v>
      </c>
      <c r="F369" s="235"/>
      <c r="G369" s="235"/>
      <c r="H369" s="235"/>
      <c r="I369" s="235"/>
      <c r="J369" s="235"/>
      <c r="K369" s="235"/>
      <c r="L369" s="235"/>
      <c r="M369" s="235"/>
      <c r="N369" s="234"/>
      <c r="O369" s="234"/>
      <c r="P369" s="234"/>
      <c r="Q369" s="234"/>
      <c r="R369" s="235"/>
      <c r="S369" s="235"/>
      <c r="T369" s="235"/>
      <c r="U369" s="235"/>
      <c r="V369" s="235"/>
      <c r="W369" s="235"/>
      <c r="X369" s="235"/>
      <c r="Y369" s="235"/>
      <c r="Z369" s="214"/>
      <c r="AA369" s="214"/>
      <c r="AB369" s="214"/>
      <c r="AC369" s="214"/>
      <c r="AD369" s="214"/>
      <c r="AE369" s="214"/>
      <c r="AF369" s="214"/>
      <c r="AG369" s="214" t="s">
        <v>283</v>
      </c>
      <c r="AH369" s="214">
        <v>0</v>
      </c>
      <c r="AI369" s="214"/>
      <c r="AJ369" s="214"/>
      <c r="AK369" s="214"/>
      <c r="AL369" s="214"/>
      <c r="AM369" s="214"/>
      <c r="AN369" s="214"/>
      <c r="AO369" s="214"/>
      <c r="AP369" s="214"/>
      <c r="AQ369" s="214"/>
      <c r="AR369" s="214"/>
      <c r="AS369" s="214"/>
      <c r="AT369" s="214"/>
      <c r="AU369" s="214"/>
      <c r="AV369" s="214"/>
      <c r="AW369" s="214"/>
      <c r="AX369" s="214"/>
      <c r="AY369" s="214"/>
      <c r="AZ369" s="214"/>
      <c r="BA369" s="214"/>
      <c r="BB369" s="214"/>
      <c r="BC369" s="214"/>
      <c r="BD369" s="214"/>
      <c r="BE369" s="214"/>
      <c r="BF369" s="214"/>
      <c r="BG369" s="214"/>
      <c r="BH369" s="214"/>
    </row>
    <row r="370" spans="1:60" ht="22.5" outlineLevel="1" x14ac:dyDescent="0.2">
      <c r="A370" s="231">
        <v>113</v>
      </c>
      <c r="B370" s="232" t="s">
        <v>730</v>
      </c>
      <c r="C370" s="265" t="s">
        <v>731</v>
      </c>
      <c r="D370" s="233" t="s">
        <v>0</v>
      </c>
      <c r="E370" s="260"/>
      <c r="F370" s="236"/>
      <c r="G370" s="235">
        <f>ROUND(E370*F370,2)</f>
        <v>0</v>
      </c>
      <c r="H370" s="236"/>
      <c r="I370" s="235">
        <f>ROUND(E370*H370,2)</f>
        <v>0</v>
      </c>
      <c r="J370" s="236"/>
      <c r="K370" s="235">
        <f>ROUND(E370*J370,2)</f>
        <v>0</v>
      </c>
      <c r="L370" s="235">
        <v>21</v>
      </c>
      <c r="M370" s="235">
        <f>G370*(1+L370/100)</f>
        <v>0</v>
      </c>
      <c r="N370" s="234">
        <v>0</v>
      </c>
      <c r="O370" s="234">
        <f>ROUND(E370*N370,2)</f>
        <v>0</v>
      </c>
      <c r="P370" s="234">
        <v>0</v>
      </c>
      <c r="Q370" s="234">
        <f>ROUND(E370*P370,2)</f>
        <v>0</v>
      </c>
      <c r="R370" s="235"/>
      <c r="S370" s="235" t="s">
        <v>277</v>
      </c>
      <c r="T370" s="235" t="s">
        <v>278</v>
      </c>
      <c r="U370" s="235">
        <v>0</v>
      </c>
      <c r="V370" s="235">
        <f>ROUND(E370*U370,2)</f>
        <v>0</v>
      </c>
      <c r="W370" s="235"/>
      <c r="X370" s="235" t="s">
        <v>705</v>
      </c>
      <c r="Y370" s="235" t="s">
        <v>280</v>
      </c>
      <c r="Z370" s="214"/>
      <c r="AA370" s="214"/>
      <c r="AB370" s="214"/>
      <c r="AC370" s="214"/>
      <c r="AD370" s="214"/>
      <c r="AE370" s="214"/>
      <c r="AF370" s="214"/>
      <c r="AG370" s="214" t="s">
        <v>723</v>
      </c>
      <c r="AH370" s="214"/>
      <c r="AI370" s="214"/>
      <c r="AJ370" s="214"/>
      <c r="AK370" s="214"/>
      <c r="AL370" s="214"/>
      <c r="AM370" s="214"/>
      <c r="AN370" s="214"/>
      <c r="AO370" s="214"/>
      <c r="AP370" s="214"/>
      <c r="AQ370" s="214"/>
      <c r="AR370" s="214"/>
      <c r="AS370" s="214"/>
      <c r="AT370" s="214"/>
      <c r="AU370" s="214"/>
      <c r="AV370" s="214"/>
      <c r="AW370" s="214"/>
      <c r="AX370" s="214"/>
      <c r="AY370" s="214"/>
      <c r="AZ370" s="214"/>
      <c r="BA370" s="214"/>
      <c r="BB370" s="214"/>
      <c r="BC370" s="214"/>
      <c r="BD370" s="214"/>
      <c r="BE370" s="214"/>
      <c r="BF370" s="214"/>
      <c r="BG370" s="214"/>
      <c r="BH370" s="214"/>
    </row>
    <row r="371" spans="1:60" x14ac:dyDescent="0.2">
      <c r="A371" s="241" t="s">
        <v>272</v>
      </c>
      <c r="B371" s="242" t="s">
        <v>210</v>
      </c>
      <c r="C371" s="261" t="s">
        <v>211</v>
      </c>
      <c r="D371" s="243"/>
      <c r="E371" s="244"/>
      <c r="F371" s="245"/>
      <c r="G371" s="246">
        <f>SUMIF(AG372:AG377,"&lt;&gt;NOR",G372:G377)</f>
        <v>0</v>
      </c>
      <c r="H371" s="240"/>
      <c r="I371" s="240">
        <f>SUM(I372:I377)</f>
        <v>0</v>
      </c>
      <c r="J371" s="240"/>
      <c r="K371" s="240">
        <f>SUM(K372:K377)</f>
        <v>0</v>
      </c>
      <c r="L371" s="240"/>
      <c r="M371" s="240">
        <f>SUM(M372:M377)</f>
        <v>0</v>
      </c>
      <c r="N371" s="239"/>
      <c r="O371" s="239">
        <f>SUM(O372:O377)</f>
        <v>0</v>
      </c>
      <c r="P371" s="239"/>
      <c r="Q371" s="239">
        <f>SUM(Q372:Q377)</f>
        <v>0</v>
      </c>
      <c r="R371" s="240"/>
      <c r="S371" s="240"/>
      <c r="T371" s="240"/>
      <c r="U371" s="240"/>
      <c r="V371" s="240">
        <f>SUM(V372:V377)</f>
        <v>0</v>
      </c>
      <c r="W371" s="240"/>
      <c r="X371" s="240"/>
      <c r="Y371" s="240"/>
      <c r="AG371" t="s">
        <v>273</v>
      </c>
    </row>
    <row r="372" spans="1:60" ht="22.5" outlineLevel="1" x14ac:dyDescent="0.2">
      <c r="A372" s="248">
        <v>114</v>
      </c>
      <c r="B372" s="249" t="s">
        <v>732</v>
      </c>
      <c r="C372" s="262" t="s">
        <v>733</v>
      </c>
      <c r="D372" s="250" t="s">
        <v>351</v>
      </c>
      <c r="E372" s="251">
        <v>118.4</v>
      </c>
      <c r="F372" s="252"/>
      <c r="G372" s="253">
        <f>ROUND(E372*F372,2)</f>
        <v>0</v>
      </c>
      <c r="H372" s="236"/>
      <c r="I372" s="235">
        <f>ROUND(E372*H372,2)</f>
        <v>0</v>
      </c>
      <c r="J372" s="236"/>
      <c r="K372" s="235">
        <f>ROUND(E372*J372,2)</f>
        <v>0</v>
      </c>
      <c r="L372" s="235">
        <v>21</v>
      </c>
      <c r="M372" s="235">
        <f>G372*(1+L372/100)</f>
        <v>0</v>
      </c>
      <c r="N372" s="234">
        <v>0</v>
      </c>
      <c r="O372" s="234">
        <f>ROUND(E372*N372,2)</f>
        <v>0</v>
      </c>
      <c r="P372" s="234">
        <v>0</v>
      </c>
      <c r="Q372" s="234">
        <f>ROUND(E372*P372,2)</f>
        <v>0</v>
      </c>
      <c r="R372" s="235"/>
      <c r="S372" s="235" t="s">
        <v>311</v>
      </c>
      <c r="T372" s="235" t="s">
        <v>312</v>
      </c>
      <c r="U372" s="235">
        <v>0</v>
      </c>
      <c r="V372" s="235">
        <f>ROUND(E372*U372,2)</f>
        <v>0</v>
      </c>
      <c r="W372" s="235"/>
      <c r="X372" s="235" t="s">
        <v>346</v>
      </c>
      <c r="Y372" s="235" t="s">
        <v>280</v>
      </c>
      <c r="Z372" s="214"/>
      <c r="AA372" s="214"/>
      <c r="AB372" s="214"/>
      <c r="AC372" s="214"/>
      <c r="AD372" s="214"/>
      <c r="AE372" s="214"/>
      <c r="AF372" s="214"/>
      <c r="AG372" s="214" t="s">
        <v>347</v>
      </c>
      <c r="AH372" s="214"/>
      <c r="AI372" s="214"/>
      <c r="AJ372" s="214"/>
      <c r="AK372" s="214"/>
      <c r="AL372" s="214"/>
      <c r="AM372" s="214"/>
      <c r="AN372" s="214"/>
      <c r="AO372" s="214"/>
      <c r="AP372" s="214"/>
      <c r="AQ372" s="214"/>
      <c r="AR372" s="214"/>
      <c r="AS372" s="214"/>
      <c r="AT372" s="214"/>
      <c r="AU372" s="214"/>
      <c r="AV372" s="214"/>
      <c r="AW372" s="214"/>
      <c r="AX372" s="214"/>
      <c r="AY372" s="214"/>
      <c r="AZ372" s="214"/>
      <c r="BA372" s="214"/>
      <c r="BB372" s="214"/>
      <c r="BC372" s="214"/>
      <c r="BD372" s="214"/>
      <c r="BE372" s="214"/>
      <c r="BF372" s="214"/>
      <c r="BG372" s="214"/>
      <c r="BH372" s="214"/>
    </row>
    <row r="373" spans="1:60" outlineLevel="2" x14ac:dyDescent="0.2">
      <c r="A373" s="231"/>
      <c r="B373" s="232"/>
      <c r="C373" s="263" t="s">
        <v>734</v>
      </c>
      <c r="D373" s="237"/>
      <c r="E373" s="238">
        <v>118.4</v>
      </c>
      <c r="F373" s="235"/>
      <c r="G373" s="235"/>
      <c r="H373" s="235"/>
      <c r="I373" s="235"/>
      <c r="J373" s="235"/>
      <c r="K373" s="235"/>
      <c r="L373" s="235"/>
      <c r="M373" s="235"/>
      <c r="N373" s="234"/>
      <c r="O373" s="234"/>
      <c r="P373" s="234"/>
      <c r="Q373" s="234"/>
      <c r="R373" s="235"/>
      <c r="S373" s="235"/>
      <c r="T373" s="235"/>
      <c r="U373" s="235"/>
      <c r="V373" s="235"/>
      <c r="W373" s="235"/>
      <c r="X373" s="235"/>
      <c r="Y373" s="235"/>
      <c r="Z373" s="214"/>
      <c r="AA373" s="214"/>
      <c r="AB373" s="214"/>
      <c r="AC373" s="214"/>
      <c r="AD373" s="214"/>
      <c r="AE373" s="214"/>
      <c r="AF373" s="214"/>
      <c r="AG373" s="214" t="s">
        <v>283</v>
      </c>
      <c r="AH373" s="214">
        <v>0</v>
      </c>
      <c r="AI373" s="214"/>
      <c r="AJ373" s="214"/>
      <c r="AK373" s="214"/>
      <c r="AL373" s="214"/>
      <c r="AM373" s="214"/>
      <c r="AN373" s="214"/>
      <c r="AO373" s="214"/>
      <c r="AP373" s="214"/>
      <c r="AQ373" s="214"/>
      <c r="AR373" s="214"/>
      <c r="AS373" s="214"/>
      <c r="AT373" s="214"/>
      <c r="AU373" s="214"/>
      <c r="AV373" s="214"/>
      <c r="AW373" s="214"/>
      <c r="AX373" s="214"/>
      <c r="AY373" s="214"/>
      <c r="AZ373" s="214"/>
      <c r="BA373" s="214"/>
      <c r="BB373" s="214"/>
      <c r="BC373" s="214"/>
      <c r="BD373" s="214"/>
      <c r="BE373" s="214"/>
      <c r="BF373" s="214"/>
      <c r="BG373" s="214"/>
      <c r="BH373" s="214"/>
    </row>
    <row r="374" spans="1:60" ht="22.5" outlineLevel="1" x14ac:dyDescent="0.2">
      <c r="A374" s="248">
        <v>115</v>
      </c>
      <c r="B374" s="249" t="s">
        <v>735</v>
      </c>
      <c r="C374" s="262" t="s">
        <v>736</v>
      </c>
      <c r="D374" s="250" t="s">
        <v>351</v>
      </c>
      <c r="E374" s="251">
        <v>51.8</v>
      </c>
      <c r="F374" s="252"/>
      <c r="G374" s="253">
        <f>ROUND(E374*F374,2)</f>
        <v>0</v>
      </c>
      <c r="H374" s="236"/>
      <c r="I374" s="235">
        <f>ROUND(E374*H374,2)</f>
        <v>0</v>
      </c>
      <c r="J374" s="236"/>
      <c r="K374" s="235">
        <f>ROUND(E374*J374,2)</f>
        <v>0</v>
      </c>
      <c r="L374" s="235">
        <v>21</v>
      </c>
      <c r="M374" s="235">
        <f>G374*(1+L374/100)</f>
        <v>0</v>
      </c>
      <c r="N374" s="234">
        <v>0</v>
      </c>
      <c r="O374" s="234">
        <f>ROUND(E374*N374,2)</f>
        <v>0</v>
      </c>
      <c r="P374" s="234">
        <v>0</v>
      </c>
      <c r="Q374" s="234">
        <f>ROUND(E374*P374,2)</f>
        <v>0</v>
      </c>
      <c r="R374" s="235"/>
      <c r="S374" s="235" t="s">
        <v>311</v>
      </c>
      <c r="T374" s="235" t="s">
        <v>312</v>
      </c>
      <c r="U374" s="235">
        <v>0</v>
      </c>
      <c r="V374" s="235">
        <f>ROUND(E374*U374,2)</f>
        <v>0</v>
      </c>
      <c r="W374" s="235"/>
      <c r="X374" s="235" t="s">
        <v>346</v>
      </c>
      <c r="Y374" s="235" t="s">
        <v>280</v>
      </c>
      <c r="Z374" s="214"/>
      <c r="AA374" s="214"/>
      <c r="AB374" s="214"/>
      <c r="AC374" s="214"/>
      <c r="AD374" s="214"/>
      <c r="AE374" s="214"/>
      <c r="AF374" s="214"/>
      <c r="AG374" s="214" t="s">
        <v>347</v>
      </c>
      <c r="AH374" s="214"/>
      <c r="AI374" s="214"/>
      <c r="AJ374" s="214"/>
      <c r="AK374" s="214"/>
      <c r="AL374" s="214"/>
      <c r="AM374" s="214"/>
      <c r="AN374" s="214"/>
      <c r="AO374" s="214"/>
      <c r="AP374" s="214"/>
      <c r="AQ374" s="214"/>
      <c r="AR374" s="214"/>
      <c r="AS374" s="214"/>
      <c r="AT374" s="214"/>
      <c r="AU374" s="214"/>
      <c r="AV374" s="214"/>
      <c r="AW374" s="214"/>
      <c r="AX374" s="214"/>
      <c r="AY374" s="214"/>
      <c r="AZ374" s="214"/>
      <c r="BA374" s="214"/>
      <c r="BB374" s="214"/>
      <c r="BC374" s="214"/>
      <c r="BD374" s="214"/>
      <c r="BE374" s="214"/>
      <c r="BF374" s="214"/>
      <c r="BG374" s="214"/>
      <c r="BH374" s="214"/>
    </row>
    <row r="375" spans="1:60" outlineLevel="2" x14ac:dyDescent="0.2">
      <c r="A375" s="231"/>
      <c r="B375" s="232"/>
      <c r="C375" s="263" t="s">
        <v>737</v>
      </c>
      <c r="D375" s="237"/>
      <c r="E375" s="238">
        <v>29.8</v>
      </c>
      <c r="F375" s="235"/>
      <c r="G375" s="235"/>
      <c r="H375" s="235"/>
      <c r="I375" s="235"/>
      <c r="J375" s="235"/>
      <c r="K375" s="235"/>
      <c r="L375" s="235"/>
      <c r="M375" s="235"/>
      <c r="N375" s="234"/>
      <c r="O375" s="234"/>
      <c r="P375" s="234"/>
      <c r="Q375" s="234"/>
      <c r="R375" s="235"/>
      <c r="S375" s="235"/>
      <c r="T375" s="235"/>
      <c r="U375" s="235"/>
      <c r="V375" s="235"/>
      <c r="W375" s="235"/>
      <c r="X375" s="235"/>
      <c r="Y375" s="235"/>
      <c r="Z375" s="214"/>
      <c r="AA375" s="214"/>
      <c r="AB375" s="214"/>
      <c r="AC375" s="214"/>
      <c r="AD375" s="214"/>
      <c r="AE375" s="214"/>
      <c r="AF375" s="214"/>
      <c r="AG375" s="214" t="s">
        <v>283</v>
      </c>
      <c r="AH375" s="214">
        <v>0</v>
      </c>
      <c r="AI375" s="214"/>
      <c r="AJ375" s="214"/>
      <c r="AK375" s="214"/>
      <c r="AL375" s="214"/>
      <c r="AM375" s="214"/>
      <c r="AN375" s="214"/>
      <c r="AO375" s="214"/>
      <c r="AP375" s="214"/>
      <c r="AQ375" s="214"/>
      <c r="AR375" s="214"/>
      <c r="AS375" s="214"/>
      <c r="AT375" s="214"/>
      <c r="AU375" s="214"/>
      <c r="AV375" s="214"/>
      <c r="AW375" s="214"/>
      <c r="AX375" s="214"/>
      <c r="AY375" s="214"/>
      <c r="AZ375" s="214"/>
      <c r="BA375" s="214"/>
      <c r="BB375" s="214"/>
      <c r="BC375" s="214"/>
      <c r="BD375" s="214"/>
      <c r="BE375" s="214"/>
      <c r="BF375" s="214"/>
      <c r="BG375" s="214"/>
      <c r="BH375" s="214"/>
    </row>
    <row r="376" spans="1:60" outlineLevel="3" x14ac:dyDescent="0.2">
      <c r="A376" s="231"/>
      <c r="B376" s="232"/>
      <c r="C376" s="263" t="s">
        <v>738</v>
      </c>
      <c r="D376" s="237"/>
      <c r="E376" s="238">
        <v>22</v>
      </c>
      <c r="F376" s="235"/>
      <c r="G376" s="235"/>
      <c r="H376" s="235"/>
      <c r="I376" s="235"/>
      <c r="J376" s="235"/>
      <c r="K376" s="235"/>
      <c r="L376" s="235"/>
      <c r="M376" s="235"/>
      <c r="N376" s="234"/>
      <c r="O376" s="234"/>
      <c r="P376" s="234"/>
      <c r="Q376" s="234"/>
      <c r="R376" s="235"/>
      <c r="S376" s="235"/>
      <c r="T376" s="235"/>
      <c r="U376" s="235"/>
      <c r="V376" s="235"/>
      <c r="W376" s="235"/>
      <c r="X376" s="235"/>
      <c r="Y376" s="235"/>
      <c r="Z376" s="214"/>
      <c r="AA376" s="214"/>
      <c r="AB376" s="214"/>
      <c r="AC376" s="214"/>
      <c r="AD376" s="214"/>
      <c r="AE376" s="214"/>
      <c r="AF376" s="214"/>
      <c r="AG376" s="214" t="s">
        <v>283</v>
      </c>
      <c r="AH376" s="214">
        <v>0</v>
      </c>
      <c r="AI376" s="214"/>
      <c r="AJ376" s="214"/>
      <c r="AK376" s="214"/>
      <c r="AL376" s="214"/>
      <c r="AM376" s="214"/>
      <c r="AN376" s="214"/>
      <c r="AO376" s="214"/>
      <c r="AP376" s="214"/>
      <c r="AQ376" s="214"/>
      <c r="AR376" s="214"/>
      <c r="AS376" s="214"/>
      <c r="AT376" s="214"/>
      <c r="AU376" s="214"/>
      <c r="AV376" s="214"/>
      <c r="AW376" s="214"/>
      <c r="AX376" s="214"/>
      <c r="AY376" s="214"/>
      <c r="AZ376" s="214"/>
      <c r="BA376" s="214"/>
      <c r="BB376" s="214"/>
      <c r="BC376" s="214"/>
      <c r="BD376" s="214"/>
      <c r="BE376" s="214"/>
      <c r="BF376" s="214"/>
      <c r="BG376" s="214"/>
      <c r="BH376" s="214"/>
    </row>
    <row r="377" spans="1:60" ht="22.5" outlineLevel="1" x14ac:dyDescent="0.2">
      <c r="A377" s="231">
        <v>116</v>
      </c>
      <c r="B377" s="232" t="s">
        <v>739</v>
      </c>
      <c r="C377" s="265" t="s">
        <v>740</v>
      </c>
      <c r="D377" s="233" t="s">
        <v>0</v>
      </c>
      <c r="E377" s="260"/>
      <c r="F377" s="236"/>
      <c r="G377" s="235">
        <f>ROUND(E377*F377,2)</f>
        <v>0</v>
      </c>
      <c r="H377" s="236"/>
      <c r="I377" s="235">
        <f>ROUND(E377*H377,2)</f>
        <v>0</v>
      </c>
      <c r="J377" s="236"/>
      <c r="K377" s="235">
        <f>ROUND(E377*J377,2)</f>
        <v>0</v>
      </c>
      <c r="L377" s="235">
        <v>21</v>
      </c>
      <c r="M377" s="235">
        <f>G377*(1+L377/100)</f>
        <v>0</v>
      </c>
      <c r="N377" s="234">
        <v>0</v>
      </c>
      <c r="O377" s="234">
        <f>ROUND(E377*N377,2)</f>
        <v>0</v>
      </c>
      <c r="P377" s="234">
        <v>0</v>
      </c>
      <c r="Q377" s="234">
        <f>ROUND(E377*P377,2)</f>
        <v>0</v>
      </c>
      <c r="R377" s="235"/>
      <c r="S377" s="235" t="s">
        <v>277</v>
      </c>
      <c r="T377" s="235" t="s">
        <v>278</v>
      </c>
      <c r="U377" s="235">
        <v>0</v>
      </c>
      <c r="V377" s="235">
        <f>ROUND(E377*U377,2)</f>
        <v>0</v>
      </c>
      <c r="W377" s="235"/>
      <c r="X377" s="235" t="s">
        <v>705</v>
      </c>
      <c r="Y377" s="235" t="s">
        <v>280</v>
      </c>
      <c r="Z377" s="214"/>
      <c r="AA377" s="214"/>
      <c r="AB377" s="214"/>
      <c r="AC377" s="214"/>
      <c r="AD377" s="214"/>
      <c r="AE377" s="214"/>
      <c r="AF377" s="214"/>
      <c r="AG377" s="214" t="s">
        <v>741</v>
      </c>
      <c r="AH377" s="214"/>
      <c r="AI377" s="214"/>
      <c r="AJ377" s="214"/>
      <c r="AK377" s="214"/>
      <c r="AL377" s="214"/>
      <c r="AM377" s="214"/>
      <c r="AN377" s="214"/>
      <c r="AO377" s="214"/>
      <c r="AP377" s="214"/>
      <c r="AQ377" s="214"/>
      <c r="AR377" s="214"/>
      <c r="AS377" s="214"/>
      <c r="AT377" s="214"/>
      <c r="AU377" s="214"/>
      <c r="AV377" s="214"/>
      <c r="AW377" s="214"/>
      <c r="AX377" s="214"/>
      <c r="AY377" s="214"/>
      <c r="AZ377" s="214"/>
      <c r="BA377" s="214"/>
      <c r="BB377" s="214"/>
      <c r="BC377" s="214"/>
      <c r="BD377" s="214"/>
      <c r="BE377" s="214"/>
      <c r="BF377" s="214"/>
      <c r="BG377" s="214"/>
      <c r="BH377" s="214"/>
    </row>
    <row r="378" spans="1:60" x14ac:dyDescent="0.2">
      <c r="A378" s="241" t="s">
        <v>272</v>
      </c>
      <c r="B378" s="242" t="s">
        <v>212</v>
      </c>
      <c r="C378" s="261" t="s">
        <v>213</v>
      </c>
      <c r="D378" s="243"/>
      <c r="E378" s="244"/>
      <c r="F378" s="245"/>
      <c r="G378" s="246">
        <f>SUMIF(AG379:AG384,"&lt;&gt;NOR",G379:G384)</f>
        <v>0</v>
      </c>
      <c r="H378" s="240"/>
      <c r="I378" s="240">
        <f>SUM(I379:I384)</f>
        <v>0</v>
      </c>
      <c r="J378" s="240"/>
      <c r="K378" s="240">
        <f>SUM(K379:K384)</f>
        <v>0</v>
      </c>
      <c r="L378" s="240"/>
      <c r="M378" s="240">
        <f>SUM(M379:M384)</f>
        <v>0</v>
      </c>
      <c r="N378" s="239"/>
      <c r="O378" s="239">
        <f>SUM(O379:O384)</f>
        <v>0</v>
      </c>
      <c r="P378" s="239"/>
      <c r="Q378" s="239">
        <f>SUM(Q379:Q384)</f>
        <v>0</v>
      </c>
      <c r="R378" s="240"/>
      <c r="S378" s="240"/>
      <c r="T378" s="240"/>
      <c r="U378" s="240"/>
      <c r="V378" s="240">
        <f>SUM(V379:V384)</f>
        <v>0</v>
      </c>
      <c r="W378" s="240"/>
      <c r="X378" s="240"/>
      <c r="Y378" s="240"/>
      <c r="AG378" t="s">
        <v>273</v>
      </c>
    </row>
    <row r="379" spans="1:60" ht="33.75" outlineLevel="1" x14ac:dyDescent="0.2">
      <c r="A379" s="248">
        <v>117</v>
      </c>
      <c r="B379" s="249" t="s">
        <v>742</v>
      </c>
      <c r="C379" s="262" t="s">
        <v>743</v>
      </c>
      <c r="D379" s="250" t="s">
        <v>342</v>
      </c>
      <c r="E379" s="251">
        <v>1936</v>
      </c>
      <c r="F379" s="252"/>
      <c r="G379" s="253">
        <f>ROUND(E379*F379,2)</f>
        <v>0</v>
      </c>
      <c r="H379" s="236"/>
      <c r="I379" s="235">
        <f>ROUND(E379*H379,2)</f>
        <v>0</v>
      </c>
      <c r="J379" s="236"/>
      <c r="K379" s="235">
        <f>ROUND(E379*J379,2)</f>
        <v>0</v>
      </c>
      <c r="L379" s="235">
        <v>21</v>
      </c>
      <c r="M379" s="235">
        <f>G379*(1+L379/100)</f>
        <v>0</v>
      </c>
      <c r="N379" s="234">
        <v>0</v>
      </c>
      <c r="O379" s="234">
        <f>ROUND(E379*N379,2)</f>
        <v>0</v>
      </c>
      <c r="P379" s="234">
        <v>0</v>
      </c>
      <c r="Q379" s="234">
        <f>ROUND(E379*P379,2)</f>
        <v>0</v>
      </c>
      <c r="R379" s="235"/>
      <c r="S379" s="235" t="s">
        <v>311</v>
      </c>
      <c r="T379" s="235" t="s">
        <v>312</v>
      </c>
      <c r="U379" s="235">
        <v>0</v>
      </c>
      <c r="V379" s="235">
        <f>ROUND(E379*U379,2)</f>
        <v>0</v>
      </c>
      <c r="W379" s="235"/>
      <c r="X379" s="235" t="s">
        <v>346</v>
      </c>
      <c r="Y379" s="235" t="s">
        <v>280</v>
      </c>
      <c r="Z379" s="214"/>
      <c r="AA379" s="214"/>
      <c r="AB379" s="214"/>
      <c r="AC379" s="214"/>
      <c r="AD379" s="214"/>
      <c r="AE379" s="214"/>
      <c r="AF379" s="214"/>
      <c r="AG379" s="214" t="s">
        <v>347</v>
      </c>
      <c r="AH379" s="214"/>
      <c r="AI379" s="214"/>
      <c r="AJ379" s="214"/>
      <c r="AK379" s="214"/>
      <c r="AL379" s="214"/>
      <c r="AM379" s="214"/>
      <c r="AN379" s="214"/>
      <c r="AO379" s="214"/>
      <c r="AP379" s="214"/>
      <c r="AQ379" s="214"/>
      <c r="AR379" s="214"/>
      <c r="AS379" s="214"/>
      <c r="AT379" s="214"/>
      <c r="AU379" s="214"/>
      <c r="AV379" s="214"/>
      <c r="AW379" s="214"/>
      <c r="AX379" s="214"/>
      <c r="AY379" s="214"/>
      <c r="AZ379" s="214"/>
      <c r="BA379" s="214"/>
      <c r="BB379" s="214"/>
      <c r="BC379" s="214"/>
      <c r="BD379" s="214"/>
      <c r="BE379" s="214"/>
      <c r="BF379" s="214"/>
      <c r="BG379" s="214"/>
      <c r="BH379" s="214"/>
    </row>
    <row r="380" spans="1:60" outlineLevel="2" x14ac:dyDescent="0.2">
      <c r="A380" s="231"/>
      <c r="B380" s="232"/>
      <c r="C380" s="263" t="s">
        <v>744</v>
      </c>
      <c r="D380" s="237"/>
      <c r="E380" s="238">
        <v>1936</v>
      </c>
      <c r="F380" s="235"/>
      <c r="G380" s="235"/>
      <c r="H380" s="235"/>
      <c r="I380" s="235"/>
      <c r="J380" s="235"/>
      <c r="K380" s="235"/>
      <c r="L380" s="235"/>
      <c r="M380" s="235"/>
      <c r="N380" s="234"/>
      <c r="O380" s="234"/>
      <c r="P380" s="234"/>
      <c r="Q380" s="234"/>
      <c r="R380" s="235"/>
      <c r="S380" s="235"/>
      <c r="T380" s="235"/>
      <c r="U380" s="235"/>
      <c r="V380" s="235"/>
      <c r="W380" s="235"/>
      <c r="X380" s="235"/>
      <c r="Y380" s="235"/>
      <c r="Z380" s="214"/>
      <c r="AA380" s="214"/>
      <c r="AB380" s="214"/>
      <c r="AC380" s="214"/>
      <c r="AD380" s="214"/>
      <c r="AE380" s="214"/>
      <c r="AF380" s="214"/>
      <c r="AG380" s="214" t="s">
        <v>283</v>
      </c>
      <c r="AH380" s="214">
        <v>0</v>
      </c>
      <c r="AI380" s="214"/>
      <c r="AJ380" s="214"/>
      <c r="AK380" s="214"/>
      <c r="AL380" s="214"/>
      <c r="AM380" s="214"/>
      <c r="AN380" s="214"/>
      <c r="AO380" s="214"/>
      <c r="AP380" s="214"/>
      <c r="AQ380" s="214"/>
      <c r="AR380" s="214"/>
      <c r="AS380" s="214"/>
      <c r="AT380" s="214"/>
      <c r="AU380" s="214"/>
      <c r="AV380" s="214"/>
      <c r="AW380" s="214"/>
      <c r="AX380" s="214"/>
      <c r="AY380" s="214"/>
      <c r="AZ380" s="214"/>
      <c r="BA380" s="214"/>
      <c r="BB380" s="214"/>
      <c r="BC380" s="214"/>
      <c r="BD380" s="214"/>
      <c r="BE380" s="214"/>
      <c r="BF380" s="214"/>
      <c r="BG380" s="214"/>
      <c r="BH380" s="214"/>
    </row>
    <row r="381" spans="1:60" ht="22.5" outlineLevel="1" x14ac:dyDescent="0.2">
      <c r="A381" s="248">
        <v>118</v>
      </c>
      <c r="B381" s="249" t="s">
        <v>745</v>
      </c>
      <c r="C381" s="262" t="s">
        <v>746</v>
      </c>
      <c r="D381" s="250" t="s">
        <v>342</v>
      </c>
      <c r="E381" s="251">
        <v>291.2</v>
      </c>
      <c r="F381" s="252"/>
      <c r="G381" s="253">
        <f>ROUND(E381*F381,2)</f>
        <v>0</v>
      </c>
      <c r="H381" s="236"/>
      <c r="I381" s="235">
        <f>ROUND(E381*H381,2)</f>
        <v>0</v>
      </c>
      <c r="J381" s="236"/>
      <c r="K381" s="235">
        <f>ROUND(E381*J381,2)</f>
        <v>0</v>
      </c>
      <c r="L381" s="235">
        <v>21</v>
      </c>
      <c r="M381" s="235">
        <f>G381*(1+L381/100)</f>
        <v>0</v>
      </c>
      <c r="N381" s="234">
        <v>0</v>
      </c>
      <c r="O381" s="234">
        <f>ROUND(E381*N381,2)</f>
        <v>0</v>
      </c>
      <c r="P381" s="234">
        <v>0</v>
      </c>
      <c r="Q381" s="234">
        <f>ROUND(E381*P381,2)</f>
        <v>0</v>
      </c>
      <c r="R381" s="235"/>
      <c r="S381" s="235" t="s">
        <v>311</v>
      </c>
      <c r="T381" s="235" t="s">
        <v>312</v>
      </c>
      <c r="U381" s="235">
        <v>0</v>
      </c>
      <c r="V381" s="235">
        <f>ROUND(E381*U381,2)</f>
        <v>0</v>
      </c>
      <c r="W381" s="235"/>
      <c r="X381" s="235" t="s">
        <v>346</v>
      </c>
      <c r="Y381" s="235" t="s">
        <v>280</v>
      </c>
      <c r="Z381" s="214"/>
      <c r="AA381" s="214"/>
      <c r="AB381" s="214"/>
      <c r="AC381" s="214"/>
      <c r="AD381" s="214"/>
      <c r="AE381" s="214"/>
      <c r="AF381" s="214"/>
      <c r="AG381" s="214" t="s">
        <v>347</v>
      </c>
      <c r="AH381" s="214"/>
      <c r="AI381" s="214"/>
      <c r="AJ381" s="214"/>
      <c r="AK381" s="214"/>
      <c r="AL381" s="214"/>
      <c r="AM381" s="214"/>
      <c r="AN381" s="214"/>
      <c r="AO381" s="214"/>
      <c r="AP381" s="214"/>
      <c r="AQ381" s="214"/>
      <c r="AR381" s="214"/>
      <c r="AS381" s="214"/>
      <c r="AT381" s="214"/>
      <c r="AU381" s="214"/>
      <c r="AV381" s="214"/>
      <c r="AW381" s="214"/>
      <c r="AX381" s="214"/>
      <c r="AY381" s="214"/>
      <c r="AZ381" s="214"/>
      <c r="BA381" s="214"/>
      <c r="BB381" s="214"/>
      <c r="BC381" s="214"/>
      <c r="BD381" s="214"/>
      <c r="BE381" s="214"/>
      <c r="BF381" s="214"/>
      <c r="BG381" s="214"/>
      <c r="BH381" s="214"/>
    </row>
    <row r="382" spans="1:60" outlineLevel="2" x14ac:dyDescent="0.2">
      <c r="A382" s="231"/>
      <c r="B382" s="232"/>
      <c r="C382" s="263" t="s">
        <v>747</v>
      </c>
      <c r="D382" s="237"/>
      <c r="E382" s="238">
        <v>137</v>
      </c>
      <c r="F382" s="235"/>
      <c r="G382" s="235"/>
      <c r="H382" s="235"/>
      <c r="I382" s="235"/>
      <c r="J382" s="235"/>
      <c r="K382" s="235"/>
      <c r="L382" s="235"/>
      <c r="M382" s="235"/>
      <c r="N382" s="234"/>
      <c r="O382" s="234"/>
      <c r="P382" s="234"/>
      <c r="Q382" s="234"/>
      <c r="R382" s="235"/>
      <c r="S382" s="235"/>
      <c r="T382" s="235"/>
      <c r="U382" s="235"/>
      <c r="V382" s="235"/>
      <c r="W382" s="235"/>
      <c r="X382" s="235"/>
      <c r="Y382" s="235"/>
      <c r="Z382" s="214"/>
      <c r="AA382" s="214"/>
      <c r="AB382" s="214"/>
      <c r="AC382" s="214"/>
      <c r="AD382" s="214"/>
      <c r="AE382" s="214"/>
      <c r="AF382" s="214"/>
      <c r="AG382" s="214" t="s">
        <v>283</v>
      </c>
      <c r="AH382" s="214">
        <v>0</v>
      </c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/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</row>
    <row r="383" spans="1:60" outlineLevel="3" x14ac:dyDescent="0.2">
      <c r="A383" s="231"/>
      <c r="B383" s="232"/>
      <c r="C383" s="263" t="s">
        <v>748</v>
      </c>
      <c r="D383" s="237"/>
      <c r="E383" s="238">
        <v>154.19999999999999</v>
      </c>
      <c r="F383" s="235"/>
      <c r="G383" s="235"/>
      <c r="H383" s="235"/>
      <c r="I383" s="235"/>
      <c r="J383" s="235"/>
      <c r="K383" s="235"/>
      <c r="L383" s="235"/>
      <c r="M383" s="235"/>
      <c r="N383" s="234"/>
      <c r="O383" s="234"/>
      <c r="P383" s="234"/>
      <c r="Q383" s="234"/>
      <c r="R383" s="235"/>
      <c r="S383" s="235"/>
      <c r="T383" s="235"/>
      <c r="U383" s="235"/>
      <c r="V383" s="235"/>
      <c r="W383" s="235"/>
      <c r="X383" s="235"/>
      <c r="Y383" s="235"/>
      <c r="Z383" s="214"/>
      <c r="AA383" s="214"/>
      <c r="AB383" s="214"/>
      <c r="AC383" s="214"/>
      <c r="AD383" s="214"/>
      <c r="AE383" s="214"/>
      <c r="AF383" s="214"/>
      <c r="AG383" s="214" t="s">
        <v>283</v>
      </c>
      <c r="AH383" s="214">
        <v>0</v>
      </c>
      <c r="AI383" s="214"/>
      <c r="AJ383" s="214"/>
      <c r="AK383" s="214"/>
      <c r="AL383" s="214"/>
      <c r="AM383" s="214"/>
      <c r="AN383" s="214"/>
      <c r="AO383" s="214"/>
      <c r="AP383" s="214"/>
      <c r="AQ383" s="214"/>
      <c r="AR383" s="214"/>
      <c r="AS383" s="214"/>
      <c r="AT383" s="214"/>
      <c r="AU383" s="214"/>
      <c r="AV383" s="214"/>
      <c r="AW383" s="214"/>
      <c r="AX383" s="214"/>
      <c r="AY383" s="214"/>
      <c r="AZ383" s="214"/>
      <c r="BA383" s="214"/>
      <c r="BB383" s="214"/>
      <c r="BC383" s="214"/>
      <c r="BD383" s="214"/>
      <c r="BE383" s="214"/>
      <c r="BF383" s="214"/>
      <c r="BG383" s="214"/>
      <c r="BH383" s="214"/>
    </row>
    <row r="384" spans="1:60" ht="22.5" outlineLevel="1" x14ac:dyDescent="0.2">
      <c r="A384" s="231">
        <v>119</v>
      </c>
      <c r="B384" s="232" t="s">
        <v>749</v>
      </c>
      <c r="C384" s="265" t="s">
        <v>750</v>
      </c>
      <c r="D384" s="233" t="s">
        <v>0</v>
      </c>
      <c r="E384" s="260"/>
      <c r="F384" s="236"/>
      <c r="G384" s="235">
        <f>ROUND(E384*F384,2)</f>
        <v>0</v>
      </c>
      <c r="H384" s="236"/>
      <c r="I384" s="235">
        <f>ROUND(E384*H384,2)</f>
        <v>0</v>
      </c>
      <c r="J384" s="236"/>
      <c r="K384" s="235">
        <f>ROUND(E384*J384,2)</f>
        <v>0</v>
      </c>
      <c r="L384" s="235">
        <v>21</v>
      </c>
      <c r="M384" s="235">
        <f>G384*(1+L384/100)</f>
        <v>0</v>
      </c>
      <c r="N384" s="234">
        <v>0</v>
      </c>
      <c r="O384" s="234">
        <f>ROUND(E384*N384,2)</f>
        <v>0</v>
      </c>
      <c r="P384" s="234">
        <v>0</v>
      </c>
      <c r="Q384" s="234">
        <f>ROUND(E384*P384,2)</f>
        <v>0</v>
      </c>
      <c r="R384" s="235"/>
      <c r="S384" s="235" t="s">
        <v>277</v>
      </c>
      <c r="T384" s="235" t="s">
        <v>278</v>
      </c>
      <c r="U384" s="235">
        <v>2.3E-2</v>
      </c>
      <c r="V384" s="235">
        <f>ROUND(E384*U384,2)</f>
        <v>0</v>
      </c>
      <c r="W384" s="235"/>
      <c r="X384" s="235" t="s">
        <v>705</v>
      </c>
      <c r="Y384" s="235" t="s">
        <v>280</v>
      </c>
      <c r="Z384" s="214"/>
      <c r="AA384" s="214"/>
      <c r="AB384" s="214"/>
      <c r="AC384" s="214"/>
      <c r="AD384" s="214"/>
      <c r="AE384" s="214"/>
      <c r="AF384" s="214"/>
      <c r="AG384" s="214" t="s">
        <v>741</v>
      </c>
      <c r="AH384" s="214"/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</row>
    <row r="385" spans="1:60" x14ac:dyDescent="0.2">
      <c r="A385" s="241" t="s">
        <v>272</v>
      </c>
      <c r="B385" s="242" t="s">
        <v>216</v>
      </c>
      <c r="C385" s="261" t="s">
        <v>217</v>
      </c>
      <c r="D385" s="243"/>
      <c r="E385" s="244"/>
      <c r="F385" s="245"/>
      <c r="G385" s="246">
        <f>SUMIF(AG386:AG402,"&lt;&gt;NOR",G386:G402)</f>
        <v>0</v>
      </c>
      <c r="H385" s="240"/>
      <c r="I385" s="240">
        <f>SUM(I386:I402)</f>
        <v>0</v>
      </c>
      <c r="J385" s="240"/>
      <c r="K385" s="240">
        <f>SUM(K386:K402)</f>
        <v>0</v>
      </c>
      <c r="L385" s="240"/>
      <c r="M385" s="240">
        <f>SUM(M386:M402)</f>
        <v>0</v>
      </c>
      <c r="N385" s="239"/>
      <c r="O385" s="239">
        <f>SUM(O386:O402)</f>
        <v>0.59000000000000008</v>
      </c>
      <c r="P385" s="239"/>
      <c r="Q385" s="239">
        <f>SUM(Q386:Q402)</f>
        <v>0</v>
      </c>
      <c r="R385" s="240"/>
      <c r="S385" s="240"/>
      <c r="T385" s="240"/>
      <c r="U385" s="240"/>
      <c r="V385" s="240">
        <f>SUM(V386:V402)</f>
        <v>13.66</v>
      </c>
      <c r="W385" s="240"/>
      <c r="X385" s="240"/>
      <c r="Y385" s="240"/>
      <c r="AG385" t="s">
        <v>273</v>
      </c>
    </row>
    <row r="386" spans="1:60" outlineLevel="1" x14ac:dyDescent="0.2">
      <c r="A386" s="254">
        <v>120</v>
      </c>
      <c r="B386" s="255" t="s">
        <v>751</v>
      </c>
      <c r="C386" s="264" t="s">
        <v>752</v>
      </c>
      <c r="D386" s="256" t="s">
        <v>398</v>
      </c>
      <c r="E386" s="257">
        <v>2</v>
      </c>
      <c r="F386" s="258"/>
      <c r="G386" s="259">
        <f>ROUND(E386*F386,2)</f>
        <v>0</v>
      </c>
      <c r="H386" s="236"/>
      <c r="I386" s="235">
        <f>ROUND(E386*H386,2)</f>
        <v>0</v>
      </c>
      <c r="J386" s="236"/>
      <c r="K386" s="235">
        <f>ROUND(E386*J386,2)</f>
        <v>0</v>
      </c>
      <c r="L386" s="235">
        <v>21</v>
      </c>
      <c r="M386" s="235">
        <f>G386*(1+L386/100)</f>
        <v>0</v>
      </c>
      <c r="N386" s="234">
        <v>0</v>
      </c>
      <c r="O386" s="234">
        <f>ROUND(E386*N386,2)</f>
        <v>0</v>
      </c>
      <c r="P386" s="234">
        <v>0</v>
      </c>
      <c r="Q386" s="234">
        <f>ROUND(E386*P386,2)</f>
        <v>0</v>
      </c>
      <c r="R386" s="235"/>
      <c r="S386" s="235" t="s">
        <v>311</v>
      </c>
      <c r="T386" s="235" t="s">
        <v>312</v>
      </c>
      <c r="U386" s="235">
        <v>0</v>
      </c>
      <c r="V386" s="235">
        <f>ROUND(E386*U386,2)</f>
        <v>0</v>
      </c>
      <c r="W386" s="235"/>
      <c r="X386" s="235" t="s">
        <v>279</v>
      </c>
      <c r="Y386" s="235" t="s">
        <v>280</v>
      </c>
      <c r="Z386" s="214"/>
      <c r="AA386" s="214"/>
      <c r="AB386" s="214"/>
      <c r="AC386" s="214"/>
      <c r="AD386" s="214"/>
      <c r="AE386" s="214"/>
      <c r="AF386" s="214"/>
      <c r="AG386" s="214" t="s">
        <v>657</v>
      </c>
      <c r="AH386" s="214"/>
      <c r="AI386" s="214"/>
      <c r="AJ386" s="214"/>
      <c r="AK386" s="214"/>
      <c r="AL386" s="214"/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14"/>
      <c r="BB386" s="214"/>
      <c r="BC386" s="214"/>
      <c r="BD386" s="214"/>
      <c r="BE386" s="214"/>
      <c r="BF386" s="214"/>
      <c r="BG386" s="214"/>
      <c r="BH386" s="214"/>
    </row>
    <row r="387" spans="1:60" outlineLevel="1" x14ac:dyDescent="0.2">
      <c r="A387" s="254">
        <v>121</v>
      </c>
      <c r="B387" s="255" t="s">
        <v>753</v>
      </c>
      <c r="C387" s="264" t="s">
        <v>754</v>
      </c>
      <c r="D387" s="256" t="s">
        <v>398</v>
      </c>
      <c r="E387" s="257">
        <v>2</v>
      </c>
      <c r="F387" s="258"/>
      <c r="G387" s="259">
        <f>ROUND(E387*F387,2)</f>
        <v>0</v>
      </c>
      <c r="H387" s="236"/>
      <c r="I387" s="235">
        <f>ROUND(E387*H387,2)</f>
        <v>0</v>
      </c>
      <c r="J387" s="236"/>
      <c r="K387" s="235">
        <f>ROUND(E387*J387,2)</f>
        <v>0</v>
      </c>
      <c r="L387" s="235">
        <v>21</v>
      </c>
      <c r="M387" s="235">
        <f>G387*(1+L387/100)</f>
        <v>0</v>
      </c>
      <c r="N387" s="234">
        <v>0</v>
      </c>
      <c r="O387" s="234">
        <f>ROUND(E387*N387,2)</f>
        <v>0</v>
      </c>
      <c r="P387" s="234">
        <v>0</v>
      </c>
      <c r="Q387" s="234">
        <f>ROUND(E387*P387,2)</f>
        <v>0</v>
      </c>
      <c r="R387" s="235"/>
      <c r="S387" s="235" t="s">
        <v>311</v>
      </c>
      <c r="T387" s="235" t="s">
        <v>312</v>
      </c>
      <c r="U387" s="235">
        <v>0</v>
      </c>
      <c r="V387" s="235">
        <f>ROUND(E387*U387,2)</f>
        <v>0</v>
      </c>
      <c r="W387" s="235"/>
      <c r="X387" s="235" t="s">
        <v>279</v>
      </c>
      <c r="Y387" s="235" t="s">
        <v>280</v>
      </c>
      <c r="Z387" s="214"/>
      <c r="AA387" s="214"/>
      <c r="AB387" s="214"/>
      <c r="AC387" s="214"/>
      <c r="AD387" s="214"/>
      <c r="AE387" s="214"/>
      <c r="AF387" s="214"/>
      <c r="AG387" s="214" t="s">
        <v>657</v>
      </c>
      <c r="AH387" s="214"/>
      <c r="AI387" s="214"/>
      <c r="AJ387" s="214"/>
      <c r="AK387" s="214"/>
      <c r="AL387" s="214"/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</row>
    <row r="388" spans="1:60" outlineLevel="1" x14ac:dyDescent="0.2">
      <c r="A388" s="248">
        <v>122</v>
      </c>
      <c r="B388" s="249" t="s">
        <v>755</v>
      </c>
      <c r="C388" s="262" t="s">
        <v>756</v>
      </c>
      <c r="D388" s="250" t="s">
        <v>757</v>
      </c>
      <c r="E388" s="251">
        <v>136.63999999999999</v>
      </c>
      <c r="F388" s="252"/>
      <c r="G388" s="253">
        <f>ROUND(E388*F388,2)</f>
        <v>0</v>
      </c>
      <c r="H388" s="236"/>
      <c r="I388" s="235">
        <f>ROUND(E388*H388,2)</f>
        <v>0</v>
      </c>
      <c r="J388" s="236"/>
      <c r="K388" s="235">
        <f>ROUND(E388*J388,2)</f>
        <v>0</v>
      </c>
      <c r="L388" s="235">
        <v>21</v>
      </c>
      <c r="M388" s="235">
        <f>G388*(1+L388/100)</f>
        <v>0</v>
      </c>
      <c r="N388" s="234">
        <v>5.0000000000000002E-5</v>
      </c>
      <c r="O388" s="234">
        <f>ROUND(E388*N388,2)</f>
        <v>0.01</v>
      </c>
      <c r="P388" s="234">
        <v>0</v>
      </c>
      <c r="Q388" s="234">
        <f>ROUND(E388*P388,2)</f>
        <v>0</v>
      </c>
      <c r="R388" s="235"/>
      <c r="S388" s="235" t="s">
        <v>277</v>
      </c>
      <c r="T388" s="235" t="s">
        <v>278</v>
      </c>
      <c r="U388" s="235">
        <v>0.1</v>
      </c>
      <c r="V388" s="235">
        <f>ROUND(E388*U388,2)</f>
        <v>13.66</v>
      </c>
      <c r="W388" s="235"/>
      <c r="X388" s="235" t="s">
        <v>279</v>
      </c>
      <c r="Y388" s="235" t="s">
        <v>280</v>
      </c>
      <c r="Z388" s="214"/>
      <c r="AA388" s="214"/>
      <c r="AB388" s="214"/>
      <c r="AC388" s="214"/>
      <c r="AD388" s="214"/>
      <c r="AE388" s="214"/>
      <c r="AF388" s="214"/>
      <c r="AG388" s="214" t="s">
        <v>657</v>
      </c>
      <c r="AH388" s="214"/>
      <c r="AI388" s="214"/>
      <c r="AJ388" s="214"/>
      <c r="AK388" s="214"/>
      <c r="AL388" s="214"/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</row>
    <row r="389" spans="1:60" outlineLevel="2" x14ac:dyDescent="0.2">
      <c r="A389" s="231"/>
      <c r="B389" s="232"/>
      <c r="C389" s="263" t="s">
        <v>758</v>
      </c>
      <c r="D389" s="237"/>
      <c r="E389" s="238">
        <v>136.63999999999999</v>
      </c>
      <c r="F389" s="235"/>
      <c r="G389" s="235"/>
      <c r="H389" s="235"/>
      <c r="I389" s="235"/>
      <c r="J389" s="235"/>
      <c r="K389" s="235"/>
      <c r="L389" s="235"/>
      <c r="M389" s="235"/>
      <c r="N389" s="234"/>
      <c r="O389" s="234"/>
      <c r="P389" s="234"/>
      <c r="Q389" s="234"/>
      <c r="R389" s="235"/>
      <c r="S389" s="235"/>
      <c r="T389" s="235"/>
      <c r="U389" s="235"/>
      <c r="V389" s="235"/>
      <c r="W389" s="235"/>
      <c r="X389" s="235"/>
      <c r="Y389" s="235"/>
      <c r="Z389" s="214"/>
      <c r="AA389" s="214"/>
      <c r="AB389" s="214"/>
      <c r="AC389" s="214"/>
      <c r="AD389" s="214"/>
      <c r="AE389" s="214"/>
      <c r="AF389" s="214"/>
      <c r="AG389" s="214" t="s">
        <v>283</v>
      </c>
      <c r="AH389" s="214">
        <v>0</v>
      </c>
      <c r="AI389" s="214"/>
      <c r="AJ389" s="214"/>
      <c r="AK389" s="214"/>
      <c r="AL389" s="214"/>
      <c r="AM389" s="214"/>
      <c r="AN389" s="214"/>
      <c r="AO389" s="214"/>
      <c r="AP389" s="214"/>
      <c r="AQ389" s="214"/>
      <c r="AR389" s="214"/>
      <c r="AS389" s="214"/>
      <c r="AT389" s="214"/>
      <c r="AU389" s="214"/>
      <c r="AV389" s="214"/>
      <c r="AW389" s="214"/>
      <c r="AX389" s="214"/>
      <c r="AY389" s="214"/>
      <c r="AZ389" s="214"/>
      <c r="BA389" s="214"/>
      <c r="BB389" s="214"/>
      <c r="BC389" s="214"/>
      <c r="BD389" s="214"/>
      <c r="BE389" s="214"/>
      <c r="BF389" s="214"/>
      <c r="BG389" s="214"/>
      <c r="BH389" s="214"/>
    </row>
    <row r="390" spans="1:60" ht="33.75" outlineLevel="1" x14ac:dyDescent="0.2">
      <c r="A390" s="248">
        <v>123</v>
      </c>
      <c r="B390" s="249" t="s">
        <v>759</v>
      </c>
      <c r="C390" s="262" t="s">
        <v>760</v>
      </c>
      <c r="D390" s="250" t="s">
        <v>351</v>
      </c>
      <c r="E390" s="251">
        <v>10.07</v>
      </c>
      <c r="F390" s="252"/>
      <c r="G390" s="253">
        <f>ROUND(E390*F390,2)</f>
        <v>0</v>
      </c>
      <c r="H390" s="236"/>
      <c r="I390" s="235">
        <f>ROUND(E390*H390,2)</f>
        <v>0</v>
      </c>
      <c r="J390" s="236"/>
      <c r="K390" s="235">
        <f>ROUND(E390*J390,2)</f>
        <v>0</v>
      </c>
      <c r="L390" s="235">
        <v>21</v>
      </c>
      <c r="M390" s="235">
        <f>G390*(1+L390/100)</f>
        <v>0</v>
      </c>
      <c r="N390" s="234">
        <v>0</v>
      </c>
      <c r="O390" s="234">
        <f>ROUND(E390*N390,2)</f>
        <v>0</v>
      </c>
      <c r="P390" s="234">
        <v>0</v>
      </c>
      <c r="Q390" s="234">
        <f>ROUND(E390*P390,2)</f>
        <v>0</v>
      </c>
      <c r="R390" s="235"/>
      <c r="S390" s="235" t="s">
        <v>311</v>
      </c>
      <c r="T390" s="235" t="s">
        <v>312</v>
      </c>
      <c r="U390" s="235">
        <v>0</v>
      </c>
      <c r="V390" s="235">
        <f>ROUND(E390*U390,2)</f>
        <v>0</v>
      </c>
      <c r="W390" s="235"/>
      <c r="X390" s="235" t="s">
        <v>761</v>
      </c>
      <c r="Y390" s="235" t="s">
        <v>280</v>
      </c>
      <c r="Z390" s="214"/>
      <c r="AA390" s="214"/>
      <c r="AB390" s="214"/>
      <c r="AC390" s="214"/>
      <c r="AD390" s="214"/>
      <c r="AE390" s="214"/>
      <c r="AF390" s="214"/>
      <c r="AG390" s="214" t="s">
        <v>762</v>
      </c>
      <c r="AH390" s="214"/>
      <c r="AI390" s="214"/>
      <c r="AJ390" s="214"/>
      <c r="AK390" s="214"/>
      <c r="AL390" s="214"/>
      <c r="AM390" s="214"/>
      <c r="AN390" s="214"/>
      <c r="AO390" s="214"/>
      <c r="AP390" s="214"/>
      <c r="AQ390" s="214"/>
      <c r="AR390" s="214"/>
      <c r="AS390" s="214"/>
      <c r="AT390" s="214"/>
      <c r="AU390" s="214"/>
      <c r="AV390" s="214"/>
      <c r="AW390" s="214"/>
      <c r="AX390" s="214"/>
      <c r="AY390" s="214"/>
      <c r="AZ390" s="214"/>
      <c r="BA390" s="214"/>
      <c r="BB390" s="214"/>
      <c r="BC390" s="214"/>
      <c r="BD390" s="214"/>
      <c r="BE390" s="214"/>
      <c r="BF390" s="214"/>
      <c r="BG390" s="214"/>
      <c r="BH390" s="214"/>
    </row>
    <row r="391" spans="1:60" outlineLevel="2" x14ac:dyDescent="0.2">
      <c r="A391" s="231"/>
      <c r="B391" s="232"/>
      <c r="C391" s="263" t="s">
        <v>763</v>
      </c>
      <c r="D391" s="237"/>
      <c r="E391" s="238">
        <v>10.07</v>
      </c>
      <c r="F391" s="235"/>
      <c r="G391" s="235"/>
      <c r="H391" s="235"/>
      <c r="I391" s="235"/>
      <c r="J391" s="235"/>
      <c r="K391" s="235"/>
      <c r="L391" s="235"/>
      <c r="M391" s="235"/>
      <c r="N391" s="234"/>
      <c r="O391" s="234"/>
      <c r="P391" s="234"/>
      <c r="Q391" s="234"/>
      <c r="R391" s="235"/>
      <c r="S391" s="235"/>
      <c r="T391" s="235"/>
      <c r="U391" s="235"/>
      <c r="V391" s="235"/>
      <c r="W391" s="235"/>
      <c r="X391" s="235"/>
      <c r="Y391" s="235"/>
      <c r="Z391" s="214"/>
      <c r="AA391" s="214"/>
      <c r="AB391" s="214"/>
      <c r="AC391" s="214"/>
      <c r="AD391" s="214"/>
      <c r="AE391" s="214"/>
      <c r="AF391" s="214"/>
      <c r="AG391" s="214" t="s">
        <v>283</v>
      </c>
      <c r="AH391" s="214">
        <v>0</v>
      </c>
      <c r="AI391" s="214"/>
      <c r="AJ391" s="214"/>
      <c r="AK391" s="214"/>
      <c r="AL391" s="214"/>
      <c r="AM391" s="214"/>
      <c r="AN391" s="214"/>
      <c r="AO391" s="214"/>
      <c r="AP391" s="214"/>
      <c r="AQ391" s="214"/>
      <c r="AR391" s="214"/>
      <c r="AS391" s="214"/>
      <c r="AT391" s="214"/>
      <c r="AU391" s="214"/>
      <c r="AV391" s="214"/>
      <c r="AW391" s="214"/>
      <c r="AX391" s="214"/>
      <c r="AY391" s="214"/>
      <c r="AZ391" s="214"/>
      <c r="BA391" s="214"/>
      <c r="BB391" s="214"/>
      <c r="BC391" s="214"/>
      <c r="BD391" s="214"/>
      <c r="BE391" s="214"/>
      <c r="BF391" s="214"/>
      <c r="BG391" s="214"/>
      <c r="BH391" s="214"/>
    </row>
    <row r="392" spans="1:60" outlineLevel="1" x14ac:dyDescent="0.2">
      <c r="A392" s="248">
        <v>124</v>
      </c>
      <c r="B392" s="249" t="s">
        <v>764</v>
      </c>
      <c r="C392" s="262" t="s">
        <v>765</v>
      </c>
      <c r="D392" s="250" t="s">
        <v>379</v>
      </c>
      <c r="E392" s="251">
        <v>0.01</v>
      </c>
      <c r="F392" s="252"/>
      <c r="G392" s="253">
        <f>ROUND(E392*F392,2)</f>
        <v>0</v>
      </c>
      <c r="H392" s="236"/>
      <c r="I392" s="235">
        <f>ROUND(E392*H392,2)</f>
        <v>0</v>
      </c>
      <c r="J392" s="236"/>
      <c r="K392" s="235">
        <f>ROUND(E392*J392,2)</f>
        <v>0</v>
      </c>
      <c r="L392" s="235">
        <v>21</v>
      </c>
      <c r="M392" s="235">
        <f>G392*(1+L392/100)</f>
        <v>0</v>
      </c>
      <c r="N392" s="234">
        <v>1</v>
      </c>
      <c r="O392" s="234">
        <f>ROUND(E392*N392,2)</f>
        <v>0.01</v>
      </c>
      <c r="P392" s="234">
        <v>0</v>
      </c>
      <c r="Q392" s="234">
        <f>ROUND(E392*P392,2)</f>
        <v>0</v>
      </c>
      <c r="R392" s="235" t="s">
        <v>716</v>
      </c>
      <c r="S392" s="235" t="s">
        <v>277</v>
      </c>
      <c r="T392" s="235" t="s">
        <v>278</v>
      </c>
      <c r="U392" s="235">
        <v>0</v>
      </c>
      <c r="V392" s="235">
        <f>ROUND(E392*U392,2)</f>
        <v>0</v>
      </c>
      <c r="W392" s="235"/>
      <c r="X392" s="235" t="s">
        <v>346</v>
      </c>
      <c r="Y392" s="235" t="s">
        <v>280</v>
      </c>
      <c r="Z392" s="214"/>
      <c r="AA392" s="214"/>
      <c r="AB392" s="214"/>
      <c r="AC392" s="214"/>
      <c r="AD392" s="214"/>
      <c r="AE392" s="214"/>
      <c r="AF392" s="214"/>
      <c r="AG392" s="214" t="s">
        <v>347</v>
      </c>
      <c r="AH392" s="214"/>
      <c r="AI392" s="214"/>
      <c r="AJ392" s="214"/>
      <c r="AK392" s="214"/>
      <c r="AL392" s="214"/>
      <c r="AM392" s="214"/>
      <c r="AN392" s="214"/>
      <c r="AO392" s="214"/>
      <c r="AP392" s="214"/>
      <c r="AQ392" s="214"/>
      <c r="AR392" s="214"/>
      <c r="AS392" s="214"/>
      <c r="AT392" s="214"/>
      <c r="AU392" s="214"/>
      <c r="AV392" s="214"/>
      <c r="AW392" s="214"/>
      <c r="AX392" s="214"/>
      <c r="AY392" s="214"/>
      <c r="AZ392" s="214"/>
      <c r="BA392" s="214"/>
      <c r="BB392" s="214"/>
      <c r="BC392" s="214"/>
      <c r="BD392" s="214"/>
      <c r="BE392" s="214"/>
      <c r="BF392" s="214"/>
      <c r="BG392" s="214"/>
      <c r="BH392" s="214"/>
    </row>
    <row r="393" spans="1:60" ht="22.5" outlineLevel="2" x14ac:dyDescent="0.2">
      <c r="A393" s="231"/>
      <c r="B393" s="232"/>
      <c r="C393" s="263" t="s">
        <v>766</v>
      </c>
      <c r="D393" s="237"/>
      <c r="E393" s="238">
        <v>1.004E-2</v>
      </c>
      <c r="F393" s="235"/>
      <c r="G393" s="235"/>
      <c r="H393" s="235"/>
      <c r="I393" s="235"/>
      <c r="J393" s="235"/>
      <c r="K393" s="235"/>
      <c r="L393" s="235"/>
      <c r="M393" s="235"/>
      <c r="N393" s="234"/>
      <c r="O393" s="234"/>
      <c r="P393" s="234"/>
      <c r="Q393" s="234"/>
      <c r="R393" s="235"/>
      <c r="S393" s="235"/>
      <c r="T393" s="235"/>
      <c r="U393" s="235"/>
      <c r="V393" s="235"/>
      <c r="W393" s="235"/>
      <c r="X393" s="235"/>
      <c r="Y393" s="235"/>
      <c r="Z393" s="214"/>
      <c r="AA393" s="214"/>
      <c r="AB393" s="214"/>
      <c r="AC393" s="214"/>
      <c r="AD393" s="214"/>
      <c r="AE393" s="214"/>
      <c r="AF393" s="214"/>
      <c r="AG393" s="214" t="s">
        <v>283</v>
      </c>
      <c r="AH393" s="214">
        <v>0</v>
      </c>
      <c r="AI393" s="214"/>
      <c r="AJ393" s="214"/>
      <c r="AK393" s="214"/>
      <c r="AL393" s="214"/>
      <c r="AM393" s="214"/>
      <c r="AN393" s="214"/>
      <c r="AO393" s="214"/>
      <c r="AP393" s="214"/>
      <c r="AQ393" s="214"/>
      <c r="AR393" s="214"/>
      <c r="AS393" s="214"/>
      <c r="AT393" s="214"/>
      <c r="AU393" s="214"/>
      <c r="AV393" s="214"/>
      <c r="AW393" s="214"/>
      <c r="AX393" s="214"/>
      <c r="AY393" s="214"/>
      <c r="AZ393" s="214"/>
      <c r="BA393" s="214"/>
      <c r="BB393" s="214"/>
      <c r="BC393" s="214"/>
      <c r="BD393" s="214"/>
      <c r="BE393" s="214"/>
      <c r="BF393" s="214"/>
      <c r="BG393" s="214"/>
      <c r="BH393" s="214"/>
    </row>
    <row r="394" spans="1:60" outlineLevel="1" x14ac:dyDescent="0.2">
      <c r="A394" s="248">
        <v>125</v>
      </c>
      <c r="B394" s="249" t="s">
        <v>767</v>
      </c>
      <c r="C394" s="262" t="s">
        <v>768</v>
      </c>
      <c r="D394" s="250" t="s">
        <v>379</v>
      </c>
      <c r="E394" s="251">
        <v>0.01</v>
      </c>
      <c r="F394" s="252"/>
      <c r="G394" s="253">
        <f>ROUND(E394*F394,2)</f>
        <v>0</v>
      </c>
      <c r="H394" s="236"/>
      <c r="I394" s="235">
        <f>ROUND(E394*H394,2)</f>
        <v>0</v>
      </c>
      <c r="J394" s="236"/>
      <c r="K394" s="235">
        <f>ROUND(E394*J394,2)</f>
        <v>0</v>
      </c>
      <c r="L394" s="235">
        <v>21</v>
      </c>
      <c r="M394" s="235">
        <f>G394*(1+L394/100)</f>
        <v>0</v>
      </c>
      <c r="N394" s="234">
        <v>1</v>
      </c>
      <c r="O394" s="234">
        <f>ROUND(E394*N394,2)</f>
        <v>0.01</v>
      </c>
      <c r="P394" s="234">
        <v>0</v>
      </c>
      <c r="Q394" s="234">
        <f>ROUND(E394*P394,2)</f>
        <v>0</v>
      </c>
      <c r="R394" s="235" t="s">
        <v>716</v>
      </c>
      <c r="S394" s="235" t="s">
        <v>277</v>
      </c>
      <c r="T394" s="235" t="s">
        <v>278</v>
      </c>
      <c r="U394" s="235">
        <v>0</v>
      </c>
      <c r="V394" s="235">
        <f>ROUND(E394*U394,2)</f>
        <v>0</v>
      </c>
      <c r="W394" s="235"/>
      <c r="X394" s="235" t="s">
        <v>346</v>
      </c>
      <c r="Y394" s="235" t="s">
        <v>280</v>
      </c>
      <c r="Z394" s="214"/>
      <c r="AA394" s="214"/>
      <c r="AB394" s="214"/>
      <c r="AC394" s="214"/>
      <c r="AD394" s="214"/>
      <c r="AE394" s="214"/>
      <c r="AF394" s="214"/>
      <c r="AG394" s="214" t="s">
        <v>347</v>
      </c>
      <c r="AH394" s="214"/>
      <c r="AI394" s="214"/>
      <c r="AJ394" s="214"/>
      <c r="AK394" s="214"/>
      <c r="AL394" s="214"/>
      <c r="AM394" s="214"/>
      <c r="AN394" s="214"/>
      <c r="AO394" s="214"/>
      <c r="AP394" s="214"/>
      <c r="AQ394" s="214"/>
      <c r="AR394" s="214"/>
      <c r="AS394" s="214"/>
      <c r="AT394" s="214"/>
      <c r="AU394" s="214"/>
      <c r="AV394" s="214"/>
      <c r="AW394" s="214"/>
      <c r="AX394" s="214"/>
      <c r="AY394" s="214"/>
      <c r="AZ394" s="214"/>
      <c r="BA394" s="214"/>
      <c r="BB394" s="214"/>
      <c r="BC394" s="214"/>
      <c r="BD394" s="214"/>
      <c r="BE394" s="214"/>
      <c r="BF394" s="214"/>
      <c r="BG394" s="214"/>
      <c r="BH394" s="214"/>
    </row>
    <row r="395" spans="1:60" ht="22.5" outlineLevel="2" x14ac:dyDescent="0.2">
      <c r="A395" s="231"/>
      <c r="B395" s="232"/>
      <c r="C395" s="263" t="s">
        <v>769</v>
      </c>
      <c r="D395" s="237"/>
      <c r="E395" s="238">
        <v>9.9600000000000001E-3</v>
      </c>
      <c r="F395" s="235"/>
      <c r="G395" s="235"/>
      <c r="H395" s="235"/>
      <c r="I395" s="235"/>
      <c r="J395" s="235"/>
      <c r="K395" s="235"/>
      <c r="L395" s="235"/>
      <c r="M395" s="235"/>
      <c r="N395" s="234"/>
      <c r="O395" s="234"/>
      <c r="P395" s="234"/>
      <c r="Q395" s="234"/>
      <c r="R395" s="235"/>
      <c r="S395" s="235"/>
      <c r="T395" s="235"/>
      <c r="U395" s="235"/>
      <c r="V395" s="235"/>
      <c r="W395" s="235"/>
      <c r="X395" s="235"/>
      <c r="Y395" s="235"/>
      <c r="Z395" s="214"/>
      <c r="AA395" s="214"/>
      <c r="AB395" s="214"/>
      <c r="AC395" s="214"/>
      <c r="AD395" s="214"/>
      <c r="AE395" s="214"/>
      <c r="AF395" s="214"/>
      <c r="AG395" s="214" t="s">
        <v>283</v>
      </c>
      <c r="AH395" s="214">
        <v>0</v>
      </c>
      <c r="AI395" s="214"/>
      <c r="AJ395" s="214"/>
      <c r="AK395" s="214"/>
      <c r="AL395" s="214"/>
      <c r="AM395" s="214"/>
      <c r="AN395" s="214"/>
      <c r="AO395" s="214"/>
      <c r="AP395" s="214"/>
      <c r="AQ395" s="214"/>
      <c r="AR395" s="214"/>
      <c r="AS395" s="214"/>
      <c r="AT395" s="214"/>
      <c r="AU395" s="214"/>
      <c r="AV395" s="214"/>
      <c r="AW395" s="214"/>
      <c r="AX395" s="214"/>
      <c r="AY395" s="214"/>
      <c r="AZ395" s="214"/>
      <c r="BA395" s="214"/>
      <c r="BB395" s="214"/>
      <c r="BC395" s="214"/>
      <c r="BD395" s="214"/>
      <c r="BE395" s="214"/>
      <c r="BF395" s="214"/>
      <c r="BG395" s="214"/>
      <c r="BH395" s="214"/>
    </row>
    <row r="396" spans="1:60" outlineLevel="1" x14ac:dyDescent="0.2">
      <c r="A396" s="248">
        <v>126</v>
      </c>
      <c r="B396" s="249" t="s">
        <v>770</v>
      </c>
      <c r="C396" s="262" t="s">
        <v>771</v>
      </c>
      <c r="D396" s="250" t="s">
        <v>351</v>
      </c>
      <c r="E396" s="251">
        <v>14.7</v>
      </c>
      <c r="F396" s="252"/>
      <c r="G396" s="253">
        <f>ROUND(E396*F396,2)</f>
        <v>0</v>
      </c>
      <c r="H396" s="236"/>
      <c r="I396" s="235">
        <f>ROUND(E396*H396,2)</f>
        <v>0</v>
      </c>
      <c r="J396" s="236"/>
      <c r="K396" s="235">
        <f>ROUND(E396*J396,2)</f>
        <v>0</v>
      </c>
      <c r="L396" s="235">
        <v>21</v>
      </c>
      <c r="M396" s="235">
        <f>G396*(1+L396/100)</f>
        <v>0</v>
      </c>
      <c r="N396" s="234">
        <v>3.6700000000000003E-2</v>
      </c>
      <c r="O396" s="234">
        <f>ROUND(E396*N396,2)</f>
        <v>0.54</v>
      </c>
      <c r="P396" s="234">
        <v>0</v>
      </c>
      <c r="Q396" s="234">
        <f>ROUND(E396*P396,2)</f>
        <v>0</v>
      </c>
      <c r="R396" s="235" t="s">
        <v>716</v>
      </c>
      <c r="S396" s="235" t="s">
        <v>277</v>
      </c>
      <c r="T396" s="235" t="s">
        <v>278</v>
      </c>
      <c r="U396" s="235">
        <v>0</v>
      </c>
      <c r="V396" s="235">
        <f>ROUND(E396*U396,2)</f>
        <v>0</v>
      </c>
      <c r="W396" s="235"/>
      <c r="X396" s="235" t="s">
        <v>346</v>
      </c>
      <c r="Y396" s="235" t="s">
        <v>280</v>
      </c>
      <c r="Z396" s="214"/>
      <c r="AA396" s="214"/>
      <c r="AB396" s="214"/>
      <c r="AC396" s="214"/>
      <c r="AD396" s="214"/>
      <c r="AE396" s="214"/>
      <c r="AF396" s="214"/>
      <c r="AG396" s="214" t="s">
        <v>347</v>
      </c>
      <c r="AH396" s="214"/>
      <c r="AI396" s="214"/>
      <c r="AJ396" s="214"/>
      <c r="AK396" s="214"/>
      <c r="AL396" s="214"/>
      <c r="AM396" s="214"/>
      <c r="AN396" s="214"/>
      <c r="AO396" s="214"/>
      <c r="AP396" s="214"/>
      <c r="AQ396" s="214"/>
      <c r="AR396" s="214"/>
      <c r="AS396" s="214"/>
      <c r="AT396" s="214"/>
      <c r="AU396" s="214"/>
      <c r="AV396" s="214"/>
      <c r="AW396" s="214"/>
      <c r="AX396" s="214"/>
      <c r="AY396" s="214"/>
      <c r="AZ396" s="214"/>
      <c r="BA396" s="214"/>
      <c r="BB396" s="214"/>
      <c r="BC396" s="214"/>
      <c r="BD396" s="214"/>
      <c r="BE396" s="214"/>
      <c r="BF396" s="214"/>
      <c r="BG396" s="214"/>
      <c r="BH396" s="214"/>
    </row>
    <row r="397" spans="1:60" outlineLevel="2" x14ac:dyDescent="0.2">
      <c r="A397" s="231"/>
      <c r="B397" s="232"/>
      <c r="C397" s="263" t="s">
        <v>772</v>
      </c>
      <c r="D397" s="237"/>
      <c r="E397" s="238">
        <v>14.7</v>
      </c>
      <c r="F397" s="235"/>
      <c r="G397" s="235"/>
      <c r="H397" s="235"/>
      <c r="I397" s="235"/>
      <c r="J397" s="235"/>
      <c r="K397" s="235"/>
      <c r="L397" s="235"/>
      <c r="M397" s="235"/>
      <c r="N397" s="234"/>
      <c r="O397" s="234"/>
      <c r="P397" s="234"/>
      <c r="Q397" s="234"/>
      <c r="R397" s="235"/>
      <c r="S397" s="235"/>
      <c r="T397" s="235"/>
      <c r="U397" s="235"/>
      <c r="V397" s="235"/>
      <c r="W397" s="235"/>
      <c r="X397" s="235"/>
      <c r="Y397" s="235"/>
      <c r="Z397" s="214"/>
      <c r="AA397" s="214"/>
      <c r="AB397" s="214"/>
      <c r="AC397" s="214"/>
      <c r="AD397" s="214"/>
      <c r="AE397" s="214"/>
      <c r="AF397" s="214"/>
      <c r="AG397" s="214" t="s">
        <v>283</v>
      </c>
      <c r="AH397" s="214">
        <v>0</v>
      </c>
      <c r="AI397" s="214"/>
      <c r="AJ397" s="214"/>
      <c r="AK397" s="214"/>
      <c r="AL397" s="214"/>
      <c r="AM397" s="214"/>
      <c r="AN397" s="214"/>
      <c r="AO397" s="214"/>
      <c r="AP397" s="214"/>
      <c r="AQ397" s="214"/>
      <c r="AR397" s="214"/>
      <c r="AS397" s="214"/>
      <c r="AT397" s="214"/>
      <c r="AU397" s="214"/>
      <c r="AV397" s="214"/>
      <c r="AW397" s="214"/>
      <c r="AX397" s="214"/>
      <c r="AY397" s="214"/>
      <c r="AZ397" s="214"/>
      <c r="BA397" s="214"/>
      <c r="BB397" s="214"/>
      <c r="BC397" s="214"/>
      <c r="BD397" s="214"/>
      <c r="BE397" s="214"/>
      <c r="BF397" s="214"/>
      <c r="BG397" s="214"/>
      <c r="BH397" s="214"/>
    </row>
    <row r="398" spans="1:60" outlineLevel="1" x14ac:dyDescent="0.2">
      <c r="A398" s="248">
        <v>127</v>
      </c>
      <c r="B398" s="249" t="s">
        <v>773</v>
      </c>
      <c r="C398" s="262" t="s">
        <v>774</v>
      </c>
      <c r="D398" s="250" t="s">
        <v>379</v>
      </c>
      <c r="E398" s="251">
        <v>0.02</v>
      </c>
      <c r="F398" s="252"/>
      <c r="G398" s="253">
        <f>ROUND(E398*F398,2)</f>
        <v>0</v>
      </c>
      <c r="H398" s="236"/>
      <c r="I398" s="235">
        <f>ROUND(E398*H398,2)</f>
        <v>0</v>
      </c>
      <c r="J398" s="236"/>
      <c r="K398" s="235">
        <f>ROUND(E398*J398,2)</f>
        <v>0</v>
      </c>
      <c r="L398" s="235">
        <v>21</v>
      </c>
      <c r="M398" s="235">
        <f>G398*(1+L398/100)</f>
        <v>0</v>
      </c>
      <c r="N398" s="234">
        <v>1</v>
      </c>
      <c r="O398" s="234">
        <f>ROUND(E398*N398,2)</f>
        <v>0.02</v>
      </c>
      <c r="P398" s="234">
        <v>0</v>
      </c>
      <c r="Q398" s="234">
        <f>ROUND(E398*P398,2)</f>
        <v>0</v>
      </c>
      <c r="R398" s="235" t="s">
        <v>716</v>
      </c>
      <c r="S398" s="235" t="s">
        <v>277</v>
      </c>
      <c r="T398" s="235" t="s">
        <v>278</v>
      </c>
      <c r="U398" s="235">
        <v>0</v>
      </c>
      <c r="V398" s="235">
        <f>ROUND(E398*U398,2)</f>
        <v>0</v>
      </c>
      <c r="W398" s="235"/>
      <c r="X398" s="235" t="s">
        <v>346</v>
      </c>
      <c r="Y398" s="235" t="s">
        <v>280</v>
      </c>
      <c r="Z398" s="214"/>
      <c r="AA398" s="214"/>
      <c r="AB398" s="214"/>
      <c r="AC398" s="214"/>
      <c r="AD398" s="214"/>
      <c r="AE398" s="214"/>
      <c r="AF398" s="214"/>
      <c r="AG398" s="214" t="s">
        <v>347</v>
      </c>
      <c r="AH398" s="214"/>
      <c r="AI398" s="214"/>
      <c r="AJ398" s="214"/>
      <c r="AK398" s="214"/>
      <c r="AL398" s="214"/>
      <c r="AM398" s="214"/>
      <c r="AN398" s="214"/>
      <c r="AO398" s="214"/>
      <c r="AP398" s="214"/>
      <c r="AQ398" s="214"/>
      <c r="AR398" s="214"/>
      <c r="AS398" s="214"/>
      <c r="AT398" s="214"/>
      <c r="AU398" s="214"/>
      <c r="AV398" s="214"/>
      <c r="AW398" s="214"/>
      <c r="AX398" s="214"/>
      <c r="AY398" s="214"/>
      <c r="AZ398" s="214"/>
      <c r="BA398" s="214"/>
      <c r="BB398" s="214"/>
      <c r="BC398" s="214"/>
      <c r="BD398" s="214"/>
      <c r="BE398" s="214"/>
      <c r="BF398" s="214"/>
      <c r="BG398" s="214"/>
      <c r="BH398" s="214"/>
    </row>
    <row r="399" spans="1:60" ht="22.5" outlineLevel="2" x14ac:dyDescent="0.2">
      <c r="A399" s="231"/>
      <c r="B399" s="232"/>
      <c r="C399" s="263" t="s">
        <v>775</v>
      </c>
      <c r="D399" s="237"/>
      <c r="E399" s="238">
        <v>9.5899999999999996E-3</v>
      </c>
      <c r="F399" s="235"/>
      <c r="G399" s="235"/>
      <c r="H399" s="235"/>
      <c r="I399" s="235"/>
      <c r="J399" s="235"/>
      <c r="K399" s="235"/>
      <c r="L399" s="235"/>
      <c r="M399" s="235"/>
      <c r="N399" s="234"/>
      <c r="O399" s="234"/>
      <c r="P399" s="234"/>
      <c r="Q399" s="234"/>
      <c r="R399" s="235"/>
      <c r="S399" s="235"/>
      <c r="T399" s="235"/>
      <c r="U399" s="235"/>
      <c r="V399" s="235"/>
      <c r="W399" s="235"/>
      <c r="X399" s="235"/>
      <c r="Y399" s="235"/>
      <c r="Z399" s="214"/>
      <c r="AA399" s="214"/>
      <c r="AB399" s="214"/>
      <c r="AC399" s="214"/>
      <c r="AD399" s="214"/>
      <c r="AE399" s="214"/>
      <c r="AF399" s="214"/>
      <c r="AG399" s="214" t="s">
        <v>283</v>
      </c>
      <c r="AH399" s="214">
        <v>0</v>
      </c>
      <c r="AI399" s="214"/>
      <c r="AJ399" s="214"/>
      <c r="AK399" s="214"/>
      <c r="AL399" s="214"/>
      <c r="AM399" s="214"/>
      <c r="AN399" s="214"/>
      <c r="AO399" s="214"/>
      <c r="AP399" s="214"/>
      <c r="AQ399" s="214"/>
      <c r="AR399" s="214"/>
      <c r="AS399" s="214"/>
      <c r="AT399" s="214"/>
      <c r="AU399" s="214"/>
      <c r="AV399" s="214"/>
      <c r="AW399" s="214"/>
      <c r="AX399" s="214"/>
      <c r="AY399" s="214"/>
      <c r="AZ399" s="214"/>
      <c r="BA399" s="214"/>
      <c r="BB399" s="214"/>
      <c r="BC399" s="214"/>
      <c r="BD399" s="214"/>
      <c r="BE399" s="214"/>
      <c r="BF399" s="214"/>
      <c r="BG399" s="214"/>
      <c r="BH399" s="214"/>
    </row>
    <row r="400" spans="1:60" ht="22.5" outlineLevel="3" x14ac:dyDescent="0.2">
      <c r="A400" s="231"/>
      <c r="B400" s="232"/>
      <c r="C400" s="263" t="s">
        <v>776</v>
      </c>
      <c r="D400" s="237"/>
      <c r="E400" s="238">
        <v>1.0410000000000001E-2</v>
      </c>
      <c r="F400" s="235"/>
      <c r="G400" s="235"/>
      <c r="H400" s="235"/>
      <c r="I400" s="235"/>
      <c r="J400" s="235"/>
      <c r="K400" s="235"/>
      <c r="L400" s="235"/>
      <c r="M400" s="235"/>
      <c r="N400" s="234"/>
      <c r="O400" s="234"/>
      <c r="P400" s="234"/>
      <c r="Q400" s="234"/>
      <c r="R400" s="235"/>
      <c r="S400" s="235"/>
      <c r="T400" s="235"/>
      <c r="U400" s="235"/>
      <c r="V400" s="235"/>
      <c r="W400" s="235"/>
      <c r="X400" s="235"/>
      <c r="Y400" s="235"/>
      <c r="Z400" s="214"/>
      <c r="AA400" s="214"/>
      <c r="AB400" s="214"/>
      <c r="AC400" s="214"/>
      <c r="AD400" s="214"/>
      <c r="AE400" s="214"/>
      <c r="AF400" s="214"/>
      <c r="AG400" s="214" t="s">
        <v>283</v>
      </c>
      <c r="AH400" s="214">
        <v>0</v>
      </c>
      <c r="AI400" s="214"/>
      <c r="AJ400" s="214"/>
      <c r="AK400" s="214"/>
      <c r="AL400" s="214"/>
      <c r="AM400" s="214"/>
      <c r="AN400" s="214"/>
      <c r="AO400" s="214"/>
      <c r="AP400" s="214"/>
      <c r="AQ400" s="214"/>
      <c r="AR400" s="214"/>
      <c r="AS400" s="214"/>
      <c r="AT400" s="214"/>
      <c r="AU400" s="214"/>
      <c r="AV400" s="214"/>
      <c r="AW400" s="214"/>
      <c r="AX400" s="214"/>
      <c r="AY400" s="214"/>
      <c r="AZ400" s="214"/>
      <c r="BA400" s="214"/>
      <c r="BB400" s="214"/>
      <c r="BC400" s="214"/>
      <c r="BD400" s="214"/>
      <c r="BE400" s="214"/>
      <c r="BF400" s="214"/>
      <c r="BG400" s="214"/>
      <c r="BH400" s="214"/>
    </row>
    <row r="401" spans="1:60" ht="22.5" outlineLevel="1" x14ac:dyDescent="0.2">
      <c r="A401" s="248">
        <v>128</v>
      </c>
      <c r="B401" s="249" t="s">
        <v>777</v>
      </c>
      <c r="C401" s="262" t="s">
        <v>778</v>
      </c>
      <c r="D401" s="250" t="s">
        <v>398</v>
      </c>
      <c r="E401" s="251">
        <v>4</v>
      </c>
      <c r="F401" s="252"/>
      <c r="G401" s="253">
        <f>ROUND(E401*F401,2)</f>
        <v>0</v>
      </c>
      <c r="H401" s="236"/>
      <c r="I401" s="235">
        <f>ROUND(E401*H401,2)</f>
        <v>0</v>
      </c>
      <c r="J401" s="236"/>
      <c r="K401" s="235">
        <f>ROUND(E401*J401,2)</f>
        <v>0</v>
      </c>
      <c r="L401" s="235">
        <v>21</v>
      </c>
      <c r="M401" s="235">
        <f>G401*(1+L401/100)</f>
        <v>0</v>
      </c>
      <c r="N401" s="234">
        <v>0</v>
      </c>
      <c r="O401" s="234">
        <f>ROUND(E401*N401,2)</f>
        <v>0</v>
      </c>
      <c r="P401" s="234">
        <v>0</v>
      </c>
      <c r="Q401" s="234">
        <f>ROUND(E401*P401,2)</f>
        <v>0</v>
      </c>
      <c r="R401" s="235"/>
      <c r="S401" s="235" t="s">
        <v>311</v>
      </c>
      <c r="T401" s="235" t="s">
        <v>312</v>
      </c>
      <c r="U401" s="235">
        <v>0</v>
      </c>
      <c r="V401" s="235">
        <f>ROUND(E401*U401,2)</f>
        <v>0</v>
      </c>
      <c r="W401" s="235"/>
      <c r="X401" s="235" t="s">
        <v>346</v>
      </c>
      <c r="Y401" s="235" t="s">
        <v>280</v>
      </c>
      <c r="Z401" s="214"/>
      <c r="AA401" s="214"/>
      <c r="AB401" s="214"/>
      <c r="AC401" s="214"/>
      <c r="AD401" s="214"/>
      <c r="AE401" s="214"/>
      <c r="AF401" s="214"/>
      <c r="AG401" s="214" t="s">
        <v>347</v>
      </c>
      <c r="AH401" s="214"/>
      <c r="AI401" s="214"/>
      <c r="AJ401" s="214"/>
      <c r="AK401" s="214"/>
      <c r="AL401" s="214"/>
      <c r="AM401" s="214"/>
      <c r="AN401" s="214"/>
      <c r="AO401" s="214"/>
      <c r="AP401" s="214"/>
      <c r="AQ401" s="214"/>
      <c r="AR401" s="214"/>
      <c r="AS401" s="214"/>
      <c r="AT401" s="214"/>
      <c r="AU401" s="214"/>
      <c r="AV401" s="214"/>
      <c r="AW401" s="214"/>
      <c r="AX401" s="214"/>
      <c r="AY401" s="214"/>
      <c r="AZ401" s="214"/>
      <c r="BA401" s="214"/>
      <c r="BB401" s="214"/>
      <c r="BC401" s="214"/>
      <c r="BD401" s="214"/>
      <c r="BE401" s="214"/>
      <c r="BF401" s="214"/>
      <c r="BG401" s="214"/>
      <c r="BH401" s="214"/>
    </row>
    <row r="402" spans="1:60" ht="22.5" outlineLevel="1" x14ac:dyDescent="0.2">
      <c r="A402" s="231">
        <v>129</v>
      </c>
      <c r="B402" s="232" t="s">
        <v>779</v>
      </c>
      <c r="C402" s="265" t="s">
        <v>780</v>
      </c>
      <c r="D402" s="233" t="s">
        <v>0</v>
      </c>
      <c r="E402" s="260"/>
      <c r="F402" s="236"/>
      <c r="G402" s="235">
        <f>ROUND(E402*F402,2)</f>
        <v>0</v>
      </c>
      <c r="H402" s="236"/>
      <c r="I402" s="235">
        <f>ROUND(E402*H402,2)</f>
        <v>0</v>
      </c>
      <c r="J402" s="236"/>
      <c r="K402" s="235">
        <f>ROUND(E402*J402,2)</f>
        <v>0</v>
      </c>
      <c r="L402" s="235">
        <v>21</v>
      </c>
      <c r="M402" s="235">
        <f>G402*(1+L402/100)</f>
        <v>0</v>
      </c>
      <c r="N402" s="234">
        <v>0</v>
      </c>
      <c r="O402" s="234">
        <f>ROUND(E402*N402,2)</f>
        <v>0</v>
      </c>
      <c r="P402" s="234">
        <v>0</v>
      </c>
      <c r="Q402" s="234">
        <f>ROUND(E402*P402,2)</f>
        <v>0</v>
      </c>
      <c r="R402" s="235"/>
      <c r="S402" s="235" t="s">
        <v>277</v>
      </c>
      <c r="T402" s="235" t="s">
        <v>278</v>
      </c>
      <c r="U402" s="235">
        <v>0</v>
      </c>
      <c r="V402" s="235">
        <f>ROUND(E402*U402,2)</f>
        <v>0</v>
      </c>
      <c r="W402" s="235"/>
      <c r="X402" s="235" t="s">
        <v>705</v>
      </c>
      <c r="Y402" s="235" t="s">
        <v>280</v>
      </c>
      <c r="Z402" s="214"/>
      <c r="AA402" s="214"/>
      <c r="AB402" s="214"/>
      <c r="AC402" s="214"/>
      <c r="AD402" s="214"/>
      <c r="AE402" s="214"/>
      <c r="AF402" s="214"/>
      <c r="AG402" s="214" t="s">
        <v>723</v>
      </c>
      <c r="AH402" s="214"/>
      <c r="AI402" s="214"/>
      <c r="AJ402" s="214"/>
      <c r="AK402" s="214"/>
      <c r="AL402" s="214"/>
      <c r="AM402" s="214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</row>
    <row r="403" spans="1:60" x14ac:dyDescent="0.2">
      <c r="A403" s="241" t="s">
        <v>272</v>
      </c>
      <c r="B403" s="242" t="s">
        <v>220</v>
      </c>
      <c r="C403" s="261" t="s">
        <v>221</v>
      </c>
      <c r="D403" s="243"/>
      <c r="E403" s="244"/>
      <c r="F403" s="245"/>
      <c r="G403" s="246">
        <f>SUMIF(AG404:AG406,"&lt;&gt;NOR",G404:G406)</f>
        <v>0</v>
      </c>
      <c r="H403" s="240"/>
      <c r="I403" s="240">
        <f>SUM(I404:I406)</f>
        <v>0</v>
      </c>
      <c r="J403" s="240"/>
      <c r="K403" s="240">
        <f>SUM(K404:K406)</f>
        <v>0</v>
      </c>
      <c r="L403" s="240"/>
      <c r="M403" s="240">
        <f>SUM(M404:M406)</f>
        <v>0</v>
      </c>
      <c r="N403" s="239"/>
      <c r="O403" s="239">
        <f>SUM(O404:O406)</f>
        <v>0.62</v>
      </c>
      <c r="P403" s="239"/>
      <c r="Q403" s="239">
        <f>SUM(Q404:Q406)</f>
        <v>0</v>
      </c>
      <c r="R403" s="240"/>
      <c r="S403" s="240"/>
      <c r="T403" s="240"/>
      <c r="U403" s="240"/>
      <c r="V403" s="240">
        <f>SUM(V404:V406)</f>
        <v>48.79</v>
      </c>
      <c r="W403" s="240"/>
      <c r="X403" s="240"/>
      <c r="Y403" s="240"/>
      <c r="AG403" t="s">
        <v>273</v>
      </c>
    </row>
    <row r="404" spans="1:60" outlineLevel="1" x14ac:dyDescent="0.2">
      <c r="A404" s="248">
        <v>130</v>
      </c>
      <c r="B404" s="249" t="s">
        <v>781</v>
      </c>
      <c r="C404" s="262" t="s">
        <v>782</v>
      </c>
      <c r="D404" s="250" t="s">
        <v>342</v>
      </c>
      <c r="E404" s="251">
        <v>63.37</v>
      </c>
      <c r="F404" s="252"/>
      <c r="G404" s="253">
        <f>ROUND(E404*F404,2)</f>
        <v>0</v>
      </c>
      <c r="H404" s="236"/>
      <c r="I404" s="235">
        <f>ROUND(E404*H404,2)</f>
        <v>0</v>
      </c>
      <c r="J404" s="236"/>
      <c r="K404" s="235">
        <f>ROUND(E404*J404,2)</f>
        <v>0</v>
      </c>
      <c r="L404" s="235">
        <v>21</v>
      </c>
      <c r="M404" s="235">
        <f>G404*(1+L404/100)</f>
        <v>0</v>
      </c>
      <c r="N404" s="234">
        <v>9.7699999999999992E-3</v>
      </c>
      <c r="O404" s="234">
        <f>ROUND(E404*N404,2)</f>
        <v>0.62</v>
      </c>
      <c r="P404" s="234">
        <v>0</v>
      </c>
      <c r="Q404" s="234">
        <f>ROUND(E404*P404,2)</f>
        <v>0</v>
      </c>
      <c r="R404" s="235"/>
      <c r="S404" s="235" t="s">
        <v>311</v>
      </c>
      <c r="T404" s="235" t="s">
        <v>312</v>
      </c>
      <c r="U404" s="235">
        <v>0.77</v>
      </c>
      <c r="V404" s="235">
        <f>ROUND(E404*U404,2)</f>
        <v>48.79</v>
      </c>
      <c r="W404" s="235"/>
      <c r="X404" s="235" t="s">
        <v>279</v>
      </c>
      <c r="Y404" s="235" t="s">
        <v>280</v>
      </c>
      <c r="Z404" s="214"/>
      <c r="AA404" s="214"/>
      <c r="AB404" s="214"/>
      <c r="AC404" s="214"/>
      <c r="AD404" s="214"/>
      <c r="AE404" s="214"/>
      <c r="AF404" s="214"/>
      <c r="AG404" s="214" t="s">
        <v>281</v>
      </c>
      <c r="AH404" s="214"/>
      <c r="AI404" s="214"/>
      <c r="AJ404" s="214"/>
      <c r="AK404" s="214"/>
      <c r="AL404" s="214"/>
      <c r="AM404" s="214"/>
      <c r="AN404" s="214"/>
      <c r="AO404" s="214"/>
      <c r="AP404" s="214"/>
      <c r="AQ404" s="214"/>
      <c r="AR404" s="214"/>
      <c r="AS404" s="214"/>
      <c r="AT404" s="214"/>
      <c r="AU404" s="214"/>
      <c r="AV404" s="214"/>
      <c r="AW404" s="214"/>
      <c r="AX404" s="214"/>
      <c r="AY404" s="214"/>
      <c r="AZ404" s="214"/>
      <c r="BA404" s="214"/>
      <c r="BB404" s="214"/>
      <c r="BC404" s="214"/>
      <c r="BD404" s="214"/>
      <c r="BE404" s="214"/>
      <c r="BF404" s="214"/>
      <c r="BG404" s="214"/>
      <c r="BH404" s="214"/>
    </row>
    <row r="405" spans="1:60" outlineLevel="2" x14ac:dyDescent="0.2">
      <c r="A405" s="231"/>
      <c r="B405" s="232"/>
      <c r="C405" s="263" t="s">
        <v>783</v>
      </c>
      <c r="D405" s="237"/>
      <c r="E405" s="238">
        <v>15.201000000000001</v>
      </c>
      <c r="F405" s="235"/>
      <c r="G405" s="235"/>
      <c r="H405" s="235"/>
      <c r="I405" s="235"/>
      <c r="J405" s="235"/>
      <c r="K405" s="235"/>
      <c r="L405" s="235"/>
      <c r="M405" s="235"/>
      <c r="N405" s="234"/>
      <c r="O405" s="234"/>
      <c r="P405" s="234"/>
      <c r="Q405" s="234"/>
      <c r="R405" s="235"/>
      <c r="S405" s="235"/>
      <c r="T405" s="235"/>
      <c r="U405" s="235"/>
      <c r="V405" s="235"/>
      <c r="W405" s="235"/>
      <c r="X405" s="235"/>
      <c r="Y405" s="235"/>
      <c r="Z405" s="214"/>
      <c r="AA405" s="214"/>
      <c r="AB405" s="214"/>
      <c r="AC405" s="214"/>
      <c r="AD405" s="214"/>
      <c r="AE405" s="214"/>
      <c r="AF405" s="214"/>
      <c r="AG405" s="214" t="s">
        <v>283</v>
      </c>
      <c r="AH405" s="214">
        <v>0</v>
      </c>
      <c r="AI405" s="214"/>
      <c r="AJ405" s="214"/>
      <c r="AK405" s="214"/>
      <c r="AL405" s="214"/>
      <c r="AM405" s="214"/>
      <c r="AN405" s="214"/>
      <c r="AO405" s="214"/>
      <c r="AP405" s="214"/>
      <c r="AQ405" s="214"/>
      <c r="AR405" s="214"/>
      <c r="AS405" s="214"/>
      <c r="AT405" s="214"/>
      <c r="AU405" s="214"/>
      <c r="AV405" s="214"/>
      <c r="AW405" s="214"/>
      <c r="AX405" s="214"/>
      <c r="AY405" s="214"/>
      <c r="AZ405" s="214"/>
      <c r="BA405" s="214"/>
      <c r="BB405" s="214"/>
      <c r="BC405" s="214"/>
      <c r="BD405" s="214"/>
      <c r="BE405" s="214"/>
      <c r="BF405" s="214"/>
      <c r="BG405" s="214"/>
      <c r="BH405" s="214"/>
    </row>
    <row r="406" spans="1:60" outlineLevel="3" x14ac:dyDescent="0.2">
      <c r="A406" s="231"/>
      <c r="B406" s="232"/>
      <c r="C406" s="263" t="s">
        <v>784</v>
      </c>
      <c r="D406" s="237"/>
      <c r="E406" s="238">
        <v>48.168999999999997</v>
      </c>
      <c r="F406" s="235"/>
      <c r="G406" s="235"/>
      <c r="H406" s="235"/>
      <c r="I406" s="235"/>
      <c r="J406" s="235"/>
      <c r="K406" s="235"/>
      <c r="L406" s="235"/>
      <c r="M406" s="235"/>
      <c r="N406" s="234"/>
      <c r="O406" s="234"/>
      <c r="P406" s="234"/>
      <c r="Q406" s="234"/>
      <c r="R406" s="235"/>
      <c r="S406" s="235"/>
      <c r="T406" s="235"/>
      <c r="U406" s="235"/>
      <c r="V406" s="235"/>
      <c r="W406" s="235"/>
      <c r="X406" s="235"/>
      <c r="Y406" s="235"/>
      <c r="Z406" s="214"/>
      <c r="AA406" s="214"/>
      <c r="AB406" s="214"/>
      <c r="AC406" s="214"/>
      <c r="AD406" s="214"/>
      <c r="AE406" s="214"/>
      <c r="AF406" s="214"/>
      <c r="AG406" s="214" t="s">
        <v>283</v>
      </c>
      <c r="AH406" s="214">
        <v>0</v>
      </c>
      <c r="AI406" s="214"/>
      <c r="AJ406" s="214"/>
      <c r="AK406" s="214"/>
      <c r="AL406" s="214"/>
      <c r="AM406" s="214"/>
      <c r="AN406" s="214"/>
      <c r="AO406" s="214"/>
      <c r="AP406" s="214"/>
      <c r="AQ406" s="214"/>
      <c r="AR406" s="214"/>
      <c r="AS406" s="214"/>
      <c r="AT406" s="214"/>
      <c r="AU406" s="214"/>
      <c r="AV406" s="214"/>
      <c r="AW406" s="214"/>
      <c r="AX406" s="214"/>
      <c r="AY406" s="214"/>
      <c r="AZ406" s="214"/>
      <c r="BA406" s="214"/>
      <c r="BB406" s="214"/>
      <c r="BC406" s="214"/>
      <c r="BD406" s="214"/>
      <c r="BE406" s="214"/>
      <c r="BF406" s="214"/>
      <c r="BG406" s="214"/>
      <c r="BH406" s="214"/>
    </row>
    <row r="407" spans="1:60" x14ac:dyDescent="0.2">
      <c r="A407" s="241" t="s">
        <v>272</v>
      </c>
      <c r="B407" s="242" t="s">
        <v>224</v>
      </c>
      <c r="C407" s="261" t="s">
        <v>225</v>
      </c>
      <c r="D407" s="243"/>
      <c r="E407" s="244"/>
      <c r="F407" s="245"/>
      <c r="G407" s="246">
        <f>SUMIF(AG408:AG418,"&lt;&gt;NOR",G408:G418)</f>
        <v>0</v>
      </c>
      <c r="H407" s="240"/>
      <c r="I407" s="240">
        <f>SUM(I408:I418)</f>
        <v>0</v>
      </c>
      <c r="J407" s="240"/>
      <c r="K407" s="240">
        <f>SUM(K408:K418)</f>
        <v>0</v>
      </c>
      <c r="L407" s="240"/>
      <c r="M407" s="240">
        <f>SUM(M408:M418)</f>
        <v>0</v>
      </c>
      <c r="N407" s="239"/>
      <c r="O407" s="239">
        <f>SUM(O408:O418)</f>
        <v>0.05</v>
      </c>
      <c r="P407" s="239"/>
      <c r="Q407" s="239">
        <f>SUM(Q408:Q418)</f>
        <v>0</v>
      </c>
      <c r="R407" s="240"/>
      <c r="S407" s="240"/>
      <c r="T407" s="240"/>
      <c r="U407" s="240"/>
      <c r="V407" s="240">
        <f>SUM(V408:V418)</f>
        <v>106.73</v>
      </c>
      <c r="W407" s="240"/>
      <c r="X407" s="240"/>
      <c r="Y407" s="240"/>
      <c r="AG407" t="s">
        <v>273</v>
      </c>
    </row>
    <row r="408" spans="1:60" ht="22.5" outlineLevel="1" x14ac:dyDescent="0.2">
      <c r="A408" s="248">
        <v>131</v>
      </c>
      <c r="B408" s="249" t="s">
        <v>785</v>
      </c>
      <c r="C408" s="262" t="s">
        <v>786</v>
      </c>
      <c r="D408" s="250" t="s">
        <v>342</v>
      </c>
      <c r="E408" s="251">
        <v>561.74099999999999</v>
      </c>
      <c r="F408" s="252"/>
      <c r="G408" s="253">
        <f>ROUND(E408*F408,2)</f>
        <v>0</v>
      </c>
      <c r="H408" s="236"/>
      <c r="I408" s="235">
        <f>ROUND(E408*H408,2)</f>
        <v>0</v>
      </c>
      <c r="J408" s="236"/>
      <c r="K408" s="235">
        <f>ROUND(E408*J408,2)</f>
        <v>0</v>
      </c>
      <c r="L408" s="235">
        <v>21</v>
      </c>
      <c r="M408" s="235">
        <f>G408*(1+L408/100)</f>
        <v>0</v>
      </c>
      <c r="N408" s="234">
        <v>9.0000000000000006E-5</v>
      </c>
      <c r="O408" s="234">
        <f>ROUND(E408*N408,2)</f>
        <v>0.05</v>
      </c>
      <c r="P408" s="234">
        <v>0</v>
      </c>
      <c r="Q408" s="234">
        <f>ROUND(E408*P408,2)</f>
        <v>0</v>
      </c>
      <c r="R408" s="235"/>
      <c r="S408" s="235" t="s">
        <v>277</v>
      </c>
      <c r="T408" s="235" t="s">
        <v>278</v>
      </c>
      <c r="U408" s="235">
        <v>0.19</v>
      </c>
      <c r="V408" s="235">
        <f>ROUND(E408*U408,2)</f>
        <v>106.73</v>
      </c>
      <c r="W408" s="235"/>
      <c r="X408" s="235" t="s">
        <v>484</v>
      </c>
      <c r="Y408" s="235" t="s">
        <v>280</v>
      </c>
      <c r="Z408" s="214"/>
      <c r="AA408" s="214"/>
      <c r="AB408" s="214"/>
      <c r="AC408" s="214"/>
      <c r="AD408" s="214"/>
      <c r="AE408" s="214"/>
      <c r="AF408" s="214"/>
      <c r="AG408" s="214" t="s">
        <v>787</v>
      </c>
      <c r="AH408" s="214"/>
      <c r="AI408" s="214"/>
      <c r="AJ408" s="214"/>
      <c r="AK408" s="214"/>
      <c r="AL408" s="214"/>
      <c r="AM408" s="214"/>
      <c r="AN408" s="214"/>
      <c r="AO408" s="214"/>
      <c r="AP408" s="214"/>
      <c r="AQ408" s="214"/>
      <c r="AR408" s="214"/>
      <c r="AS408" s="214"/>
      <c r="AT408" s="214"/>
      <c r="AU408" s="214"/>
      <c r="AV408" s="214"/>
      <c r="AW408" s="214"/>
      <c r="AX408" s="214"/>
      <c r="AY408" s="214"/>
      <c r="AZ408" s="214"/>
      <c r="BA408" s="214"/>
      <c r="BB408" s="214"/>
      <c r="BC408" s="214"/>
      <c r="BD408" s="214"/>
      <c r="BE408" s="214"/>
      <c r="BF408" s="214"/>
      <c r="BG408" s="214"/>
      <c r="BH408" s="214"/>
    </row>
    <row r="409" spans="1:60" ht="22.5" outlineLevel="2" x14ac:dyDescent="0.2">
      <c r="A409" s="231"/>
      <c r="B409" s="232"/>
      <c r="C409" s="263" t="s">
        <v>788</v>
      </c>
      <c r="D409" s="237"/>
      <c r="E409" s="238">
        <v>51.561999999999998</v>
      </c>
      <c r="F409" s="235"/>
      <c r="G409" s="235"/>
      <c r="H409" s="235"/>
      <c r="I409" s="235"/>
      <c r="J409" s="235"/>
      <c r="K409" s="235"/>
      <c r="L409" s="235"/>
      <c r="M409" s="235"/>
      <c r="N409" s="234"/>
      <c r="O409" s="234"/>
      <c r="P409" s="234"/>
      <c r="Q409" s="234"/>
      <c r="R409" s="235"/>
      <c r="S409" s="235"/>
      <c r="T409" s="235"/>
      <c r="U409" s="235"/>
      <c r="V409" s="235"/>
      <c r="W409" s="235"/>
      <c r="X409" s="235"/>
      <c r="Y409" s="235"/>
      <c r="Z409" s="214"/>
      <c r="AA409" s="214"/>
      <c r="AB409" s="214"/>
      <c r="AC409" s="214"/>
      <c r="AD409" s="214"/>
      <c r="AE409" s="214"/>
      <c r="AF409" s="214"/>
      <c r="AG409" s="214" t="s">
        <v>283</v>
      </c>
      <c r="AH409" s="214">
        <v>0</v>
      </c>
      <c r="AI409" s="214"/>
      <c r="AJ409" s="214"/>
      <c r="AK409" s="214"/>
      <c r="AL409" s="214"/>
      <c r="AM409" s="214"/>
      <c r="AN409" s="214"/>
      <c r="AO409" s="214"/>
      <c r="AP409" s="214"/>
      <c r="AQ409" s="214"/>
      <c r="AR409" s="214"/>
      <c r="AS409" s="214"/>
      <c r="AT409" s="214"/>
      <c r="AU409" s="214"/>
      <c r="AV409" s="214"/>
      <c r="AW409" s="214"/>
      <c r="AX409" s="214"/>
      <c r="AY409" s="214"/>
      <c r="AZ409" s="214"/>
      <c r="BA409" s="214"/>
      <c r="BB409" s="214"/>
      <c r="BC409" s="214"/>
      <c r="BD409" s="214"/>
      <c r="BE409" s="214"/>
      <c r="BF409" s="214"/>
      <c r="BG409" s="214"/>
      <c r="BH409" s="214"/>
    </row>
    <row r="410" spans="1:60" ht="22.5" outlineLevel="3" x14ac:dyDescent="0.2">
      <c r="A410" s="231"/>
      <c r="B410" s="232"/>
      <c r="C410" s="263" t="s">
        <v>583</v>
      </c>
      <c r="D410" s="237"/>
      <c r="E410" s="238"/>
      <c r="F410" s="235"/>
      <c r="G410" s="235"/>
      <c r="H410" s="235"/>
      <c r="I410" s="235"/>
      <c r="J410" s="235"/>
      <c r="K410" s="235"/>
      <c r="L410" s="235"/>
      <c r="M410" s="235"/>
      <c r="N410" s="234"/>
      <c r="O410" s="234"/>
      <c r="P410" s="234"/>
      <c r="Q410" s="234"/>
      <c r="R410" s="235"/>
      <c r="S410" s="235"/>
      <c r="T410" s="235"/>
      <c r="U410" s="235"/>
      <c r="V410" s="235"/>
      <c r="W410" s="235"/>
      <c r="X410" s="235"/>
      <c r="Y410" s="235"/>
      <c r="Z410" s="214"/>
      <c r="AA410" s="214"/>
      <c r="AB410" s="214"/>
      <c r="AC410" s="214"/>
      <c r="AD410" s="214"/>
      <c r="AE410" s="214"/>
      <c r="AF410" s="214"/>
      <c r="AG410" s="214" t="s">
        <v>283</v>
      </c>
      <c r="AH410" s="214">
        <v>0</v>
      </c>
      <c r="AI410" s="214"/>
      <c r="AJ410" s="214"/>
      <c r="AK410" s="214"/>
      <c r="AL410" s="214"/>
      <c r="AM410" s="214"/>
      <c r="AN410" s="214"/>
      <c r="AO410" s="214"/>
      <c r="AP410" s="214"/>
      <c r="AQ410" s="214"/>
      <c r="AR410" s="214"/>
      <c r="AS410" s="214"/>
      <c r="AT410" s="214"/>
      <c r="AU410" s="214"/>
      <c r="AV410" s="214"/>
      <c r="AW410" s="214"/>
      <c r="AX410" s="214"/>
      <c r="AY410" s="214"/>
      <c r="AZ410" s="214"/>
      <c r="BA410" s="214"/>
      <c r="BB410" s="214"/>
      <c r="BC410" s="214"/>
      <c r="BD410" s="214"/>
      <c r="BE410" s="214"/>
      <c r="BF410" s="214"/>
      <c r="BG410" s="214"/>
      <c r="BH410" s="214"/>
    </row>
    <row r="411" spans="1:60" outlineLevel="3" x14ac:dyDescent="0.2">
      <c r="A411" s="231"/>
      <c r="B411" s="232"/>
      <c r="C411" s="263" t="s">
        <v>789</v>
      </c>
      <c r="D411" s="237"/>
      <c r="E411" s="238">
        <v>65.8</v>
      </c>
      <c r="F411" s="235"/>
      <c r="G411" s="235"/>
      <c r="H411" s="235"/>
      <c r="I411" s="235"/>
      <c r="J411" s="235"/>
      <c r="K411" s="235"/>
      <c r="L411" s="235"/>
      <c r="M411" s="235"/>
      <c r="N411" s="234"/>
      <c r="O411" s="234"/>
      <c r="P411" s="234"/>
      <c r="Q411" s="234"/>
      <c r="R411" s="235"/>
      <c r="S411" s="235"/>
      <c r="T411" s="235"/>
      <c r="U411" s="235"/>
      <c r="V411" s="235"/>
      <c r="W411" s="235"/>
      <c r="X411" s="235"/>
      <c r="Y411" s="235"/>
      <c r="Z411" s="214"/>
      <c r="AA411" s="214"/>
      <c r="AB411" s="214"/>
      <c r="AC411" s="214"/>
      <c r="AD411" s="214"/>
      <c r="AE411" s="214"/>
      <c r="AF411" s="214"/>
      <c r="AG411" s="214" t="s">
        <v>283</v>
      </c>
      <c r="AH411" s="214">
        <v>0</v>
      </c>
      <c r="AI411" s="214"/>
      <c r="AJ411" s="214"/>
      <c r="AK411" s="214"/>
      <c r="AL411" s="214"/>
      <c r="AM411" s="214"/>
      <c r="AN411" s="214"/>
      <c r="AO411" s="214"/>
      <c r="AP411" s="214"/>
      <c r="AQ411" s="214"/>
      <c r="AR411" s="214"/>
      <c r="AS411" s="214"/>
      <c r="AT411" s="214"/>
      <c r="AU411" s="214"/>
      <c r="AV411" s="214"/>
      <c r="AW411" s="214"/>
      <c r="AX411" s="214"/>
      <c r="AY411" s="214"/>
      <c r="AZ411" s="214"/>
      <c r="BA411" s="214"/>
      <c r="BB411" s="214"/>
      <c r="BC411" s="214"/>
      <c r="BD411" s="214"/>
      <c r="BE411" s="214"/>
      <c r="BF411" s="214"/>
      <c r="BG411" s="214"/>
      <c r="BH411" s="214"/>
    </row>
    <row r="412" spans="1:60" outlineLevel="3" x14ac:dyDescent="0.2">
      <c r="A412" s="231"/>
      <c r="B412" s="232"/>
      <c r="C412" s="263" t="s">
        <v>790</v>
      </c>
      <c r="D412" s="237"/>
      <c r="E412" s="238">
        <v>154</v>
      </c>
      <c r="F412" s="235"/>
      <c r="G412" s="235"/>
      <c r="H412" s="235"/>
      <c r="I412" s="235"/>
      <c r="J412" s="235"/>
      <c r="K412" s="235"/>
      <c r="L412" s="235"/>
      <c r="M412" s="235"/>
      <c r="N412" s="234"/>
      <c r="O412" s="234"/>
      <c r="P412" s="234"/>
      <c r="Q412" s="234"/>
      <c r="R412" s="235"/>
      <c r="S412" s="235"/>
      <c r="T412" s="235"/>
      <c r="U412" s="235"/>
      <c r="V412" s="235"/>
      <c r="W412" s="235"/>
      <c r="X412" s="235"/>
      <c r="Y412" s="235"/>
      <c r="Z412" s="214"/>
      <c r="AA412" s="214"/>
      <c r="AB412" s="214"/>
      <c r="AC412" s="214"/>
      <c r="AD412" s="214"/>
      <c r="AE412" s="214"/>
      <c r="AF412" s="214"/>
      <c r="AG412" s="214" t="s">
        <v>283</v>
      </c>
      <c r="AH412" s="214">
        <v>0</v>
      </c>
      <c r="AI412" s="214"/>
      <c r="AJ412" s="214"/>
      <c r="AK412" s="214"/>
      <c r="AL412" s="214"/>
      <c r="AM412" s="214"/>
      <c r="AN412" s="214"/>
      <c r="AO412" s="214"/>
      <c r="AP412" s="214"/>
      <c r="AQ412" s="214"/>
      <c r="AR412" s="214"/>
      <c r="AS412" s="214"/>
      <c r="AT412" s="214"/>
      <c r="AU412" s="214"/>
      <c r="AV412" s="214"/>
      <c r="AW412" s="214"/>
      <c r="AX412" s="214"/>
      <c r="AY412" s="214"/>
      <c r="AZ412" s="214"/>
      <c r="BA412" s="214"/>
      <c r="BB412" s="214"/>
      <c r="BC412" s="214"/>
      <c r="BD412" s="214"/>
      <c r="BE412" s="214"/>
      <c r="BF412" s="214"/>
      <c r="BG412" s="214"/>
      <c r="BH412" s="214"/>
    </row>
    <row r="413" spans="1:60" outlineLevel="3" x14ac:dyDescent="0.2">
      <c r="A413" s="231"/>
      <c r="B413" s="232"/>
      <c r="C413" s="263" t="s">
        <v>588</v>
      </c>
      <c r="D413" s="237"/>
      <c r="E413" s="238">
        <v>77</v>
      </c>
      <c r="F413" s="235"/>
      <c r="G413" s="235"/>
      <c r="H413" s="235"/>
      <c r="I413" s="235"/>
      <c r="J413" s="235"/>
      <c r="K413" s="235"/>
      <c r="L413" s="235"/>
      <c r="M413" s="235"/>
      <c r="N413" s="234"/>
      <c r="O413" s="234"/>
      <c r="P413" s="234"/>
      <c r="Q413" s="234"/>
      <c r="R413" s="235"/>
      <c r="S413" s="235"/>
      <c r="T413" s="235"/>
      <c r="U413" s="235"/>
      <c r="V413" s="235"/>
      <c r="W413" s="235"/>
      <c r="X413" s="235"/>
      <c r="Y413" s="235"/>
      <c r="Z413" s="214"/>
      <c r="AA413" s="214"/>
      <c r="AB413" s="214"/>
      <c r="AC413" s="214"/>
      <c r="AD413" s="214"/>
      <c r="AE413" s="214"/>
      <c r="AF413" s="214"/>
      <c r="AG413" s="214" t="s">
        <v>283</v>
      </c>
      <c r="AH413" s="214">
        <v>0</v>
      </c>
      <c r="AI413" s="214"/>
      <c r="AJ413" s="214"/>
      <c r="AK413" s="214"/>
      <c r="AL413" s="214"/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</row>
    <row r="414" spans="1:60" ht="22.5" outlineLevel="3" x14ac:dyDescent="0.2">
      <c r="A414" s="231"/>
      <c r="B414" s="232"/>
      <c r="C414" s="263" t="s">
        <v>791</v>
      </c>
      <c r="D414" s="237"/>
      <c r="E414" s="238">
        <v>0.53900000000000003</v>
      </c>
      <c r="F414" s="235"/>
      <c r="G414" s="235"/>
      <c r="H414" s="235"/>
      <c r="I414" s="235"/>
      <c r="J414" s="235"/>
      <c r="K414" s="235"/>
      <c r="L414" s="235"/>
      <c r="M414" s="235"/>
      <c r="N414" s="234"/>
      <c r="O414" s="234"/>
      <c r="P414" s="234"/>
      <c r="Q414" s="234"/>
      <c r="R414" s="235"/>
      <c r="S414" s="235"/>
      <c r="T414" s="235"/>
      <c r="U414" s="235"/>
      <c r="V414" s="235"/>
      <c r="W414" s="235"/>
      <c r="X414" s="235"/>
      <c r="Y414" s="235"/>
      <c r="Z414" s="214"/>
      <c r="AA414" s="214"/>
      <c r="AB414" s="214"/>
      <c r="AC414" s="214"/>
      <c r="AD414" s="214"/>
      <c r="AE414" s="214"/>
      <c r="AF414" s="214"/>
      <c r="AG414" s="214" t="s">
        <v>283</v>
      </c>
      <c r="AH414" s="214">
        <v>0</v>
      </c>
      <c r="AI414" s="214"/>
      <c r="AJ414" s="214"/>
      <c r="AK414" s="214"/>
      <c r="AL414" s="214"/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</row>
    <row r="415" spans="1:60" outlineLevel="3" x14ac:dyDescent="0.2">
      <c r="A415" s="231"/>
      <c r="B415" s="232"/>
      <c r="C415" s="263" t="s">
        <v>592</v>
      </c>
      <c r="D415" s="237"/>
      <c r="E415" s="238">
        <v>177</v>
      </c>
      <c r="F415" s="235"/>
      <c r="G415" s="235"/>
      <c r="H415" s="235"/>
      <c r="I415" s="235"/>
      <c r="J415" s="235"/>
      <c r="K415" s="235"/>
      <c r="L415" s="235"/>
      <c r="M415" s="235"/>
      <c r="N415" s="234"/>
      <c r="O415" s="234"/>
      <c r="P415" s="234"/>
      <c r="Q415" s="234"/>
      <c r="R415" s="235"/>
      <c r="S415" s="235"/>
      <c r="T415" s="235"/>
      <c r="U415" s="235"/>
      <c r="V415" s="235"/>
      <c r="W415" s="235"/>
      <c r="X415" s="235"/>
      <c r="Y415" s="235"/>
      <c r="Z415" s="214"/>
      <c r="AA415" s="214"/>
      <c r="AB415" s="214"/>
      <c r="AC415" s="214"/>
      <c r="AD415" s="214"/>
      <c r="AE415" s="214"/>
      <c r="AF415" s="214"/>
      <c r="AG415" s="214" t="s">
        <v>283</v>
      </c>
      <c r="AH415" s="214">
        <v>0</v>
      </c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</row>
    <row r="416" spans="1:60" ht="22.5" outlineLevel="3" x14ac:dyDescent="0.2">
      <c r="A416" s="231"/>
      <c r="B416" s="232"/>
      <c r="C416" s="263" t="s">
        <v>593</v>
      </c>
      <c r="D416" s="237"/>
      <c r="E416" s="238">
        <v>32.9</v>
      </c>
      <c r="F416" s="235"/>
      <c r="G416" s="235"/>
      <c r="H416" s="235"/>
      <c r="I416" s="235"/>
      <c r="J416" s="235"/>
      <c r="K416" s="235"/>
      <c r="L416" s="235"/>
      <c r="M416" s="235"/>
      <c r="N416" s="234"/>
      <c r="O416" s="234"/>
      <c r="P416" s="234"/>
      <c r="Q416" s="234"/>
      <c r="R416" s="235"/>
      <c r="S416" s="235"/>
      <c r="T416" s="235"/>
      <c r="U416" s="235"/>
      <c r="V416" s="235"/>
      <c r="W416" s="235"/>
      <c r="X416" s="235"/>
      <c r="Y416" s="235"/>
      <c r="Z416" s="214"/>
      <c r="AA416" s="214"/>
      <c r="AB416" s="214"/>
      <c r="AC416" s="214"/>
      <c r="AD416" s="214"/>
      <c r="AE416" s="214"/>
      <c r="AF416" s="214"/>
      <c r="AG416" s="214" t="s">
        <v>283</v>
      </c>
      <c r="AH416" s="214">
        <v>0</v>
      </c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</row>
    <row r="417" spans="1:60" outlineLevel="3" x14ac:dyDescent="0.2">
      <c r="A417" s="231"/>
      <c r="B417" s="232"/>
      <c r="C417" s="263" t="s">
        <v>792</v>
      </c>
      <c r="D417" s="237"/>
      <c r="E417" s="238">
        <v>2.94</v>
      </c>
      <c r="F417" s="235"/>
      <c r="G417" s="235"/>
      <c r="H417" s="235"/>
      <c r="I417" s="235"/>
      <c r="J417" s="235"/>
      <c r="K417" s="235"/>
      <c r="L417" s="235"/>
      <c r="M417" s="235"/>
      <c r="N417" s="234"/>
      <c r="O417" s="234"/>
      <c r="P417" s="234"/>
      <c r="Q417" s="234"/>
      <c r="R417" s="235"/>
      <c r="S417" s="235"/>
      <c r="T417" s="235"/>
      <c r="U417" s="235"/>
      <c r="V417" s="235"/>
      <c r="W417" s="235"/>
      <c r="X417" s="235"/>
      <c r="Y417" s="235"/>
      <c r="Z417" s="214"/>
      <c r="AA417" s="214"/>
      <c r="AB417" s="214"/>
      <c r="AC417" s="214"/>
      <c r="AD417" s="214"/>
      <c r="AE417" s="214"/>
      <c r="AF417" s="214"/>
      <c r="AG417" s="214" t="s">
        <v>283</v>
      </c>
      <c r="AH417" s="214">
        <v>0</v>
      </c>
      <c r="AI417" s="214"/>
      <c r="AJ417" s="214"/>
      <c r="AK417" s="214"/>
      <c r="AL417" s="214"/>
      <c r="AM417" s="214"/>
      <c r="AN417" s="214"/>
      <c r="AO417" s="214"/>
      <c r="AP417" s="214"/>
      <c r="AQ417" s="214"/>
      <c r="AR417" s="214"/>
      <c r="AS417" s="214"/>
      <c r="AT417" s="214"/>
      <c r="AU417" s="214"/>
      <c r="AV417" s="214"/>
      <c r="AW417" s="214"/>
      <c r="AX417" s="214"/>
      <c r="AY417" s="214"/>
      <c r="AZ417" s="214"/>
      <c r="BA417" s="214"/>
      <c r="BB417" s="214"/>
      <c r="BC417" s="214"/>
      <c r="BD417" s="214"/>
      <c r="BE417" s="214"/>
      <c r="BF417" s="214"/>
      <c r="BG417" s="214"/>
      <c r="BH417" s="214"/>
    </row>
    <row r="418" spans="1:60" ht="22.5" outlineLevel="1" x14ac:dyDescent="0.2">
      <c r="A418" s="254">
        <v>132</v>
      </c>
      <c r="B418" s="255" t="s">
        <v>793</v>
      </c>
      <c r="C418" s="264" t="s">
        <v>794</v>
      </c>
      <c r="D418" s="256" t="s">
        <v>398</v>
      </c>
      <c r="E418" s="257">
        <v>2</v>
      </c>
      <c r="F418" s="258"/>
      <c r="G418" s="259">
        <f>ROUND(E418*F418,2)</f>
        <v>0</v>
      </c>
      <c r="H418" s="236"/>
      <c r="I418" s="235">
        <f>ROUND(E418*H418,2)</f>
        <v>0</v>
      </c>
      <c r="J418" s="236"/>
      <c r="K418" s="235">
        <f>ROUND(E418*J418,2)</f>
        <v>0</v>
      </c>
      <c r="L418" s="235">
        <v>21</v>
      </c>
      <c r="M418" s="235">
        <f>G418*(1+L418/100)</f>
        <v>0</v>
      </c>
      <c r="N418" s="234">
        <v>2.4000000000000001E-4</v>
      </c>
      <c r="O418" s="234">
        <f>ROUND(E418*N418,2)</f>
        <v>0</v>
      </c>
      <c r="P418" s="234">
        <v>0</v>
      </c>
      <c r="Q418" s="234">
        <f>ROUND(E418*P418,2)</f>
        <v>0</v>
      </c>
      <c r="R418" s="235"/>
      <c r="S418" s="235" t="s">
        <v>311</v>
      </c>
      <c r="T418" s="235" t="s">
        <v>312</v>
      </c>
      <c r="U418" s="235">
        <v>0</v>
      </c>
      <c r="V418" s="235">
        <f>ROUND(E418*U418,2)</f>
        <v>0</v>
      </c>
      <c r="W418" s="235"/>
      <c r="X418" s="235" t="s">
        <v>761</v>
      </c>
      <c r="Y418" s="235" t="s">
        <v>280</v>
      </c>
      <c r="Z418" s="214"/>
      <c r="AA418" s="214"/>
      <c r="AB418" s="214"/>
      <c r="AC418" s="214"/>
      <c r="AD418" s="214"/>
      <c r="AE418" s="214"/>
      <c r="AF418" s="214"/>
      <c r="AG418" s="214" t="s">
        <v>795</v>
      </c>
      <c r="AH418" s="214"/>
      <c r="AI418" s="214"/>
      <c r="AJ418" s="214"/>
      <c r="AK418" s="214"/>
      <c r="AL418" s="214"/>
      <c r="AM418" s="214"/>
      <c r="AN418" s="214"/>
      <c r="AO418" s="214"/>
      <c r="AP418" s="214"/>
      <c r="AQ418" s="214"/>
      <c r="AR418" s="214"/>
      <c r="AS418" s="214"/>
      <c r="AT418" s="214"/>
      <c r="AU418" s="214"/>
      <c r="AV418" s="214"/>
      <c r="AW418" s="214"/>
      <c r="AX418" s="214"/>
      <c r="AY418" s="214"/>
      <c r="AZ418" s="214"/>
      <c r="BA418" s="214"/>
      <c r="BB418" s="214"/>
      <c r="BC418" s="214"/>
      <c r="BD418" s="214"/>
      <c r="BE418" s="214"/>
      <c r="BF418" s="214"/>
      <c r="BG418" s="214"/>
      <c r="BH418" s="214"/>
    </row>
    <row r="419" spans="1:60" x14ac:dyDescent="0.2">
      <c r="A419" s="241" t="s">
        <v>272</v>
      </c>
      <c r="B419" s="242" t="s">
        <v>228</v>
      </c>
      <c r="C419" s="261" t="s">
        <v>229</v>
      </c>
      <c r="D419" s="243"/>
      <c r="E419" s="244"/>
      <c r="F419" s="245"/>
      <c r="G419" s="246">
        <f>SUMIF(AG420:AG421,"&lt;&gt;NOR",G420:G421)</f>
        <v>0</v>
      </c>
      <c r="H419" s="240"/>
      <c r="I419" s="240">
        <f>SUM(I420:I421)</f>
        <v>0</v>
      </c>
      <c r="J419" s="240"/>
      <c r="K419" s="240">
        <f>SUM(K420:K421)</f>
        <v>0</v>
      </c>
      <c r="L419" s="240"/>
      <c r="M419" s="240">
        <f>SUM(M420:M421)</f>
        <v>0</v>
      </c>
      <c r="N419" s="239"/>
      <c r="O419" s="239">
        <f>SUM(O420:O421)</f>
        <v>0</v>
      </c>
      <c r="P419" s="239"/>
      <c r="Q419" s="239">
        <f>SUM(Q420:Q421)</f>
        <v>0</v>
      </c>
      <c r="R419" s="240"/>
      <c r="S419" s="240"/>
      <c r="T419" s="240"/>
      <c r="U419" s="240"/>
      <c r="V419" s="240">
        <f>SUM(V420:V421)</f>
        <v>0</v>
      </c>
      <c r="W419" s="240"/>
      <c r="X419" s="240"/>
      <c r="Y419" s="240"/>
      <c r="AG419" t="s">
        <v>273</v>
      </c>
    </row>
    <row r="420" spans="1:60" outlineLevel="1" x14ac:dyDescent="0.2">
      <c r="A420" s="254">
        <v>133</v>
      </c>
      <c r="B420" s="255" t="s">
        <v>796</v>
      </c>
      <c r="C420" s="264" t="s">
        <v>797</v>
      </c>
      <c r="D420" s="256" t="s">
        <v>434</v>
      </c>
      <c r="E420" s="257">
        <v>1</v>
      </c>
      <c r="F420" s="258"/>
      <c r="G420" s="259">
        <f>ROUND(E420*F420,2)</f>
        <v>0</v>
      </c>
      <c r="H420" s="236"/>
      <c r="I420" s="235">
        <f>ROUND(E420*H420,2)</f>
        <v>0</v>
      </c>
      <c r="J420" s="236"/>
      <c r="K420" s="235">
        <f>ROUND(E420*J420,2)</f>
        <v>0</v>
      </c>
      <c r="L420" s="235">
        <v>21</v>
      </c>
      <c r="M420" s="235">
        <f>G420*(1+L420/100)</f>
        <v>0</v>
      </c>
      <c r="N420" s="234">
        <v>0</v>
      </c>
      <c r="O420" s="234">
        <f>ROUND(E420*N420,2)</f>
        <v>0</v>
      </c>
      <c r="P420" s="234">
        <v>0</v>
      </c>
      <c r="Q420" s="234">
        <f>ROUND(E420*P420,2)</f>
        <v>0</v>
      </c>
      <c r="R420" s="235"/>
      <c r="S420" s="235" t="s">
        <v>311</v>
      </c>
      <c r="T420" s="235" t="s">
        <v>312</v>
      </c>
      <c r="U420" s="235">
        <v>0</v>
      </c>
      <c r="V420" s="235">
        <f>ROUND(E420*U420,2)</f>
        <v>0</v>
      </c>
      <c r="W420" s="235"/>
      <c r="X420" s="235" t="s">
        <v>346</v>
      </c>
      <c r="Y420" s="235" t="s">
        <v>280</v>
      </c>
      <c r="Z420" s="214"/>
      <c r="AA420" s="214"/>
      <c r="AB420" s="214"/>
      <c r="AC420" s="214"/>
      <c r="AD420" s="214"/>
      <c r="AE420" s="214"/>
      <c r="AF420" s="214"/>
      <c r="AG420" s="214" t="s">
        <v>347</v>
      </c>
      <c r="AH420" s="214"/>
      <c r="AI420" s="214"/>
      <c r="AJ420" s="214"/>
      <c r="AK420" s="214"/>
      <c r="AL420" s="214"/>
      <c r="AM420" s="214"/>
      <c r="AN420" s="214"/>
      <c r="AO420" s="214"/>
      <c r="AP420" s="214"/>
      <c r="AQ420" s="214"/>
      <c r="AR420" s="214"/>
      <c r="AS420" s="214"/>
      <c r="AT420" s="214"/>
      <c r="AU420" s="214"/>
      <c r="AV420" s="214"/>
      <c r="AW420" s="214"/>
      <c r="AX420" s="214"/>
      <c r="AY420" s="214"/>
      <c r="AZ420" s="214"/>
      <c r="BA420" s="214"/>
      <c r="BB420" s="214"/>
      <c r="BC420" s="214"/>
      <c r="BD420" s="214"/>
      <c r="BE420" s="214"/>
      <c r="BF420" s="214"/>
      <c r="BG420" s="214"/>
      <c r="BH420" s="214"/>
    </row>
    <row r="421" spans="1:60" outlineLevel="1" x14ac:dyDescent="0.2">
      <c r="A421" s="254">
        <v>134</v>
      </c>
      <c r="B421" s="255" t="s">
        <v>798</v>
      </c>
      <c r="C421" s="264" t="s">
        <v>799</v>
      </c>
      <c r="D421" s="256" t="s">
        <v>434</v>
      </c>
      <c r="E421" s="257">
        <v>1</v>
      </c>
      <c r="F421" s="258"/>
      <c r="G421" s="259">
        <f>ROUND(E421*F421,2)</f>
        <v>0</v>
      </c>
      <c r="H421" s="236"/>
      <c r="I421" s="235">
        <f>ROUND(E421*H421,2)</f>
        <v>0</v>
      </c>
      <c r="J421" s="236"/>
      <c r="K421" s="235">
        <f>ROUND(E421*J421,2)</f>
        <v>0</v>
      </c>
      <c r="L421" s="235">
        <v>21</v>
      </c>
      <c r="M421" s="235">
        <f>G421*(1+L421/100)</f>
        <v>0</v>
      </c>
      <c r="N421" s="234">
        <v>0</v>
      </c>
      <c r="O421" s="234">
        <f>ROUND(E421*N421,2)</f>
        <v>0</v>
      </c>
      <c r="P421" s="234">
        <v>0</v>
      </c>
      <c r="Q421" s="234">
        <f>ROUND(E421*P421,2)</f>
        <v>0</v>
      </c>
      <c r="R421" s="235"/>
      <c r="S421" s="235" t="s">
        <v>311</v>
      </c>
      <c r="T421" s="235" t="s">
        <v>312</v>
      </c>
      <c r="U421" s="235">
        <v>0</v>
      </c>
      <c r="V421" s="235">
        <f>ROUND(E421*U421,2)</f>
        <v>0</v>
      </c>
      <c r="W421" s="235"/>
      <c r="X421" s="235" t="s">
        <v>800</v>
      </c>
      <c r="Y421" s="235" t="s">
        <v>280</v>
      </c>
      <c r="Z421" s="214"/>
      <c r="AA421" s="214"/>
      <c r="AB421" s="214"/>
      <c r="AC421" s="214"/>
      <c r="AD421" s="214"/>
      <c r="AE421" s="214"/>
      <c r="AF421" s="214"/>
      <c r="AG421" s="214" t="s">
        <v>801</v>
      </c>
      <c r="AH421" s="214"/>
      <c r="AI421" s="214"/>
      <c r="AJ421" s="214"/>
      <c r="AK421" s="214"/>
      <c r="AL421" s="214"/>
      <c r="AM421" s="214"/>
      <c r="AN421" s="214"/>
      <c r="AO421" s="214"/>
      <c r="AP421" s="214"/>
      <c r="AQ421" s="214"/>
      <c r="AR421" s="214"/>
      <c r="AS421" s="214"/>
      <c r="AT421" s="214"/>
      <c r="AU421" s="214"/>
      <c r="AV421" s="214"/>
      <c r="AW421" s="214"/>
      <c r="AX421" s="214"/>
      <c r="AY421" s="214"/>
      <c r="AZ421" s="214"/>
      <c r="BA421" s="214"/>
      <c r="BB421" s="214"/>
      <c r="BC421" s="214"/>
      <c r="BD421" s="214"/>
      <c r="BE421" s="214"/>
      <c r="BF421" s="214"/>
      <c r="BG421" s="214"/>
      <c r="BH421" s="214"/>
    </row>
    <row r="422" spans="1:60" x14ac:dyDescent="0.2">
      <c r="A422" s="241" t="s">
        <v>272</v>
      </c>
      <c r="B422" s="242" t="s">
        <v>244</v>
      </c>
      <c r="C422" s="261" t="s">
        <v>29</v>
      </c>
      <c r="D422" s="243"/>
      <c r="E422" s="244"/>
      <c r="F422" s="245"/>
      <c r="G422" s="246">
        <f>SUMIF(AG423:AG424,"&lt;&gt;NOR",G423:G424)</f>
        <v>0</v>
      </c>
      <c r="H422" s="240"/>
      <c r="I422" s="240">
        <f>SUM(I423:I424)</f>
        <v>0</v>
      </c>
      <c r="J422" s="240"/>
      <c r="K422" s="240">
        <f>SUM(K423:K424)</f>
        <v>0</v>
      </c>
      <c r="L422" s="240"/>
      <c r="M422" s="240">
        <f>SUM(M423:M424)</f>
        <v>0</v>
      </c>
      <c r="N422" s="239"/>
      <c r="O422" s="239">
        <f>SUM(O423:O424)</f>
        <v>0</v>
      </c>
      <c r="P422" s="239"/>
      <c r="Q422" s="239">
        <f>SUM(Q423:Q424)</f>
        <v>0</v>
      </c>
      <c r="R422" s="240"/>
      <c r="S422" s="240"/>
      <c r="T422" s="240"/>
      <c r="U422" s="240"/>
      <c r="V422" s="240">
        <f>SUM(V423:V424)</f>
        <v>0</v>
      </c>
      <c r="W422" s="240"/>
      <c r="X422" s="240"/>
      <c r="Y422" s="240"/>
      <c r="AG422" t="s">
        <v>273</v>
      </c>
    </row>
    <row r="423" spans="1:60" outlineLevel="1" x14ac:dyDescent="0.2">
      <c r="A423" s="254">
        <v>135</v>
      </c>
      <c r="B423" s="255" t="s">
        <v>802</v>
      </c>
      <c r="C423" s="264" t="s">
        <v>803</v>
      </c>
      <c r="D423" s="256" t="s">
        <v>804</v>
      </c>
      <c r="E423" s="257">
        <v>1</v>
      </c>
      <c r="F423" s="258"/>
      <c r="G423" s="259">
        <f>ROUND(E423*F423,2)</f>
        <v>0</v>
      </c>
      <c r="H423" s="236"/>
      <c r="I423" s="235">
        <f>ROUND(E423*H423,2)</f>
        <v>0</v>
      </c>
      <c r="J423" s="236"/>
      <c r="K423" s="235">
        <f>ROUND(E423*J423,2)</f>
        <v>0</v>
      </c>
      <c r="L423" s="235">
        <v>21</v>
      </c>
      <c r="M423" s="235">
        <f>G423*(1+L423/100)</f>
        <v>0</v>
      </c>
      <c r="N423" s="234">
        <v>0</v>
      </c>
      <c r="O423" s="234">
        <f>ROUND(E423*N423,2)</f>
        <v>0</v>
      </c>
      <c r="P423" s="234">
        <v>0</v>
      </c>
      <c r="Q423" s="234">
        <f>ROUND(E423*P423,2)</f>
        <v>0</v>
      </c>
      <c r="R423" s="235"/>
      <c r="S423" s="235" t="s">
        <v>277</v>
      </c>
      <c r="T423" s="235" t="s">
        <v>312</v>
      </c>
      <c r="U423" s="235">
        <v>0</v>
      </c>
      <c r="V423" s="235">
        <f>ROUND(E423*U423,2)</f>
        <v>0</v>
      </c>
      <c r="W423" s="235"/>
      <c r="X423" s="235" t="s">
        <v>805</v>
      </c>
      <c r="Y423" s="235" t="s">
        <v>280</v>
      </c>
      <c r="Z423" s="214"/>
      <c r="AA423" s="214"/>
      <c r="AB423" s="214"/>
      <c r="AC423" s="214"/>
      <c r="AD423" s="214"/>
      <c r="AE423" s="214"/>
      <c r="AF423" s="214"/>
      <c r="AG423" s="214" t="s">
        <v>806</v>
      </c>
      <c r="AH423" s="214"/>
      <c r="AI423" s="214"/>
      <c r="AJ423" s="214"/>
      <c r="AK423" s="214"/>
      <c r="AL423" s="214"/>
      <c r="AM423" s="214"/>
      <c r="AN423" s="214"/>
      <c r="AO423" s="214"/>
      <c r="AP423" s="214"/>
      <c r="AQ423" s="214"/>
      <c r="AR423" s="214"/>
      <c r="AS423" s="214"/>
      <c r="AT423" s="214"/>
      <c r="AU423" s="214"/>
      <c r="AV423" s="214"/>
      <c r="AW423" s="214"/>
      <c r="AX423" s="214"/>
      <c r="AY423" s="214"/>
      <c r="AZ423" s="214"/>
      <c r="BA423" s="214"/>
      <c r="BB423" s="214"/>
      <c r="BC423" s="214"/>
      <c r="BD423" s="214"/>
      <c r="BE423" s="214"/>
      <c r="BF423" s="214"/>
      <c r="BG423" s="214"/>
      <c r="BH423" s="214"/>
    </row>
    <row r="424" spans="1:60" outlineLevel="1" x14ac:dyDescent="0.2">
      <c r="A424" s="248">
        <v>136</v>
      </c>
      <c r="B424" s="249" t="s">
        <v>807</v>
      </c>
      <c r="C424" s="262" t="s">
        <v>808</v>
      </c>
      <c r="D424" s="250" t="s">
        <v>804</v>
      </c>
      <c r="E424" s="251">
        <v>1</v>
      </c>
      <c r="F424" s="252"/>
      <c r="G424" s="253">
        <f>ROUND(E424*F424,2)</f>
        <v>0</v>
      </c>
      <c r="H424" s="236"/>
      <c r="I424" s="235">
        <f>ROUND(E424*H424,2)</f>
        <v>0</v>
      </c>
      <c r="J424" s="236"/>
      <c r="K424" s="235">
        <f>ROUND(E424*J424,2)</f>
        <v>0</v>
      </c>
      <c r="L424" s="235">
        <v>21</v>
      </c>
      <c r="M424" s="235">
        <f>G424*(1+L424/100)</f>
        <v>0</v>
      </c>
      <c r="N424" s="234">
        <v>0</v>
      </c>
      <c r="O424" s="234">
        <f>ROUND(E424*N424,2)</f>
        <v>0</v>
      </c>
      <c r="P424" s="234">
        <v>0</v>
      </c>
      <c r="Q424" s="234">
        <f>ROUND(E424*P424,2)</f>
        <v>0</v>
      </c>
      <c r="R424" s="235"/>
      <c r="S424" s="235" t="s">
        <v>277</v>
      </c>
      <c r="T424" s="235" t="s">
        <v>312</v>
      </c>
      <c r="U424" s="235">
        <v>0</v>
      </c>
      <c r="V424" s="235">
        <f>ROUND(E424*U424,2)</f>
        <v>0</v>
      </c>
      <c r="W424" s="235"/>
      <c r="X424" s="235" t="s">
        <v>805</v>
      </c>
      <c r="Y424" s="235" t="s">
        <v>280</v>
      </c>
      <c r="Z424" s="214"/>
      <c r="AA424" s="214"/>
      <c r="AB424" s="214"/>
      <c r="AC424" s="214"/>
      <c r="AD424" s="214"/>
      <c r="AE424" s="214"/>
      <c r="AF424" s="214"/>
      <c r="AG424" s="214" t="s">
        <v>809</v>
      </c>
      <c r="AH424" s="214"/>
      <c r="AI424" s="214"/>
      <c r="AJ424" s="214"/>
      <c r="AK424" s="214"/>
      <c r="AL424" s="214"/>
      <c r="AM424" s="214"/>
      <c r="AN424" s="214"/>
      <c r="AO424" s="214"/>
      <c r="AP424" s="214"/>
      <c r="AQ424" s="214"/>
      <c r="AR424" s="214"/>
      <c r="AS424" s="214"/>
      <c r="AT424" s="214"/>
      <c r="AU424" s="214"/>
      <c r="AV424" s="214"/>
      <c r="AW424" s="214"/>
      <c r="AX424" s="214"/>
      <c r="AY424" s="214"/>
      <c r="AZ424" s="214"/>
      <c r="BA424" s="214"/>
      <c r="BB424" s="214"/>
      <c r="BC424" s="214"/>
      <c r="BD424" s="214"/>
      <c r="BE424" s="214"/>
      <c r="BF424" s="214"/>
      <c r="BG424" s="214"/>
      <c r="BH424" s="214"/>
    </row>
    <row r="425" spans="1:60" x14ac:dyDescent="0.2">
      <c r="A425" s="3"/>
      <c r="B425" s="4"/>
      <c r="C425" s="266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AE425">
        <v>12</v>
      </c>
      <c r="AF425">
        <v>21</v>
      </c>
      <c r="AG425" t="s">
        <v>258</v>
      </c>
    </row>
    <row r="426" spans="1:60" x14ac:dyDescent="0.2">
      <c r="A426" s="217"/>
      <c r="B426" s="218" t="s">
        <v>31</v>
      </c>
      <c r="C426" s="267"/>
      <c r="D426" s="219"/>
      <c r="E426" s="220"/>
      <c r="F426" s="220"/>
      <c r="G426" s="247">
        <f>G8+G59+G125+G171+G186+G316+G329+G341+G349+G352+G354+G365+G371+G378+G385+G403+G407+G419+G422</f>
        <v>0</v>
      </c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AE426">
        <f>SUMIF(L7:L424,AE425,G7:G424)</f>
        <v>0</v>
      </c>
      <c r="AF426">
        <f>SUMIF(L7:L424,AF425,G7:G424)</f>
        <v>0</v>
      </c>
      <c r="AG426" t="s">
        <v>810</v>
      </c>
    </row>
    <row r="427" spans="1:60" x14ac:dyDescent="0.2">
      <c r="A427" s="3"/>
      <c r="B427" s="4"/>
      <c r="C427" s="266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spans="1:60" x14ac:dyDescent="0.2">
      <c r="A428" s="3"/>
      <c r="B428" s="4"/>
      <c r="C428" s="266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60" x14ac:dyDescent="0.2">
      <c r="A429" s="221" t="s">
        <v>811</v>
      </c>
      <c r="B429" s="221"/>
      <c r="C429" s="268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spans="1:60" x14ac:dyDescent="0.2">
      <c r="A430" s="222"/>
      <c r="B430" s="223"/>
      <c r="C430" s="269"/>
      <c r="D430" s="223"/>
      <c r="E430" s="223"/>
      <c r="F430" s="223"/>
      <c r="G430" s="22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AG430" t="s">
        <v>812</v>
      </c>
    </row>
    <row r="431" spans="1:60" x14ac:dyDescent="0.2">
      <c r="A431" s="225"/>
      <c r="B431" s="226"/>
      <c r="C431" s="270"/>
      <c r="D431" s="226"/>
      <c r="E431" s="226"/>
      <c r="F431" s="226"/>
      <c r="G431" s="227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60" x14ac:dyDescent="0.2">
      <c r="A432" s="225"/>
      <c r="B432" s="226"/>
      <c r="C432" s="270"/>
      <c r="D432" s="226"/>
      <c r="E432" s="226"/>
      <c r="F432" s="226"/>
      <c r="G432" s="227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spans="1:33" x14ac:dyDescent="0.2">
      <c r="A433" s="225"/>
      <c r="B433" s="226"/>
      <c r="C433" s="270"/>
      <c r="D433" s="226"/>
      <c r="E433" s="226"/>
      <c r="F433" s="226"/>
      <c r="G433" s="227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spans="1:33" x14ac:dyDescent="0.2">
      <c r="A434" s="228"/>
      <c r="B434" s="229"/>
      <c r="C434" s="271"/>
      <c r="D434" s="229"/>
      <c r="E434" s="229"/>
      <c r="F434" s="229"/>
      <c r="G434" s="230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33" x14ac:dyDescent="0.2">
      <c r="A435" s="3"/>
      <c r="B435" s="4"/>
      <c r="C435" s="266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spans="1:33" x14ac:dyDescent="0.2">
      <c r="C436" s="272"/>
      <c r="D436" s="10"/>
      <c r="AG436" t="s">
        <v>813</v>
      </c>
    </row>
    <row r="437" spans="1:33" x14ac:dyDescent="0.2">
      <c r="D437" s="10"/>
    </row>
    <row r="438" spans="1:33" x14ac:dyDescent="0.2">
      <c r="D438" s="10"/>
    </row>
    <row r="439" spans="1:33" x14ac:dyDescent="0.2">
      <c r="D439" s="10"/>
    </row>
    <row r="440" spans="1:33" x14ac:dyDescent="0.2">
      <c r="D440" s="10"/>
    </row>
    <row r="441" spans="1:33" x14ac:dyDescent="0.2">
      <c r="D441" s="10"/>
    </row>
    <row r="442" spans="1:33" x14ac:dyDescent="0.2">
      <c r="D442" s="10"/>
    </row>
    <row r="443" spans="1:33" x14ac:dyDescent="0.2">
      <c r="D443" s="10"/>
    </row>
    <row r="444" spans="1:33" x14ac:dyDescent="0.2">
      <c r="D444" s="10"/>
    </row>
    <row r="445" spans="1:33" x14ac:dyDescent="0.2">
      <c r="D445" s="10"/>
    </row>
    <row r="446" spans="1:33" x14ac:dyDescent="0.2">
      <c r="D446" s="10"/>
    </row>
    <row r="447" spans="1:33" x14ac:dyDescent="0.2">
      <c r="D447" s="10"/>
    </row>
    <row r="448" spans="1:33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429:C429"/>
    <mergeCell ref="A430:G434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52</v>
      </c>
      <c r="C3" s="203" t="s">
        <v>53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55</v>
      </c>
      <c r="C4" s="206" t="s">
        <v>56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139</v>
      </c>
      <c r="C8" s="261" t="s">
        <v>140</v>
      </c>
      <c r="D8" s="243"/>
      <c r="E8" s="244"/>
      <c r="F8" s="245"/>
      <c r="G8" s="246">
        <f>SUMIF(AG9:AG30,"&lt;&gt;NOR",G9:G30)</f>
        <v>0</v>
      </c>
      <c r="H8" s="240"/>
      <c r="I8" s="240">
        <f>SUM(I9:I30)</f>
        <v>0</v>
      </c>
      <c r="J8" s="240"/>
      <c r="K8" s="240">
        <f>SUM(K9:K30)</f>
        <v>0</v>
      </c>
      <c r="L8" s="240"/>
      <c r="M8" s="240">
        <f>SUM(M9:M30)</f>
        <v>0</v>
      </c>
      <c r="N8" s="239"/>
      <c r="O8" s="239">
        <f>SUM(O9:O30)</f>
        <v>0</v>
      </c>
      <c r="P8" s="239"/>
      <c r="Q8" s="239">
        <f>SUM(Q9:Q30)</f>
        <v>0</v>
      </c>
      <c r="R8" s="240"/>
      <c r="S8" s="240"/>
      <c r="T8" s="240"/>
      <c r="U8" s="240"/>
      <c r="V8" s="240">
        <f>SUM(V9:V30)</f>
        <v>205.24</v>
      </c>
      <c r="W8" s="240"/>
      <c r="X8" s="240"/>
      <c r="Y8" s="240"/>
      <c r="AG8" t="s">
        <v>273</v>
      </c>
    </row>
    <row r="9" spans="1:60" outlineLevel="1" x14ac:dyDescent="0.2">
      <c r="A9" s="248">
        <v>1</v>
      </c>
      <c r="B9" s="249" t="s">
        <v>814</v>
      </c>
      <c r="C9" s="262" t="s">
        <v>815</v>
      </c>
      <c r="D9" s="250" t="s">
        <v>276</v>
      </c>
      <c r="E9" s="251">
        <v>31.5</v>
      </c>
      <c r="F9" s="252"/>
      <c r="G9" s="253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277</v>
      </c>
      <c r="T9" s="235" t="s">
        <v>278</v>
      </c>
      <c r="U9" s="235">
        <v>0.11</v>
      </c>
      <c r="V9" s="235">
        <f>ROUND(E9*U9,2)</f>
        <v>3.47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281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">
      <c r="A10" s="231"/>
      <c r="B10" s="232"/>
      <c r="C10" s="263" t="s">
        <v>816</v>
      </c>
      <c r="D10" s="237"/>
      <c r="E10" s="238">
        <v>31.5</v>
      </c>
      <c r="F10" s="235"/>
      <c r="G10" s="235"/>
      <c r="H10" s="235"/>
      <c r="I10" s="235"/>
      <c r="J10" s="235"/>
      <c r="K10" s="235"/>
      <c r="L10" s="235"/>
      <c r="M10" s="235"/>
      <c r="N10" s="234"/>
      <c r="O10" s="234"/>
      <c r="P10" s="234"/>
      <c r="Q10" s="234"/>
      <c r="R10" s="235"/>
      <c r="S10" s="235"/>
      <c r="T10" s="235"/>
      <c r="U10" s="235"/>
      <c r="V10" s="235"/>
      <c r="W10" s="235"/>
      <c r="X10" s="235"/>
      <c r="Y10" s="235"/>
      <c r="Z10" s="214"/>
      <c r="AA10" s="214"/>
      <c r="AB10" s="214"/>
      <c r="AC10" s="214"/>
      <c r="AD10" s="214"/>
      <c r="AE10" s="214"/>
      <c r="AF10" s="214"/>
      <c r="AG10" s="214" t="s">
        <v>283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">
      <c r="A11" s="248">
        <v>2</v>
      </c>
      <c r="B11" s="249" t="s">
        <v>316</v>
      </c>
      <c r="C11" s="262" t="s">
        <v>317</v>
      </c>
      <c r="D11" s="250" t="s">
        <v>276</v>
      </c>
      <c r="E11" s="251">
        <v>33</v>
      </c>
      <c r="F11" s="252"/>
      <c r="G11" s="253">
        <f>ROUND(E11*F11,2)</f>
        <v>0</v>
      </c>
      <c r="H11" s="236"/>
      <c r="I11" s="235">
        <f>ROUND(E11*H11,2)</f>
        <v>0</v>
      </c>
      <c r="J11" s="236"/>
      <c r="K11" s="235">
        <f>ROUND(E11*J11,2)</f>
        <v>0</v>
      </c>
      <c r="L11" s="235">
        <v>21</v>
      </c>
      <c r="M11" s="235">
        <f>G11*(1+L11/100)</f>
        <v>0</v>
      </c>
      <c r="N11" s="234">
        <v>0</v>
      </c>
      <c r="O11" s="234">
        <f>ROUND(E11*N11,2)</f>
        <v>0</v>
      </c>
      <c r="P11" s="234">
        <v>0</v>
      </c>
      <c r="Q11" s="234">
        <f>ROUND(E11*P11,2)</f>
        <v>0</v>
      </c>
      <c r="R11" s="235"/>
      <c r="S11" s="235" t="s">
        <v>277</v>
      </c>
      <c r="T11" s="235" t="s">
        <v>278</v>
      </c>
      <c r="U11" s="235">
        <v>0.28999999999999998</v>
      </c>
      <c r="V11" s="235">
        <f>ROUND(E11*U11,2)</f>
        <v>9.57</v>
      </c>
      <c r="W11" s="235"/>
      <c r="X11" s="235" t="s">
        <v>279</v>
      </c>
      <c r="Y11" s="235" t="s">
        <v>280</v>
      </c>
      <c r="Z11" s="214"/>
      <c r="AA11" s="214"/>
      <c r="AB11" s="214"/>
      <c r="AC11" s="214"/>
      <c r="AD11" s="214"/>
      <c r="AE11" s="214"/>
      <c r="AF11" s="214"/>
      <c r="AG11" s="214" t="s">
        <v>293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2" x14ac:dyDescent="0.2">
      <c r="A12" s="231"/>
      <c r="B12" s="232"/>
      <c r="C12" s="263" t="s">
        <v>817</v>
      </c>
      <c r="D12" s="237"/>
      <c r="E12" s="238">
        <v>33</v>
      </c>
      <c r="F12" s="235"/>
      <c r="G12" s="235"/>
      <c r="H12" s="235"/>
      <c r="I12" s="235"/>
      <c r="J12" s="235"/>
      <c r="K12" s="235"/>
      <c r="L12" s="235"/>
      <c r="M12" s="235"/>
      <c r="N12" s="234"/>
      <c r="O12" s="234"/>
      <c r="P12" s="234"/>
      <c r="Q12" s="234"/>
      <c r="R12" s="235"/>
      <c r="S12" s="235"/>
      <c r="T12" s="235"/>
      <c r="U12" s="235"/>
      <c r="V12" s="235"/>
      <c r="W12" s="235"/>
      <c r="X12" s="235"/>
      <c r="Y12" s="235"/>
      <c r="Z12" s="214"/>
      <c r="AA12" s="214"/>
      <c r="AB12" s="214"/>
      <c r="AC12" s="214"/>
      <c r="AD12" s="214"/>
      <c r="AE12" s="214"/>
      <c r="AF12" s="214"/>
      <c r="AG12" s="214" t="s">
        <v>283</v>
      </c>
      <c r="AH12" s="214">
        <v>0</v>
      </c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1" x14ac:dyDescent="0.2">
      <c r="A13" s="248">
        <v>3</v>
      </c>
      <c r="B13" s="249" t="s">
        <v>818</v>
      </c>
      <c r="C13" s="262" t="s">
        <v>819</v>
      </c>
      <c r="D13" s="250" t="s">
        <v>276</v>
      </c>
      <c r="E13" s="251">
        <v>189.7</v>
      </c>
      <c r="F13" s="252"/>
      <c r="G13" s="253">
        <f>ROUND(E13*F13,2)</f>
        <v>0</v>
      </c>
      <c r="H13" s="236"/>
      <c r="I13" s="235">
        <f>ROUND(E13*H13,2)</f>
        <v>0</v>
      </c>
      <c r="J13" s="236"/>
      <c r="K13" s="235">
        <f>ROUND(E13*J13,2)</f>
        <v>0</v>
      </c>
      <c r="L13" s="235">
        <v>21</v>
      </c>
      <c r="M13" s="235">
        <f>G13*(1+L13/100)</f>
        <v>0</v>
      </c>
      <c r="N13" s="234">
        <v>0</v>
      </c>
      <c r="O13" s="234">
        <f>ROUND(E13*N13,2)</f>
        <v>0</v>
      </c>
      <c r="P13" s="234">
        <v>0</v>
      </c>
      <c r="Q13" s="234">
        <f>ROUND(E13*P13,2)</f>
        <v>0</v>
      </c>
      <c r="R13" s="235"/>
      <c r="S13" s="235" t="s">
        <v>277</v>
      </c>
      <c r="T13" s="235" t="s">
        <v>278</v>
      </c>
      <c r="U13" s="235">
        <v>8.1000000000000003E-2</v>
      </c>
      <c r="V13" s="235">
        <f>ROUND(E13*U13,2)</f>
        <v>15.37</v>
      </c>
      <c r="W13" s="235"/>
      <c r="X13" s="235" t="s">
        <v>279</v>
      </c>
      <c r="Y13" s="235" t="s">
        <v>280</v>
      </c>
      <c r="Z13" s="214"/>
      <c r="AA13" s="214"/>
      <c r="AB13" s="214"/>
      <c r="AC13" s="214"/>
      <c r="AD13" s="214"/>
      <c r="AE13" s="214"/>
      <c r="AF13" s="214"/>
      <c r="AG13" s="214" t="s">
        <v>293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2" x14ac:dyDescent="0.2">
      <c r="A14" s="231"/>
      <c r="B14" s="232"/>
      <c r="C14" s="263" t="s">
        <v>820</v>
      </c>
      <c r="D14" s="237"/>
      <c r="E14" s="238">
        <v>189.7</v>
      </c>
      <c r="F14" s="235"/>
      <c r="G14" s="235"/>
      <c r="H14" s="235"/>
      <c r="I14" s="235"/>
      <c r="J14" s="235"/>
      <c r="K14" s="235"/>
      <c r="L14" s="235"/>
      <c r="M14" s="235"/>
      <c r="N14" s="234"/>
      <c r="O14" s="234"/>
      <c r="P14" s="234"/>
      <c r="Q14" s="234"/>
      <c r="R14" s="235"/>
      <c r="S14" s="235"/>
      <c r="T14" s="235"/>
      <c r="U14" s="235"/>
      <c r="V14" s="235"/>
      <c r="W14" s="235"/>
      <c r="X14" s="235"/>
      <c r="Y14" s="235"/>
      <c r="Z14" s="214"/>
      <c r="AA14" s="214"/>
      <c r="AB14" s="214"/>
      <c r="AC14" s="214"/>
      <c r="AD14" s="214"/>
      <c r="AE14" s="214"/>
      <c r="AF14" s="214"/>
      <c r="AG14" s="214" t="s">
        <v>283</v>
      </c>
      <c r="AH14" s="214">
        <v>0</v>
      </c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1" x14ac:dyDescent="0.2">
      <c r="A15" s="248">
        <v>4</v>
      </c>
      <c r="B15" s="249" t="s">
        <v>821</v>
      </c>
      <c r="C15" s="262" t="s">
        <v>822</v>
      </c>
      <c r="D15" s="250" t="s">
        <v>276</v>
      </c>
      <c r="E15" s="251">
        <v>22.745999999999999</v>
      </c>
      <c r="F15" s="252"/>
      <c r="G15" s="253">
        <f>ROUND(E15*F15,2)</f>
        <v>0</v>
      </c>
      <c r="H15" s="236"/>
      <c r="I15" s="235">
        <f>ROUND(E15*H15,2)</f>
        <v>0</v>
      </c>
      <c r="J15" s="236"/>
      <c r="K15" s="235">
        <f>ROUND(E15*J15,2)</f>
        <v>0</v>
      </c>
      <c r="L15" s="235">
        <v>21</v>
      </c>
      <c r="M15" s="235">
        <f>G15*(1+L15/100)</f>
        <v>0</v>
      </c>
      <c r="N15" s="234">
        <v>0</v>
      </c>
      <c r="O15" s="234">
        <f>ROUND(E15*N15,2)</f>
        <v>0</v>
      </c>
      <c r="P15" s="234">
        <v>0</v>
      </c>
      <c r="Q15" s="234">
        <f>ROUND(E15*P15,2)</f>
        <v>0</v>
      </c>
      <c r="R15" s="235"/>
      <c r="S15" s="235" t="s">
        <v>277</v>
      </c>
      <c r="T15" s="235" t="s">
        <v>278</v>
      </c>
      <c r="U15" s="235">
        <v>0.5</v>
      </c>
      <c r="V15" s="235">
        <f>ROUND(E15*U15,2)</f>
        <v>11.37</v>
      </c>
      <c r="W15" s="235"/>
      <c r="X15" s="235" t="s">
        <v>279</v>
      </c>
      <c r="Y15" s="235" t="s">
        <v>280</v>
      </c>
      <c r="Z15" s="214"/>
      <c r="AA15" s="214"/>
      <c r="AB15" s="214"/>
      <c r="AC15" s="214"/>
      <c r="AD15" s="214"/>
      <c r="AE15" s="214"/>
      <c r="AF15" s="214"/>
      <c r="AG15" s="214" t="s">
        <v>293</v>
      </c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2" x14ac:dyDescent="0.2">
      <c r="A16" s="231"/>
      <c r="B16" s="232"/>
      <c r="C16" s="263" t="s">
        <v>823</v>
      </c>
      <c r="D16" s="237"/>
      <c r="E16" s="238">
        <v>0.75</v>
      </c>
      <c r="F16" s="235"/>
      <c r="G16" s="235"/>
      <c r="H16" s="235"/>
      <c r="I16" s="235"/>
      <c r="J16" s="235"/>
      <c r="K16" s="235"/>
      <c r="L16" s="235"/>
      <c r="M16" s="235"/>
      <c r="N16" s="234"/>
      <c r="O16" s="234"/>
      <c r="P16" s="234"/>
      <c r="Q16" s="234"/>
      <c r="R16" s="235"/>
      <c r="S16" s="235"/>
      <c r="T16" s="235"/>
      <c r="U16" s="235"/>
      <c r="V16" s="235"/>
      <c r="W16" s="235"/>
      <c r="X16" s="235"/>
      <c r="Y16" s="235"/>
      <c r="Z16" s="214"/>
      <c r="AA16" s="214"/>
      <c r="AB16" s="214"/>
      <c r="AC16" s="214"/>
      <c r="AD16" s="214"/>
      <c r="AE16" s="214"/>
      <c r="AF16" s="214"/>
      <c r="AG16" s="214" t="s">
        <v>283</v>
      </c>
      <c r="AH16" s="214">
        <v>0</v>
      </c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3" x14ac:dyDescent="0.2">
      <c r="A17" s="231"/>
      <c r="B17" s="232"/>
      <c r="C17" s="263" t="s">
        <v>824</v>
      </c>
      <c r="D17" s="237"/>
      <c r="E17" s="238">
        <v>17.808</v>
      </c>
      <c r="F17" s="235"/>
      <c r="G17" s="235"/>
      <c r="H17" s="235"/>
      <c r="I17" s="235"/>
      <c r="J17" s="235"/>
      <c r="K17" s="235"/>
      <c r="L17" s="235"/>
      <c r="M17" s="235"/>
      <c r="N17" s="234"/>
      <c r="O17" s="234"/>
      <c r="P17" s="234"/>
      <c r="Q17" s="234"/>
      <c r="R17" s="235"/>
      <c r="S17" s="235"/>
      <c r="T17" s="235"/>
      <c r="U17" s="235"/>
      <c r="V17" s="235"/>
      <c r="W17" s="235"/>
      <c r="X17" s="235"/>
      <c r="Y17" s="235"/>
      <c r="Z17" s="214"/>
      <c r="AA17" s="214"/>
      <c r="AB17" s="214"/>
      <c r="AC17" s="214"/>
      <c r="AD17" s="214"/>
      <c r="AE17" s="214"/>
      <c r="AF17" s="214"/>
      <c r="AG17" s="214" t="s">
        <v>283</v>
      </c>
      <c r="AH17" s="214">
        <v>0</v>
      </c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ht="22.5" outlineLevel="3" x14ac:dyDescent="0.2">
      <c r="A18" s="231"/>
      <c r="B18" s="232"/>
      <c r="C18" s="263" t="s">
        <v>825</v>
      </c>
      <c r="D18" s="237"/>
      <c r="E18" s="238">
        <v>4.1879999999999997</v>
      </c>
      <c r="F18" s="235"/>
      <c r="G18" s="235"/>
      <c r="H18" s="235"/>
      <c r="I18" s="235"/>
      <c r="J18" s="235"/>
      <c r="K18" s="235"/>
      <c r="L18" s="235"/>
      <c r="M18" s="235"/>
      <c r="N18" s="234"/>
      <c r="O18" s="234"/>
      <c r="P18" s="234"/>
      <c r="Q18" s="234"/>
      <c r="R18" s="235"/>
      <c r="S18" s="235"/>
      <c r="T18" s="235"/>
      <c r="U18" s="235"/>
      <c r="V18" s="235"/>
      <c r="W18" s="235"/>
      <c r="X18" s="235"/>
      <c r="Y18" s="235"/>
      <c r="Z18" s="214"/>
      <c r="AA18" s="214"/>
      <c r="AB18" s="214"/>
      <c r="AC18" s="214"/>
      <c r="AD18" s="214"/>
      <c r="AE18" s="214"/>
      <c r="AF18" s="214"/>
      <c r="AG18" s="214" t="s">
        <v>283</v>
      </c>
      <c r="AH18" s="214">
        <v>0</v>
      </c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1" x14ac:dyDescent="0.2">
      <c r="A19" s="254">
        <v>5</v>
      </c>
      <c r="B19" s="255" t="s">
        <v>332</v>
      </c>
      <c r="C19" s="264" t="s">
        <v>333</v>
      </c>
      <c r="D19" s="256" t="s">
        <v>276</v>
      </c>
      <c r="E19" s="257">
        <v>26.4</v>
      </c>
      <c r="F19" s="258"/>
      <c r="G19" s="259">
        <f>ROUND(E19*F19,2)</f>
        <v>0</v>
      </c>
      <c r="H19" s="236"/>
      <c r="I19" s="235">
        <f>ROUND(E19*H19,2)</f>
        <v>0</v>
      </c>
      <c r="J19" s="236"/>
      <c r="K19" s="235">
        <f>ROUND(E19*J19,2)</f>
        <v>0</v>
      </c>
      <c r="L19" s="235">
        <v>21</v>
      </c>
      <c r="M19" s="235">
        <f>G19*(1+L19/100)</f>
        <v>0</v>
      </c>
      <c r="N19" s="234">
        <v>0</v>
      </c>
      <c r="O19" s="234">
        <f>ROUND(E19*N19,2)</f>
        <v>0</v>
      </c>
      <c r="P19" s="234">
        <v>0</v>
      </c>
      <c r="Q19" s="234">
        <f>ROUND(E19*P19,2)</f>
        <v>0</v>
      </c>
      <c r="R19" s="235"/>
      <c r="S19" s="235" t="s">
        <v>277</v>
      </c>
      <c r="T19" s="235" t="s">
        <v>278</v>
      </c>
      <c r="U19" s="235">
        <v>0.01</v>
      </c>
      <c r="V19" s="235">
        <f>ROUND(E19*U19,2)</f>
        <v>0.26</v>
      </c>
      <c r="W19" s="235"/>
      <c r="X19" s="235" t="s">
        <v>279</v>
      </c>
      <c r="Y19" s="235" t="s">
        <v>280</v>
      </c>
      <c r="Z19" s="214"/>
      <c r="AA19" s="214"/>
      <c r="AB19" s="214"/>
      <c r="AC19" s="214"/>
      <c r="AD19" s="214"/>
      <c r="AE19" s="214"/>
      <c r="AF19" s="214"/>
      <c r="AG19" s="214" t="s">
        <v>293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1" x14ac:dyDescent="0.2">
      <c r="A20" s="248">
        <v>6</v>
      </c>
      <c r="B20" s="249" t="s">
        <v>826</v>
      </c>
      <c r="C20" s="262" t="s">
        <v>827</v>
      </c>
      <c r="D20" s="250" t="s">
        <v>276</v>
      </c>
      <c r="E20" s="251">
        <v>501.7</v>
      </c>
      <c r="F20" s="252"/>
      <c r="G20" s="253">
        <f>ROUND(E20*F20,2)</f>
        <v>0</v>
      </c>
      <c r="H20" s="236"/>
      <c r="I20" s="235">
        <f>ROUND(E20*H20,2)</f>
        <v>0</v>
      </c>
      <c r="J20" s="236"/>
      <c r="K20" s="235">
        <f>ROUND(E20*J20,2)</f>
        <v>0</v>
      </c>
      <c r="L20" s="235">
        <v>21</v>
      </c>
      <c r="M20" s="235">
        <f>G20*(1+L20/100)</f>
        <v>0</v>
      </c>
      <c r="N20" s="234">
        <v>0</v>
      </c>
      <c r="O20" s="234">
        <f>ROUND(E20*N20,2)</f>
        <v>0</v>
      </c>
      <c r="P20" s="234">
        <v>0</v>
      </c>
      <c r="Q20" s="234">
        <f>ROUND(E20*P20,2)</f>
        <v>0</v>
      </c>
      <c r="R20" s="235"/>
      <c r="S20" s="235" t="s">
        <v>277</v>
      </c>
      <c r="T20" s="235" t="s">
        <v>278</v>
      </c>
      <c r="U20" s="235">
        <v>0.31</v>
      </c>
      <c r="V20" s="235">
        <f>ROUND(E20*U20,2)</f>
        <v>155.53</v>
      </c>
      <c r="W20" s="235"/>
      <c r="X20" s="235" t="s">
        <v>279</v>
      </c>
      <c r="Y20" s="235" t="s">
        <v>280</v>
      </c>
      <c r="Z20" s="214"/>
      <c r="AA20" s="214"/>
      <c r="AB20" s="214"/>
      <c r="AC20" s="214"/>
      <c r="AD20" s="214"/>
      <c r="AE20" s="214"/>
      <c r="AF20" s="214"/>
      <c r="AG20" s="214" t="s">
        <v>293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2" x14ac:dyDescent="0.2">
      <c r="A21" s="231"/>
      <c r="B21" s="232"/>
      <c r="C21" s="263" t="s">
        <v>828</v>
      </c>
      <c r="D21" s="237"/>
      <c r="E21" s="238">
        <v>501.7</v>
      </c>
      <c r="F21" s="235"/>
      <c r="G21" s="235"/>
      <c r="H21" s="235"/>
      <c r="I21" s="235"/>
      <c r="J21" s="235"/>
      <c r="K21" s="235"/>
      <c r="L21" s="235"/>
      <c r="M21" s="235"/>
      <c r="N21" s="234"/>
      <c r="O21" s="234"/>
      <c r="P21" s="234"/>
      <c r="Q21" s="234"/>
      <c r="R21" s="235"/>
      <c r="S21" s="235"/>
      <c r="T21" s="235"/>
      <c r="U21" s="235"/>
      <c r="V21" s="235"/>
      <c r="W21" s="235"/>
      <c r="X21" s="235"/>
      <c r="Y21" s="235"/>
      <c r="Z21" s="214"/>
      <c r="AA21" s="214"/>
      <c r="AB21" s="214"/>
      <c r="AC21" s="214"/>
      <c r="AD21" s="214"/>
      <c r="AE21" s="214"/>
      <c r="AF21" s="214"/>
      <c r="AG21" s="214" t="s">
        <v>283</v>
      </c>
      <c r="AH21" s="214">
        <v>0</v>
      </c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1" x14ac:dyDescent="0.2">
      <c r="A22" s="254">
        <v>7</v>
      </c>
      <c r="B22" s="255" t="s">
        <v>295</v>
      </c>
      <c r="C22" s="264" t="s">
        <v>829</v>
      </c>
      <c r="D22" s="256" t="s">
        <v>276</v>
      </c>
      <c r="E22" s="257">
        <v>26.4</v>
      </c>
      <c r="F22" s="258"/>
      <c r="G22" s="259">
        <f>ROUND(E22*F22,2)</f>
        <v>0</v>
      </c>
      <c r="H22" s="236"/>
      <c r="I22" s="235">
        <f>ROUND(E22*H22,2)</f>
        <v>0</v>
      </c>
      <c r="J22" s="236"/>
      <c r="K22" s="235">
        <f>ROUND(E22*J22,2)</f>
        <v>0</v>
      </c>
      <c r="L22" s="235">
        <v>21</v>
      </c>
      <c r="M22" s="235">
        <f>G22*(1+L22/100)</f>
        <v>0</v>
      </c>
      <c r="N22" s="234">
        <v>0</v>
      </c>
      <c r="O22" s="234">
        <f>ROUND(E22*N22,2)</f>
        <v>0</v>
      </c>
      <c r="P22" s="234">
        <v>0</v>
      </c>
      <c r="Q22" s="234">
        <f>ROUND(E22*P22,2)</f>
        <v>0</v>
      </c>
      <c r="R22" s="235"/>
      <c r="S22" s="235" t="s">
        <v>277</v>
      </c>
      <c r="T22" s="235" t="s">
        <v>278</v>
      </c>
      <c r="U22" s="235">
        <v>5.2999999999999999E-2</v>
      </c>
      <c r="V22" s="235">
        <f>ROUND(E22*U22,2)</f>
        <v>1.4</v>
      </c>
      <c r="W22" s="235"/>
      <c r="X22" s="235" t="s">
        <v>279</v>
      </c>
      <c r="Y22" s="235" t="s">
        <v>280</v>
      </c>
      <c r="Z22" s="214"/>
      <c r="AA22" s="214"/>
      <c r="AB22" s="214"/>
      <c r="AC22" s="214"/>
      <c r="AD22" s="214"/>
      <c r="AE22" s="214"/>
      <c r="AF22" s="214"/>
      <c r="AG22" s="214" t="s">
        <v>293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1" x14ac:dyDescent="0.2">
      <c r="A23" s="248">
        <v>8</v>
      </c>
      <c r="B23" s="249" t="s">
        <v>304</v>
      </c>
      <c r="C23" s="262" t="s">
        <v>305</v>
      </c>
      <c r="D23" s="250" t="s">
        <v>276</v>
      </c>
      <c r="E23" s="251">
        <v>26.4</v>
      </c>
      <c r="F23" s="252"/>
      <c r="G23" s="253">
        <f>ROUND(E23*F23,2)</f>
        <v>0</v>
      </c>
      <c r="H23" s="236"/>
      <c r="I23" s="235">
        <f>ROUND(E23*H23,2)</f>
        <v>0</v>
      </c>
      <c r="J23" s="236"/>
      <c r="K23" s="235">
        <f>ROUND(E23*J23,2)</f>
        <v>0</v>
      </c>
      <c r="L23" s="235">
        <v>21</v>
      </c>
      <c r="M23" s="235">
        <f>G23*(1+L23/100)</f>
        <v>0</v>
      </c>
      <c r="N23" s="234">
        <v>0</v>
      </c>
      <c r="O23" s="234">
        <f>ROUND(E23*N23,2)</f>
        <v>0</v>
      </c>
      <c r="P23" s="234">
        <v>0</v>
      </c>
      <c r="Q23" s="234">
        <f>ROUND(E23*P23,2)</f>
        <v>0</v>
      </c>
      <c r="R23" s="235"/>
      <c r="S23" s="235" t="s">
        <v>277</v>
      </c>
      <c r="T23" s="235" t="s">
        <v>278</v>
      </c>
      <c r="U23" s="235">
        <v>0.2</v>
      </c>
      <c r="V23" s="235">
        <f>ROUND(E23*U23,2)</f>
        <v>5.28</v>
      </c>
      <c r="W23" s="235"/>
      <c r="X23" s="235" t="s">
        <v>279</v>
      </c>
      <c r="Y23" s="235" t="s">
        <v>280</v>
      </c>
      <c r="Z23" s="214"/>
      <c r="AA23" s="214"/>
      <c r="AB23" s="214"/>
      <c r="AC23" s="214"/>
      <c r="AD23" s="214"/>
      <c r="AE23" s="214"/>
      <c r="AF23" s="214"/>
      <c r="AG23" s="214" t="s">
        <v>293</v>
      </c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2" x14ac:dyDescent="0.2">
      <c r="A24" s="231"/>
      <c r="B24" s="232"/>
      <c r="C24" s="263" t="s">
        <v>830</v>
      </c>
      <c r="D24" s="237"/>
      <c r="E24" s="238">
        <v>0.39</v>
      </c>
      <c r="F24" s="235"/>
      <c r="G24" s="235"/>
      <c r="H24" s="235"/>
      <c r="I24" s="235"/>
      <c r="J24" s="235"/>
      <c r="K24" s="235"/>
      <c r="L24" s="235"/>
      <c r="M24" s="235"/>
      <c r="N24" s="234"/>
      <c r="O24" s="234"/>
      <c r="P24" s="234"/>
      <c r="Q24" s="234"/>
      <c r="R24" s="235"/>
      <c r="S24" s="235"/>
      <c r="T24" s="235"/>
      <c r="U24" s="235"/>
      <c r="V24" s="235"/>
      <c r="W24" s="235"/>
      <c r="X24" s="235"/>
      <c r="Y24" s="235"/>
      <c r="Z24" s="214"/>
      <c r="AA24" s="214"/>
      <c r="AB24" s="214"/>
      <c r="AC24" s="214"/>
      <c r="AD24" s="214"/>
      <c r="AE24" s="214"/>
      <c r="AF24" s="214"/>
      <c r="AG24" s="214" t="s">
        <v>283</v>
      </c>
      <c r="AH24" s="214">
        <v>0</v>
      </c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3" x14ac:dyDescent="0.2">
      <c r="A25" s="231"/>
      <c r="B25" s="232"/>
      <c r="C25" s="263" t="s">
        <v>831</v>
      </c>
      <c r="D25" s="237"/>
      <c r="E25" s="238">
        <v>6.6</v>
      </c>
      <c r="F25" s="235"/>
      <c r="G25" s="235"/>
      <c r="H25" s="235"/>
      <c r="I25" s="235"/>
      <c r="J25" s="235"/>
      <c r="K25" s="235"/>
      <c r="L25" s="235"/>
      <c r="M25" s="235"/>
      <c r="N25" s="234"/>
      <c r="O25" s="234"/>
      <c r="P25" s="234"/>
      <c r="Q25" s="234"/>
      <c r="R25" s="235"/>
      <c r="S25" s="235"/>
      <c r="T25" s="235"/>
      <c r="U25" s="235"/>
      <c r="V25" s="235"/>
      <c r="W25" s="235"/>
      <c r="X25" s="235"/>
      <c r="Y25" s="235"/>
      <c r="Z25" s="214"/>
      <c r="AA25" s="214"/>
      <c r="AB25" s="214"/>
      <c r="AC25" s="214"/>
      <c r="AD25" s="214"/>
      <c r="AE25" s="214"/>
      <c r="AF25" s="214"/>
      <c r="AG25" s="214" t="s">
        <v>283</v>
      </c>
      <c r="AH25" s="214">
        <v>0</v>
      </c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3" x14ac:dyDescent="0.2">
      <c r="A26" s="231"/>
      <c r="B26" s="232"/>
      <c r="C26" s="263" t="s">
        <v>832</v>
      </c>
      <c r="D26" s="237"/>
      <c r="E26" s="238">
        <v>3.12</v>
      </c>
      <c r="F26" s="235"/>
      <c r="G26" s="235"/>
      <c r="H26" s="235"/>
      <c r="I26" s="235"/>
      <c r="J26" s="235"/>
      <c r="K26" s="235"/>
      <c r="L26" s="235"/>
      <c r="M26" s="235"/>
      <c r="N26" s="234"/>
      <c r="O26" s="234"/>
      <c r="P26" s="234"/>
      <c r="Q26" s="234"/>
      <c r="R26" s="235"/>
      <c r="S26" s="235"/>
      <c r="T26" s="235"/>
      <c r="U26" s="235"/>
      <c r="V26" s="235"/>
      <c r="W26" s="235"/>
      <c r="X26" s="235"/>
      <c r="Y26" s="235"/>
      <c r="Z26" s="214"/>
      <c r="AA26" s="214"/>
      <c r="AB26" s="214"/>
      <c r="AC26" s="214"/>
      <c r="AD26" s="214"/>
      <c r="AE26" s="214"/>
      <c r="AF26" s="214"/>
      <c r="AG26" s="214" t="s">
        <v>283</v>
      </c>
      <c r="AH26" s="214">
        <v>0</v>
      </c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ht="22.5" outlineLevel="3" x14ac:dyDescent="0.2">
      <c r="A27" s="231"/>
      <c r="B27" s="232"/>
      <c r="C27" s="263" t="s">
        <v>833</v>
      </c>
      <c r="D27" s="237"/>
      <c r="E27" s="238">
        <v>16.29</v>
      </c>
      <c r="F27" s="235"/>
      <c r="G27" s="235"/>
      <c r="H27" s="235"/>
      <c r="I27" s="235"/>
      <c r="J27" s="235"/>
      <c r="K27" s="235"/>
      <c r="L27" s="235"/>
      <c r="M27" s="235"/>
      <c r="N27" s="234"/>
      <c r="O27" s="234"/>
      <c r="P27" s="234"/>
      <c r="Q27" s="234"/>
      <c r="R27" s="235"/>
      <c r="S27" s="235"/>
      <c r="T27" s="235"/>
      <c r="U27" s="235"/>
      <c r="V27" s="235"/>
      <c r="W27" s="235"/>
      <c r="X27" s="235"/>
      <c r="Y27" s="235"/>
      <c r="Z27" s="214"/>
      <c r="AA27" s="214"/>
      <c r="AB27" s="214"/>
      <c r="AC27" s="214"/>
      <c r="AD27" s="214"/>
      <c r="AE27" s="214"/>
      <c r="AF27" s="214"/>
      <c r="AG27" s="214" t="s">
        <v>283</v>
      </c>
      <c r="AH27" s="214">
        <v>0</v>
      </c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1" x14ac:dyDescent="0.2">
      <c r="A28" s="248">
        <v>9</v>
      </c>
      <c r="B28" s="249" t="s">
        <v>340</v>
      </c>
      <c r="C28" s="262" t="s">
        <v>341</v>
      </c>
      <c r="D28" s="250" t="s">
        <v>342</v>
      </c>
      <c r="E28" s="251">
        <v>149.44</v>
      </c>
      <c r="F28" s="252"/>
      <c r="G28" s="253">
        <f>ROUND(E28*F28,2)</f>
        <v>0</v>
      </c>
      <c r="H28" s="236"/>
      <c r="I28" s="235">
        <f>ROUND(E28*H28,2)</f>
        <v>0</v>
      </c>
      <c r="J28" s="236"/>
      <c r="K28" s="235">
        <f>ROUND(E28*J28,2)</f>
        <v>0</v>
      </c>
      <c r="L28" s="235">
        <v>21</v>
      </c>
      <c r="M28" s="235">
        <f>G28*(1+L28/100)</f>
        <v>0</v>
      </c>
      <c r="N28" s="234">
        <v>0</v>
      </c>
      <c r="O28" s="234">
        <f>ROUND(E28*N28,2)</f>
        <v>0</v>
      </c>
      <c r="P28" s="234">
        <v>0</v>
      </c>
      <c r="Q28" s="234">
        <f>ROUND(E28*P28,2)</f>
        <v>0</v>
      </c>
      <c r="R28" s="235"/>
      <c r="S28" s="235" t="s">
        <v>277</v>
      </c>
      <c r="T28" s="235" t="s">
        <v>278</v>
      </c>
      <c r="U28" s="235">
        <v>0.02</v>
      </c>
      <c r="V28" s="235">
        <f>ROUND(E28*U28,2)</f>
        <v>2.99</v>
      </c>
      <c r="W28" s="235"/>
      <c r="X28" s="235" t="s">
        <v>279</v>
      </c>
      <c r="Y28" s="235" t="s">
        <v>280</v>
      </c>
      <c r="Z28" s="214"/>
      <c r="AA28" s="214"/>
      <c r="AB28" s="214"/>
      <c r="AC28" s="214"/>
      <c r="AD28" s="214"/>
      <c r="AE28" s="214"/>
      <c r="AF28" s="214"/>
      <c r="AG28" s="214" t="s">
        <v>293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2" x14ac:dyDescent="0.2">
      <c r="A29" s="231"/>
      <c r="B29" s="232"/>
      <c r="C29" s="263" t="s">
        <v>834</v>
      </c>
      <c r="D29" s="237"/>
      <c r="E29" s="238">
        <v>149.44</v>
      </c>
      <c r="F29" s="235"/>
      <c r="G29" s="235"/>
      <c r="H29" s="235"/>
      <c r="I29" s="235"/>
      <c r="J29" s="235"/>
      <c r="K29" s="235"/>
      <c r="L29" s="235"/>
      <c r="M29" s="235"/>
      <c r="N29" s="234"/>
      <c r="O29" s="234"/>
      <c r="P29" s="234"/>
      <c r="Q29" s="234"/>
      <c r="R29" s="235"/>
      <c r="S29" s="235"/>
      <c r="T29" s="235"/>
      <c r="U29" s="235"/>
      <c r="V29" s="235"/>
      <c r="W29" s="235"/>
      <c r="X29" s="235"/>
      <c r="Y29" s="235"/>
      <c r="Z29" s="214"/>
      <c r="AA29" s="214"/>
      <c r="AB29" s="214"/>
      <c r="AC29" s="214"/>
      <c r="AD29" s="214"/>
      <c r="AE29" s="214"/>
      <c r="AF29" s="214"/>
      <c r="AG29" s="214" t="s">
        <v>283</v>
      </c>
      <c r="AH29" s="214">
        <v>0</v>
      </c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1" x14ac:dyDescent="0.2">
      <c r="A30" s="254">
        <v>10</v>
      </c>
      <c r="B30" s="255" t="s">
        <v>308</v>
      </c>
      <c r="C30" s="264" t="s">
        <v>835</v>
      </c>
      <c r="D30" s="256" t="s">
        <v>310</v>
      </c>
      <c r="E30" s="257">
        <v>1</v>
      </c>
      <c r="F30" s="258"/>
      <c r="G30" s="259">
        <f>ROUND(E30*F30,2)</f>
        <v>0</v>
      </c>
      <c r="H30" s="236"/>
      <c r="I30" s="235">
        <f>ROUND(E30*H30,2)</f>
        <v>0</v>
      </c>
      <c r="J30" s="236"/>
      <c r="K30" s="235">
        <f>ROUND(E30*J30,2)</f>
        <v>0</v>
      </c>
      <c r="L30" s="235">
        <v>21</v>
      </c>
      <c r="M30" s="235">
        <f>G30*(1+L30/100)</f>
        <v>0</v>
      </c>
      <c r="N30" s="234">
        <v>0</v>
      </c>
      <c r="O30" s="234">
        <f>ROUND(E30*N30,2)</f>
        <v>0</v>
      </c>
      <c r="P30" s="234">
        <v>0</v>
      </c>
      <c r="Q30" s="234">
        <f>ROUND(E30*P30,2)</f>
        <v>0</v>
      </c>
      <c r="R30" s="235"/>
      <c r="S30" s="235" t="s">
        <v>311</v>
      </c>
      <c r="T30" s="235" t="s">
        <v>312</v>
      </c>
      <c r="U30" s="235">
        <v>0</v>
      </c>
      <c r="V30" s="235">
        <f>ROUND(E30*U30,2)</f>
        <v>0</v>
      </c>
      <c r="W30" s="235"/>
      <c r="X30" s="235" t="s">
        <v>484</v>
      </c>
      <c r="Y30" s="235" t="s">
        <v>280</v>
      </c>
      <c r="Z30" s="214"/>
      <c r="AA30" s="214"/>
      <c r="AB30" s="214"/>
      <c r="AC30" s="214"/>
      <c r="AD30" s="214"/>
      <c r="AE30" s="214"/>
      <c r="AF30" s="214"/>
      <c r="AG30" s="214" t="s">
        <v>485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x14ac:dyDescent="0.2">
      <c r="A31" s="241" t="s">
        <v>272</v>
      </c>
      <c r="B31" s="242" t="s">
        <v>141</v>
      </c>
      <c r="C31" s="261" t="s">
        <v>142</v>
      </c>
      <c r="D31" s="243"/>
      <c r="E31" s="244"/>
      <c r="F31" s="245"/>
      <c r="G31" s="246">
        <f>SUMIF(AG32:AG56,"&lt;&gt;NOR",G32:G56)</f>
        <v>0</v>
      </c>
      <c r="H31" s="240"/>
      <c r="I31" s="240">
        <f>SUM(I32:I56)</f>
        <v>0</v>
      </c>
      <c r="J31" s="240"/>
      <c r="K31" s="240">
        <f>SUM(K32:K56)</f>
        <v>0</v>
      </c>
      <c r="L31" s="240"/>
      <c r="M31" s="240">
        <f>SUM(M32:M56)</f>
        <v>0</v>
      </c>
      <c r="N31" s="239"/>
      <c r="O31" s="239">
        <f>SUM(O32:O56)</f>
        <v>130.41999999999999</v>
      </c>
      <c r="P31" s="239"/>
      <c r="Q31" s="239">
        <f>SUM(Q32:Q56)</f>
        <v>0</v>
      </c>
      <c r="R31" s="240"/>
      <c r="S31" s="240"/>
      <c r="T31" s="240"/>
      <c r="U31" s="240"/>
      <c r="V31" s="240">
        <f>SUM(V32:V56)</f>
        <v>221.73999999999998</v>
      </c>
      <c r="W31" s="240"/>
      <c r="X31" s="240"/>
      <c r="Y31" s="240"/>
      <c r="AG31" t="s">
        <v>273</v>
      </c>
    </row>
    <row r="32" spans="1:60" outlineLevel="1" x14ac:dyDescent="0.2">
      <c r="A32" s="248">
        <v>11</v>
      </c>
      <c r="B32" s="249" t="s">
        <v>836</v>
      </c>
      <c r="C32" s="262" t="s">
        <v>837</v>
      </c>
      <c r="D32" s="250" t="s">
        <v>276</v>
      </c>
      <c r="E32" s="251">
        <v>0.36</v>
      </c>
      <c r="F32" s="252"/>
      <c r="G32" s="253">
        <f>ROUND(E32*F32,2)</f>
        <v>0</v>
      </c>
      <c r="H32" s="236"/>
      <c r="I32" s="235">
        <f>ROUND(E32*H32,2)</f>
        <v>0</v>
      </c>
      <c r="J32" s="236"/>
      <c r="K32" s="235">
        <f>ROUND(E32*J32,2)</f>
        <v>0</v>
      </c>
      <c r="L32" s="235">
        <v>21</v>
      </c>
      <c r="M32" s="235">
        <f>G32*(1+L32/100)</f>
        <v>0</v>
      </c>
      <c r="N32" s="234">
        <v>2.5249999999999999</v>
      </c>
      <c r="O32" s="234">
        <f>ROUND(E32*N32,2)</f>
        <v>0.91</v>
      </c>
      <c r="P32" s="234">
        <v>0</v>
      </c>
      <c r="Q32" s="234">
        <f>ROUND(E32*P32,2)</f>
        <v>0</v>
      </c>
      <c r="R32" s="235"/>
      <c r="S32" s="235" t="s">
        <v>277</v>
      </c>
      <c r="T32" s="235" t="s">
        <v>278</v>
      </c>
      <c r="U32" s="235">
        <v>0.47699999999999998</v>
      </c>
      <c r="V32" s="235">
        <f>ROUND(E32*U32,2)</f>
        <v>0.17</v>
      </c>
      <c r="W32" s="235"/>
      <c r="X32" s="235" t="s">
        <v>279</v>
      </c>
      <c r="Y32" s="235" t="s">
        <v>280</v>
      </c>
      <c r="Z32" s="214"/>
      <c r="AA32" s="214"/>
      <c r="AB32" s="214"/>
      <c r="AC32" s="214"/>
      <c r="AD32" s="214"/>
      <c r="AE32" s="214"/>
      <c r="AF32" s="214"/>
      <c r="AG32" s="214" t="s">
        <v>293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2" x14ac:dyDescent="0.2">
      <c r="A33" s="231"/>
      <c r="B33" s="232"/>
      <c r="C33" s="263" t="s">
        <v>838</v>
      </c>
      <c r="D33" s="237"/>
      <c r="E33" s="238">
        <v>0.36</v>
      </c>
      <c r="F33" s="235"/>
      <c r="G33" s="235"/>
      <c r="H33" s="235"/>
      <c r="I33" s="235"/>
      <c r="J33" s="235"/>
      <c r="K33" s="235"/>
      <c r="L33" s="235"/>
      <c r="M33" s="235"/>
      <c r="N33" s="234"/>
      <c r="O33" s="234"/>
      <c r="P33" s="234"/>
      <c r="Q33" s="234"/>
      <c r="R33" s="235"/>
      <c r="S33" s="235"/>
      <c r="T33" s="235"/>
      <c r="U33" s="235"/>
      <c r="V33" s="235"/>
      <c r="W33" s="235"/>
      <c r="X33" s="235"/>
      <c r="Y33" s="235"/>
      <c r="Z33" s="214"/>
      <c r="AA33" s="214"/>
      <c r="AB33" s="214"/>
      <c r="AC33" s="214"/>
      <c r="AD33" s="214"/>
      <c r="AE33" s="214"/>
      <c r="AF33" s="214"/>
      <c r="AG33" s="214" t="s">
        <v>283</v>
      </c>
      <c r="AH33" s="214">
        <v>0</v>
      </c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1" x14ac:dyDescent="0.2">
      <c r="A34" s="248">
        <v>12</v>
      </c>
      <c r="B34" s="249" t="s">
        <v>839</v>
      </c>
      <c r="C34" s="262" t="s">
        <v>840</v>
      </c>
      <c r="D34" s="250" t="s">
        <v>276</v>
      </c>
      <c r="E34" s="251">
        <v>22.66</v>
      </c>
      <c r="F34" s="252"/>
      <c r="G34" s="253">
        <f>ROUND(E34*F34,2)</f>
        <v>0</v>
      </c>
      <c r="H34" s="236"/>
      <c r="I34" s="235">
        <f>ROUND(E34*H34,2)</f>
        <v>0</v>
      </c>
      <c r="J34" s="236"/>
      <c r="K34" s="235">
        <f>ROUND(E34*J34,2)</f>
        <v>0</v>
      </c>
      <c r="L34" s="235">
        <v>21</v>
      </c>
      <c r="M34" s="235">
        <f>G34*(1+L34/100)</f>
        <v>0</v>
      </c>
      <c r="N34" s="234">
        <v>2.5249999999999999</v>
      </c>
      <c r="O34" s="234">
        <f>ROUND(E34*N34,2)</f>
        <v>57.22</v>
      </c>
      <c r="P34" s="234">
        <v>0</v>
      </c>
      <c r="Q34" s="234">
        <f>ROUND(E34*P34,2)</f>
        <v>0</v>
      </c>
      <c r="R34" s="235"/>
      <c r="S34" s="235" t="s">
        <v>277</v>
      </c>
      <c r="T34" s="235" t="s">
        <v>278</v>
      </c>
      <c r="U34" s="235">
        <v>0.46</v>
      </c>
      <c r="V34" s="235">
        <f>ROUND(E34*U34,2)</f>
        <v>10.42</v>
      </c>
      <c r="W34" s="235"/>
      <c r="X34" s="235" t="s">
        <v>279</v>
      </c>
      <c r="Y34" s="235" t="s">
        <v>280</v>
      </c>
      <c r="Z34" s="214"/>
      <c r="AA34" s="214"/>
      <c r="AB34" s="214"/>
      <c r="AC34" s="214"/>
      <c r="AD34" s="214"/>
      <c r="AE34" s="214"/>
      <c r="AF34" s="214"/>
      <c r="AG34" s="214" t="s">
        <v>293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2" x14ac:dyDescent="0.2">
      <c r="A35" s="231"/>
      <c r="B35" s="232"/>
      <c r="C35" s="263" t="s">
        <v>841</v>
      </c>
      <c r="D35" s="237"/>
      <c r="E35" s="238">
        <v>18.34224</v>
      </c>
      <c r="F35" s="235"/>
      <c r="G35" s="235"/>
      <c r="H35" s="235"/>
      <c r="I35" s="235"/>
      <c r="J35" s="235"/>
      <c r="K35" s="235"/>
      <c r="L35" s="235"/>
      <c r="M35" s="235"/>
      <c r="N35" s="234"/>
      <c r="O35" s="234"/>
      <c r="P35" s="234"/>
      <c r="Q35" s="234"/>
      <c r="R35" s="235"/>
      <c r="S35" s="235"/>
      <c r="T35" s="235"/>
      <c r="U35" s="235"/>
      <c r="V35" s="235"/>
      <c r="W35" s="235"/>
      <c r="X35" s="235"/>
      <c r="Y35" s="235"/>
      <c r="Z35" s="214"/>
      <c r="AA35" s="214"/>
      <c r="AB35" s="214"/>
      <c r="AC35" s="214"/>
      <c r="AD35" s="214"/>
      <c r="AE35" s="214"/>
      <c r="AF35" s="214"/>
      <c r="AG35" s="214" t="s">
        <v>283</v>
      </c>
      <c r="AH35" s="214">
        <v>0</v>
      </c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ht="22.5" outlineLevel="3" x14ac:dyDescent="0.2">
      <c r="A36" s="231"/>
      <c r="B36" s="232"/>
      <c r="C36" s="263" t="s">
        <v>842</v>
      </c>
      <c r="D36" s="237"/>
      <c r="E36" s="238">
        <v>4.3177599999999998</v>
      </c>
      <c r="F36" s="235"/>
      <c r="G36" s="235"/>
      <c r="H36" s="235"/>
      <c r="I36" s="235"/>
      <c r="J36" s="235"/>
      <c r="K36" s="235"/>
      <c r="L36" s="235"/>
      <c r="M36" s="235"/>
      <c r="N36" s="234"/>
      <c r="O36" s="234"/>
      <c r="P36" s="234"/>
      <c r="Q36" s="234"/>
      <c r="R36" s="235"/>
      <c r="S36" s="235"/>
      <c r="T36" s="235"/>
      <c r="U36" s="235"/>
      <c r="V36" s="235"/>
      <c r="W36" s="235"/>
      <c r="X36" s="235"/>
      <c r="Y36" s="235"/>
      <c r="Z36" s="214"/>
      <c r="AA36" s="214"/>
      <c r="AB36" s="214"/>
      <c r="AC36" s="214"/>
      <c r="AD36" s="214"/>
      <c r="AE36" s="214"/>
      <c r="AF36" s="214"/>
      <c r="AG36" s="214" t="s">
        <v>283</v>
      </c>
      <c r="AH36" s="214">
        <v>0</v>
      </c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ht="22.5" outlineLevel="1" x14ac:dyDescent="0.2">
      <c r="A37" s="254">
        <v>13</v>
      </c>
      <c r="B37" s="255" t="s">
        <v>843</v>
      </c>
      <c r="C37" s="264" t="s">
        <v>844</v>
      </c>
      <c r="D37" s="256" t="s">
        <v>342</v>
      </c>
      <c r="E37" s="257">
        <v>205.82</v>
      </c>
      <c r="F37" s="258"/>
      <c r="G37" s="259">
        <f>ROUND(E37*F37,2)</f>
        <v>0</v>
      </c>
      <c r="H37" s="236"/>
      <c r="I37" s="235">
        <f>ROUND(E37*H37,2)</f>
        <v>0</v>
      </c>
      <c r="J37" s="236"/>
      <c r="K37" s="235">
        <f>ROUND(E37*J37,2)</f>
        <v>0</v>
      </c>
      <c r="L37" s="235">
        <v>21</v>
      </c>
      <c r="M37" s="235">
        <f>G37*(1+L37/100)</f>
        <v>0</v>
      </c>
      <c r="N37" s="234">
        <v>0</v>
      </c>
      <c r="O37" s="234">
        <f>ROUND(E37*N37,2)</f>
        <v>0</v>
      </c>
      <c r="P37" s="234">
        <v>0</v>
      </c>
      <c r="Q37" s="234">
        <f>ROUND(E37*P37,2)</f>
        <v>0</v>
      </c>
      <c r="R37" s="235"/>
      <c r="S37" s="235" t="s">
        <v>277</v>
      </c>
      <c r="T37" s="235" t="s">
        <v>278</v>
      </c>
      <c r="U37" s="235">
        <v>0.15</v>
      </c>
      <c r="V37" s="235">
        <f>ROUND(E37*U37,2)</f>
        <v>30.87</v>
      </c>
      <c r="W37" s="235"/>
      <c r="X37" s="235" t="s">
        <v>279</v>
      </c>
      <c r="Y37" s="235" t="s">
        <v>280</v>
      </c>
      <c r="Z37" s="214"/>
      <c r="AA37" s="214"/>
      <c r="AB37" s="214"/>
      <c r="AC37" s="214"/>
      <c r="AD37" s="214"/>
      <c r="AE37" s="214"/>
      <c r="AF37" s="214"/>
      <c r="AG37" s="214" t="s">
        <v>293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1" x14ac:dyDescent="0.2">
      <c r="A38" s="248">
        <v>14</v>
      </c>
      <c r="B38" s="249" t="s">
        <v>396</v>
      </c>
      <c r="C38" s="262" t="s">
        <v>397</v>
      </c>
      <c r="D38" s="250" t="s">
        <v>398</v>
      </c>
      <c r="E38" s="251">
        <v>12</v>
      </c>
      <c r="F38" s="252"/>
      <c r="G38" s="253">
        <f>ROUND(E38*F38,2)</f>
        <v>0</v>
      </c>
      <c r="H38" s="236"/>
      <c r="I38" s="235">
        <f>ROUND(E38*H38,2)</f>
        <v>0</v>
      </c>
      <c r="J38" s="236"/>
      <c r="K38" s="235">
        <f>ROUND(E38*J38,2)</f>
        <v>0</v>
      </c>
      <c r="L38" s="235">
        <v>21</v>
      </c>
      <c r="M38" s="235">
        <f>G38*(1+L38/100)</f>
        <v>0</v>
      </c>
      <c r="N38" s="234">
        <v>0</v>
      </c>
      <c r="O38" s="234">
        <f>ROUND(E38*N38,2)</f>
        <v>0</v>
      </c>
      <c r="P38" s="234">
        <v>0</v>
      </c>
      <c r="Q38" s="234">
        <f>ROUND(E38*P38,2)</f>
        <v>0</v>
      </c>
      <c r="R38" s="235"/>
      <c r="S38" s="235" t="s">
        <v>311</v>
      </c>
      <c r="T38" s="235" t="s">
        <v>278</v>
      </c>
      <c r="U38" s="235">
        <v>0</v>
      </c>
      <c r="V38" s="235">
        <f>ROUND(E38*U38,2)</f>
        <v>0</v>
      </c>
      <c r="W38" s="235"/>
      <c r="X38" s="235" t="s">
        <v>279</v>
      </c>
      <c r="Y38" s="235" t="s">
        <v>280</v>
      </c>
      <c r="Z38" s="214"/>
      <c r="AA38" s="214"/>
      <c r="AB38" s="214"/>
      <c r="AC38" s="214"/>
      <c r="AD38" s="214"/>
      <c r="AE38" s="214"/>
      <c r="AF38" s="214"/>
      <c r="AG38" s="214" t="s">
        <v>281</v>
      </c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2" x14ac:dyDescent="0.2">
      <c r="A39" s="231"/>
      <c r="B39" s="232"/>
      <c r="C39" s="263" t="s">
        <v>845</v>
      </c>
      <c r="D39" s="237"/>
      <c r="E39" s="238">
        <v>12</v>
      </c>
      <c r="F39" s="235"/>
      <c r="G39" s="235"/>
      <c r="H39" s="235"/>
      <c r="I39" s="235"/>
      <c r="J39" s="235"/>
      <c r="K39" s="235"/>
      <c r="L39" s="235"/>
      <c r="M39" s="235"/>
      <c r="N39" s="234"/>
      <c r="O39" s="234"/>
      <c r="P39" s="234"/>
      <c r="Q39" s="234"/>
      <c r="R39" s="235"/>
      <c r="S39" s="235"/>
      <c r="T39" s="235"/>
      <c r="U39" s="235"/>
      <c r="V39" s="235"/>
      <c r="W39" s="235"/>
      <c r="X39" s="235"/>
      <c r="Y39" s="235"/>
      <c r="Z39" s="214"/>
      <c r="AA39" s="214"/>
      <c r="AB39" s="214"/>
      <c r="AC39" s="214"/>
      <c r="AD39" s="214"/>
      <c r="AE39" s="214"/>
      <c r="AF39" s="214"/>
      <c r="AG39" s="214" t="s">
        <v>283</v>
      </c>
      <c r="AH39" s="214">
        <v>0</v>
      </c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1" x14ac:dyDescent="0.2">
      <c r="A40" s="248">
        <v>15</v>
      </c>
      <c r="B40" s="249" t="s">
        <v>400</v>
      </c>
      <c r="C40" s="262" t="s">
        <v>401</v>
      </c>
      <c r="D40" s="250" t="s">
        <v>276</v>
      </c>
      <c r="E40" s="251">
        <v>17.91</v>
      </c>
      <c r="F40" s="252"/>
      <c r="G40" s="253">
        <f>ROUND(E40*F40,2)</f>
        <v>0</v>
      </c>
      <c r="H40" s="236"/>
      <c r="I40" s="235">
        <f>ROUND(E40*H40,2)</f>
        <v>0</v>
      </c>
      <c r="J40" s="236"/>
      <c r="K40" s="235">
        <f>ROUND(E40*J40,2)</f>
        <v>0</v>
      </c>
      <c r="L40" s="235">
        <v>21</v>
      </c>
      <c r="M40" s="235">
        <f>G40*(1+L40/100)</f>
        <v>0</v>
      </c>
      <c r="N40" s="234">
        <v>2.1</v>
      </c>
      <c r="O40" s="234">
        <f>ROUND(E40*N40,2)</f>
        <v>37.61</v>
      </c>
      <c r="P40" s="234">
        <v>0</v>
      </c>
      <c r="Q40" s="234">
        <f>ROUND(E40*P40,2)</f>
        <v>0</v>
      </c>
      <c r="R40" s="235"/>
      <c r="S40" s="235" t="s">
        <v>277</v>
      </c>
      <c r="T40" s="235" t="s">
        <v>278</v>
      </c>
      <c r="U40" s="235">
        <v>0.97</v>
      </c>
      <c r="V40" s="235">
        <f>ROUND(E40*U40,2)</f>
        <v>17.37</v>
      </c>
      <c r="W40" s="235"/>
      <c r="X40" s="235" t="s">
        <v>279</v>
      </c>
      <c r="Y40" s="235" t="s">
        <v>280</v>
      </c>
      <c r="Z40" s="214"/>
      <c r="AA40" s="214"/>
      <c r="AB40" s="214"/>
      <c r="AC40" s="214"/>
      <c r="AD40" s="214"/>
      <c r="AE40" s="214"/>
      <c r="AF40" s="214"/>
      <c r="AG40" s="214" t="s">
        <v>293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2" x14ac:dyDescent="0.2">
      <c r="A41" s="231"/>
      <c r="B41" s="232"/>
      <c r="C41" s="263" t="s">
        <v>846</v>
      </c>
      <c r="D41" s="237"/>
      <c r="E41" s="238">
        <v>7.65</v>
      </c>
      <c r="F41" s="235"/>
      <c r="G41" s="235"/>
      <c r="H41" s="235"/>
      <c r="I41" s="235"/>
      <c r="J41" s="235"/>
      <c r="K41" s="235"/>
      <c r="L41" s="235"/>
      <c r="M41" s="235"/>
      <c r="N41" s="234"/>
      <c r="O41" s="234"/>
      <c r="P41" s="234"/>
      <c r="Q41" s="234"/>
      <c r="R41" s="235"/>
      <c r="S41" s="235"/>
      <c r="T41" s="235"/>
      <c r="U41" s="235"/>
      <c r="V41" s="235"/>
      <c r="W41" s="235"/>
      <c r="X41" s="235"/>
      <c r="Y41" s="235"/>
      <c r="Z41" s="214"/>
      <c r="AA41" s="214"/>
      <c r="AB41" s="214"/>
      <c r="AC41" s="214"/>
      <c r="AD41" s="214"/>
      <c r="AE41" s="214"/>
      <c r="AF41" s="214"/>
      <c r="AG41" s="214" t="s">
        <v>283</v>
      </c>
      <c r="AH41" s="214">
        <v>0</v>
      </c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3" x14ac:dyDescent="0.2">
      <c r="A42" s="231"/>
      <c r="B42" s="232"/>
      <c r="C42" s="263" t="s">
        <v>847</v>
      </c>
      <c r="D42" s="237"/>
      <c r="E42" s="238">
        <v>10.26</v>
      </c>
      <c r="F42" s="235"/>
      <c r="G42" s="235"/>
      <c r="H42" s="235"/>
      <c r="I42" s="235"/>
      <c r="J42" s="235"/>
      <c r="K42" s="235"/>
      <c r="L42" s="235"/>
      <c r="M42" s="235"/>
      <c r="N42" s="234"/>
      <c r="O42" s="234"/>
      <c r="P42" s="234"/>
      <c r="Q42" s="234"/>
      <c r="R42" s="235"/>
      <c r="S42" s="235"/>
      <c r="T42" s="235"/>
      <c r="U42" s="235"/>
      <c r="V42" s="235"/>
      <c r="W42" s="235"/>
      <c r="X42" s="235"/>
      <c r="Y42" s="235"/>
      <c r="Z42" s="214"/>
      <c r="AA42" s="214"/>
      <c r="AB42" s="214"/>
      <c r="AC42" s="214"/>
      <c r="AD42" s="214"/>
      <c r="AE42" s="214"/>
      <c r="AF42" s="214"/>
      <c r="AG42" s="214" t="s">
        <v>283</v>
      </c>
      <c r="AH42" s="214">
        <v>0</v>
      </c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1" x14ac:dyDescent="0.2">
      <c r="A43" s="248">
        <v>16</v>
      </c>
      <c r="B43" s="249" t="s">
        <v>404</v>
      </c>
      <c r="C43" s="262" t="s">
        <v>405</v>
      </c>
      <c r="D43" s="250" t="s">
        <v>276</v>
      </c>
      <c r="E43" s="251">
        <v>6.84</v>
      </c>
      <c r="F43" s="252"/>
      <c r="G43" s="253">
        <f>ROUND(E43*F43,2)</f>
        <v>0</v>
      </c>
      <c r="H43" s="236"/>
      <c r="I43" s="235">
        <f>ROUND(E43*H43,2)</f>
        <v>0</v>
      </c>
      <c r="J43" s="236"/>
      <c r="K43" s="235">
        <f>ROUND(E43*J43,2)</f>
        <v>0</v>
      </c>
      <c r="L43" s="235">
        <v>21</v>
      </c>
      <c r="M43" s="235">
        <f>G43*(1+L43/100)</f>
        <v>0</v>
      </c>
      <c r="N43" s="234">
        <v>2.5249999999999999</v>
      </c>
      <c r="O43" s="234">
        <f>ROUND(E43*N43,2)</f>
        <v>17.27</v>
      </c>
      <c r="P43" s="234">
        <v>0</v>
      </c>
      <c r="Q43" s="234">
        <f>ROUND(E43*P43,2)</f>
        <v>0</v>
      </c>
      <c r="R43" s="235"/>
      <c r="S43" s="235" t="s">
        <v>277</v>
      </c>
      <c r="T43" s="235" t="s">
        <v>278</v>
      </c>
      <c r="U43" s="235">
        <v>0.48</v>
      </c>
      <c r="V43" s="235">
        <f>ROUND(E43*U43,2)</f>
        <v>3.28</v>
      </c>
      <c r="W43" s="235"/>
      <c r="X43" s="235" t="s">
        <v>279</v>
      </c>
      <c r="Y43" s="235" t="s">
        <v>280</v>
      </c>
      <c r="Z43" s="214"/>
      <c r="AA43" s="214"/>
      <c r="AB43" s="214"/>
      <c r="AC43" s="214"/>
      <c r="AD43" s="214"/>
      <c r="AE43" s="214"/>
      <c r="AF43" s="214"/>
      <c r="AG43" s="214" t="s">
        <v>293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outlineLevel="2" x14ac:dyDescent="0.2">
      <c r="A44" s="231"/>
      <c r="B44" s="232"/>
      <c r="C44" s="263" t="s">
        <v>848</v>
      </c>
      <c r="D44" s="237"/>
      <c r="E44" s="238">
        <v>6.84</v>
      </c>
      <c r="F44" s="235"/>
      <c r="G44" s="235"/>
      <c r="H44" s="235"/>
      <c r="I44" s="235"/>
      <c r="J44" s="235"/>
      <c r="K44" s="235"/>
      <c r="L44" s="235"/>
      <c r="M44" s="235"/>
      <c r="N44" s="234"/>
      <c r="O44" s="234"/>
      <c r="P44" s="234"/>
      <c r="Q44" s="234"/>
      <c r="R44" s="235"/>
      <c r="S44" s="235"/>
      <c r="T44" s="235"/>
      <c r="U44" s="235"/>
      <c r="V44" s="235"/>
      <c r="W44" s="235"/>
      <c r="X44" s="235"/>
      <c r="Y44" s="235"/>
      <c r="Z44" s="214"/>
      <c r="AA44" s="214"/>
      <c r="AB44" s="214"/>
      <c r="AC44" s="214"/>
      <c r="AD44" s="214"/>
      <c r="AE44" s="214"/>
      <c r="AF44" s="214"/>
      <c r="AG44" s="214" t="s">
        <v>283</v>
      </c>
      <c r="AH44" s="214">
        <v>0</v>
      </c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1" x14ac:dyDescent="0.2">
      <c r="A45" s="248">
        <v>17</v>
      </c>
      <c r="B45" s="249" t="s">
        <v>849</v>
      </c>
      <c r="C45" s="262" t="s">
        <v>850</v>
      </c>
      <c r="D45" s="250" t="s">
        <v>276</v>
      </c>
      <c r="E45" s="251">
        <v>5.0999999999999996</v>
      </c>
      <c r="F45" s="252"/>
      <c r="G45" s="253">
        <f>ROUND(E45*F45,2)</f>
        <v>0</v>
      </c>
      <c r="H45" s="236"/>
      <c r="I45" s="235">
        <f>ROUND(E45*H45,2)</f>
        <v>0</v>
      </c>
      <c r="J45" s="236"/>
      <c r="K45" s="235">
        <f>ROUND(E45*J45,2)</f>
        <v>0</v>
      </c>
      <c r="L45" s="235">
        <v>21</v>
      </c>
      <c r="M45" s="235">
        <f>G45*(1+L45/100)</f>
        <v>0</v>
      </c>
      <c r="N45" s="234">
        <v>2.5249999999999999</v>
      </c>
      <c r="O45" s="234">
        <f>ROUND(E45*N45,2)</f>
        <v>12.88</v>
      </c>
      <c r="P45" s="234">
        <v>0</v>
      </c>
      <c r="Q45" s="234">
        <f>ROUND(E45*P45,2)</f>
        <v>0</v>
      </c>
      <c r="R45" s="235"/>
      <c r="S45" s="235" t="s">
        <v>277</v>
      </c>
      <c r="T45" s="235" t="s">
        <v>278</v>
      </c>
      <c r="U45" s="235">
        <v>0.48</v>
      </c>
      <c r="V45" s="235">
        <f>ROUND(E45*U45,2)</f>
        <v>2.4500000000000002</v>
      </c>
      <c r="W45" s="235"/>
      <c r="X45" s="235" t="s">
        <v>279</v>
      </c>
      <c r="Y45" s="235" t="s">
        <v>280</v>
      </c>
      <c r="Z45" s="214"/>
      <c r="AA45" s="214"/>
      <c r="AB45" s="214"/>
      <c r="AC45" s="214"/>
      <c r="AD45" s="214"/>
      <c r="AE45" s="214"/>
      <c r="AF45" s="214"/>
      <c r="AG45" s="214" t="s">
        <v>293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2" x14ac:dyDescent="0.2">
      <c r="A46" s="231"/>
      <c r="B46" s="232"/>
      <c r="C46" s="263" t="s">
        <v>851</v>
      </c>
      <c r="D46" s="237"/>
      <c r="E46" s="238">
        <v>5.0999999999999996</v>
      </c>
      <c r="F46" s="235"/>
      <c r="G46" s="235"/>
      <c r="H46" s="235"/>
      <c r="I46" s="235"/>
      <c r="J46" s="235"/>
      <c r="K46" s="235"/>
      <c r="L46" s="235"/>
      <c r="M46" s="235"/>
      <c r="N46" s="234"/>
      <c r="O46" s="234"/>
      <c r="P46" s="234"/>
      <c r="Q46" s="234"/>
      <c r="R46" s="235"/>
      <c r="S46" s="235"/>
      <c r="T46" s="235"/>
      <c r="U46" s="235"/>
      <c r="V46" s="235"/>
      <c r="W46" s="235"/>
      <c r="X46" s="235"/>
      <c r="Y46" s="235"/>
      <c r="Z46" s="214"/>
      <c r="AA46" s="214"/>
      <c r="AB46" s="214"/>
      <c r="AC46" s="214"/>
      <c r="AD46" s="214"/>
      <c r="AE46" s="214"/>
      <c r="AF46" s="214"/>
      <c r="AG46" s="214" t="s">
        <v>283</v>
      </c>
      <c r="AH46" s="214">
        <v>0</v>
      </c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1" x14ac:dyDescent="0.2">
      <c r="A47" s="248">
        <v>18</v>
      </c>
      <c r="B47" s="249" t="s">
        <v>852</v>
      </c>
      <c r="C47" s="262" t="s">
        <v>853</v>
      </c>
      <c r="D47" s="250" t="s">
        <v>342</v>
      </c>
      <c r="E47" s="251">
        <v>26.9</v>
      </c>
      <c r="F47" s="252"/>
      <c r="G47" s="253">
        <f>ROUND(E47*F47,2)</f>
        <v>0</v>
      </c>
      <c r="H47" s="236"/>
      <c r="I47" s="235">
        <f>ROUND(E47*H47,2)</f>
        <v>0</v>
      </c>
      <c r="J47" s="236"/>
      <c r="K47" s="235">
        <f>ROUND(E47*J47,2)</f>
        <v>0</v>
      </c>
      <c r="L47" s="235">
        <v>21</v>
      </c>
      <c r="M47" s="235">
        <f>G47*(1+L47/100)</f>
        <v>0</v>
      </c>
      <c r="N47" s="234">
        <v>3.9199999999999999E-2</v>
      </c>
      <c r="O47" s="234">
        <f>ROUND(E47*N47,2)</f>
        <v>1.05</v>
      </c>
      <c r="P47" s="234">
        <v>0</v>
      </c>
      <c r="Q47" s="234">
        <f>ROUND(E47*P47,2)</f>
        <v>0</v>
      </c>
      <c r="R47" s="235"/>
      <c r="S47" s="235" t="s">
        <v>277</v>
      </c>
      <c r="T47" s="235" t="s">
        <v>278</v>
      </c>
      <c r="U47" s="235">
        <v>1.6</v>
      </c>
      <c r="V47" s="235">
        <f>ROUND(E47*U47,2)</f>
        <v>43.04</v>
      </c>
      <c r="W47" s="235"/>
      <c r="X47" s="235" t="s">
        <v>279</v>
      </c>
      <c r="Y47" s="235" t="s">
        <v>280</v>
      </c>
      <c r="Z47" s="214"/>
      <c r="AA47" s="214"/>
      <c r="AB47" s="214"/>
      <c r="AC47" s="214"/>
      <c r="AD47" s="214"/>
      <c r="AE47" s="214"/>
      <c r="AF47" s="214"/>
      <c r="AG47" s="214" t="s">
        <v>293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outlineLevel="2" x14ac:dyDescent="0.2">
      <c r="A48" s="231"/>
      <c r="B48" s="232"/>
      <c r="C48" s="263" t="s">
        <v>854</v>
      </c>
      <c r="D48" s="237"/>
      <c r="E48" s="238">
        <v>12.03</v>
      </c>
      <c r="F48" s="235"/>
      <c r="G48" s="235"/>
      <c r="H48" s="235"/>
      <c r="I48" s="235"/>
      <c r="J48" s="235"/>
      <c r="K48" s="235"/>
      <c r="L48" s="235"/>
      <c r="M48" s="235"/>
      <c r="N48" s="234"/>
      <c r="O48" s="234"/>
      <c r="P48" s="234"/>
      <c r="Q48" s="234"/>
      <c r="R48" s="235"/>
      <c r="S48" s="235"/>
      <c r="T48" s="235"/>
      <c r="U48" s="235"/>
      <c r="V48" s="235"/>
      <c r="W48" s="235"/>
      <c r="X48" s="235"/>
      <c r="Y48" s="235"/>
      <c r="Z48" s="214"/>
      <c r="AA48" s="214"/>
      <c r="AB48" s="214"/>
      <c r="AC48" s="214"/>
      <c r="AD48" s="214"/>
      <c r="AE48" s="214"/>
      <c r="AF48" s="214"/>
      <c r="AG48" s="214" t="s">
        <v>283</v>
      </c>
      <c r="AH48" s="214">
        <v>0</v>
      </c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ht="22.5" outlineLevel="3" x14ac:dyDescent="0.2">
      <c r="A49" s="231"/>
      <c r="B49" s="232"/>
      <c r="C49" s="263" t="s">
        <v>855</v>
      </c>
      <c r="D49" s="237"/>
      <c r="E49" s="238">
        <v>7.9450000000000003</v>
      </c>
      <c r="F49" s="235"/>
      <c r="G49" s="235"/>
      <c r="H49" s="235"/>
      <c r="I49" s="235"/>
      <c r="J49" s="235"/>
      <c r="K49" s="235"/>
      <c r="L49" s="235"/>
      <c r="M49" s="235"/>
      <c r="N49" s="234"/>
      <c r="O49" s="234"/>
      <c r="P49" s="234"/>
      <c r="Q49" s="234"/>
      <c r="R49" s="235"/>
      <c r="S49" s="235"/>
      <c r="T49" s="235"/>
      <c r="U49" s="235"/>
      <c r="V49" s="235"/>
      <c r="W49" s="235"/>
      <c r="X49" s="235"/>
      <c r="Y49" s="235"/>
      <c r="Z49" s="214"/>
      <c r="AA49" s="214"/>
      <c r="AB49" s="214"/>
      <c r="AC49" s="214"/>
      <c r="AD49" s="214"/>
      <c r="AE49" s="214"/>
      <c r="AF49" s="214"/>
      <c r="AG49" s="214" t="s">
        <v>283</v>
      </c>
      <c r="AH49" s="214">
        <v>0</v>
      </c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ht="33.75" outlineLevel="3" x14ac:dyDescent="0.2">
      <c r="A50" s="231"/>
      <c r="B50" s="232"/>
      <c r="C50" s="263" t="s">
        <v>856</v>
      </c>
      <c r="D50" s="237"/>
      <c r="E50" s="238">
        <v>6.9249999999999998</v>
      </c>
      <c r="F50" s="235"/>
      <c r="G50" s="235"/>
      <c r="H50" s="235"/>
      <c r="I50" s="235"/>
      <c r="J50" s="235"/>
      <c r="K50" s="235"/>
      <c r="L50" s="235"/>
      <c r="M50" s="235"/>
      <c r="N50" s="234"/>
      <c r="O50" s="234"/>
      <c r="P50" s="234"/>
      <c r="Q50" s="234"/>
      <c r="R50" s="235"/>
      <c r="S50" s="235"/>
      <c r="T50" s="235"/>
      <c r="U50" s="235"/>
      <c r="V50" s="235"/>
      <c r="W50" s="235"/>
      <c r="X50" s="235"/>
      <c r="Y50" s="235"/>
      <c r="Z50" s="214"/>
      <c r="AA50" s="214"/>
      <c r="AB50" s="214"/>
      <c r="AC50" s="214"/>
      <c r="AD50" s="214"/>
      <c r="AE50" s="214"/>
      <c r="AF50" s="214"/>
      <c r="AG50" s="214" t="s">
        <v>283</v>
      </c>
      <c r="AH50" s="214">
        <v>0</v>
      </c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outlineLevel="1" x14ac:dyDescent="0.2">
      <c r="A51" s="254">
        <v>19</v>
      </c>
      <c r="B51" s="255" t="s">
        <v>414</v>
      </c>
      <c r="C51" s="264" t="s">
        <v>415</v>
      </c>
      <c r="D51" s="256" t="s">
        <v>342</v>
      </c>
      <c r="E51" s="257">
        <v>26.9</v>
      </c>
      <c r="F51" s="258"/>
      <c r="G51" s="259">
        <f>ROUND(E51*F51,2)</f>
        <v>0</v>
      </c>
      <c r="H51" s="236"/>
      <c r="I51" s="235">
        <f>ROUND(E51*H51,2)</f>
        <v>0</v>
      </c>
      <c r="J51" s="236"/>
      <c r="K51" s="235">
        <f>ROUND(E51*J51,2)</f>
        <v>0</v>
      </c>
      <c r="L51" s="235">
        <v>21</v>
      </c>
      <c r="M51" s="235">
        <f>G51*(1+L51/100)</f>
        <v>0</v>
      </c>
      <c r="N51" s="234">
        <v>0</v>
      </c>
      <c r="O51" s="234">
        <f>ROUND(E51*N51,2)</f>
        <v>0</v>
      </c>
      <c r="P51" s="234">
        <v>0</v>
      </c>
      <c r="Q51" s="234">
        <f>ROUND(E51*P51,2)</f>
        <v>0</v>
      </c>
      <c r="R51" s="235"/>
      <c r="S51" s="235" t="s">
        <v>277</v>
      </c>
      <c r="T51" s="235" t="s">
        <v>278</v>
      </c>
      <c r="U51" s="235">
        <v>0.32</v>
      </c>
      <c r="V51" s="235">
        <f>ROUND(E51*U51,2)</f>
        <v>8.61</v>
      </c>
      <c r="W51" s="235"/>
      <c r="X51" s="235" t="s">
        <v>279</v>
      </c>
      <c r="Y51" s="235" t="s">
        <v>280</v>
      </c>
      <c r="Z51" s="214"/>
      <c r="AA51" s="214"/>
      <c r="AB51" s="214"/>
      <c r="AC51" s="214"/>
      <c r="AD51" s="214"/>
      <c r="AE51" s="214"/>
      <c r="AF51" s="214"/>
      <c r="AG51" s="214" t="s">
        <v>293</v>
      </c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outlineLevel="1" x14ac:dyDescent="0.2">
      <c r="A52" s="248">
        <v>20</v>
      </c>
      <c r="B52" s="249" t="s">
        <v>857</v>
      </c>
      <c r="C52" s="262" t="s">
        <v>858</v>
      </c>
      <c r="D52" s="250" t="s">
        <v>379</v>
      </c>
      <c r="E52" s="251">
        <v>1.19</v>
      </c>
      <c r="F52" s="252"/>
      <c r="G52" s="253">
        <f>ROUND(E52*F52,2)</f>
        <v>0</v>
      </c>
      <c r="H52" s="236"/>
      <c r="I52" s="235">
        <f>ROUND(E52*H52,2)</f>
        <v>0</v>
      </c>
      <c r="J52" s="236"/>
      <c r="K52" s="235">
        <f>ROUND(E52*J52,2)</f>
        <v>0</v>
      </c>
      <c r="L52" s="235">
        <v>21</v>
      </c>
      <c r="M52" s="235">
        <f>G52*(1+L52/100)</f>
        <v>0</v>
      </c>
      <c r="N52" s="234">
        <v>1.0217400000000001</v>
      </c>
      <c r="O52" s="234">
        <f>ROUND(E52*N52,2)</f>
        <v>1.22</v>
      </c>
      <c r="P52" s="234">
        <v>0</v>
      </c>
      <c r="Q52" s="234">
        <f>ROUND(E52*P52,2)</f>
        <v>0</v>
      </c>
      <c r="R52" s="235"/>
      <c r="S52" s="235" t="s">
        <v>277</v>
      </c>
      <c r="T52" s="235" t="s">
        <v>278</v>
      </c>
      <c r="U52" s="235">
        <v>23.53</v>
      </c>
      <c r="V52" s="235">
        <f>ROUND(E52*U52,2)</f>
        <v>28</v>
      </c>
      <c r="W52" s="235"/>
      <c r="X52" s="235" t="s">
        <v>279</v>
      </c>
      <c r="Y52" s="235" t="s">
        <v>280</v>
      </c>
      <c r="Z52" s="214"/>
      <c r="AA52" s="214"/>
      <c r="AB52" s="214"/>
      <c r="AC52" s="214"/>
      <c r="AD52" s="214"/>
      <c r="AE52" s="214"/>
      <c r="AF52" s="214"/>
      <c r="AG52" s="214" t="s">
        <v>293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2" x14ac:dyDescent="0.2">
      <c r="A53" s="231"/>
      <c r="B53" s="232"/>
      <c r="C53" s="263" t="s">
        <v>859</v>
      </c>
      <c r="D53" s="237"/>
      <c r="E53" s="238">
        <v>1.19</v>
      </c>
      <c r="F53" s="235"/>
      <c r="G53" s="235"/>
      <c r="H53" s="235"/>
      <c r="I53" s="235"/>
      <c r="J53" s="235"/>
      <c r="K53" s="235"/>
      <c r="L53" s="235"/>
      <c r="M53" s="235"/>
      <c r="N53" s="234"/>
      <c r="O53" s="234"/>
      <c r="P53" s="234"/>
      <c r="Q53" s="234"/>
      <c r="R53" s="235"/>
      <c r="S53" s="235"/>
      <c r="T53" s="235"/>
      <c r="U53" s="235"/>
      <c r="V53" s="235"/>
      <c r="W53" s="235"/>
      <c r="X53" s="235"/>
      <c r="Y53" s="235"/>
      <c r="Z53" s="214"/>
      <c r="AA53" s="214"/>
      <c r="AB53" s="214"/>
      <c r="AC53" s="214"/>
      <c r="AD53" s="214"/>
      <c r="AE53" s="214"/>
      <c r="AF53" s="214"/>
      <c r="AG53" s="214" t="s">
        <v>283</v>
      </c>
      <c r="AH53" s="214">
        <v>0</v>
      </c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1" x14ac:dyDescent="0.2">
      <c r="A54" s="248">
        <v>21</v>
      </c>
      <c r="B54" s="249" t="s">
        <v>363</v>
      </c>
      <c r="C54" s="262" t="s">
        <v>364</v>
      </c>
      <c r="D54" s="250" t="s">
        <v>342</v>
      </c>
      <c r="E54" s="251">
        <v>57.76</v>
      </c>
      <c r="F54" s="252"/>
      <c r="G54" s="253">
        <f>ROUND(E54*F54,2)</f>
        <v>0</v>
      </c>
      <c r="H54" s="236"/>
      <c r="I54" s="235">
        <f>ROUND(E54*H54,2)</f>
        <v>0</v>
      </c>
      <c r="J54" s="236"/>
      <c r="K54" s="235">
        <f>ROUND(E54*J54,2)</f>
        <v>0</v>
      </c>
      <c r="L54" s="235">
        <v>21</v>
      </c>
      <c r="M54" s="235">
        <f>G54*(1+L54/100)</f>
        <v>0</v>
      </c>
      <c r="N54" s="234">
        <v>3.916E-2</v>
      </c>
      <c r="O54" s="234">
        <f>ROUND(E54*N54,2)</f>
        <v>2.2599999999999998</v>
      </c>
      <c r="P54" s="234">
        <v>0</v>
      </c>
      <c r="Q54" s="234">
        <f>ROUND(E54*P54,2)</f>
        <v>0</v>
      </c>
      <c r="R54" s="235"/>
      <c r="S54" s="235" t="s">
        <v>277</v>
      </c>
      <c r="T54" s="235" t="s">
        <v>278</v>
      </c>
      <c r="U54" s="235">
        <v>1.05</v>
      </c>
      <c r="V54" s="235">
        <f>ROUND(E54*U54,2)</f>
        <v>60.65</v>
      </c>
      <c r="W54" s="235"/>
      <c r="X54" s="235" t="s">
        <v>279</v>
      </c>
      <c r="Y54" s="235" t="s">
        <v>280</v>
      </c>
      <c r="Z54" s="214"/>
      <c r="AA54" s="214"/>
      <c r="AB54" s="214"/>
      <c r="AC54" s="214"/>
      <c r="AD54" s="214"/>
      <c r="AE54" s="214"/>
      <c r="AF54" s="214"/>
      <c r="AG54" s="214" t="s">
        <v>293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2" x14ac:dyDescent="0.2">
      <c r="A55" s="231"/>
      <c r="B55" s="232"/>
      <c r="C55" s="263" t="s">
        <v>860</v>
      </c>
      <c r="D55" s="237"/>
      <c r="E55" s="238">
        <v>57.76</v>
      </c>
      <c r="F55" s="235"/>
      <c r="G55" s="235"/>
      <c r="H55" s="235"/>
      <c r="I55" s="235"/>
      <c r="J55" s="235"/>
      <c r="K55" s="235"/>
      <c r="L55" s="235"/>
      <c r="M55" s="235"/>
      <c r="N55" s="234"/>
      <c r="O55" s="234"/>
      <c r="P55" s="234"/>
      <c r="Q55" s="234"/>
      <c r="R55" s="235"/>
      <c r="S55" s="235"/>
      <c r="T55" s="235"/>
      <c r="U55" s="235"/>
      <c r="V55" s="235"/>
      <c r="W55" s="235"/>
      <c r="X55" s="235"/>
      <c r="Y55" s="235"/>
      <c r="Z55" s="214"/>
      <c r="AA55" s="214"/>
      <c r="AB55" s="214"/>
      <c r="AC55" s="214"/>
      <c r="AD55" s="214"/>
      <c r="AE55" s="214"/>
      <c r="AF55" s="214"/>
      <c r="AG55" s="214" t="s">
        <v>283</v>
      </c>
      <c r="AH55" s="214">
        <v>0</v>
      </c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1" x14ac:dyDescent="0.2">
      <c r="A56" s="254">
        <v>22</v>
      </c>
      <c r="B56" s="255" t="s">
        <v>370</v>
      </c>
      <c r="C56" s="264" t="s">
        <v>371</v>
      </c>
      <c r="D56" s="256" t="s">
        <v>342</v>
      </c>
      <c r="E56" s="257">
        <v>52.76</v>
      </c>
      <c r="F56" s="258"/>
      <c r="G56" s="259">
        <f>ROUND(E56*F56,2)</f>
        <v>0</v>
      </c>
      <c r="H56" s="236"/>
      <c r="I56" s="235">
        <f>ROUND(E56*H56,2)</f>
        <v>0</v>
      </c>
      <c r="J56" s="236"/>
      <c r="K56" s="235">
        <f>ROUND(E56*J56,2)</f>
        <v>0</v>
      </c>
      <c r="L56" s="235">
        <v>21</v>
      </c>
      <c r="M56" s="235">
        <f>G56*(1+L56/100)</f>
        <v>0</v>
      </c>
      <c r="N56" s="234">
        <v>0</v>
      </c>
      <c r="O56" s="234">
        <f>ROUND(E56*N56,2)</f>
        <v>0</v>
      </c>
      <c r="P56" s="234">
        <v>0</v>
      </c>
      <c r="Q56" s="234">
        <f>ROUND(E56*P56,2)</f>
        <v>0</v>
      </c>
      <c r="R56" s="235"/>
      <c r="S56" s="235" t="s">
        <v>277</v>
      </c>
      <c r="T56" s="235" t="s">
        <v>278</v>
      </c>
      <c r="U56" s="235">
        <v>0.32</v>
      </c>
      <c r="V56" s="235">
        <f>ROUND(E56*U56,2)</f>
        <v>16.88</v>
      </c>
      <c r="W56" s="235"/>
      <c r="X56" s="235" t="s">
        <v>279</v>
      </c>
      <c r="Y56" s="235" t="s">
        <v>280</v>
      </c>
      <c r="Z56" s="214"/>
      <c r="AA56" s="214"/>
      <c r="AB56" s="214"/>
      <c r="AC56" s="214"/>
      <c r="AD56" s="214"/>
      <c r="AE56" s="214"/>
      <c r="AF56" s="214"/>
      <c r="AG56" s="214" t="s">
        <v>293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x14ac:dyDescent="0.2">
      <c r="A57" s="241" t="s">
        <v>272</v>
      </c>
      <c r="B57" s="242" t="s">
        <v>143</v>
      </c>
      <c r="C57" s="261" t="s">
        <v>144</v>
      </c>
      <c r="D57" s="243"/>
      <c r="E57" s="244"/>
      <c r="F57" s="245"/>
      <c r="G57" s="246">
        <f>SUMIF(AG58:AG109,"&lt;&gt;NOR",G58:G109)</f>
        <v>0</v>
      </c>
      <c r="H57" s="240"/>
      <c r="I57" s="240">
        <f>SUM(I58:I109)</f>
        <v>0</v>
      </c>
      <c r="J57" s="240"/>
      <c r="K57" s="240">
        <f>SUM(K58:K109)</f>
        <v>0</v>
      </c>
      <c r="L57" s="240"/>
      <c r="M57" s="240">
        <f>SUM(M58:M109)</f>
        <v>0</v>
      </c>
      <c r="N57" s="239"/>
      <c r="O57" s="239">
        <f>SUM(O58:O109)</f>
        <v>61.249999999999986</v>
      </c>
      <c r="P57" s="239"/>
      <c r="Q57" s="239">
        <f>SUM(Q58:Q109)</f>
        <v>0</v>
      </c>
      <c r="R57" s="240"/>
      <c r="S57" s="240"/>
      <c r="T57" s="240"/>
      <c r="U57" s="240"/>
      <c r="V57" s="240">
        <f>SUM(V58:V109)</f>
        <v>215.84999999999997</v>
      </c>
      <c r="W57" s="240"/>
      <c r="X57" s="240"/>
      <c r="Y57" s="240"/>
      <c r="AG57" t="s">
        <v>273</v>
      </c>
    </row>
    <row r="58" spans="1:60" ht="22.5" outlineLevel="1" x14ac:dyDescent="0.2">
      <c r="A58" s="248">
        <v>23</v>
      </c>
      <c r="B58" s="249" t="s">
        <v>861</v>
      </c>
      <c r="C58" s="262" t="s">
        <v>862</v>
      </c>
      <c r="D58" s="250" t="s">
        <v>342</v>
      </c>
      <c r="E58" s="251">
        <v>24.68</v>
      </c>
      <c r="F58" s="252"/>
      <c r="G58" s="253">
        <f>ROUND(E58*F58,2)</f>
        <v>0</v>
      </c>
      <c r="H58" s="236"/>
      <c r="I58" s="235">
        <f>ROUND(E58*H58,2)</f>
        <v>0</v>
      </c>
      <c r="J58" s="236"/>
      <c r="K58" s="235">
        <f>ROUND(E58*J58,2)</f>
        <v>0</v>
      </c>
      <c r="L58" s="235">
        <v>21</v>
      </c>
      <c r="M58" s="235">
        <f>G58*(1+L58/100)</f>
        <v>0</v>
      </c>
      <c r="N58" s="234">
        <v>0.58199999999999996</v>
      </c>
      <c r="O58" s="234">
        <f>ROUND(E58*N58,2)</f>
        <v>14.36</v>
      </c>
      <c r="P58" s="234">
        <v>0</v>
      </c>
      <c r="Q58" s="234">
        <f>ROUND(E58*P58,2)</f>
        <v>0</v>
      </c>
      <c r="R58" s="235"/>
      <c r="S58" s="235" t="s">
        <v>277</v>
      </c>
      <c r="T58" s="235" t="s">
        <v>278</v>
      </c>
      <c r="U58" s="235">
        <v>0.83399999999999996</v>
      </c>
      <c r="V58" s="235">
        <f>ROUND(E58*U58,2)</f>
        <v>20.58</v>
      </c>
      <c r="W58" s="235"/>
      <c r="X58" s="235" t="s">
        <v>279</v>
      </c>
      <c r="Y58" s="235" t="s">
        <v>280</v>
      </c>
      <c r="Z58" s="214"/>
      <c r="AA58" s="214"/>
      <c r="AB58" s="214"/>
      <c r="AC58" s="214"/>
      <c r="AD58" s="214"/>
      <c r="AE58" s="214"/>
      <c r="AF58" s="214"/>
      <c r="AG58" s="214" t="s">
        <v>281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ht="22.5" outlineLevel="2" x14ac:dyDescent="0.2">
      <c r="A59" s="231"/>
      <c r="B59" s="232"/>
      <c r="C59" s="263" t="s">
        <v>863</v>
      </c>
      <c r="D59" s="237"/>
      <c r="E59" s="238">
        <v>24.68</v>
      </c>
      <c r="F59" s="235"/>
      <c r="G59" s="235"/>
      <c r="H59" s="235"/>
      <c r="I59" s="235"/>
      <c r="J59" s="235"/>
      <c r="K59" s="235"/>
      <c r="L59" s="235"/>
      <c r="M59" s="235"/>
      <c r="N59" s="234"/>
      <c r="O59" s="234"/>
      <c r="P59" s="234"/>
      <c r="Q59" s="234"/>
      <c r="R59" s="235"/>
      <c r="S59" s="235"/>
      <c r="T59" s="235"/>
      <c r="U59" s="235"/>
      <c r="V59" s="235"/>
      <c r="W59" s="235"/>
      <c r="X59" s="235"/>
      <c r="Y59" s="235"/>
      <c r="Z59" s="214"/>
      <c r="AA59" s="214"/>
      <c r="AB59" s="214"/>
      <c r="AC59" s="214"/>
      <c r="AD59" s="214"/>
      <c r="AE59" s="214"/>
      <c r="AF59" s="214"/>
      <c r="AG59" s="214" t="s">
        <v>283</v>
      </c>
      <c r="AH59" s="214">
        <v>0</v>
      </c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outlineLevel="1" x14ac:dyDescent="0.2">
      <c r="A60" s="248">
        <v>24</v>
      </c>
      <c r="B60" s="249" t="s">
        <v>864</v>
      </c>
      <c r="C60" s="262" t="s">
        <v>865</v>
      </c>
      <c r="D60" s="250" t="s">
        <v>342</v>
      </c>
      <c r="E60" s="251">
        <v>43.38</v>
      </c>
      <c r="F60" s="252"/>
      <c r="G60" s="253">
        <f>ROUND(E60*F60,2)</f>
        <v>0</v>
      </c>
      <c r="H60" s="236"/>
      <c r="I60" s="235">
        <f>ROUND(E60*H60,2)</f>
        <v>0</v>
      </c>
      <c r="J60" s="236"/>
      <c r="K60" s="235">
        <f>ROUND(E60*J60,2)</f>
        <v>0</v>
      </c>
      <c r="L60" s="235">
        <v>21</v>
      </c>
      <c r="M60" s="235">
        <f>G60*(1+L60/100)</f>
        <v>0</v>
      </c>
      <c r="N60" s="234">
        <v>0.31214999999999998</v>
      </c>
      <c r="O60" s="234">
        <f>ROUND(E60*N60,2)</f>
        <v>13.54</v>
      </c>
      <c r="P60" s="234">
        <v>0</v>
      </c>
      <c r="Q60" s="234">
        <f>ROUND(E60*P60,2)</f>
        <v>0</v>
      </c>
      <c r="R60" s="235"/>
      <c r="S60" s="235" t="s">
        <v>277</v>
      </c>
      <c r="T60" s="235" t="s">
        <v>278</v>
      </c>
      <c r="U60" s="235">
        <v>1.0604</v>
      </c>
      <c r="V60" s="235">
        <f>ROUND(E60*U60,2)</f>
        <v>46</v>
      </c>
      <c r="W60" s="235"/>
      <c r="X60" s="235" t="s">
        <v>279</v>
      </c>
      <c r="Y60" s="235" t="s">
        <v>280</v>
      </c>
      <c r="Z60" s="214"/>
      <c r="AA60" s="214"/>
      <c r="AB60" s="214"/>
      <c r="AC60" s="214"/>
      <c r="AD60" s="214"/>
      <c r="AE60" s="214"/>
      <c r="AF60" s="214"/>
      <c r="AG60" s="214" t="s">
        <v>293</v>
      </c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outlineLevel="2" x14ac:dyDescent="0.2">
      <c r="A61" s="231"/>
      <c r="B61" s="232"/>
      <c r="C61" s="263" t="s">
        <v>866</v>
      </c>
      <c r="D61" s="237"/>
      <c r="E61" s="238">
        <v>52.128</v>
      </c>
      <c r="F61" s="235"/>
      <c r="G61" s="235"/>
      <c r="H61" s="235"/>
      <c r="I61" s="235"/>
      <c r="J61" s="235"/>
      <c r="K61" s="235"/>
      <c r="L61" s="235"/>
      <c r="M61" s="235"/>
      <c r="N61" s="234"/>
      <c r="O61" s="234"/>
      <c r="P61" s="234"/>
      <c r="Q61" s="234"/>
      <c r="R61" s="235"/>
      <c r="S61" s="235"/>
      <c r="T61" s="235"/>
      <c r="U61" s="235"/>
      <c r="V61" s="235"/>
      <c r="W61" s="235"/>
      <c r="X61" s="235"/>
      <c r="Y61" s="235"/>
      <c r="Z61" s="214"/>
      <c r="AA61" s="214"/>
      <c r="AB61" s="214"/>
      <c r="AC61" s="214"/>
      <c r="AD61" s="214"/>
      <c r="AE61" s="214"/>
      <c r="AF61" s="214"/>
      <c r="AG61" s="214" t="s">
        <v>283</v>
      </c>
      <c r="AH61" s="214">
        <v>0</v>
      </c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ht="33.75" outlineLevel="3" x14ac:dyDescent="0.2">
      <c r="A62" s="231"/>
      <c r="B62" s="232"/>
      <c r="C62" s="263" t="s">
        <v>867</v>
      </c>
      <c r="D62" s="237"/>
      <c r="E62" s="238">
        <v>-8.7479999999999993</v>
      </c>
      <c r="F62" s="235"/>
      <c r="G62" s="235"/>
      <c r="H62" s="235"/>
      <c r="I62" s="235"/>
      <c r="J62" s="235"/>
      <c r="K62" s="235"/>
      <c r="L62" s="235"/>
      <c r="M62" s="235"/>
      <c r="N62" s="234"/>
      <c r="O62" s="234"/>
      <c r="P62" s="234"/>
      <c r="Q62" s="234"/>
      <c r="R62" s="235"/>
      <c r="S62" s="235"/>
      <c r="T62" s="235"/>
      <c r="U62" s="235"/>
      <c r="V62" s="235"/>
      <c r="W62" s="235"/>
      <c r="X62" s="235"/>
      <c r="Y62" s="235"/>
      <c r="Z62" s="214"/>
      <c r="AA62" s="214"/>
      <c r="AB62" s="214"/>
      <c r="AC62" s="214"/>
      <c r="AD62" s="214"/>
      <c r="AE62" s="214"/>
      <c r="AF62" s="214"/>
      <c r="AG62" s="214" t="s">
        <v>283</v>
      </c>
      <c r="AH62" s="214">
        <v>0</v>
      </c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ht="22.5" outlineLevel="1" x14ac:dyDescent="0.2">
      <c r="A63" s="248">
        <v>25</v>
      </c>
      <c r="B63" s="249" t="s">
        <v>456</v>
      </c>
      <c r="C63" s="262" t="s">
        <v>868</v>
      </c>
      <c r="D63" s="250" t="s">
        <v>379</v>
      </c>
      <c r="E63" s="251">
        <v>0.25</v>
      </c>
      <c r="F63" s="252"/>
      <c r="G63" s="253">
        <f>ROUND(E63*F63,2)</f>
        <v>0</v>
      </c>
      <c r="H63" s="236"/>
      <c r="I63" s="235">
        <f>ROUND(E63*H63,2)</f>
        <v>0</v>
      </c>
      <c r="J63" s="236"/>
      <c r="K63" s="235">
        <f>ROUND(E63*J63,2)</f>
        <v>0</v>
      </c>
      <c r="L63" s="235">
        <v>21</v>
      </c>
      <c r="M63" s="235">
        <f>G63*(1+L63/100)</f>
        <v>0</v>
      </c>
      <c r="N63" s="234">
        <v>1.0210999999999999</v>
      </c>
      <c r="O63" s="234">
        <f>ROUND(E63*N63,2)</f>
        <v>0.26</v>
      </c>
      <c r="P63" s="234">
        <v>0</v>
      </c>
      <c r="Q63" s="234">
        <f>ROUND(E63*P63,2)</f>
        <v>0</v>
      </c>
      <c r="R63" s="235"/>
      <c r="S63" s="235" t="s">
        <v>277</v>
      </c>
      <c r="T63" s="235" t="s">
        <v>278</v>
      </c>
      <c r="U63" s="235">
        <v>25.271000000000001</v>
      </c>
      <c r="V63" s="235">
        <f>ROUND(E63*U63,2)</f>
        <v>6.32</v>
      </c>
      <c r="W63" s="235"/>
      <c r="X63" s="235" t="s">
        <v>279</v>
      </c>
      <c r="Y63" s="235" t="s">
        <v>280</v>
      </c>
      <c r="Z63" s="214"/>
      <c r="AA63" s="214"/>
      <c r="AB63" s="214"/>
      <c r="AC63" s="214"/>
      <c r="AD63" s="214"/>
      <c r="AE63" s="214"/>
      <c r="AF63" s="214"/>
      <c r="AG63" s="214" t="s">
        <v>281</v>
      </c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ht="33.75" outlineLevel="2" x14ac:dyDescent="0.2">
      <c r="A64" s="231"/>
      <c r="B64" s="232"/>
      <c r="C64" s="263" t="s">
        <v>869</v>
      </c>
      <c r="D64" s="237"/>
      <c r="E64" s="238">
        <v>0.14859</v>
      </c>
      <c r="F64" s="235"/>
      <c r="G64" s="235"/>
      <c r="H64" s="235"/>
      <c r="I64" s="235"/>
      <c r="J64" s="235"/>
      <c r="K64" s="235"/>
      <c r="L64" s="235"/>
      <c r="M64" s="235"/>
      <c r="N64" s="234"/>
      <c r="O64" s="234"/>
      <c r="P64" s="234"/>
      <c r="Q64" s="234"/>
      <c r="R64" s="235"/>
      <c r="S64" s="235"/>
      <c r="T64" s="235"/>
      <c r="U64" s="235"/>
      <c r="V64" s="235"/>
      <c r="W64" s="235"/>
      <c r="X64" s="235"/>
      <c r="Y64" s="235"/>
      <c r="Z64" s="214"/>
      <c r="AA64" s="214"/>
      <c r="AB64" s="214"/>
      <c r="AC64" s="214"/>
      <c r="AD64" s="214"/>
      <c r="AE64" s="214"/>
      <c r="AF64" s="214"/>
      <c r="AG64" s="214" t="s">
        <v>283</v>
      </c>
      <c r="AH64" s="214">
        <v>0</v>
      </c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</row>
    <row r="65" spans="1:60" ht="22.5" outlineLevel="3" x14ac:dyDescent="0.2">
      <c r="A65" s="231"/>
      <c r="B65" s="232"/>
      <c r="C65" s="263" t="s">
        <v>870</v>
      </c>
      <c r="D65" s="237"/>
      <c r="E65" s="238">
        <v>0.10142</v>
      </c>
      <c r="F65" s="235"/>
      <c r="G65" s="235"/>
      <c r="H65" s="235"/>
      <c r="I65" s="235"/>
      <c r="J65" s="235"/>
      <c r="K65" s="235"/>
      <c r="L65" s="235"/>
      <c r="M65" s="235"/>
      <c r="N65" s="234"/>
      <c r="O65" s="234"/>
      <c r="P65" s="234"/>
      <c r="Q65" s="234"/>
      <c r="R65" s="235"/>
      <c r="S65" s="235"/>
      <c r="T65" s="235"/>
      <c r="U65" s="235"/>
      <c r="V65" s="235"/>
      <c r="W65" s="235"/>
      <c r="X65" s="235"/>
      <c r="Y65" s="235"/>
      <c r="Z65" s="214"/>
      <c r="AA65" s="214"/>
      <c r="AB65" s="214"/>
      <c r="AC65" s="214"/>
      <c r="AD65" s="214"/>
      <c r="AE65" s="214"/>
      <c r="AF65" s="214"/>
      <c r="AG65" s="214" t="s">
        <v>283</v>
      </c>
      <c r="AH65" s="214">
        <v>0</v>
      </c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ht="22.5" outlineLevel="1" x14ac:dyDescent="0.2">
      <c r="A66" s="248">
        <v>26</v>
      </c>
      <c r="B66" s="249" t="s">
        <v>871</v>
      </c>
      <c r="C66" s="262" t="s">
        <v>872</v>
      </c>
      <c r="D66" s="250" t="s">
        <v>374</v>
      </c>
      <c r="E66" s="251">
        <v>10</v>
      </c>
      <c r="F66" s="252"/>
      <c r="G66" s="253">
        <f>ROUND(E66*F66,2)</f>
        <v>0</v>
      </c>
      <c r="H66" s="236"/>
      <c r="I66" s="235">
        <f>ROUND(E66*H66,2)</f>
        <v>0</v>
      </c>
      <c r="J66" s="236"/>
      <c r="K66" s="235">
        <f>ROUND(E66*J66,2)</f>
        <v>0</v>
      </c>
      <c r="L66" s="235">
        <v>21</v>
      </c>
      <c r="M66" s="235">
        <f>G66*(1+L66/100)</f>
        <v>0</v>
      </c>
      <c r="N66" s="234">
        <v>9.8909999999999998E-2</v>
      </c>
      <c r="O66" s="234">
        <f>ROUND(E66*N66,2)</f>
        <v>0.99</v>
      </c>
      <c r="P66" s="234">
        <v>0</v>
      </c>
      <c r="Q66" s="234">
        <f>ROUND(E66*P66,2)</f>
        <v>0</v>
      </c>
      <c r="R66" s="235"/>
      <c r="S66" s="235" t="s">
        <v>277</v>
      </c>
      <c r="T66" s="235" t="s">
        <v>278</v>
      </c>
      <c r="U66" s="235">
        <v>0.41</v>
      </c>
      <c r="V66" s="235">
        <f>ROUND(E66*U66,2)</f>
        <v>4.0999999999999996</v>
      </c>
      <c r="W66" s="235"/>
      <c r="X66" s="235" t="s">
        <v>279</v>
      </c>
      <c r="Y66" s="235" t="s">
        <v>280</v>
      </c>
      <c r="Z66" s="214"/>
      <c r="AA66" s="214"/>
      <c r="AB66" s="214"/>
      <c r="AC66" s="214"/>
      <c r="AD66" s="214"/>
      <c r="AE66" s="214"/>
      <c r="AF66" s="214"/>
      <c r="AG66" s="214" t="s">
        <v>293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outlineLevel="2" x14ac:dyDescent="0.2">
      <c r="A67" s="231"/>
      <c r="B67" s="232"/>
      <c r="C67" s="263" t="s">
        <v>873</v>
      </c>
      <c r="D67" s="237"/>
      <c r="E67" s="238">
        <v>5</v>
      </c>
      <c r="F67" s="235"/>
      <c r="G67" s="235"/>
      <c r="H67" s="235"/>
      <c r="I67" s="235"/>
      <c r="J67" s="235"/>
      <c r="K67" s="235"/>
      <c r="L67" s="235"/>
      <c r="M67" s="235"/>
      <c r="N67" s="234"/>
      <c r="O67" s="234"/>
      <c r="P67" s="234"/>
      <c r="Q67" s="234"/>
      <c r="R67" s="235"/>
      <c r="S67" s="235"/>
      <c r="T67" s="235"/>
      <c r="U67" s="235"/>
      <c r="V67" s="235"/>
      <c r="W67" s="235"/>
      <c r="X67" s="235"/>
      <c r="Y67" s="235"/>
      <c r="Z67" s="214"/>
      <c r="AA67" s="214"/>
      <c r="AB67" s="214"/>
      <c r="AC67" s="214"/>
      <c r="AD67" s="214"/>
      <c r="AE67" s="214"/>
      <c r="AF67" s="214"/>
      <c r="AG67" s="214" t="s">
        <v>283</v>
      </c>
      <c r="AH67" s="214">
        <v>0</v>
      </c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outlineLevel="3" x14ac:dyDescent="0.2">
      <c r="A68" s="231"/>
      <c r="B68" s="232"/>
      <c r="C68" s="263" t="s">
        <v>874</v>
      </c>
      <c r="D68" s="237"/>
      <c r="E68" s="238">
        <v>5</v>
      </c>
      <c r="F68" s="235"/>
      <c r="G68" s="235"/>
      <c r="H68" s="235"/>
      <c r="I68" s="235"/>
      <c r="J68" s="235"/>
      <c r="K68" s="235"/>
      <c r="L68" s="235"/>
      <c r="M68" s="235"/>
      <c r="N68" s="234"/>
      <c r="O68" s="234"/>
      <c r="P68" s="234"/>
      <c r="Q68" s="234"/>
      <c r="R68" s="235"/>
      <c r="S68" s="235"/>
      <c r="T68" s="235"/>
      <c r="U68" s="235"/>
      <c r="V68" s="235"/>
      <c r="W68" s="235"/>
      <c r="X68" s="235"/>
      <c r="Y68" s="235"/>
      <c r="Z68" s="214"/>
      <c r="AA68" s="214"/>
      <c r="AB68" s="214"/>
      <c r="AC68" s="214"/>
      <c r="AD68" s="214"/>
      <c r="AE68" s="214"/>
      <c r="AF68" s="214"/>
      <c r="AG68" s="214" t="s">
        <v>283</v>
      </c>
      <c r="AH68" s="214">
        <v>0</v>
      </c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ht="22.5" outlineLevel="1" x14ac:dyDescent="0.2">
      <c r="A69" s="248">
        <v>27</v>
      </c>
      <c r="B69" s="249" t="s">
        <v>875</v>
      </c>
      <c r="C69" s="262" t="s">
        <v>876</v>
      </c>
      <c r="D69" s="250" t="s">
        <v>379</v>
      </c>
      <c r="E69" s="251">
        <v>0.1</v>
      </c>
      <c r="F69" s="252"/>
      <c r="G69" s="253">
        <f>ROUND(E69*F69,2)</f>
        <v>0</v>
      </c>
      <c r="H69" s="236"/>
      <c r="I69" s="235">
        <f>ROUND(E69*H69,2)</f>
        <v>0</v>
      </c>
      <c r="J69" s="236"/>
      <c r="K69" s="235">
        <f>ROUND(E69*J69,2)</f>
        <v>0</v>
      </c>
      <c r="L69" s="235">
        <v>21</v>
      </c>
      <c r="M69" s="235">
        <f>G69*(1+L69/100)</f>
        <v>0</v>
      </c>
      <c r="N69" s="234">
        <v>1.0970899999999999</v>
      </c>
      <c r="O69" s="234">
        <f>ROUND(E69*N69,2)</f>
        <v>0.11</v>
      </c>
      <c r="P69" s="234">
        <v>0</v>
      </c>
      <c r="Q69" s="234">
        <f>ROUND(E69*P69,2)</f>
        <v>0</v>
      </c>
      <c r="R69" s="235"/>
      <c r="S69" s="235" t="s">
        <v>277</v>
      </c>
      <c r="T69" s="235" t="s">
        <v>278</v>
      </c>
      <c r="U69" s="235">
        <v>16.582999999999998</v>
      </c>
      <c r="V69" s="235">
        <f>ROUND(E69*U69,2)</f>
        <v>1.66</v>
      </c>
      <c r="W69" s="235"/>
      <c r="X69" s="235" t="s">
        <v>279</v>
      </c>
      <c r="Y69" s="235" t="s">
        <v>280</v>
      </c>
      <c r="Z69" s="214"/>
      <c r="AA69" s="214"/>
      <c r="AB69" s="214"/>
      <c r="AC69" s="214"/>
      <c r="AD69" s="214"/>
      <c r="AE69" s="214"/>
      <c r="AF69" s="214"/>
      <c r="AG69" s="214" t="s">
        <v>281</v>
      </c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outlineLevel="2" x14ac:dyDescent="0.2">
      <c r="A70" s="231"/>
      <c r="B70" s="232"/>
      <c r="C70" s="263" t="s">
        <v>877</v>
      </c>
      <c r="D70" s="237"/>
      <c r="E70" s="238">
        <v>0.1</v>
      </c>
      <c r="F70" s="235"/>
      <c r="G70" s="235"/>
      <c r="H70" s="235"/>
      <c r="I70" s="235"/>
      <c r="J70" s="235"/>
      <c r="K70" s="235"/>
      <c r="L70" s="235"/>
      <c r="M70" s="235"/>
      <c r="N70" s="234"/>
      <c r="O70" s="234"/>
      <c r="P70" s="234"/>
      <c r="Q70" s="234"/>
      <c r="R70" s="235"/>
      <c r="S70" s="235"/>
      <c r="T70" s="235"/>
      <c r="U70" s="235"/>
      <c r="V70" s="235"/>
      <c r="W70" s="235"/>
      <c r="X70" s="235"/>
      <c r="Y70" s="235"/>
      <c r="Z70" s="214"/>
      <c r="AA70" s="214"/>
      <c r="AB70" s="214"/>
      <c r="AC70" s="214"/>
      <c r="AD70" s="214"/>
      <c r="AE70" s="214"/>
      <c r="AF70" s="214"/>
      <c r="AG70" s="214" t="s">
        <v>283</v>
      </c>
      <c r="AH70" s="214">
        <v>0</v>
      </c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</row>
    <row r="71" spans="1:60" outlineLevel="1" x14ac:dyDescent="0.2">
      <c r="A71" s="248">
        <v>28</v>
      </c>
      <c r="B71" s="249" t="s">
        <v>878</v>
      </c>
      <c r="C71" s="262" t="s">
        <v>879</v>
      </c>
      <c r="D71" s="250" t="s">
        <v>342</v>
      </c>
      <c r="E71" s="251">
        <v>65.430000000000007</v>
      </c>
      <c r="F71" s="252"/>
      <c r="G71" s="253">
        <f>ROUND(E71*F71,2)</f>
        <v>0</v>
      </c>
      <c r="H71" s="236"/>
      <c r="I71" s="235">
        <f>ROUND(E71*H71,2)</f>
        <v>0</v>
      </c>
      <c r="J71" s="236"/>
      <c r="K71" s="235">
        <f>ROUND(E71*J71,2)</f>
        <v>0</v>
      </c>
      <c r="L71" s="235">
        <v>21</v>
      </c>
      <c r="M71" s="235">
        <f>G71*(1+L71/100)</f>
        <v>0</v>
      </c>
      <c r="N71" s="234">
        <v>0.12404999999999999</v>
      </c>
      <c r="O71" s="234">
        <f>ROUND(E71*N71,2)</f>
        <v>8.1199999999999992</v>
      </c>
      <c r="P71" s="234">
        <v>0</v>
      </c>
      <c r="Q71" s="234">
        <f>ROUND(E71*P71,2)</f>
        <v>0</v>
      </c>
      <c r="R71" s="235"/>
      <c r="S71" s="235" t="s">
        <v>277</v>
      </c>
      <c r="T71" s="235" t="s">
        <v>278</v>
      </c>
      <c r="U71" s="235">
        <v>0.55674999999999997</v>
      </c>
      <c r="V71" s="235">
        <f>ROUND(E71*U71,2)</f>
        <v>36.43</v>
      </c>
      <c r="W71" s="235"/>
      <c r="X71" s="235" t="s">
        <v>279</v>
      </c>
      <c r="Y71" s="235" t="s">
        <v>280</v>
      </c>
      <c r="Z71" s="214"/>
      <c r="AA71" s="214"/>
      <c r="AB71" s="214"/>
      <c r="AC71" s="214"/>
      <c r="AD71" s="214"/>
      <c r="AE71" s="214"/>
      <c r="AF71" s="214"/>
      <c r="AG71" s="214" t="s">
        <v>293</v>
      </c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</row>
    <row r="72" spans="1:60" outlineLevel="2" x14ac:dyDescent="0.2">
      <c r="A72" s="231"/>
      <c r="B72" s="232"/>
      <c r="C72" s="263" t="s">
        <v>880</v>
      </c>
      <c r="D72" s="237"/>
      <c r="E72" s="238">
        <v>70.150499999999994</v>
      </c>
      <c r="F72" s="235"/>
      <c r="G72" s="235"/>
      <c r="H72" s="235"/>
      <c r="I72" s="235"/>
      <c r="J72" s="235"/>
      <c r="K72" s="235"/>
      <c r="L72" s="235"/>
      <c r="M72" s="235"/>
      <c r="N72" s="234"/>
      <c r="O72" s="234"/>
      <c r="P72" s="234"/>
      <c r="Q72" s="234"/>
      <c r="R72" s="235"/>
      <c r="S72" s="235"/>
      <c r="T72" s="235"/>
      <c r="U72" s="235"/>
      <c r="V72" s="235"/>
      <c r="W72" s="235"/>
      <c r="X72" s="235"/>
      <c r="Y72" s="235"/>
      <c r="Z72" s="214"/>
      <c r="AA72" s="214"/>
      <c r="AB72" s="214"/>
      <c r="AC72" s="214"/>
      <c r="AD72" s="214"/>
      <c r="AE72" s="214"/>
      <c r="AF72" s="214"/>
      <c r="AG72" s="214" t="s">
        <v>283</v>
      </c>
      <c r="AH72" s="214">
        <v>0</v>
      </c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</row>
    <row r="73" spans="1:60" outlineLevel="3" x14ac:dyDescent="0.2">
      <c r="A73" s="231"/>
      <c r="B73" s="232"/>
      <c r="C73" s="263" t="s">
        <v>881</v>
      </c>
      <c r="D73" s="237"/>
      <c r="E73" s="238">
        <v>-4.7205000000000004</v>
      </c>
      <c r="F73" s="235"/>
      <c r="G73" s="235"/>
      <c r="H73" s="235"/>
      <c r="I73" s="235"/>
      <c r="J73" s="235"/>
      <c r="K73" s="235"/>
      <c r="L73" s="235"/>
      <c r="M73" s="235"/>
      <c r="N73" s="234"/>
      <c r="O73" s="234"/>
      <c r="P73" s="234"/>
      <c r="Q73" s="234"/>
      <c r="R73" s="235"/>
      <c r="S73" s="235"/>
      <c r="T73" s="235"/>
      <c r="U73" s="235"/>
      <c r="V73" s="235"/>
      <c r="W73" s="235"/>
      <c r="X73" s="235"/>
      <c r="Y73" s="235"/>
      <c r="Z73" s="214"/>
      <c r="AA73" s="214"/>
      <c r="AB73" s="214"/>
      <c r="AC73" s="214"/>
      <c r="AD73" s="214"/>
      <c r="AE73" s="214"/>
      <c r="AF73" s="214"/>
      <c r="AG73" s="214" t="s">
        <v>283</v>
      </c>
      <c r="AH73" s="214">
        <v>0</v>
      </c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</row>
    <row r="74" spans="1:60" outlineLevel="1" x14ac:dyDescent="0.2">
      <c r="A74" s="248">
        <v>29</v>
      </c>
      <c r="B74" s="249" t="s">
        <v>882</v>
      </c>
      <c r="C74" s="262" t="s">
        <v>883</v>
      </c>
      <c r="D74" s="250" t="s">
        <v>276</v>
      </c>
      <c r="E74" s="251">
        <v>5.96</v>
      </c>
      <c r="F74" s="252"/>
      <c r="G74" s="253">
        <f>ROUND(E74*F74,2)</f>
        <v>0</v>
      </c>
      <c r="H74" s="236"/>
      <c r="I74" s="235">
        <f>ROUND(E74*H74,2)</f>
        <v>0</v>
      </c>
      <c r="J74" s="236"/>
      <c r="K74" s="235">
        <f>ROUND(E74*J74,2)</f>
        <v>0</v>
      </c>
      <c r="L74" s="235">
        <v>21</v>
      </c>
      <c r="M74" s="235">
        <f>G74*(1+L74/100)</f>
        <v>0</v>
      </c>
      <c r="N74" s="234">
        <v>2.5249999999999999</v>
      </c>
      <c r="O74" s="234">
        <f>ROUND(E74*N74,2)</f>
        <v>15.05</v>
      </c>
      <c r="P74" s="234">
        <v>0</v>
      </c>
      <c r="Q74" s="234">
        <f>ROUND(E74*P74,2)</f>
        <v>0</v>
      </c>
      <c r="R74" s="235"/>
      <c r="S74" s="235" t="s">
        <v>277</v>
      </c>
      <c r="T74" s="235" t="s">
        <v>278</v>
      </c>
      <c r="U74" s="235">
        <v>0.6</v>
      </c>
      <c r="V74" s="235">
        <f>ROUND(E74*U74,2)</f>
        <v>3.58</v>
      </c>
      <c r="W74" s="235"/>
      <c r="X74" s="235" t="s">
        <v>279</v>
      </c>
      <c r="Y74" s="235" t="s">
        <v>280</v>
      </c>
      <c r="Z74" s="214"/>
      <c r="AA74" s="214"/>
      <c r="AB74" s="214"/>
      <c r="AC74" s="214"/>
      <c r="AD74" s="214"/>
      <c r="AE74" s="214"/>
      <c r="AF74" s="214"/>
      <c r="AG74" s="214" t="s">
        <v>293</v>
      </c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</row>
    <row r="75" spans="1:60" outlineLevel="2" x14ac:dyDescent="0.2">
      <c r="A75" s="231"/>
      <c r="B75" s="232"/>
      <c r="C75" s="263" t="s">
        <v>884</v>
      </c>
      <c r="D75" s="237"/>
      <c r="E75" s="238">
        <v>4.1812500000000004</v>
      </c>
      <c r="F75" s="235"/>
      <c r="G75" s="235"/>
      <c r="H75" s="235"/>
      <c r="I75" s="235"/>
      <c r="J75" s="235"/>
      <c r="K75" s="235"/>
      <c r="L75" s="235"/>
      <c r="M75" s="235"/>
      <c r="N75" s="234"/>
      <c r="O75" s="234"/>
      <c r="P75" s="234"/>
      <c r="Q75" s="234"/>
      <c r="R75" s="235"/>
      <c r="S75" s="235"/>
      <c r="T75" s="235"/>
      <c r="U75" s="235"/>
      <c r="V75" s="235"/>
      <c r="W75" s="235"/>
      <c r="X75" s="235"/>
      <c r="Y75" s="235"/>
      <c r="Z75" s="214"/>
      <c r="AA75" s="214"/>
      <c r="AB75" s="214"/>
      <c r="AC75" s="214"/>
      <c r="AD75" s="214"/>
      <c r="AE75" s="214"/>
      <c r="AF75" s="214"/>
      <c r="AG75" s="214" t="s">
        <v>283</v>
      </c>
      <c r="AH75" s="214">
        <v>0</v>
      </c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</row>
    <row r="76" spans="1:60" outlineLevel="3" x14ac:dyDescent="0.2">
      <c r="A76" s="231"/>
      <c r="B76" s="232"/>
      <c r="C76" s="263" t="s">
        <v>885</v>
      </c>
      <c r="D76" s="237"/>
      <c r="E76" s="238">
        <v>1.7787500000000001</v>
      </c>
      <c r="F76" s="235"/>
      <c r="G76" s="235"/>
      <c r="H76" s="235"/>
      <c r="I76" s="235"/>
      <c r="J76" s="235"/>
      <c r="K76" s="235"/>
      <c r="L76" s="235"/>
      <c r="M76" s="235"/>
      <c r="N76" s="234"/>
      <c r="O76" s="234"/>
      <c r="P76" s="234"/>
      <c r="Q76" s="234"/>
      <c r="R76" s="235"/>
      <c r="S76" s="235"/>
      <c r="T76" s="235"/>
      <c r="U76" s="235"/>
      <c r="V76" s="235"/>
      <c r="W76" s="235"/>
      <c r="X76" s="235"/>
      <c r="Y76" s="235"/>
      <c r="Z76" s="214"/>
      <c r="AA76" s="214"/>
      <c r="AB76" s="214"/>
      <c r="AC76" s="214"/>
      <c r="AD76" s="214"/>
      <c r="AE76" s="214"/>
      <c r="AF76" s="214"/>
      <c r="AG76" s="214" t="s">
        <v>283</v>
      </c>
      <c r="AH76" s="214">
        <v>0</v>
      </c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</row>
    <row r="77" spans="1:60" outlineLevel="1" x14ac:dyDescent="0.2">
      <c r="A77" s="248">
        <v>30</v>
      </c>
      <c r="B77" s="249" t="s">
        <v>446</v>
      </c>
      <c r="C77" s="262" t="s">
        <v>447</v>
      </c>
      <c r="D77" s="250" t="s">
        <v>342</v>
      </c>
      <c r="E77" s="251">
        <v>48.42</v>
      </c>
      <c r="F77" s="252"/>
      <c r="G77" s="253">
        <f>ROUND(E77*F77,2)</f>
        <v>0</v>
      </c>
      <c r="H77" s="236"/>
      <c r="I77" s="235">
        <f>ROUND(E77*H77,2)</f>
        <v>0</v>
      </c>
      <c r="J77" s="236"/>
      <c r="K77" s="235">
        <f>ROUND(E77*J77,2)</f>
        <v>0</v>
      </c>
      <c r="L77" s="235">
        <v>21</v>
      </c>
      <c r="M77" s="235">
        <f>G77*(1+L77/100)</f>
        <v>0</v>
      </c>
      <c r="N77" s="234">
        <v>3.9309999999999998E-2</v>
      </c>
      <c r="O77" s="234">
        <f>ROUND(E77*N77,2)</f>
        <v>1.9</v>
      </c>
      <c r="P77" s="234">
        <v>0</v>
      </c>
      <c r="Q77" s="234">
        <f>ROUND(E77*P77,2)</f>
        <v>0</v>
      </c>
      <c r="R77" s="235"/>
      <c r="S77" s="235" t="s">
        <v>277</v>
      </c>
      <c r="T77" s="235" t="s">
        <v>278</v>
      </c>
      <c r="U77" s="235">
        <v>0.87</v>
      </c>
      <c r="V77" s="235">
        <f>ROUND(E77*U77,2)</f>
        <v>42.13</v>
      </c>
      <c r="W77" s="235"/>
      <c r="X77" s="235" t="s">
        <v>279</v>
      </c>
      <c r="Y77" s="235" t="s">
        <v>280</v>
      </c>
      <c r="Z77" s="214"/>
      <c r="AA77" s="214"/>
      <c r="AB77" s="214"/>
      <c r="AC77" s="214"/>
      <c r="AD77" s="214"/>
      <c r="AE77" s="214"/>
      <c r="AF77" s="214"/>
      <c r="AG77" s="214" t="s">
        <v>293</v>
      </c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</row>
    <row r="78" spans="1:60" ht="33.75" outlineLevel="2" x14ac:dyDescent="0.2">
      <c r="A78" s="231"/>
      <c r="B78" s="232"/>
      <c r="C78" s="263" t="s">
        <v>886</v>
      </c>
      <c r="D78" s="237"/>
      <c r="E78" s="238">
        <v>34.256999999999998</v>
      </c>
      <c r="F78" s="235"/>
      <c r="G78" s="235"/>
      <c r="H78" s="235"/>
      <c r="I78" s="235"/>
      <c r="J78" s="235"/>
      <c r="K78" s="235"/>
      <c r="L78" s="235"/>
      <c r="M78" s="235"/>
      <c r="N78" s="234"/>
      <c r="O78" s="234"/>
      <c r="P78" s="234"/>
      <c r="Q78" s="234"/>
      <c r="R78" s="235"/>
      <c r="S78" s="235"/>
      <c r="T78" s="235"/>
      <c r="U78" s="235"/>
      <c r="V78" s="235"/>
      <c r="W78" s="235"/>
      <c r="X78" s="235"/>
      <c r="Y78" s="235"/>
      <c r="Z78" s="214"/>
      <c r="AA78" s="214"/>
      <c r="AB78" s="214"/>
      <c r="AC78" s="214"/>
      <c r="AD78" s="214"/>
      <c r="AE78" s="214"/>
      <c r="AF78" s="214"/>
      <c r="AG78" s="214" t="s">
        <v>283</v>
      </c>
      <c r="AH78" s="214">
        <v>0</v>
      </c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</row>
    <row r="79" spans="1:60" outlineLevel="3" x14ac:dyDescent="0.2">
      <c r="A79" s="231"/>
      <c r="B79" s="232"/>
      <c r="C79" s="263" t="s">
        <v>887</v>
      </c>
      <c r="D79" s="237"/>
      <c r="E79" s="238">
        <v>14.163</v>
      </c>
      <c r="F79" s="235"/>
      <c r="G79" s="235"/>
      <c r="H79" s="235"/>
      <c r="I79" s="235"/>
      <c r="J79" s="235"/>
      <c r="K79" s="235"/>
      <c r="L79" s="235"/>
      <c r="M79" s="235"/>
      <c r="N79" s="234"/>
      <c r="O79" s="234"/>
      <c r="P79" s="234"/>
      <c r="Q79" s="234"/>
      <c r="R79" s="235"/>
      <c r="S79" s="235"/>
      <c r="T79" s="235"/>
      <c r="U79" s="235"/>
      <c r="V79" s="235"/>
      <c r="W79" s="235"/>
      <c r="X79" s="235"/>
      <c r="Y79" s="235"/>
      <c r="Z79" s="214"/>
      <c r="AA79" s="214"/>
      <c r="AB79" s="214"/>
      <c r="AC79" s="214"/>
      <c r="AD79" s="214"/>
      <c r="AE79" s="214"/>
      <c r="AF79" s="214"/>
      <c r="AG79" s="214" t="s">
        <v>283</v>
      </c>
      <c r="AH79" s="214">
        <v>0</v>
      </c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</row>
    <row r="80" spans="1:60" outlineLevel="1" x14ac:dyDescent="0.2">
      <c r="A80" s="254">
        <v>31</v>
      </c>
      <c r="B80" s="255" t="s">
        <v>454</v>
      </c>
      <c r="C80" s="264" t="s">
        <v>455</v>
      </c>
      <c r="D80" s="256" t="s">
        <v>342</v>
      </c>
      <c r="E80" s="257">
        <v>48.42</v>
      </c>
      <c r="F80" s="258"/>
      <c r="G80" s="259">
        <f>ROUND(E80*F80,2)</f>
        <v>0</v>
      </c>
      <c r="H80" s="236"/>
      <c r="I80" s="235">
        <f>ROUND(E80*H80,2)</f>
        <v>0</v>
      </c>
      <c r="J80" s="236"/>
      <c r="K80" s="235">
        <f>ROUND(E80*J80,2)</f>
        <v>0</v>
      </c>
      <c r="L80" s="235">
        <v>21</v>
      </c>
      <c r="M80" s="235">
        <f>G80*(1+L80/100)</f>
        <v>0</v>
      </c>
      <c r="N80" s="234">
        <v>0</v>
      </c>
      <c r="O80" s="234">
        <f>ROUND(E80*N80,2)</f>
        <v>0</v>
      </c>
      <c r="P80" s="234">
        <v>0</v>
      </c>
      <c r="Q80" s="234">
        <f>ROUND(E80*P80,2)</f>
        <v>0</v>
      </c>
      <c r="R80" s="235"/>
      <c r="S80" s="235" t="s">
        <v>277</v>
      </c>
      <c r="T80" s="235" t="s">
        <v>278</v>
      </c>
      <c r="U80" s="235">
        <v>0.33073999999999998</v>
      </c>
      <c r="V80" s="235">
        <f>ROUND(E80*U80,2)</f>
        <v>16.010000000000002</v>
      </c>
      <c r="W80" s="235"/>
      <c r="X80" s="235" t="s">
        <v>279</v>
      </c>
      <c r="Y80" s="235" t="s">
        <v>280</v>
      </c>
      <c r="Z80" s="214"/>
      <c r="AA80" s="214"/>
      <c r="AB80" s="214"/>
      <c r="AC80" s="214"/>
      <c r="AD80" s="214"/>
      <c r="AE80" s="214"/>
      <c r="AF80" s="214"/>
      <c r="AG80" s="214" t="s">
        <v>293</v>
      </c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</row>
    <row r="81" spans="1:60" ht="22.5" outlineLevel="1" x14ac:dyDescent="0.2">
      <c r="A81" s="248">
        <v>32</v>
      </c>
      <c r="B81" s="249" t="s">
        <v>888</v>
      </c>
      <c r="C81" s="262" t="s">
        <v>889</v>
      </c>
      <c r="D81" s="250" t="s">
        <v>379</v>
      </c>
      <c r="E81" s="251">
        <v>0.48</v>
      </c>
      <c r="F81" s="252"/>
      <c r="G81" s="253">
        <f>ROUND(E81*F81,2)</f>
        <v>0</v>
      </c>
      <c r="H81" s="236"/>
      <c r="I81" s="235">
        <f>ROUND(E81*H81,2)</f>
        <v>0</v>
      </c>
      <c r="J81" s="236"/>
      <c r="K81" s="235">
        <f>ROUND(E81*J81,2)</f>
        <v>0</v>
      </c>
      <c r="L81" s="235">
        <v>21</v>
      </c>
      <c r="M81" s="235">
        <f>G81*(1+L81/100)</f>
        <v>0</v>
      </c>
      <c r="N81" s="234">
        <v>1.05488</v>
      </c>
      <c r="O81" s="234">
        <f>ROUND(E81*N81,2)</f>
        <v>0.51</v>
      </c>
      <c r="P81" s="234">
        <v>0</v>
      </c>
      <c r="Q81" s="234">
        <f>ROUND(E81*P81,2)</f>
        <v>0</v>
      </c>
      <c r="R81" s="235"/>
      <c r="S81" s="235" t="s">
        <v>277</v>
      </c>
      <c r="T81" s="235" t="s">
        <v>278</v>
      </c>
      <c r="U81" s="235">
        <v>15.23</v>
      </c>
      <c r="V81" s="235">
        <f>ROUND(E81*U81,2)</f>
        <v>7.31</v>
      </c>
      <c r="W81" s="235"/>
      <c r="X81" s="235" t="s">
        <v>279</v>
      </c>
      <c r="Y81" s="235" t="s">
        <v>280</v>
      </c>
      <c r="Z81" s="214"/>
      <c r="AA81" s="214"/>
      <c r="AB81" s="214"/>
      <c r="AC81" s="214"/>
      <c r="AD81" s="214"/>
      <c r="AE81" s="214"/>
      <c r="AF81" s="214"/>
      <c r="AG81" s="214" t="s">
        <v>293</v>
      </c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</row>
    <row r="82" spans="1:60" ht="22.5" outlineLevel="2" x14ac:dyDescent="0.2">
      <c r="A82" s="231"/>
      <c r="B82" s="232"/>
      <c r="C82" s="263" t="s">
        <v>890</v>
      </c>
      <c r="D82" s="237"/>
      <c r="E82" s="238">
        <v>0.33032</v>
      </c>
      <c r="F82" s="235"/>
      <c r="G82" s="235"/>
      <c r="H82" s="235"/>
      <c r="I82" s="235"/>
      <c r="J82" s="235"/>
      <c r="K82" s="235"/>
      <c r="L82" s="235"/>
      <c r="M82" s="235"/>
      <c r="N82" s="234"/>
      <c r="O82" s="234"/>
      <c r="P82" s="234"/>
      <c r="Q82" s="234"/>
      <c r="R82" s="235"/>
      <c r="S82" s="235"/>
      <c r="T82" s="235"/>
      <c r="U82" s="235"/>
      <c r="V82" s="235"/>
      <c r="W82" s="235"/>
      <c r="X82" s="235"/>
      <c r="Y82" s="235"/>
      <c r="Z82" s="214"/>
      <c r="AA82" s="214"/>
      <c r="AB82" s="214"/>
      <c r="AC82" s="214"/>
      <c r="AD82" s="214"/>
      <c r="AE82" s="214"/>
      <c r="AF82" s="214"/>
      <c r="AG82" s="214" t="s">
        <v>283</v>
      </c>
      <c r="AH82" s="214">
        <v>0</v>
      </c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</row>
    <row r="83" spans="1:60" outlineLevel="3" x14ac:dyDescent="0.2">
      <c r="A83" s="231"/>
      <c r="B83" s="232"/>
      <c r="C83" s="263" t="s">
        <v>891</v>
      </c>
      <c r="D83" s="237"/>
      <c r="E83" s="238">
        <v>0.14968000000000001</v>
      </c>
      <c r="F83" s="235"/>
      <c r="G83" s="235"/>
      <c r="H83" s="235"/>
      <c r="I83" s="235"/>
      <c r="J83" s="235"/>
      <c r="K83" s="235"/>
      <c r="L83" s="235"/>
      <c r="M83" s="235"/>
      <c r="N83" s="234"/>
      <c r="O83" s="234"/>
      <c r="P83" s="234"/>
      <c r="Q83" s="234"/>
      <c r="R83" s="235"/>
      <c r="S83" s="235"/>
      <c r="T83" s="235"/>
      <c r="U83" s="235"/>
      <c r="V83" s="235"/>
      <c r="W83" s="235"/>
      <c r="X83" s="235"/>
      <c r="Y83" s="235"/>
      <c r="Z83" s="214"/>
      <c r="AA83" s="214"/>
      <c r="AB83" s="214"/>
      <c r="AC83" s="214"/>
      <c r="AD83" s="214"/>
      <c r="AE83" s="214"/>
      <c r="AF83" s="214"/>
      <c r="AG83" s="214" t="s">
        <v>283</v>
      </c>
      <c r="AH83" s="214">
        <v>0</v>
      </c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</row>
    <row r="84" spans="1:60" ht="22.5" outlineLevel="1" x14ac:dyDescent="0.2">
      <c r="A84" s="248">
        <v>33</v>
      </c>
      <c r="B84" s="249" t="s">
        <v>892</v>
      </c>
      <c r="C84" s="262" t="s">
        <v>893</v>
      </c>
      <c r="D84" s="250" t="s">
        <v>379</v>
      </c>
      <c r="E84" s="251">
        <v>0.1</v>
      </c>
      <c r="F84" s="252"/>
      <c r="G84" s="253">
        <f>ROUND(E84*F84,2)</f>
        <v>0</v>
      </c>
      <c r="H84" s="236"/>
      <c r="I84" s="235">
        <f>ROUND(E84*H84,2)</f>
        <v>0</v>
      </c>
      <c r="J84" s="236"/>
      <c r="K84" s="235">
        <f>ROUND(E84*J84,2)</f>
        <v>0</v>
      </c>
      <c r="L84" s="235">
        <v>21</v>
      </c>
      <c r="M84" s="235">
        <f>G84*(1+L84/100)</f>
        <v>0</v>
      </c>
      <c r="N84" s="234">
        <v>1.05758</v>
      </c>
      <c r="O84" s="234">
        <f>ROUND(E84*N84,2)</f>
        <v>0.11</v>
      </c>
      <c r="P84" s="234">
        <v>0</v>
      </c>
      <c r="Q84" s="234">
        <f>ROUND(E84*P84,2)</f>
        <v>0</v>
      </c>
      <c r="R84" s="235"/>
      <c r="S84" s="235" t="s">
        <v>277</v>
      </c>
      <c r="T84" s="235" t="s">
        <v>278</v>
      </c>
      <c r="U84" s="235">
        <v>15.23</v>
      </c>
      <c r="V84" s="235">
        <f>ROUND(E84*U84,2)</f>
        <v>1.52</v>
      </c>
      <c r="W84" s="235"/>
      <c r="X84" s="235" t="s">
        <v>279</v>
      </c>
      <c r="Y84" s="235" t="s">
        <v>280</v>
      </c>
      <c r="Z84" s="214"/>
      <c r="AA84" s="214"/>
      <c r="AB84" s="214"/>
      <c r="AC84" s="214"/>
      <c r="AD84" s="214"/>
      <c r="AE84" s="214"/>
      <c r="AF84" s="214"/>
      <c r="AG84" s="214" t="s">
        <v>293</v>
      </c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</row>
    <row r="85" spans="1:60" outlineLevel="2" x14ac:dyDescent="0.2">
      <c r="A85" s="231"/>
      <c r="B85" s="232"/>
      <c r="C85" s="263" t="s">
        <v>894</v>
      </c>
      <c r="D85" s="237"/>
      <c r="E85" s="238">
        <v>0.1</v>
      </c>
      <c r="F85" s="235"/>
      <c r="G85" s="235"/>
      <c r="H85" s="235"/>
      <c r="I85" s="235"/>
      <c r="J85" s="235"/>
      <c r="K85" s="235"/>
      <c r="L85" s="235"/>
      <c r="M85" s="235"/>
      <c r="N85" s="234"/>
      <c r="O85" s="234"/>
      <c r="P85" s="234"/>
      <c r="Q85" s="234"/>
      <c r="R85" s="235"/>
      <c r="S85" s="235"/>
      <c r="T85" s="235"/>
      <c r="U85" s="235"/>
      <c r="V85" s="235"/>
      <c r="W85" s="235"/>
      <c r="X85" s="235"/>
      <c r="Y85" s="235"/>
      <c r="Z85" s="214"/>
      <c r="AA85" s="214"/>
      <c r="AB85" s="214"/>
      <c r="AC85" s="214"/>
      <c r="AD85" s="214"/>
      <c r="AE85" s="214"/>
      <c r="AF85" s="214"/>
      <c r="AG85" s="214" t="s">
        <v>283</v>
      </c>
      <c r="AH85" s="214">
        <v>0</v>
      </c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</row>
    <row r="86" spans="1:60" outlineLevel="1" x14ac:dyDescent="0.2">
      <c r="A86" s="248">
        <v>34</v>
      </c>
      <c r="B86" s="249" t="s">
        <v>895</v>
      </c>
      <c r="C86" s="262" t="s">
        <v>896</v>
      </c>
      <c r="D86" s="250" t="s">
        <v>374</v>
      </c>
      <c r="E86" s="251">
        <v>3</v>
      </c>
      <c r="F86" s="252"/>
      <c r="G86" s="253">
        <f>ROUND(E86*F86,2)</f>
        <v>0</v>
      </c>
      <c r="H86" s="236"/>
      <c r="I86" s="235">
        <f>ROUND(E86*H86,2)</f>
        <v>0</v>
      </c>
      <c r="J86" s="236"/>
      <c r="K86" s="235">
        <f>ROUND(E86*J86,2)</f>
        <v>0</v>
      </c>
      <c r="L86" s="235">
        <v>21</v>
      </c>
      <c r="M86" s="235">
        <f>G86*(1+L86/100)</f>
        <v>0</v>
      </c>
      <c r="N86" s="234">
        <v>2.5749999999999999E-2</v>
      </c>
      <c r="O86" s="234">
        <f>ROUND(E86*N86,2)</f>
        <v>0.08</v>
      </c>
      <c r="P86" s="234">
        <v>0</v>
      </c>
      <c r="Q86" s="234">
        <f>ROUND(E86*P86,2)</f>
        <v>0</v>
      </c>
      <c r="R86" s="235"/>
      <c r="S86" s="235" t="s">
        <v>277</v>
      </c>
      <c r="T86" s="235" t="s">
        <v>278</v>
      </c>
      <c r="U86" s="235">
        <v>0.3175</v>
      </c>
      <c r="V86" s="235">
        <f>ROUND(E86*U86,2)</f>
        <v>0.95</v>
      </c>
      <c r="W86" s="235"/>
      <c r="X86" s="235" t="s">
        <v>279</v>
      </c>
      <c r="Y86" s="235" t="s">
        <v>280</v>
      </c>
      <c r="Z86" s="214"/>
      <c r="AA86" s="214"/>
      <c r="AB86" s="214"/>
      <c r="AC86" s="214"/>
      <c r="AD86" s="214"/>
      <c r="AE86" s="214"/>
      <c r="AF86" s="214"/>
      <c r="AG86" s="214" t="s">
        <v>293</v>
      </c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</row>
    <row r="87" spans="1:60" outlineLevel="2" x14ac:dyDescent="0.2">
      <c r="A87" s="231"/>
      <c r="B87" s="232"/>
      <c r="C87" s="263" t="s">
        <v>897</v>
      </c>
      <c r="D87" s="237"/>
      <c r="E87" s="238"/>
      <c r="F87" s="235"/>
      <c r="G87" s="235"/>
      <c r="H87" s="235"/>
      <c r="I87" s="235"/>
      <c r="J87" s="235"/>
      <c r="K87" s="235"/>
      <c r="L87" s="235"/>
      <c r="M87" s="235"/>
      <c r="N87" s="234"/>
      <c r="O87" s="234"/>
      <c r="P87" s="234"/>
      <c r="Q87" s="234"/>
      <c r="R87" s="235"/>
      <c r="S87" s="235"/>
      <c r="T87" s="235"/>
      <c r="U87" s="235"/>
      <c r="V87" s="235"/>
      <c r="W87" s="235"/>
      <c r="X87" s="235"/>
      <c r="Y87" s="235"/>
      <c r="Z87" s="214"/>
      <c r="AA87" s="214"/>
      <c r="AB87" s="214"/>
      <c r="AC87" s="214"/>
      <c r="AD87" s="214"/>
      <c r="AE87" s="214"/>
      <c r="AF87" s="214"/>
      <c r="AG87" s="214" t="s">
        <v>283</v>
      </c>
      <c r="AH87" s="214">
        <v>0</v>
      </c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</row>
    <row r="88" spans="1:60" outlineLevel="3" x14ac:dyDescent="0.2">
      <c r="A88" s="231"/>
      <c r="B88" s="232"/>
      <c r="C88" s="263" t="s">
        <v>898</v>
      </c>
      <c r="D88" s="237"/>
      <c r="E88" s="238">
        <v>3</v>
      </c>
      <c r="F88" s="235"/>
      <c r="G88" s="235"/>
      <c r="H88" s="235"/>
      <c r="I88" s="235"/>
      <c r="J88" s="235"/>
      <c r="K88" s="235"/>
      <c r="L88" s="235"/>
      <c r="M88" s="235"/>
      <c r="N88" s="234"/>
      <c r="O88" s="234"/>
      <c r="P88" s="234"/>
      <c r="Q88" s="234"/>
      <c r="R88" s="235"/>
      <c r="S88" s="235"/>
      <c r="T88" s="235"/>
      <c r="U88" s="235"/>
      <c r="V88" s="235"/>
      <c r="W88" s="235"/>
      <c r="X88" s="235"/>
      <c r="Y88" s="235"/>
      <c r="Z88" s="214"/>
      <c r="AA88" s="214"/>
      <c r="AB88" s="214"/>
      <c r="AC88" s="214"/>
      <c r="AD88" s="214"/>
      <c r="AE88" s="214"/>
      <c r="AF88" s="214"/>
      <c r="AG88" s="214" t="s">
        <v>283</v>
      </c>
      <c r="AH88" s="214">
        <v>0</v>
      </c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</row>
    <row r="89" spans="1:60" ht="22.5" outlineLevel="1" x14ac:dyDescent="0.2">
      <c r="A89" s="248">
        <v>35</v>
      </c>
      <c r="B89" s="249" t="s">
        <v>899</v>
      </c>
      <c r="C89" s="262" t="s">
        <v>900</v>
      </c>
      <c r="D89" s="250" t="s">
        <v>374</v>
      </c>
      <c r="E89" s="251">
        <v>10</v>
      </c>
      <c r="F89" s="252"/>
      <c r="G89" s="253">
        <f>ROUND(E89*F89,2)</f>
        <v>0</v>
      </c>
      <c r="H89" s="236"/>
      <c r="I89" s="235">
        <f>ROUND(E89*H89,2)</f>
        <v>0</v>
      </c>
      <c r="J89" s="236"/>
      <c r="K89" s="235">
        <f>ROUND(E89*J89,2)</f>
        <v>0</v>
      </c>
      <c r="L89" s="235">
        <v>21</v>
      </c>
      <c r="M89" s="235">
        <f>G89*(1+L89/100)</f>
        <v>0</v>
      </c>
      <c r="N89" s="234">
        <v>4.5289999999999997E-2</v>
      </c>
      <c r="O89" s="234">
        <f>ROUND(E89*N89,2)</f>
        <v>0.45</v>
      </c>
      <c r="P89" s="234">
        <v>0</v>
      </c>
      <c r="Q89" s="234">
        <f>ROUND(E89*P89,2)</f>
        <v>0</v>
      </c>
      <c r="R89" s="235"/>
      <c r="S89" s="235" t="s">
        <v>277</v>
      </c>
      <c r="T89" s="235" t="s">
        <v>278</v>
      </c>
      <c r="U89" s="235">
        <v>0.25</v>
      </c>
      <c r="V89" s="235">
        <f>ROUND(E89*U89,2)</f>
        <v>2.5</v>
      </c>
      <c r="W89" s="235"/>
      <c r="X89" s="235" t="s">
        <v>279</v>
      </c>
      <c r="Y89" s="235" t="s">
        <v>280</v>
      </c>
      <c r="Z89" s="214"/>
      <c r="AA89" s="214"/>
      <c r="AB89" s="214"/>
      <c r="AC89" s="214"/>
      <c r="AD89" s="214"/>
      <c r="AE89" s="214"/>
      <c r="AF89" s="214"/>
      <c r="AG89" s="214" t="s">
        <v>293</v>
      </c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</row>
    <row r="90" spans="1:60" outlineLevel="2" x14ac:dyDescent="0.2">
      <c r="A90" s="231"/>
      <c r="B90" s="232"/>
      <c r="C90" s="263" t="s">
        <v>897</v>
      </c>
      <c r="D90" s="237"/>
      <c r="E90" s="238"/>
      <c r="F90" s="235"/>
      <c r="G90" s="235"/>
      <c r="H90" s="235"/>
      <c r="I90" s="235"/>
      <c r="J90" s="235"/>
      <c r="K90" s="235"/>
      <c r="L90" s="235"/>
      <c r="M90" s="235"/>
      <c r="N90" s="234"/>
      <c r="O90" s="234"/>
      <c r="P90" s="234"/>
      <c r="Q90" s="234"/>
      <c r="R90" s="235"/>
      <c r="S90" s="235"/>
      <c r="T90" s="235"/>
      <c r="U90" s="235"/>
      <c r="V90" s="235"/>
      <c r="W90" s="235"/>
      <c r="X90" s="235"/>
      <c r="Y90" s="235"/>
      <c r="Z90" s="214"/>
      <c r="AA90" s="214"/>
      <c r="AB90" s="214"/>
      <c r="AC90" s="214"/>
      <c r="AD90" s="214"/>
      <c r="AE90" s="214"/>
      <c r="AF90" s="214"/>
      <c r="AG90" s="214" t="s">
        <v>283</v>
      </c>
      <c r="AH90" s="214">
        <v>0</v>
      </c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</row>
    <row r="91" spans="1:60" outlineLevel="3" x14ac:dyDescent="0.2">
      <c r="A91" s="231"/>
      <c r="B91" s="232"/>
      <c r="C91" s="263" t="s">
        <v>901</v>
      </c>
      <c r="D91" s="237"/>
      <c r="E91" s="238">
        <v>10</v>
      </c>
      <c r="F91" s="235"/>
      <c r="G91" s="235"/>
      <c r="H91" s="235"/>
      <c r="I91" s="235"/>
      <c r="J91" s="235"/>
      <c r="K91" s="235"/>
      <c r="L91" s="235"/>
      <c r="M91" s="235"/>
      <c r="N91" s="234"/>
      <c r="O91" s="234"/>
      <c r="P91" s="234"/>
      <c r="Q91" s="234"/>
      <c r="R91" s="235"/>
      <c r="S91" s="235"/>
      <c r="T91" s="235"/>
      <c r="U91" s="235"/>
      <c r="V91" s="235"/>
      <c r="W91" s="235"/>
      <c r="X91" s="235"/>
      <c r="Y91" s="235"/>
      <c r="Z91" s="214"/>
      <c r="AA91" s="214"/>
      <c r="AB91" s="214"/>
      <c r="AC91" s="214"/>
      <c r="AD91" s="214"/>
      <c r="AE91" s="214"/>
      <c r="AF91" s="214"/>
      <c r="AG91" s="214" t="s">
        <v>283</v>
      </c>
      <c r="AH91" s="214">
        <v>0</v>
      </c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</row>
    <row r="92" spans="1:60" ht="22.5" outlineLevel="1" x14ac:dyDescent="0.2">
      <c r="A92" s="248">
        <v>36</v>
      </c>
      <c r="B92" s="249" t="s">
        <v>902</v>
      </c>
      <c r="C92" s="262" t="s">
        <v>903</v>
      </c>
      <c r="D92" s="250" t="s">
        <v>374</v>
      </c>
      <c r="E92" s="251">
        <v>10</v>
      </c>
      <c r="F92" s="252"/>
      <c r="G92" s="253">
        <f>ROUND(E92*F92,2)</f>
        <v>0</v>
      </c>
      <c r="H92" s="236"/>
      <c r="I92" s="235">
        <f>ROUND(E92*H92,2)</f>
        <v>0</v>
      </c>
      <c r="J92" s="236"/>
      <c r="K92" s="235">
        <f>ROUND(E92*J92,2)</f>
        <v>0</v>
      </c>
      <c r="L92" s="235">
        <v>21</v>
      </c>
      <c r="M92" s="235">
        <f>G92*(1+L92/100)</f>
        <v>0</v>
      </c>
      <c r="N92" s="234">
        <v>5.4219999999999997E-2</v>
      </c>
      <c r="O92" s="234">
        <f>ROUND(E92*N92,2)</f>
        <v>0.54</v>
      </c>
      <c r="P92" s="234">
        <v>0</v>
      </c>
      <c r="Q92" s="234">
        <f>ROUND(E92*P92,2)</f>
        <v>0</v>
      </c>
      <c r="R92" s="235"/>
      <c r="S92" s="235" t="s">
        <v>277</v>
      </c>
      <c r="T92" s="235" t="s">
        <v>278</v>
      </c>
      <c r="U92" s="235">
        <v>0.26</v>
      </c>
      <c r="V92" s="235">
        <f>ROUND(E92*U92,2)</f>
        <v>2.6</v>
      </c>
      <c r="W92" s="235"/>
      <c r="X92" s="235" t="s">
        <v>279</v>
      </c>
      <c r="Y92" s="235" t="s">
        <v>280</v>
      </c>
      <c r="Z92" s="214"/>
      <c r="AA92" s="214"/>
      <c r="AB92" s="214"/>
      <c r="AC92" s="214"/>
      <c r="AD92" s="214"/>
      <c r="AE92" s="214"/>
      <c r="AF92" s="214"/>
      <c r="AG92" s="214" t="s">
        <v>293</v>
      </c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</row>
    <row r="93" spans="1:60" outlineLevel="2" x14ac:dyDescent="0.2">
      <c r="A93" s="231"/>
      <c r="B93" s="232"/>
      <c r="C93" s="263" t="s">
        <v>904</v>
      </c>
      <c r="D93" s="237"/>
      <c r="E93" s="238"/>
      <c r="F93" s="235"/>
      <c r="G93" s="235"/>
      <c r="H93" s="235"/>
      <c r="I93" s="235"/>
      <c r="J93" s="235"/>
      <c r="K93" s="235"/>
      <c r="L93" s="235"/>
      <c r="M93" s="235"/>
      <c r="N93" s="234"/>
      <c r="O93" s="234"/>
      <c r="P93" s="234"/>
      <c r="Q93" s="234"/>
      <c r="R93" s="235"/>
      <c r="S93" s="235"/>
      <c r="T93" s="235"/>
      <c r="U93" s="235"/>
      <c r="V93" s="235"/>
      <c r="W93" s="235"/>
      <c r="X93" s="235"/>
      <c r="Y93" s="235"/>
      <c r="Z93" s="214"/>
      <c r="AA93" s="214"/>
      <c r="AB93" s="214"/>
      <c r="AC93" s="214"/>
      <c r="AD93" s="214"/>
      <c r="AE93" s="214"/>
      <c r="AF93" s="214"/>
      <c r="AG93" s="214" t="s">
        <v>283</v>
      </c>
      <c r="AH93" s="214">
        <v>0</v>
      </c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</row>
    <row r="94" spans="1:60" outlineLevel="3" x14ac:dyDescent="0.2">
      <c r="A94" s="231"/>
      <c r="B94" s="232"/>
      <c r="C94" s="263" t="s">
        <v>905</v>
      </c>
      <c r="D94" s="237"/>
      <c r="E94" s="238">
        <v>10</v>
      </c>
      <c r="F94" s="235"/>
      <c r="G94" s="235"/>
      <c r="H94" s="235"/>
      <c r="I94" s="235"/>
      <c r="J94" s="235"/>
      <c r="K94" s="235"/>
      <c r="L94" s="235"/>
      <c r="M94" s="235"/>
      <c r="N94" s="234"/>
      <c r="O94" s="234"/>
      <c r="P94" s="234"/>
      <c r="Q94" s="234"/>
      <c r="R94" s="235"/>
      <c r="S94" s="235"/>
      <c r="T94" s="235"/>
      <c r="U94" s="235"/>
      <c r="V94" s="235"/>
      <c r="W94" s="235"/>
      <c r="X94" s="235"/>
      <c r="Y94" s="235"/>
      <c r="Z94" s="214"/>
      <c r="AA94" s="214"/>
      <c r="AB94" s="214"/>
      <c r="AC94" s="214"/>
      <c r="AD94" s="214"/>
      <c r="AE94" s="214"/>
      <c r="AF94" s="214"/>
      <c r="AG94" s="214" t="s">
        <v>283</v>
      </c>
      <c r="AH94" s="214">
        <v>0</v>
      </c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</row>
    <row r="95" spans="1:60" ht="22.5" outlineLevel="1" x14ac:dyDescent="0.2">
      <c r="A95" s="248">
        <v>37</v>
      </c>
      <c r="B95" s="249" t="s">
        <v>906</v>
      </c>
      <c r="C95" s="262" t="s">
        <v>907</v>
      </c>
      <c r="D95" s="250" t="s">
        <v>374</v>
      </c>
      <c r="E95" s="251">
        <v>5</v>
      </c>
      <c r="F95" s="252"/>
      <c r="G95" s="253">
        <f>ROUND(E95*F95,2)</f>
        <v>0</v>
      </c>
      <c r="H95" s="236"/>
      <c r="I95" s="235">
        <f>ROUND(E95*H95,2)</f>
        <v>0</v>
      </c>
      <c r="J95" s="236"/>
      <c r="K95" s="235">
        <f>ROUND(E95*J95,2)</f>
        <v>0</v>
      </c>
      <c r="L95" s="235">
        <v>21</v>
      </c>
      <c r="M95" s="235">
        <f>G95*(1+L95/100)</f>
        <v>0</v>
      </c>
      <c r="N95" s="234">
        <v>7.2069999999999995E-2</v>
      </c>
      <c r="O95" s="234">
        <f>ROUND(E95*N95,2)</f>
        <v>0.36</v>
      </c>
      <c r="P95" s="234">
        <v>0</v>
      </c>
      <c r="Q95" s="234">
        <f>ROUND(E95*P95,2)</f>
        <v>0</v>
      </c>
      <c r="R95" s="235"/>
      <c r="S95" s="235" t="s">
        <v>277</v>
      </c>
      <c r="T95" s="235" t="s">
        <v>278</v>
      </c>
      <c r="U95" s="235">
        <v>0.3</v>
      </c>
      <c r="V95" s="235">
        <f>ROUND(E95*U95,2)</f>
        <v>1.5</v>
      </c>
      <c r="W95" s="235"/>
      <c r="X95" s="235" t="s">
        <v>279</v>
      </c>
      <c r="Y95" s="235" t="s">
        <v>280</v>
      </c>
      <c r="Z95" s="214"/>
      <c r="AA95" s="214"/>
      <c r="AB95" s="214"/>
      <c r="AC95" s="214"/>
      <c r="AD95" s="214"/>
      <c r="AE95" s="214"/>
      <c r="AF95" s="214"/>
      <c r="AG95" s="214" t="s">
        <v>293</v>
      </c>
      <c r="AH95" s="214"/>
      <c r="AI95" s="214"/>
      <c r="AJ95" s="214"/>
      <c r="AK95" s="214"/>
      <c r="AL95" s="214"/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</row>
    <row r="96" spans="1:60" outlineLevel="2" x14ac:dyDescent="0.2">
      <c r="A96" s="231"/>
      <c r="B96" s="232"/>
      <c r="C96" s="263" t="s">
        <v>908</v>
      </c>
      <c r="D96" s="237"/>
      <c r="E96" s="238">
        <v>5</v>
      </c>
      <c r="F96" s="235"/>
      <c r="G96" s="235"/>
      <c r="H96" s="235"/>
      <c r="I96" s="235"/>
      <c r="J96" s="235"/>
      <c r="K96" s="235"/>
      <c r="L96" s="235"/>
      <c r="M96" s="235"/>
      <c r="N96" s="234"/>
      <c r="O96" s="234"/>
      <c r="P96" s="234"/>
      <c r="Q96" s="234"/>
      <c r="R96" s="235"/>
      <c r="S96" s="235"/>
      <c r="T96" s="235"/>
      <c r="U96" s="235"/>
      <c r="V96" s="235"/>
      <c r="W96" s="235"/>
      <c r="X96" s="235"/>
      <c r="Y96" s="235"/>
      <c r="Z96" s="214"/>
      <c r="AA96" s="214"/>
      <c r="AB96" s="214"/>
      <c r="AC96" s="214"/>
      <c r="AD96" s="214"/>
      <c r="AE96" s="214"/>
      <c r="AF96" s="214"/>
      <c r="AG96" s="214" t="s">
        <v>283</v>
      </c>
      <c r="AH96" s="214">
        <v>0</v>
      </c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</row>
    <row r="97" spans="1:60" ht="22.5" outlineLevel="1" x14ac:dyDescent="0.2">
      <c r="A97" s="248">
        <v>38</v>
      </c>
      <c r="B97" s="249" t="s">
        <v>909</v>
      </c>
      <c r="C97" s="262" t="s">
        <v>910</v>
      </c>
      <c r="D97" s="250" t="s">
        <v>374</v>
      </c>
      <c r="E97" s="251">
        <v>5</v>
      </c>
      <c r="F97" s="252"/>
      <c r="G97" s="253">
        <f>ROUND(E97*F97,2)</f>
        <v>0</v>
      </c>
      <c r="H97" s="236"/>
      <c r="I97" s="235">
        <f>ROUND(E97*H97,2)</f>
        <v>0</v>
      </c>
      <c r="J97" s="236"/>
      <c r="K97" s="235">
        <f>ROUND(E97*J97,2)</f>
        <v>0</v>
      </c>
      <c r="L97" s="235">
        <v>21</v>
      </c>
      <c r="M97" s="235">
        <f>G97*(1+L97/100)</f>
        <v>0</v>
      </c>
      <c r="N97" s="234">
        <v>8.1059999999999993E-2</v>
      </c>
      <c r="O97" s="234">
        <f>ROUND(E97*N97,2)</f>
        <v>0.41</v>
      </c>
      <c r="P97" s="234">
        <v>0</v>
      </c>
      <c r="Q97" s="234">
        <f>ROUND(E97*P97,2)</f>
        <v>0</v>
      </c>
      <c r="R97" s="235"/>
      <c r="S97" s="235" t="s">
        <v>277</v>
      </c>
      <c r="T97" s="235" t="s">
        <v>278</v>
      </c>
      <c r="U97" s="235">
        <v>0.35</v>
      </c>
      <c r="V97" s="235">
        <f>ROUND(E97*U97,2)</f>
        <v>1.75</v>
      </c>
      <c r="W97" s="235"/>
      <c r="X97" s="235" t="s">
        <v>279</v>
      </c>
      <c r="Y97" s="235" t="s">
        <v>280</v>
      </c>
      <c r="Z97" s="214"/>
      <c r="AA97" s="214"/>
      <c r="AB97" s="214"/>
      <c r="AC97" s="214"/>
      <c r="AD97" s="214"/>
      <c r="AE97" s="214"/>
      <c r="AF97" s="214"/>
      <c r="AG97" s="214" t="s">
        <v>293</v>
      </c>
      <c r="AH97" s="214"/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</row>
    <row r="98" spans="1:60" outlineLevel="2" x14ac:dyDescent="0.2">
      <c r="A98" s="231"/>
      <c r="B98" s="232"/>
      <c r="C98" s="263" t="s">
        <v>904</v>
      </c>
      <c r="D98" s="237"/>
      <c r="E98" s="238"/>
      <c r="F98" s="235"/>
      <c r="G98" s="235"/>
      <c r="H98" s="235"/>
      <c r="I98" s="235"/>
      <c r="J98" s="235"/>
      <c r="K98" s="235"/>
      <c r="L98" s="235"/>
      <c r="M98" s="235"/>
      <c r="N98" s="234"/>
      <c r="O98" s="234"/>
      <c r="P98" s="234"/>
      <c r="Q98" s="234"/>
      <c r="R98" s="235"/>
      <c r="S98" s="235"/>
      <c r="T98" s="235"/>
      <c r="U98" s="235"/>
      <c r="V98" s="235"/>
      <c r="W98" s="235"/>
      <c r="X98" s="235"/>
      <c r="Y98" s="235"/>
      <c r="Z98" s="214"/>
      <c r="AA98" s="214"/>
      <c r="AB98" s="214"/>
      <c r="AC98" s="214"/>
      <c r="AD98" s="214"/>
      <c r="AE98" s="214"/>
      <c r="AF98" s="214"/>
      <c r="AG98" s="214" t="s">
        <v>283</v>
      </c>
      <c r="AH98" s="214">
        <v>0</v>
      </c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</row>
    <row r="99" spans="1:60" outlineLevel="3" x14ac:dyDescent="0.2">
      <c r="A99" s="231"/>
      <c r="B99" s="232"/>
      <c r="C99" s="263" t="s">
        <v>911</v>
      </c>
      <c r="D99" s="237"/>
      <c r="E99" s="238">
        <v>5</v>
      </c>
      <c r="F99" s="235"/>
      <c r="G99" s="235"/>
      <c r="H99" s="235"/>
      <c r="I99" s="235"/>
      <c r="J99" s="235"/>
      <c r="K99" s="235"/>
      <c r="L99" s="235"/>
      <c r="M99" s="235"/>
      <c r="N99" s="234"/>
      <c r="O99" s="234"/>
      <c r="P99" s="234"/>
      <c r="Q99" s="234"/>
      <c r="R99" s="235"/>
      <c r="S99" s="235"/>
      <c r="T99" s="235"/>
      <c r="U99" s="235"/>
      <c r="V99" s="235"/>
      <c r="W99" s="235"/>
      <c r="X99" s="235"/>
      <c r="Y99" s="235"/>
      <c r="Z99" s="214"/>
      <c r="AA99" s="214"/>
      <c r="AB99" s="214"/>
      <c r="AC99" s="214"/>
      <c r="AD99" s="214"/>
      <c r="AE99" s="214"/>
      <c r="AF99" s="214"/>
      <c r="AG99" s="214" t="s">
        <v>283</v>
      </c>
      <c r="AH99" s="214">
        <v>0</v>
      </c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</row>
    <row r="100" spans="1:60" outlineLevel="1" x14ac:dyDescent="0.2">
      <c r="A100" s="248">
        <v>39</v>
      </c>
      <c r="B100" s="249" t="s">
        <v>912</v>
      </c>
      <c r="C100" s="262" t="s">
        <v>913</v>
      </c>
      <c r="D100" s="250" t="s">
        <v>276</v>
      </c>
      <c r="E100" s="251">
        <v>0.33</v>
      </c>
      <c r="F100" s="252"/>
      <c r="G100" s="253">
        <f>ROUND(E100*F100,2)</f>
        <v>0</v>
      </c>
      <c r="H100" s="236"/>
      <c r="I100" s="235">
        <f>ROUND(E100*H100,2)</f>
        <v>0</v>
      </c>
      <c r="J100" s="236"/>
      <c r="K100" s="235">
        <f>ROUND(E100*J100,2)</f>
        <v>0</v>
      </c>
      <c r="L100" s="235">
        <v>21</v>
      </c>
      <c r="M100" s="235">
        <f>G100*(1+L100/100)</f>
        <v>0</v>
      </c>
      <c r="N100" s="234">
        <v>1.9048</v>
      </c>
      <c r="O100" s="234">
        <f>ROUND(E100*N100,2)</f>
        <v>0.63</v>
      </c>
      <c r="P100" s="234">
        <v>0</v>
      </c>
      <c r="Q100" s="234">
        <f>ROUND(E100*P100,2)</f>
        <v>0</v>
      </c>
      <c r="R100" s="235"/>
      <c r="S100" s="235" t="s">
        <v>277</v>
      </c>
      <c r="T100" s="235" t="s">
        <v>278</v>
      </c>
      <c r="U100" s="235">
        <v>6.77</v>
      </c>
      <c r="V100" s="235">
        <f>ROUND(E100*U100,2)</f>
        <v>2.23</v>
      </c>
      <c r="W100" s="235"/>
      <c r="X100" s="235" t="s">
        <v>279</v>
      </c>
      <c r="Y100" s="235" t="s">
        <v>280</v>
      </c>
      <c r="Z100" s="214"/>
      <c r="AA100" s="214"/>
      <c r="AB100" s="214"/>
      <c r="AC100" s="214"/>
      <c r="AD100" s="214"/>
      <c r="AE100" s="214"/>
      <c r="AF100" s="214"/>
      <c r="AG100" s="214" t="s">
        <v>293</v>
      </c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</row>
    <row r="101" spans="1:60" outlineLevel="2" x14ac:dyDescent="0.2">
      <c r="A101" s="231"/>
      <c r="B101" s="232"/>
      <c r="C101" s="263" t="s">
        <v>914</v>
      </c>
      <c r="D101" s="237"/>
      <c r="E101" s="238">
        <v>0.33</v>
      </c>
      <c r="F101" s="235"/>
      <c r="G101" s="235"/>
      <c r="H101" s="235"/>
      <c r="I101" s="235"/>
      <c r="J101" s="235"/>
      <c r="K101" s="235"/>
      <c r="L101" s="235"/>
      <c r="M101" s="235"/>
      <c r="N101" s="234"/>
      <c r="O101" s="234"/>
      <c r="P101" s="234"/>
      <c r="Q101" s="234"/>
      <c r="R101" s="235"/>
      <c r="S101" s="235"/>
      <c r="T101" s="235"/>
      <c r="U101" s="235"/>
      <c r="V101" s="235"/>
      <c r="W101" s="235"/>
      <c r="X101" s="235"/>
      <c r="Y101" s="235"/>
      <c r="Z101" s="214"/>
      <c r="AA101" s="214"/>
      <c r="AB101" s="214"/>
      <c r="AC101" s="214"/>
      <c r="AD101" s="214"/>
      <c r="AE101" s="214"/>
      <c r="AF101" s="214"/>
      <c r="AG101" s="214" t="s">
        <v>283</v>
      </c>
      <c r="AH101" s="214">
        <v>0</v>
      </c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</row>
    <row r="102" spans="1:60" outlineLevel="1" x14ac:dyDescent="0.2">
      <c r="A102" s="248">
        <v>40</v>
      </c>
      <c r="B102" s="249" t="s">
        <v>915</v>
      </c>
      <c r="C102" s="262" t="s">
        <v>916</v>
      </c>
      <c r="D102" s="250" t="s">
        <v>351</v>
      </c>
      <c r="E102" s="251">
        <v>15.25</v>
      </c>
      <c r="F102" s="252"/>
      <c r="G102" s="253">
        <f>ROUND(E102*F102,2)</f>
        <v>0</v>
      </c>
      <c r="H102" s="236"/>
      <c r="I102" s="235">
        <f>ROUND(E102*H102,2)</f>
        <v>0</v>
      </c>
      <c r="J102" s="236"/>
      <c r="K102" s="235">
        <f>ROUND(E102*J102,2)</f>
        <v>0</v>
      </c>
      <c r="L102" s="235">
        <v>21</v>
      </c>
      <c r="M102" s="235">
        <f>G102*(1+L102/100)</f>
        <v>0</v>
      </c>
      <c r="N102" s="234">
        <v>5.5000000000000003E-4</v>
      </c>
      <c r="O102" s="234">
        <f>ROUND(E102*N102,2)</f>
        <v>0.01</v>
      </c>
      <c r="P102" s="234">
        <v>0</v>
      </c>
      <c r="Q102" s="234">
        <f>ROUND(E102*P102,2)</f>
        <v>0</v>
      </c>
      <c r="R102" s="235"/>
      <c r="S102" s="235" t="s">
        <v>277</v>
      </c>
      <c r="T102" s="235" t="s">
        <v>278</v>
      </c>
      <c r="U102" s="235">
        <v>0.15</v>
      </c>
      <c r="V102" s="235">
        <f>ROUND(E102*U102,2)</f>
        <v>2.29</v>
      </c>
      <c r="W102" s="235"/>
      <c r="X102" s="235" t="s">
        <v>279</v>
      </c>
      <c r="Y102" s="235" t="s">
        <v>280</v>
      </c>
      <c r="Z102" s="214"/>
      <c r="AA102" s="214"/>
      <c r="AB102" s="214"/>
      <c r="AC102" s="214"/>
      <c r="AD102" s="214"/>
      <c r="AE102" s="214"/>
      <c r="AF102" s="214"/>
      <c r="AG102" s="214" t="s">
        <v>293</v>
      </c>
      <c r="AH102" s="214"/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</row>
    <row r="103" spans="1:60" outlineLevel="2" x14ac:dyDescent="0.2">
      <c r="A103" s="231"/>
      <c r="B103" s="232"/>
      <c r="C103" s="263" t="s">
        <v>917</v>
      </c>
      <c r="D103" s="237"/>
      <c r="E103" s="238">
        <v>15.25</v>
      </c>
      <c r="F103" s="235"/>
      <c r="G103" s="235"/>
      <c r="H103" s="235"/>
      <c r="I103" s="235"/>
      <c r="J103" s="235"/>
      <c r="K103" s="235"/>
      <c r="L103" s="235"/>
      <c r="M103" s="235"/>
      <c r="N103" s="234"/>
      <c r="O103" s="234"/>
      <c r="P103" s="234"/>
      <c r="Q103" s="234"/>
      <c r="R103" s="235"/>
      <c r="S103" s="235"/>
      <c r="T103" s="235"/>
      <c r="U103" s="235"/>
      <c r="V103" s="235"/>
      <c r="W103" s="235"/>
      <c r="X103" s="235"/>
      <c r="Y103" s="235"/>
      <c r="Z103" s="214"/>
      <c r="AA103" s="214"/>
      <c r="AB103" s="214"/>
      <c r="AC103" s="214"/>
      <c r="AD103" s="214"/>
      <c r="AE103" s="214"/>
      <c r="AF103" s="214"/>
      <c r="AG103" s="214" t="s">
        <v>283</v>
      </c>
      <c r="AH103" s="214">
        <v>0</v>
      </c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</row>
    <row r="104" spans="1:60" outlineLevel="3" x14ac:dyDescent="0.2">
      <c r="A104" s="231"/>
      <c r="B104" s="232"/>
      <c r="C104" s="263" t="s">
        <v>918</v>
      </c>
      <c r="D104" s="237"/>
      <c r="E104" s="238"/>
      <c r="F104" s="235"/>
      <c r="G104" s="235"/>
      <c r="H104" s="235"/>
      <c r="I104" s="235"/>
      <c r="J104" s="235"/>
      <c r="K104" s="235"/>
      <c r="L104" s="235"/>
      <c r="M104" s="235"/>
      <c r="N104" s="234"/>
      <c r="O104" s="234"/>
      <c r="P104" s="234"/>
      <c r="Q104" s="234"/>
      <c r="R104" s="235"/>
      <c r="S104" s="235"/>
      <c r="T104" s="235"/>
      <c r="U104" s="235"/>
      <c r="V104" s="235"/>
      <c r="W104" s="235"/>
      <c r="X104" s="235"/>
      <c r="Y104" s="235"/>
      <c r="Z104" s="214"/>
      <c r="AA104" s="214"/>
      <c r="AB104" s="214"/>
      <c r="AC104" s="214"/>
      <c r="AD104" s="214"/>
      <c r="AE104" s="214"/>
      <c r="AF104" s="214"/>
      <c r="AG104" s="214" t="s">
        <v>283</v>
      </c>
      <c r="AH104" s="214">
        <v>0</v>
      </c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</row>
    <row r="105" spans="1:60" ht="22.5" outlineLevel="1" x14ac:dyDescent="0.2">
      <c r="A105" s="248">
        <v>41</v>
      </c>
      <c r="B105" s="249" t="s">
        <v>919</v>
      </c>
      <c r="C105" s="262" t="s">
        <v>920</v>
      </c>
      <c r="D105" s="250" t="s">
        <v>342</v>
      </c>
      <c r="E105" s="251">
        <v>1.44</v>
      </c>
      <c r="F105" s="252"/>
      <c r="G105" s="253">
        <f>ROUND(E105*F105,2)</f>
        <v>0</v>
      </c>
      <c r="H105" s="236"/>
      <c r="I105" s="235">
        <f>ROUND(E105*H105,2)</f>
        <v>0</v>
      </c>
      <c r="J105" s="236"/>
      <c r="K105" s="235">
        <f>ROUND(E105*J105,2)</f>
        <v>0</v>
      </c>
      <c r="L105" s="235">
        <v>21</v>
      </c>
      <c r="M105" s="235">
        <f>G105*(1+L105/100)</f>
        <v>0</v>
      </c>
      <c r="N105" s="234">
        <v>0.15679999999999999</v>
      </c>
      <c r="O105" s="234">
        <f>ROUND(E105*N105,2)</f>
        <v>0.23</v>
      </c>
      <c r="P105" s="234">
        <v>0</v>
      </c>
      <c r="Q105" s="234">
        <f>ROUND(E105*P105,2)</f>
        <v>0</v>
      </c>
      <c r="R105" s="235"/>
      <c r="S105" s="235" t="s">
        <v>277</v>
      </c>
      <c r="T105" s="235" t="s">
        <v>278</v>
      </c>
      <c r="U105" s="235">
        <v>1.22</v>
      </c>
      <c r="V105" s="235">
        <f>ROUND(E105*U105,2)</f>
        <v>1.76</v>
      </c>
      <c r="W105" s="235"/>
      <c r="X105" s="235" t="s">
        <v>279</v>
      </c>
      <c r="Y105" s="235" t="s">
        <v>280</v>
      </c>
      <c r="Z105" s="214"/>
      <c r="AA105" s="214"/>
      <c r="AB105" s="214"/>
      <c r="AC105" s="214"/>
      <c r="AD105" s="214"/>
      <c r="AE105" s="214"/>
      <c r="AF105" s="214"/>
      <c r="AG105" s="214" t="s">
        <v>293</v>
      </c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</row>
    <row r="106" spans="1:60" outlineLevel="2" x14ac:dyDescent="0.2">
      <c r="A106" s="231"/>
      <c r="B106" s="232"/>
      <c r="C106" s="263" t="s">
        <v>921</v>
      </c>
      <c r="D106" s="237"/>
      <c r="E106" s="238">
        <v>1.44</v>
      </c>
      <c r="F106" s="235"/>
      <c r="G106" s="235"/>
      <c r="H106" s="235"/>
      <c r="I106" s="235"/>
      <c r="J106" s="235"/>
      <c r="K106" s="235"/>
      <c r="L106" s="235"/>
      <c r="M106" s="235"/>
      <c r="N106" s="234"/>
      <c r="O106" s="234"/>
      <c r="P106" s="234"/>
      <c r="Q106" s="234"/>
      <c r="R106" s="235"/>
      <c r="S106" s="235"/>
      <c r="T106" s="235"/>
      <c r="U106" s="235"/>
      <c r="V106" s="235"/>
      <c r="W106" s="235"/>
      <c r="X106" s="235"/>
      <c r="Y106" s="235"/>
      <c r="Z106" s="214"/>
      <c r="AA106" s="214"/>
      <c r="AB106" s="214"/>
      <c r="AC106" s="214"/>
      <c r="AD106" s="214"/>
      <c r="AE106" s="214"/>
      <c r="AF106" s="214"/>
      <c r="AG106" s="214" t="s">
        <v>283</v>
      </c>
      <c r="AH106" s="214">
        <v>0</v>
      </c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</row>
    <row r="107" spans="1:60" outlineLevel="1" x14ac:dyDescent="0.2">
      <c r="A107" s="248">
        <v>42</v>
      </c>
      <c r="B107" s="249" t="s">
        <v>922</v>
      </c>
      <c r="C107" s="262" t="s">
        <v>923</v>
      </c>
      <c r="D107" s="250" t="s">
        <v>342</v>
      </c>
      <c r="E107" s="251">
        <v>18.760000000000002</v>
      </c>
      <c r="F107" s="252"/>
      <c r="G107" s="253">
        <f>ROUND(E107*F107,2)</f>
        <v>0</v>
      </c>
      <c r="H107" s="236"/>
      <c r="I107" s="235">
        <f>ROUND(E107*H107,2)</f>
        <v>0</v>
      </c>
      <c r="J107" s="236"/>
      <c r="K107" s="235">
        <f>ROUND(E107*J107,2)</f>
        <v>0</v>
      </c>
      <c r="L107" s="235">
        <v>21</v>
      </c>
      <c r="M107" s="235">
        <f>G107*(1+L107/100)</f>
        <v>0</v>
      </c>
      <c r="N107" s="234">
        <v>0.19152</v>
      </c>
      <c r="O107" s="234">
        <f>ROUND(E107*N107,2)</f>
        <v>3.59</v>
      </c>
      <c r="P107" s="234">
        <v>0</v>
      </c>
      <c r="Q107" s="234">
        <f>ROUND(E107*P107,2)</f>
        <v>0</v>
      </c>
      <c r="R107" s="235"/>
      <c r="S107" s="235" t="s">
        <v>277</v>
      </c>
      <c r="T107" s="235" t="s">
        <v>278</v>
      </c>
      <c r="U107" s="235">
        <v>0.78</v>
      </c>
      <c r="V107" s="235">
        <f>ROUND(E107*U107,2)</f>
        <v>14.63</v>
      </c>
      <c r="W107" s="235"/>
      <c r="X107" s="235" t="s">
        <v>279</v>
      </c>
      <c r="Y107" s="235" t="s">
        <v>280</v>
      </c>
      <c r="Z107" s="214"/>
      <c r="AA107" s="214"/>
      <c r="AB107" s="214"/>
      <c r="AC107" s="214"/>
      <c r="AD107" s="214"/>
      <c r="AE107" s="214"/>
      <c r="AF107" s="214"/>
      <c r="AG107" s="214" t="s">
        <v>293</v>
      </c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</row>
    <row r="108" spans="1:60" ht="22.5" outlineLevel="2" x14ac:dyDescent="0.2">
      <c r="A108" s="231"/>
      <c r="B108" s="232"/>
      <c r="C108" s="263" t="s">
        <v>924</v>
      </c>
      <c r="D108" s="237"/>
      <c r="E108" s="238">
        <v>18.760000000000002</v>
      </c>
      <c r="F108" s="235"/>
      <c r="G108" s="235"/>
      <c r="H108" s="235"/>
      <c r="I108" s="235"/>
      <c r="J108" s="235"/>
      <c r="K108" s="235"/>
      <c r="L108" s="235"/>
      <c r="M108" s="235"/>
      <c r="N108" s="234"/>
      <c r="O108" s="234"/>
      <c r="P108" s="234"/>
      <c r="Q108" s="234"/>
      <c r="R108" s="235"/>
      <c r="S108" s="235"/>
      <c r="T108" s="235"/>
      <c r="U108" s="235"/>
      <c r="V108" s="235"/>
      <c r="W108" s="235"/>
      <c r="X108" s="235"/>
      <c r="Y108" s="235"/>
      <c r="Z108" s="214"/>
      <c r="AA108" s="214"/>
      <c r="AB108" s="214"/>
      <c r="AC108" s="214"/>
      <c r="AD108" s="214"/>
      <c r="AE108" s="214"/>
      <c r="AF108" s="214"/>
      <c r="AG108" s="214" t="s">
        <v>283</v>
      </c>
      <c r="AH108" s="214">
        <v>0</v>
      </c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</row>
    <row r="109" spans="1:60" outlineLevel="3" x14ac:dyDescent="0.2">
      <c r="A109" s="231"/>
      <c r="B109" s="232"/>
      <c r="C109" s="263" t="s">
        <v>925</v>
      </c>
      <c r="D109" s="237"/>
      <c r="E109" s="238"/>
      <c r="F109" s="235"/>
      <c r="G109" s="235"/>
      <c r="H109" s="235"/>
      <c r="I109" s="235"/>
      <c r="J109" s="235"/>
      <c r="K109" s="235"/>
      <c r="L109" s="235"/>
      <c r="M109" s="235"/>
      <c r="N109" s="234"/>
      <c r="O109" s="234"/>
      <c r="P109" s="234"/>
      <c r="Q109" s="234"/>
      <c r="R109" s="235"/>
      <c r="S109" s="235"/>
      <c r="T109" s="235"/>
      <c r="U109" s="235"/>
      <c r="V109" s="235"/>
      <c r="W109" s="235"/>
      <c r="X109" s="235"/>
      <c r="Y109" s="235"/>
      <c r="Z109" s="214"/>
      <c r="AA109" s="214"/>
      <c r="AB109" s="214"/>
      <c r="AC109" s="214"/>
      <c r="AD109" s="214"/>
      <c r="AE109" s="214"/>
      <c r="AF109" s="214"/>
      <c r="AG109" s="214" t="s">
        <v>283</v>
      </c>
      <c r="AH109" s="214">
        <v>0</v>
      </c>
      <c r="AI109" s="214"/>
      <c r="AJ109" s="214"/>
      <c r="AK109" s="214"/>
      <c r="AL109" s="214"/>
      <c r="AM109" s="214"/>
      <c r="AN109" s="214"/>
      <c r="AO109" s="214"/>
      <c r="AP109" s="214"/>
      <c r="AQ109" s="214"/>
      <c r="AR109" s="214"/>
      <c r="AS109" s="214"/>
      <c r="AT109" s="214"/>
      <c r="AU109" s="214"/>
      <c r="AV109" s="214"/>
      <c r="AW109" s="214"/>
      <c r="AX109" s="214"/>
      <c r="AY109" s="214"/>
      <c r="AZ109" s="214"/>
      <c r="BA109" s="214"/>
      <c r="BB109" s="214"/>
      <c r="BC109" s="214"/>
      <c r="BD109" s="214"/>
      <c r="BE109" s="214"/>
      <c r="BF109" s="214"/>
      <c r="BG109" s="214"/>
      <c r="BH109" s="214"/>
    </row>
    <row r="110" spans="1:60" x14ac:dyDescent="0.2">
      <c r="A110" s="241" t="s">
        <v>272</v>
      </c>
      <c r="B110" s="242" t="s">
        <v>147</v>
      </c>
      <c r="C110" s="261" t="s">
        <v>148</v>
      </c>
      <c r="D110" s="243"/>
      <c r="E110" s="244"/>
      <c r="F110" s="245"/>
      <c r="G110" s="246">
        <f>SUMIF(AG111:AG132,"&lt;&gt;NOR",G111:G132)</f>
        <v>0</v>
      </c>
      <c r="H110" s="240"/>
      <c r="I110" s="240">
        <f>SUM(I111:I132)</f>
        <v>0</v>
      </c>
      <c r="J110" s="240"/>
      <c r="K110" s="240">
        <f>SUM(K111:K132)</f>
        <v>0</v>
      </c>
      <c r="L110" s="240"/>
      <c r="M110" s="240">
        <f>SUM(M111:M132)</f>
        <v>0</v>
      </c>
      <c r="N110" s="239"/>
      <c r="O110" s="239">
        <f>SUM(O111:O132)</f>
        <v>40.040000000000006</v>
      </c>
      <c r="P110" s="239"/>
      <c r="Q110" s="239">
        <f>SUM(Q111:Q132)</f>
        <v>0</v>
      </c>
      <c r="R110" s="240"/>
      <c r="S110" s="240"/>
      <c r="T110" s="240"/>
      <c r="U110" s="240"/>
      <c r="V110" s="240">
        <f>SUM(V111:V132)</f>
        <v>183.20999999999998</v>
      </c>
      <c r="W110" s="240"/>
      <c r="X110" s="240"/>
      <c r="Y110" s="240"/>
      <c r="AG110" t="s">
        <v>273</v>
      </c>
    </row>
    <row r="111" spans="1:60" outlineLevel="1" x14ac:dyDescent="0.2">
      <c r="A111" s="248">
        <v>43</v>
      </c>
      <c r="B111" s="249" t="s">
        <v>926</v>
      </c>
      <c r="C111" s="262" t="s">
        <v>927</v>
      </c>
      <c r="D111" s="250" t="s">
        <v>342</v>
      </c>
      <c r="E111" s="251">
        <v>84</v>
      </c>
      <c r="F111" s="252"/>
      <c r="G111" s="253">
        <f>ROUND(E111*F111,2)</f>
        <v>0</v>
      </c>
      <c r="H111" s="236"/>
      <c r="I111" s="235">
        <f>ROUND(E111*H111,2)</f>
        <v>0</v>
      </c>
      <c r="J111" s="236"/>
      <c r="K111" s="235">
        <f>ROUND(E111*J111,2)</f>
        <v>0</v>
      </c>
      <c r="L111" s="235">
        <v>21</v>
      </c>
      <c r="M111" s="235">
        <f>G111*(1+L111/100)</f>
        <v>0</v>
      </c>
      <c r="N111" s="234">
        <v>0.36246</v>
      </c>
      <c r="O111" s="234">
        <f>ROUND(E111*N111,2)</f>
        <v>30.45</v>
      </c>
      <c r="P111" s="234">
        <v>0</v>
      </c>
      <c r="Q111" s="234">
        <f>ROUND(E111*P111,2)</f>
        <v>0</v>
      </c>
      <c r="R111" s="235"/>
      <c r="S111" s="235" t="s">
        <v>277</v>
      </c>
      <c r="T111" s="235" t="s">
        <v>278</v>
      </c>
      <c r="U111" s="235">
        <v>1.2</v>
      </c>
      <c r="V111" s="235">
        <f>ROUND(E111*U111,2)</f>
        <v>100.8</v>
      </c>
      <c r="W111" s="235"/>
      <c r="X111" s="235" t="s">
        <v>279</v>
      </c>
      <c r="Y111" s="235" t="s">
        <v>280</v>
      </c>
      <c r="Z111" s="214"/>
      <c r="AA111" s="214"/>
      <c r="AB111" s="214"/>
      <c r="AC111" s="214"/>
      <c r="AD111" s="214"/>
      <c r="AE111" s="214"/>
      <c r="AF111" s="214"/>
      <c r="AG111" s="214" t="s">
        <v>293</v>
      </c>
      <c r="AH111" s="214"/>
      <c r="AI111" s="214"/>
      <c r="AJ111" s="214"/>
      <c r="AK111" s="214"/>
      <c r="AL111" s="214"/>
      <c r="AM111" s="214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</row>
    <row r="112" spans="1:60" outlineLevel="2" x14ac:dyDescent="0.2">
      <c r="A112" s="231"/>
      <c r="B112" s="232"/>
      <c r="C112" s="263" t="s">
        <v>928</v>
      </c>
      <c r="D112" s="237"/>
      <c r="E112" s="238">
        <v>84</v>
      </c>
      <c r="F112" s="235"/>
      <c r="G112" s="235"/>
      <c r="H112" s="235"/>
      <c r="I112" s="235"/>
      <c r="J112" s="235"/>
      <c r="K112" s="235"/>
      <c r="L112" s="235"/>
      <c r="M112" s="235"/>
      <c r="N112" s="234"/>
      <c r="O112" s="234"/>
      <c r="P112" s="234"/>
      <c r="Q112" s="234"/>
      <c r="R112" s="235"/>
      <c r="S112" s="235"/>
      <c r="T112" s="235"/>
      <c r="U112" s="235"/>
      <c r="V112" s="235"/>
      <c r="W112" s="235"/>
      <c r="X112" s="235"/>
      <c r="Y112" s="235"/>
      <c r="Z112" s="214"/>
      <c r="AA112" s="214"/>
      <c r="AB112" s="214"/>
      <c r="AC112" s="214"/>
      <c r="AD112" s="214"/>
      <c r="AE112" s="214"/>
      <c r="AF112" s="214"/>
      <c r="AG112" s="214" t="s">
        <v>283</v>
      </c>
      <c r="AH112" s="214">
        <v>0</v>
      </c>
      <c r="AI112" s="214"/>
      <c r="AJ112" s="214"/>
      <c r="AK112" s="214"/>
      <c r="AL112" s="214"/>
      <c r="AM112" s="214"/>
      <c r="AN112" s="214"/>
      <c r="AO112" s="214"/>
      <c r="AP112" s="214"/>
      <c r="AQ112" s="214"/>
      <c r="AR112" s="214"/>
      <c r="AS112" s="214"/>
      <c r="AT112" s="214"/>
      <c r="AU112" s="214"/>
      <c r="AV112" s="214"/>
      <c r="AW112" s="214"/>
      <c r="AX112" s="214"/>
      <c r="AY112" s="214"/>
      <c r="AZ112" s="214"/>
      <c r="BA112" s="214"/>
      <c r="BB112" s="214"/>
      <c r="BC112" s="214"/>
      <c r="BD112" s="214"/>
      <c r="BE112" s="214"/>
      <c r="BF112" s="214"/>
      <c r="BG112" s="214"/>
      <c r="BH112" s="214"/>
    </row>
    <row r="113" spans="1:60" outlineLevel="1" x14ac:dyDescent="0.2">
      <c r="A113" s="248">
        <v>44</v>
      </c>
      <c r="B113" s="249" t="s">
        <v>929</v>
      </c>
      <c r="C113" s="262" t="s">
        <v>930</v>
      </c>
      <c r="D113" s="250" t="s">
        <v>342</v>
      </c>
      <c r="E113" s="251">
        <v>14.55</v>
      </c>
      <c r="F113" s="252"/>
      <c r="G113" s="253">
        <f>ROUND(E113*F113,2)</f>
        <v>0</v>
      </c>
      <c r="H113" s="236"/>
      <c r="I113" s="235">
        <f>ROUND(E113*H113,2)</f>
        <v>0</v>
      </c>
      <c r="J113" s="236"/>
      <c r="K113" s="235">
        <f>ROUND(E113*J113,2)</f>
        <v>0</v>
      </c>
      <c r="L113" s="235">
        <v>21</v>
      </c>
      <c r="M113" s="235">
        <f>G113*(1+L113/100)</f>
        <v>0</v>
      </c>
      <c r="N113" s="234">
        <v>7.8100000000000001E-3</v>
      </c>
      <c r="O113" s="234">
        <f>ROUND(E113*N113,2)</f>
        <v>0.11</v>
      </c>
      <c r="P113" s="234">
        <v>0</v>
      </c>
      <c r="Q113" s="234">
        <f>ROUND(E113*P113,2)</f>
        <v>0</v>
      </c>
      <c r="R113" s="235"/>
      <c r="S113" s="235" t="s">
        <v>277</v>
      </c>
      <c r="T113" s="235" t="s">
        <v>278</v>
      </c>
      <c r="U113" s="235">
        <v>0.79</v>
      </c>
      <c r="V113" s="235">
        <f>ROUND(E113*U113,2)</f>
        <v>11.49</v>
      </c>
      <c r="W113" s="235"/>
      <c r="X113" s="235" t="s">
        <v>279</v>
      </c>
      <c r="Y113" s="235" t="s">
        <v>280</v>
      </c>
      <c r="Z113" s="214"/>
      <c r="AA113" s="214"/>
      <c r="AB113" s="214"/>
      <c r="AC113" s="214"/>
      <c r="AD113" s="214"/>
      <c r="AE113" s="214"/>
      <c r="AF113" s="214"/>
      <c r="AG113" s="214" t="s">
        <v>293</v>
      </c>
      <c r="AH113" s="214"/>
      <c r="AI113" s="214"/>
      <c r="AJ113" s="214"/>
      <c r="AK113" s="214"/>
      <c r="AL113" s="214"/>
      <c r="AM113" s="214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</row>
    <row r="114" spans="1:60" outlineLevel="2" x14ac:dyDescent="0.2">
      <c r="A114" s="231"/>
      <c r="B114" s="232"/>
      <c r="C114" s="263" t="s">
        <v>931</v>
      </c>
      <c r="D114" s="237"/>
      <c r="E114" s="238">
        <v>8.9499999999999993</v>
      </c>
      <c r="F114" s="235"/>
      <c r="G114" s="235"/>
      <c r="H114" s="235"/>
      <c r="I114" s="235"/>
      <c r="J114" s="235"/>
      <c r="K114" s="235"/>
      <c r="L114" s="235"/>
      <c r="M114" s="235"/>
      <c r="N114" s="234"/>
      <c r="O114" s="234"/>
      <c r="P114" s="234"/>
      <c r="Q114" s="234"/>
      <c r="R114" s="235"/>
      <c r="S114" s="235"/>
      <c r="T114" s="235"/>
      <c r="U114" s="235"/>
      <c r="V114" s="235"/>
      <c r="W114" s="235"/>
      <c r="X114" s="235"/>
      <c r="Y114" s="235"/>
      <c r="Z114" s="214"/>
      <c r="AA114" s="214"/>
      <c r="AB114" s="214"/>
      <c r="AC114" s="214"/>
      <c r="AD114" s="214"/>
      <c r="AE114" s="214"/>
      <c r="AF114" s="214"/>
      <c r="AG114" s="214" t="s">
        <v>283</v>
      </c>
      <c r="AH114" s="214">
        <v>0</v>
      </c>
      <c r="AI114" s="214"/>
      <c r="AJ114" s="214"/>
      <c r="AK114" s="214"/>
      <c r="AL114" s="214"/>
      <c r="AM114" s="214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</row>
    <row r="115" spans="1:60" ht="22.5" outlineLevel="3" x14ac:dyDescent="0.2">
      <c r="A115" s="231"/>
      <c r="B115" s="232"/>
      <c r="C115" s="263" t="s">
        <v>932</v>
      </c>
      <c r="D115" s="237"/>
      <c r="E115" s="238">
        <v>5.6</v>
      </c>
      <c r="F115" s="235"/>
      <c r="G115" s="235"/>
      <c r="H115" s="235"/>
      <c r="I115" s="235"/>
      <c r="J115" s="235"/>
      <c r="K115" s="235"/>
      <c r="L115" s="235"/>
      <c r="M115" s="235"/>
      <c r="N115" s="234"/>
      <c r="O115" s="234"/>
      <c r="P115" s="234"/>
      <c r="Q115" s="234"/>
      <c r="R115" s="235"/>
      <c r="S115" s="235"/>
      <c r="T115" s="235"/>
      <c r="U115" s="235"/>
      <c r="V115" s="235"/>
      <c r="W115" s="235"/>
      <c r="X115" s="235"/>
      <c r="Y115" s="235"/>
      <c r="Z115" s="214"/>
      <c r="AA115" s="214"/>
      <c r="AB115" s="214"/>
      <c r="AC115" s="214"/>
      <c r="AD115" s="214"/>
      <c r="AE115" s="214"/>
      <c r="AF115" s="214"/>
      <c r="AG115" s="214" t="s">
        <v>283</v>
      </c>
      <c r="AH115" s="214">
        <v>0</v>
      </c>
      <c r="AI115" s="214"/>
      <c r="AJ115" s="214"/>
      <c r="AK115" s="214"/>
      <c r="AL115" s="214"/>
      <c r="AM115" s="214"/>
      <c r="AN115" s="214"/>
      <c r="AO115" s="214"/>
      <c r="AP115" s="214"/>
      <c r="AQ115" s="214"/>
      <c r="AR115" s="214"/>
      <c r="AS115" s="214"/>
      <c r="AT115" s="214"/>
      <c r="AU115" s="214"/>
      <c r="AV115" s="214"/>
      <c r="AW115" s="214"/>
      <c r="AX115" s="214"/>
      <c r="AY115" s="214"/>
      <c r="AZ115" s="214"/>
      <c r="BA115" s="214"/>
      <c r="BB115" s="214"/>
      <c r="BC115" s="214"/>
      <c r="BD115" s="214"/>
      <c r="BE115" s="214"/>
      <c r="BF115" s="214"/>
      <c r="BG115" s="214"/>
      <c r="BH115" s="214"/>
    </row>
    <row r="116" spans="1:60" outlineLevel="1" x14ac:dyDescent="0.2">
      <c r="A116" s="254">
        <v>45</v>
      </c>
      <c r="B116" s="255" t="s">
        <v>933</v>
      </c>
      <c r="C116" s="264" t="s">
        <v>934</v>
      </c>
      <c r="D116" s="256" t="s">
        <v>342</v>
      </c>
      <c r="E116" s="257">
        <v>14.55</v>
      </c>
      <c r="F116" s="258"/>
      <c r="G116" s="259">
        <f>ROUND(E116*F116,2)</f>
        <v>0</v>
      </c>
      <c r="H116" s="236"/>
      <c r="I116" s="235">
        <f>ROUND(E116*H116,2)</f>
        <v>0</v>
      </c>
      <c r="J116" s="236"/>
      <c r="K116" s="235">
        <f>ROUND(E116*J116,2)</f>
        <v>0</v>
      </c>
      <c r="L116" s="235">
        <v>21</v>
      </c>
      <c r="M116" s="235">
        <f>G116*(1+L116/100)</f>
        <v>0</v>
      </c>
      <c r="N116" s="234">
        <v>0</v>
      </c>
      <c r="O116" s="234">
        <f>ROUND(E116*N116,2)</f>
        <v>0</v>
      </c>
      <c r="P116" s="234">
        <v>0</v>
      </c>
      <c r="Q116" s="234">
        <f>ROUND(E116*P116,2)</f>
        <v>0</v>
      </c>
      <c r="R116" s="235"/>
      <c r="S116" s="235" t="s">
        <v>277</v>
      </c>
      <c r="T116" s="235" t="s">
        <v>278</v>
      </c>
      <c r="U116" s="235">
        <v>0.24</v>
      </c>
      <c r="V116" s="235">
        <f>ROUND(E116*U116,2)</f>
        <v>3.49</v>
      </c>
      <c r="W116" s="235"/>
      <c r="X116" s="235" t="s">
        <v>279</v>
      </c>
      <c r="Y116" s="235" t="s">
        <v>280</v>
      </c>
      <c r="Z116" s="214"/>
      <c r="AA116" s="214"/>
      <c r="AB116" s="214"/>
      <c r="AC116" s="214"/>
      <c r="AD116" s="214"/>
      <c r="AE116" s="214"/>
      <c r="AF116" s="214"/>
      <c r="AG116" s="214" t="s">
        <v>293</v>
      </c>
      <c r="AH116" s="214"/>
      <c r="AI116" s="214"/>
      <c r="AJ116" s="214"/>
      <c r="AK116" s="214"/>
      <c r="AL116" s="214"/>
      <c r="AM116" s="214"/>
      <c r="AN116" s="214"/>
      <c r="AO116" s="214"/>
      <c r="AP116" s="214"/>
      <c r="AQ116" s="214"/>
      <c r="AR116" s="214"/>
      <c r="AS116" s="214"/>
      <c r="AT116" s="214"/>
      <c r="AU116" s="214"/>
      <c r="AV116" s="214"/>
      <c r="AW116" s="214"/>
      <c r="AX116" s="214"/>
      <c r="AY116" s="214"/>
      <c r="AZ116" s="214"/>
      <c r="BA116" s="214"/>
      <c r="BB116" s="214"/>
      <c r="BC116" s="214"/>
      <c r="BD116" s="214"/>
      <c r="BE116" s="214"/>
      <c r="BF116" s="214"/>
      <c r="BG116" s="214"/>
      <c r="BH116" s="214"/>
    </row>
    <row r="117" spans="1:60" ht="22.5" outlineLevel="1" x14ac:dyDescent="0.2">
      <c r="A117" s="248">
        <v>46</v>
      </c>
      <c r="B117" s="249" t="s">
        <v>935</v>
      </c>
      <c r="C117" s="262" t="s">
        <v>936</v>
      </c>
      <c r="D117" s="250" t="s">
        <v>379</v>
      </c>
      <c r="E117" s="251">
        <v>0.16</v>
      </c>
      <c r="F117" s="252"/>
      <c r="G117" s="253">
        <f>ROUND(E117*F117,2)</f>
        <v>0</v>
      </c>
      <c r="H117" s="236"/>
      <c r="I117" s="235">
        <f>ROUND(E117*H117,2)</f>
        <v>0</v>
      </c>
      <c r="J117" s="236"/>
      <c r="K117" s="235">
        <f>ROUND(E117*J117,2)</f>
        <v>0</v>
      </c>
      <c r="L117" s="235">
        <v>21</v>
      </c>
      <c r="M117" s="235">
        <f>G117*(1+L117/100)</f>
        <v>0</v>
      </c>
      <c r="N117" s="234">
        <v>1.02101</v>
      </c>
      <c r="O117" s="234">
        <f>ROUND(E117*N117,2)</f>
        <v>0.16</v>
      </c>
      <c r="P117" s="234">
        <v>0</v>
      </c>
      <c r="Q117" s="234">
        <f>ROUND(E117*P117,2)</f>
        <v>0</v>
      </c>
      <c r="R117" s="235"/>
      <c r="S117" s="235" t="s">
        <v>277</v>
      </c>
      <c r="T117" s="235" t="s">
        <v>278</v>
      </c>
      <c r="U117" s="235">
        <v>27.67</v>
      </c>
      <c r="V117" s="235">
        <f>ROUND(E117*U117,2)</f>
        <v>4.43</v>
      </c>
      <c r="W117" s="235"/>
      <c r="X117" s="235" t="s">
        <v>279</v>
      </c>
      <c r="Y117" s="235" t="s">
        <v>280</v>
      </c>
      <c r="Z117" s="214"/>
      <c r="AA117" s="214"/>
      <c r="AB117" s="214"/>
      <c r="AC117" s="214"/>
      <c r="AD117" s="214"/>
      <c r="AE117" s="214"/>
      <c r="AF117" s="214"/>
      <c r="AG117" s="214" t="s">
        <v>293</v>
      </c>
      <c r="AH117" s="214"/>
      <c r="AI117" s="214"/>
      <c r="AJ117" s="214"/>
      <c r="AK117" s="214"/>
      <c r="AL117" s="214"/>
      <c r="AM117" s="214"/>
      <c r="AN117" s="214"/>
      <c r="AO117" s="214"/>
      <c r="AP117" s="214"/>
      <c r="AQ117" s="214"/>
      <c r="AR117" s="214"/>
      <c r="AS117" s="214"/>
      <c r="AT117" s="214"/>
      <c r="AU117" s="214"/>
      <c r="AV117" s="214"/>
      <c r="AW117" s="214"/>
      <c r="AX117" s="214"/>
      <c r="AY117" s="214"/>
      <c r="AZ117" s="214"/>
      <c r="BA117" s="214"/>
      <c r="BB117" s="214"/>
      <c r="BC117" s="214"/>
      <c r="BD117" s="214"/>
      <c r="BE117" s="214"/>
      <c r="BF117" s="214"/>
      <c r="BG117" s="214"/>
      <c r="BH117" s="214"/>
    </row>
    <row r="118" spans="1:60" ht="22.5" outlineLevel="2" x14ac:dyDescent="0.2">
      <c r="A118" s="231"/>
      <c r="B118" s="232"/>
      <c r="C118" s="263" t="s">
        <v>937</v>
      </c>
      <c r="D118" s="237"/>
      <c r="E118" s="238">
        <v>0.09</v>
      </c>
      <c r="F118" s="235"/>
      <c r="G118" s="235"/>
      <c r="H118" s="235"/>
      <c r="I118" s="235"/>
      <c r="J118" s="235"/>
      <c r="K118" s="235"/>
      <c r="L118" s="235"/>
      <c r="M118" s="235"/>
      <c r="N118" s="234"/>
      <c r="O118" s="234"/>
      <c r="P118" s="234"/>
      <c r="Q118" s="234"/>
      <c r="R118" s="235"/>
      <c r="S118" s="235"/>
      <c r="T118" s="235"/>
      <c r="U118" s="235"/>
      <c r="V118" s="235"/>
      <c r="W118" s="235"/>
      <c r="X118" s="235"/>
      <c r="Y118" s="235"/>
      <c r="Z118" s="214"/>
      <c r="AA118" s="214"/>
      <c r="AB118" s="214"/>
      <c r="AC118" s="214"/>
      <c r="AD118" s="214"/>
      <c r="AE118" s="214"/>
      <c r="AF118" s="214"/>
      <c r="AG118" s="214" t="s">
        <v>283</v>
      </c>
      <c r="AH118" s="214">
        <v>0</v>
      </c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</row>
    <row r="119" spans="1:60" outlineLevel="3" x14ac:dyDescent="0.2">
      <c r="A119" s="231"/>
      <c r="B119" s="232"/>
      <c r="C119" s="263" t="s">
        <v>938</v>
      </c>
      <c r="D119" s="237"/>
      <c r="E119" s="238">
        <v>4.2909999999999997E-2</v>
      </c>
      <c r="F119" s="235"/>
      <c r="G119" s="235"/>
      <c r="H119" s="235"/>
      <c r="I119" s="235"/>
      <c r="J119" s="235"/>
      <c r="K119" s="235"/>
      <c r="L119" s="235"/>
      <c r="M119" s="235"/>
      <c r="N119" s="234"/>
      <c r="O119" s="234"/>
      <c r="P119" s="234"/>
      <c r="Q119" s="234"/>
      <c r="R119" s="235"/>
      <c r="S119" s="235"/>
      <c r="T119" s="235"/>
      <c r="U119" s="235"/>
      <c r="V119" s="235"/>
      <c r="W119" s="235"/>
      <c r="X119" s="235"/>
      <c r="Y119" s="235"/>
      <c r="Z119" s="214"/>
      <c r="AA119" s="214"/>
      <c r="AB119" s="214"/>
      <c r="AC119" s="214"/>
      <c r="AD119" s="214"/>
      <c r="AE119" s="214"/>
      <c r="AF119" s="214"/>
      <c r="AG119" s="214" t="s">
        <v>283</v>
      </c>
      <c r="AH119" s="214">
        <v>0</v>
      </c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</row>
    <row r="120" spans="1:60" outlineLevel="3" x14ac:dyDescent="0.2">
      <c r="A120" s="231"/>
      <c r="B120" s="232"/>
      <c r="C120" s="263" t="s">
        <v>939</v>
      </c>
      <c r="D120" s="237"/>
      <c r="E120" s="238">
        <v>2.7089999999999999E-2</v>
      </c>
      <c r="F120" s="235"/>
      <c r="G120" s="235"/>
      <c r="H120" s="235"/>
      <c r="I120" s="235"/>
      <c r="J120" s="235"/>
      <c r="K120" s="235"/>
      <c r="L120" s="235"/>
      <c r="M120" s="235"/>
      <c r="N120" s="234"/>
      <c r="O120" s="234"/>
      <c r="P120" s="234"/>
      <c r="Q120" s="234"/>
      <c r="R120" s="235"/>
      <c r="S120" s="235"/>
      <c r="T120" s="235"/>
      <c r="U120" s="235"/>
      <c r="V120" s="235"/>
      <c r="W120" s="235"/>
      <c r="X120" s="235"/>
      <c r="Y120" s="235"/>
      <c r="Z120" s="214"/>
      <c r="AA120" s="214"/>
      <c r="AB120" s="214"/>
      <c r="AC120" s="214"/>
      <c r="AD120" s="214"/>
      <c r="AE120" s="214"/>
      <c r="AF120" s="214"/>
      <c r="AG120" s="214" t="s">
        <v>283</v>
      </c>
      <c r="AH120" s="214">
        <v>0</v>
      </c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</row>
    <row r="121" spans="1:60" ht="22.5" outlineLevel="1" x14ac:dyDescent="0.2">
      <c r="A121" s="248">
        <v>47</v>
      </c>
      <c r="B121" s="249" t="s">
        <v>940</v>
      </c>
      <c r="C121" s="262" t="s">
        <v>941</v>
      </c>
      <c r="D121" s="250" t="s">
        <v>342</v>
      </c>
      <c r="E121" s="251">
        <v>75</v>
      </c>
      <c r="F121" s="252"/>
      <c r="G121" s="253">
        <f>ROUND(E121*F121,2)</f>
        <v>0</v>
      </c>
      <c r="H121" s="236"/>
      <c r="I121" s="235">
        <f>ROUND(E121*H121,2)</f>
        <v>0</v>
      </c>
      <c r="J121" s="236"/>
      <c r="K121" s="235">
        <f>ROUND(E121*J121,2)</f>
        <v>0</v>
      </c>
      <c r="L121" s="235">
        <v>21</v>
      </c>
      <c r="M121" s="235">
        <f>G121*(1+L121/100)</f>
        <v>0</v>
      </c>
      <c r="N121" s="234">
        <v>2.2699999999999999E-3</v>
      </c>
      <c r="O121" s="234">
        <f>ROUND(E121*N121,2)</f>
        <v>0.17</v>
      </c>
      <c r="P121" s="234">
        <v>0</v>
      </c>
      <c r="Q121" s="234">
        <f>ROUND(E121*P121,2)</f>
        <v>0</v>
      </c>
      <c r="R121" s="235"/>
      <c r="S121" s="235" t="s">
        <v>277</v>
      </c>
      <c r="T121" s="235" t="s">
        <v>278</v>
      </c>
      <c r="U121" s="235">
        <v>0.38600000000000001</v>
      </c>
      <c r="V121" s="235">
        <f>ROUND(E121*U121,2)</f>
        <v>28.95</v>
      </c>
      <c r="W121" s="235"/>
      <c r="X121" s="235" t="s">
        <v>279</v>
      </c>
      <c r="Y121" s="235" t="s">
        <v>280</v>
      </c>
      <c r="Z121" s="214"/>
      <c r="AA121" s="214"/>
      <c r="AB121" s="214"/>
      <c r="AC121" s="214"/>
      <c r="AD121" s="214"/>
      <c r="AE121" s="214"/>
      <c r="AF121" s="214"/>
      <c r="AG121" s="214" t="s">
        <v>293</v>
      </c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</row>
    <row r="122" spans="1:60" outlineLevel="2" x14ac:dyDescent="0.2">
      <c r="A122" s="231"/>
      <c r="B122" s="232"/>
      <c r="C122" s="263" t="s">
        <v>942</v>
      </c>
      <c r="D122" s="237"/>
      <c r="E122" s="238">
        <v>75</v>
      </c>
      <c r="F122" s="235"/>
      <c r="G122" s="235"/>
      <c r="H122" s="235"/>
      <c r="I122" s="235"/>
      <c r="J122" s="235"/>
      <c r="K122" s="235"/>
      <c r="L122" s="235"/>
      <c r="M122" s="235"/>
      <c r="N122" s="234"/>
      <c r="O122" s="234"/>
      <c r="P122" s="234"/>
      <c r="Q122" s="234"/>
      <c r="R122" s="235"/>
      <c r="S122" s="235"/>
      <c r="T122" s="235"/>
      <c r="U122" s="235"/>
      <c r="V122" s="235"/>
      <c r="W122" s="235"/>
      <c r="X122" s="235"/>
      <c r="Y122" s="235"/>
      <c r="Z122" s="214"/>
      <c r="AA122" s="214"/>
      <c r="AB122" s="214"/>
      <c r="AC122" s="214"/>
      <c r="AD122" s="214"/>
      <c r="AE122" s="214"/>
      <c r="AF122" s="214"/>
      <c r="AG122" s="214" t="s">
        <v>283</v>
      </c>
      <c r="AH122" s="214">
        <v>0</v>
      </c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</row>
    <row r="123" spans="1:60" ht="22.5" outlineLevel="1" x14ac:dyDescent="0.2">
      <c r="A123" s="254">
        <v>48</v>
      </c>
      <c r="B123" s="255" t="s">
        <v>943</v>
      </c>
      <c r="C123" s="264" t="s">
        <v>944</v>
      </c>
      <c r="D123" s="256" t="s">
        <v>342</v>
      </c>
      <c r="E123" s="257">
        <v>75</v>
      </c>
      <c r="F123" s="258"/>
      <c r="G123" s="259">
        <f>ROUND(E123*F123,2)</f>
        <v>0</v>
      </c>
      <c r="H123" s="236"/>
      <c r="I123" s="235">
        <f>ROUND(E123*H123,2)</f>
        <v>0</v>
      </c>
      <c r="J123" s="236"/>
      <c r="K123" s="235">
        <f>ROUND(E123*J123,2)</f>
        <v>0</v>
      </c>
      <c r="L123" s="235">
        <v>21</v>
      </c>
      <c r="M123" s="235">
        <f>G123*(1+L123/100)</f>
        <v>0</v>
      </c>
      <c r="N123" s="234">
        <v>0</v>
      </c>
      <c r="O123" s="234">
        <f>ROUND(E123*N123,2)</f>
        <v>0</v>
      </c>
      <c r="P123" s="234">
        <v>0</v>
      </c>
      <c r="Q123" s="234">
        <f>ROUND(E123*P123,2)</f>
        <v>0</v>
      </c>
      <c r="R123" s="235"/>
      <c r="S123" s="235" t="s">
        <v>277</v>
      </c>
      <c r="T123" s="235" t="s">
        <v>278</v>
      </c>
      <c r="U123" s="235">
        <v>0.13</v>
      </c>
      <c r="V123" s="235">
        <f>ROUND(E123*U123,2)</f>
        <v>9.75</v>
      </c>
      <c r="W123" s="235"/>
      <c r="X123" s="235" t="s">
        <v>279</v>
      </c>
      <c r="Y123" s="235" t="s">
        <v>280</v>
      </c>
      <c r="Z123" s="214"/>
      <c r="AA123" s="214"/>
      <c r="AB123" s="214"/>
      <c r="AC123" s="214"/>
      <c r="AD123" s="214"/>
      <c r="AE123" s="214"/>
      <c r="AF123" s="214"/>
      <c r="AG123" s="214" t="s">
        <v>293</v>
      </c>
      <c r="AH123" s="214"/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</row>
    <row r="124" spans="1:60" ht="22.5" outlineLevel="1" x14ac:dyDescent="0.2">
      <c r="A124" s="248">
        <v>49</v>
      </c>
      <c r="B124" s="249" t="s">
        <v>945</v>
      </c>
      <c r="C124" s="262" t="s">
        <v>946</v>
      </c>
      <c r="D124" s="250" t="s">
        <v>351</v>
      </c>
      <c r="E124" s="251">
        <v>31.95</v>
      </c>
      <c r="F124" s="252"/>
      <c r="G124" s="253">
        <f>ROUND(E124*F124,2)</f>
        <v>0</v>
      </c>
      <c r="H124" s="236"/>
      <c r="I124" s="235">
        <f>ROUND(E124*H124,2)</f>
        <v>0</v>
      </c>
      <c r="J124" s="236"/>
      <c r="K124" s="235">
        <f>ROUND(E124*J124,2)</f>
        <v>0</v>
      </c>
      <c r="L124" s="235">
        <v>21</v>
      </c>
      <c r="M124" s="235">
        <f>G124*(1+L124/100)</f>
        <v>0</v>
      </c>
      <c r="N124" s="234">
        <v>2.0590000000000001E-2</v>
      </c>
      <c r="O124" s="234">
        <f>ROUND(E124*N124,2)</f>
        <v>0.66</v>
      </c>
      <c r="P124" s="234">
        <v>0</v>
      </c>
      <c r="Q124" s="234">
        <f>ROUND(E124*P124,2)</f>
        <v>0</v>
      </c>
      <c r="R124" s="235"/>
      <c r="S124" s="235" t="s">
        <v>277</v>
      </c>
      <c r="T124" s="235" t="s">
        <v>278</v>
      </c>
      <c r="U124" s="235">
        <v>0.255</v>
      </c>
      <c r="V124" s="235">
        <f>ROUND(E124*U124,2)</f>
        <v>8.15</v>
      </c>
      <c r="W124" s="235"/>
      <c r="X124" s="235" t="s">
        <v>279</v>
      </c>
      <c r="Y124" s="235" t="s">
        <v>280</v>
      </c>
      <c r="Z124" s="214"/>
      <c r="AA124" s="214"/>
      <c r="AB124" s="214"/>
      <c r="AC124" s="214"/>
      <c r="AD124" s="214"/>
      <c r="AE124" s="214"/>
      <c r="AF124" s="214"/>
      <c r="AG124" s="214" t="s">
        <v>293</v>
      </c>
      <c r="AH124" s="214"/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</row>
    <row r="125" spans="1:60" outlineLevel="2" x14ac:dyDescent="0.2">
      <c r="A125" s="231"/>
      <c r="B125" s="232"/>
      <c r="C125" s="263" t="s">
        <v>947</v>
      </c>
      <c r="D125" s="237"/>
      <c r="E125" s="238">
        <v>31.95</v>
      </c>
      <c r="F125" s="235"/>
      <c r="G125" s="235"/>
      <c r="H125" s="235"/>
      <c r="I125" s="235"/>
      <c r="J125" s="235"/>
      <c r="K125" s="235"/>
      <c r="L125" s="235"/>
      <c r="M125" s="235"/>
      <c r="N125" s="234"/>
      <c r="O125" s="234"/>
      <c r="P125" s="234"/>
      <c r="Q125" s="234"/>
      <c r="R125" s="235"/>
      <c r="S125" s="235"/>
      <c r="T125" s="235"/>
      <c r="U125" s="235"/>
      <c r="V125" s="235"/>
      <c r="W125" s="235"/>
      <c r="X125" s="235"/>
      <c r="Y125" s="235"/>
      <c r="Z125" s="214"/>
      <c r="AA125" s="214"/>
      <c r="AB125" s="214"/>
      <c r="AC125" s="214"/>
      <c r="AD125" s="214"/>
      <c r="AE125" s="214"/>
      <c r="AF125" s="214"/>
      <c r="AG125" s="214" t="s">
        <v>283</v>
      </c>
      <c r="AH125" s="214">
        <v>0</v>
      </c>
      <c r="AI125" s="214"/>
      <c r="AJ125" s="214"/>
      <c r="AK125" s="214"/>
      <c r="AL125" s="214"/>
      <c r="AM125" s="214"/>
      <c r="AN125" s="214"/>
      <c r="AO125" s="214"/>
      <c r="AP125" s="214"/>
      <c r="AQ125" s="214"/>
      <c r="AR125" s="214"/>
      <c r="AS125" s="214"/>
      <c r="AT125" s="214"/>
      <c r="AU125" s="214"/>
      <c r="AV125" s="214"/>
      <c r="AW125" s="214"/>
      <c r="AX125" s="214"/>
      <c r="AY125" s="214"/>
      <c r="AZ125" s="214"/>
      <c r="BA125" s="214"/>
      <c r="BB125" s="214"/>
      <c r="BC125" s="214"/>
      <c r="BD125" s="214"/>
      <c r="BE125" s="214"/>
      <c r="BF125" s="214"/>
      <c r="BG125" s="214"/>
      <c r="BH125" s="214"/>
    </row>
    <row r="126" spans="1:60" outlineLevel="3" x14ac:dyDescent="0.2">
      <c r="A126" s="231"/>
      <c r="B126" s="232"/>
      <c r="C126" s="263" t="s">
        <v>904</v>
      </c>
      <c r="D126" s="237"/>
      <c r="E126" s="238"/>
      <c r="F126" s="235"/>
      <c r="G126" s="235"/>
      <c r="H126" s="235"/>
      <c r="I126" s="235"/>
      <c r="J126" s="235"/>
      <c r="K126" s="235"/>
      <c r="L126" s="235"/>
      <c r="M126" s="235"/>
      <c r="N126" s="234"/>
      <c r="O126" s="234"/>
      <c r="P126" s="234"/>
      <c r="Q126" s="234"/>
      <c r="R126" s="235"/>
      <c r="S126" s="235"/>
      <c r="T126" s="235"/>
      <c r="U126" s="235"/>
      <c r="V126" s="235"/>
      <c r="W126" s="235"/>
      <c r="X126" s="235"/>
      <c r="Y126" s="235"/>
      <c r="Z126" s="214"/>
      <c r="AA126" s="214"/>
      <c r="AB126" s="214"/>
      <c r="AC126" s="214"/>
      <c r="AD126" s="214"/>
      <c r="AE126" s="214"/>
      <c r="AF126" s="214"/>
      <c r="AG126" s="214" t="s">
        <v>283</v>
      </c>
      <c r="AH126" s="214">
        <v>0</v>
      </c>
      <c r="AI126" s="214"/>
      <c r="AJ126" s="214"/>
      <c r="AK126" s="214"/>
      <c r="AL126" s="214"/>
      <c r="AM126" s="214"/>
      <c r="AN126" s="214"/>
      <c r="AO126" s="214"/>
      <c r="AP126" s="214"/>
      <c r="AQ126" s="214"/>
      <c r="AR126" s="214"/>
      <c r="AS126" s="214"/>
      <c r="AT126" s="214"/>
      <c r="AU126" s="214"/>
      <c r="AV126" s="214"/>
      <c r="AW126" s="214"/>
      <c r="AX126" s="214"/>
      <c r="AY126" s="214"/>
      <c r="AZ126" s="214"/>
      <c r="BA126" s="214"/>
      <c r="BB126" s="214"/>
      <c r="BC126" s="214"/>
      <c r="BD126" s="214"/>
      <c r="BE126" s="214"/>
      <c r="BF126" s="214"/>
      <c r="BG126" s="214"/>
      <c r="BH126" s="214"/>
    </row>
    <row r="127" spans="1:60" outlineLevel="1" x14ac:dyDescent="0.2">
      <c r="A127" s="248">
        <v>50</v>
      </c>
      <c r="B127" s="249" t="s">
        <v>948</v>
      </c>
      <c r="C127" s="262" t="s">
        <v>949</v>
      </c>
      <c r="D127" s="250" t="s">
        <v>276</v>
      </c>
      <c r="E127" s="251">
        <v>3.08</v>
      </c>
      <c r="F127" s="252"/>
      <c r="G127" s="253">
        <f>ROUND(E127*F127,2)</f>
        <v>0</v>
      </c>
      <c r="H127" s="236"/>
      <c r="I127" s="235">
        <f>ROUND(E127*H127,2)</f>
        <v>0</v>
      </c>
      <c r="J127" s="236"/>
      <c r="K127" s="235">
        <f>ROUND(E127*J127,2)</f>
        <v>0</v>
      </c>
      <c r="L127" s="235">
        <v>21</v>
      </c>
      <c r="M127" s="235">
        <f>G127*(1+L127/100)</f>
        <v>0</v>
      </c>
      <c r="N127" s="234">
        <v>2.7501099999999998</v>
      </c>
      <c r="O127" s="234">
        <f>ROUND(E127*N127,2)</f>
        <v>8.4700000000000006</v>
      </c>
      <c r="P127" s="234">
        <v>0</v>
      </c>
      <c r="Q127" s="234">
        <f>ROUND(E127*P127,2)</f>
        <v>0</v>
      </c>
      <c r="R127" s="235"/>
      <c r="S127" s="235" t="s">
        <v>277</v>
      </c>
      <c r="T127" s="235" t="s">
        <v>278</v>
      </c>
      <c r="U127" s="235">
        <v>1.45</v>
      </c>
      <c r="V127" s="235">
        <f>ROUND(E127*U127,2)</f>
        <v>4.47</v>
      </c>
      <c r="W127" s="235"/>
      <c r="X127" s="235" t="s">
        <v>279</v>
      </c>
      <c r="Y127" s="235" t="s">
        <v>280</v>
      </c>
      <c r="Z127" s="214"/>
      <c r="AA127" s="214"/>
      <c r="AB127" s="214"/>
      <c r="AC127" s="214"/>
      <c r="AD127" s="214"/>
      <c r="AE127" s="214"/>
      <c r="AF127" s="214"/>
      <c r="AG127" s="214" t="s">
        <v>293</v>
      </c>
      <c r="AH127" s="214"/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  <c r="AS127" s="214"/>
      <c r="AT127" s="214"/>
      <c r="AU127" s="214"/>
      <c r="AV127" s="214"/>
      <c r="AW127" s="214"/>
      <c r="AX127" s="214"/>
      <c r="AY127" s="214"/>
      <c r="AZ127" s="214"/>
      <c r="BA127" s="214"/>
      <c r="BB127" s="214"/>
      <c r="BC127" s="214"/>
      <c r="BD127" s="214"/>
      <c r="BE127" s="214"/>
      <c r="BF127" s="214"/>
      <c r="BG127" s="214"/>
      <c r="BH127" s="214"/>
    </row>
    <row r="128" spans="1:60" outlineLevel="2" x14ac:dyDescent="0.2">
      <c r="A128" s="231"/>
      <c r="B128" s="232"/>
      <c r="C128" s="263" t="s">
        <v>950</v>
      </c>
      <c r="D128" s="237"/>
      <c r="E128" s="238">
        <v>2.4</v>
      </c>
      <c r="F128" s="235"/>
      <c r="G128" s="235"/>
      <c r="H128" s="235"/>
      <c r="I128" s="235"/>
      <c r="J128" s="235"/>
      <c r="K128" s="235"/>
      <c r="L128" s="235"/>
      <c r="M128" s="235"/>
      <c r="N128" s="234"/>
      <c r="O128" s="234"/>
      <c r="P128" s="234"/>
      <c r="Q128" s="234"/>
      <c r="R128" s="235"/>
      <c r="S128" s="235"/>
      <c r="T128" s="235"/>
      <c r="U128" s="235"/>
      <c r="V128" s="235"/>
      <c r="W128" s="235"/>
      <c r="X128" s="235"/>
      <c r="Y128" s="235"/>
      <c r="Z128" s="214"/>
      <c r="AA128" s="214"/>
      <c r="AB128" s="214"/>
      <c r="AC128" s="214"/>
      <c r="AD128" s="214"/>
      <c r="AE128" s="214"/>
      <c r="AF128" s="214"/>
      <c r="AG128" s="214" t="s">
        <v>283</v>
      </c>
      <c r="AH128" s="214">
        <v>0</v>
      </c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  <c r="AS128" s="214"/>
      <c r="AT128" s="214"/>
      <c r="AU128" s="214"/>
      <c r="AV128" s="214"/>
      <c r="AW128" s="214"/>
      <c r="AX128" s="214"/>
      <c r="AY128" s="214"/>
      <c r="AZ128" s="214"/>
      <c r="BA128" s="214"/>
      <c r="BB128" s="214"/>
      <c r="BC128" s="214"/>
      <c r="BD128" s="214"/>
      <c r="BE128" s="214"/>
      <c r="BF128" s="214"/>
      <c r="BG128" s="214"/>
      <c r="BH128" s="214"/>
    </row>
    <row r="129" spans="1:60" ht="22.5" outlineLevel="3" x14ac:dyDescent="0.2">
      <c r="A129" s="231"/>
      <c r="B129" s="232"/>
      <c r="C129" s="263" t="s">
        <v>951</v>
      </c>
      <c r="D129" s="237"/>
      <c r="E129" s="238">
        <v>0.68</v>
      </c>
      <c r="F129" s="235"/>
      <c r="G129" s="235"/>
      <c r="H129" s="235"/>
      <c r="I129" s="235"/>
      <c r="J129" s="235"/>
      <c r="K129" s="235"/>
      <c r="L129" s="235"/>
      <c r="M129" s="235"/>
      <c r="N129" s="234"/>
      <c r="O129" s="234"/>
      <c r="P129" s="234"/>
      <c r="Q129" s="234"/>
      <c r="R129" s="235"/>
      <c r="S129" s="235"/>
      <c r="T129" s="235"/>
      <c r="U129" s="235"/>
      <c r="V129" s="235"/>
      <c r="W129" s="235"/>
      <c r="X129" s="235"/>
      <c r="Y129" s="235"/>
      <c r="Z129" s="214"/>
      <c r="AA129" s="214"/>
      <c r="AB129" s="214"/>
      <c r="AC129" s="214"/>
      <c r="AD129" s="214"/>
      <c r="AE129" s="214"/>
      <c r="AF129" s="214"/>
      <c r="AG129" s="214" t="s">
        <v>283</v>
      </c>
      <c r="AH129" s="214">
        <v>0</v>
      </c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  <c r="AS129" s="214"/>
      <c r="AT129" s="214"/>
      <c r="AU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</row>
    <row r="130" spans="1:60" outlineLevel="1" x14ac:dyDescent="0.2">
      <c r="A130" s="248">
        <v>51</v>
      </c>
      <c r="B130" s="249" t="s">
        <v>952</v>
      </c>
      <c r="C130" s="262" t="s">
        <v>953</v>
      </c>
      <c r="D130" s="250" t="s">
        <v>342</v>
      </c>
      <c r="E130" s="251">
        <v>23</v>
      </c>
      <c r="F130" s="252"/>
      <c r="G130" s="253">
        <f>ROUND(E130*F130,2)</f>
        <v>0</v>
      </c>
      <c r="H130" s="236"/>
      <c r="I130" s="235">
        <f>ROUND(E130*H130,2)</f>
        <v>0</v>
      </c>
      <c r="J130" s="236"/>
      <c r="K130" s="235">
        <f>ROUND(E130*J130,2)</f>
        <v>0</v>
      </c>
      <c r="L130" s="235">
        <v>21</v>
      </c>
      <c r="M130" s="235">
        <f>G130*(1+L130/100)</f>
        <v>0</v>
      </c>
      <c r="N130" s="234">
        <v>0</v>
      </c>
      <c r="O130" s="234">
        <f>ROUND(E130*N130,2)</f>
        <v>0</v>
      </c>
      <c r="P130" s="234">
        <v>0</v>
      </c>
      <c r="Q130" s="234">
        <f>ROUND(E130*P130,2)</f>
        <v>0</v>
      </c>
      <c r="R130" s="235"/>
      <c r="S130" s="235" t="s">
        <v>311</v>
      </c>
      <c r="T130" s="235" t="s">
        <v>278</v>
      </c>
      <c r="U130" s="235">
        <v>0.50800000000000001</v>
      </c>
      <c r="V130" s="235">
        <f>ROUND(E130*U130,2)</f>
        <v>11.68</v>
      </c>
      <c r="W130" s="235"/>
      <c r="X130" s="235" t="s">
        <v>279</v>
      </c>
      <c r="Y130" s="235" t="s">
        <v>280</v>
      </c>
      <c r="Z130" s="214"/>
      <c r="AA130" s="214"/>
      <c r="AB130" s="214"/>
      <c r="AC130" s="214"/>
      <c r="AD130" s="214"/>
      <c r="AE130" s="214"/>
      <c r="AF130" s="214"/>
      <c r="AG130" s="214" t="s">
        <v>281</v>
      </c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</row>
    <row r="131" spans="1:60" outlineLevel="2" x14ac:dyDescent="0.2">
      <c r="A131" s="231"/>
      <c r="B131" s="232"/>
      <c r="C131" s="263" t="s">
        <v>954</v>
      </c>
      <c r="D131" s="237"/>
      <c r="E131" s="238">
        <v>23</v>
      </c>
      <c r="F131" s="235"/>
      <c r="G131" s="235"/>
      <c r="H131" s="235"/>
      <c r="I131" s="235"/>
      <c r="J131" s="235"/>
      <c r="K131" s="235"/>
      <c r="L131" s="235"/>
      <c r="M131" s="235"/>
      <c r="N131" s="234"/>
      <c r="O131" s="234"/>
      <c r="P131" s="234"/>
      <c r="Q131" s="234"/>
      <c r="R131" s="235"/>
      <c r="S131" s="235"/>
      <c r="T131" s="235"/>
      <c r="U131" s="235"/>
      <c r="V131" s="235"/>
      <c r="W131" s="235"/>
      <c r="X131" s="235"/>
      <c r="Y131" s="235"/>
      <c r="Z131" s="214"/>
      <c r="AA131" s="214"/>
      <c r="AB131" s="214"/>
      <c r="AC131" s="214"/>
      <c r="AD131" s="214"/>
      <c r="AE131" s="214"/>
      <c r="AF131" s="214"/>
      <c r="AG131" s="214" t="s">
        <v>283</v>
      </c>
      <c r="AH131" s="214">
        <v>0</v>
      </c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  <c r="AS131" s="214"/>
      <c r="AT131" s="214"/>
      <c r="AU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</row>
    <row r="132" spans="1:60" outlineLevel="1" x14ac:dyDescent="0.2">
      <c r="A132" s="254">
        <v>52</v>
      </c>
      <c r="B132" s="255" t="s">
        <v>955</v>
      </c>
      <c r="C132" s="264" t="s">
        <v>956</v>
      </c>
      <c r="D132" s="256" t="s">
        <v>342</v>
      </c>
      <c r="E132" s="257">
        <v>22</v>
      </c>
      <c r="F132" s="258"/>
      <c r="G132" s="259">
        <f>ROUND(E132*F132,2)</f>
        <v>0</v>
      </c>
      <c r="H132" s="236"/>
      <c r="I132" s="235">
        <f>ROUND(E132*H132,2)</f>
        <v>0</v>
      </c>
      <c r="J132" s="236"/>
      <c r="K132" s="235">
        <f>ROUND(E132*J132,2)</f>
        <v>0</v>
      </c>
      <c r="L132" s="235">
        <v>21</v>
      </c>
      <c r="M132" s="235">
        <f>G132*(1+L132/100)</f>
        <v>0</v>
      </c>
      <c r="N132" s="234">
        <v>8.0000000000000004E-4</v>
      </c>
      <c r="O132" s="234">
        <f>ROUND(E132*N132,2)</f>
        <v>0.02</v>
      </c>
      <c r="P132" s="234">
        <v>0</v>
      </c>
      <c r="Q132" s="234">
        <f>ROUND(E132*P132,2)</f>
        <v>0</v>
      </c>
      <c r="R132" s="235"/>
      <c r="S132" s="235" t="s">
        <v>311</v>
      </c>
      <c r="T132" s="235" t="s">
        <v>957</v>
      </c>
      <c r="U132" s="235">
        <v>0</v>
      </c>
      <c r="V132" s="235">
        <f>ROUND(E132*U132,2)</f>
        <v>0</v>
      </c>
      <c r="W132" s="235"/>
      <c r="X132" s="235" t="s">
        <v>346</v>
      </c>
      <c r="Y132" s="235" t="s">
        <v>280</v>
      </c>
      <c r="Z132" s="214"/>
      <c r="AA132" s="214"/>
      <c r="AB132" s="214"/>
      <c r="AC132" s="214"/>
      <c r="AD132" s="214"/>
      <c r="AE132" s="214"/>
      <c r="AF132" s="214"/>
      <c r="AG132" s="214" t="s">
        <v>688</v>
      </c>
      <c r="AH132" s="214"/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</row>
    <row r="133" spans="1:60" x14ac:dyDescent="0.2">
      <c r="A133" s="241" t="s">
        <v>272</v>
      </c>
      <c r="B133" s="242" t="s">
        <v>46</v>
      </c>
      <c r="C133" s="261" t="s">
        <v>153</v>
      </c>
      <c r="D133" s="243"/>
      <c r="E133" s="244"/>
      <c r="F133" s="245"/>
      <c r="G133" s="246">
        <f>SUMIF(AG134:AG159,"&lt;&gt;NOR",G134:G159)</f>
        <v>0</v>
      </c>
      <c r="H133" s="240"/>
      <c r="I133" s="240">
        <f>SUM(I134:I159)</f>
        <v>0</v>
      </c>
      <c r="J133" s="240"/>
      <c r="K133" s="240">
        <f>SUM(K134:K159)</f>
        <v>0</v>
      </c>
      <c r="L133" s="240"/>
      <c r="M133" s="240">
        <f>SUM(M134:M159)</f>
        <v>0</v>
      </c>
      <c r="N133" s="239"/>
      <c r="O133" s="239">
        <f>SUM(O134:O159)</f>
        <v>17.180000000000003</v>
      </c>
      <c r="P133" s="239"/>
      <c r="Q133" s="239">
        <f>SUM(Q134:Q159)</f>
        <v>0</v>
      </c>
      <c r="R133" s="240"/>
      <c r="S133" s="240"/>
      <c r="T133" s="240"/>
      <c r="U133" s="240"/>
      <c r="V133" s="240">
        <f>SUM(V134:V159)</f>
        <v>346.84000000000003</v>
      </c>
      <c r="W133" s="240"/>
      <c r="X133" s="240"/>
      <c r="Y133" s="240"/>
      <c r="AG133" t="s">
        <v>273</v>
      </c>
    </row>
    <row r="134" spans="1:60" ht="22.5" outlineLevel="1" x14ac:dyDescent="0.2">
      <c r="A134" s="254">
        <v>53</v>
      </c>
      <c r="B134" s="255" t="s">
        <v>958</v>
      </c>
      <c r="C134" s="264" t="s">
        <v>959</v>
      </c>
      <c r="D134" s="256" t="s">
        <v>342</v>
      </c>
      <c r="E134" s="257">
        <v>47.7</v>
      </c>
      <c r="F134" s="258"/>
      <c r="G134" s="259">
        <f>ROUND(E134*F134,2)</f>
        <v>0</v>
      </c>
      <c r="H134" s="236"/>
      <c r="I134" s="235">
        <f>ROUND(E134*H134,2)</f>
        <v>0</v>
      </c>
      <c r="J134" s="236"/>
      <c r="K134" s="235">
        <f>ROUND(E134*J134,2)</f>
        <v>0</v>
      </c>
      <c r="L134" s="235">
        <v>21</v>
      </c>
      <c r="M134" s="235">
        <f>G134*(1+L134/100)</f>
        <v>0</v>
      </c>
      <c r="N134" s="234">
        <v>3.6800000000000001E-3</v>
      </c>
      <c r="O134" s="234">
        <f>ROUND(E134*N134,2)</f>
        <v>0.18</v>
      </c>
      <c r="P134" s="234">
        <v>0</v>
      </c>
      <c r="Q134" s="234">
        <f>ROUND(E134*P134,2)</f>
        <v>0</v>
      </c>
      <c r="R134" s="235"/>
      <c r="S134" s="235" t="s">
        <v>277</v>
      </c>
      <c r="T134" s="235" t="s">
        <v>278</v>
      </c>
      <c r="U134" s="235">
        <v>0.36199999999999999</v>
      </c>
      <c r="V134" s="235">
        <f>ROUND(E134*U134,2)</f>
        <v>17.27</v>
      </c>
      <c r="W134" s="235"/>
      <c r="X134" s="235" t="s">
        <v>279</v>
      </c>
      <c r="Y134" s="235" t="s">
        <v>280</v>
      </c>
      <c r="Z134" s="214"/>
      <c r="AA134" s="214"/>
      <c r="AB134" s="214"/>
      <c r="AC134" s="214"/>
      <c r="AD134" s="214"/>
      <c r="AE134" s="214"/>
      <c r="AF134" s="214"/>
      <c r="AG134" s="214" t="s">
        <v>281</v>
      </c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</row>
    <row r="135" spans="1:60" outlineLevel="1" x14ac:dyDescent="0.2">
      <c r="A135" s="248">
        <v>54</v>
      </c>
      <c r="B135" s="249" t="s">
        <v>960</v>
      </c>
      <c r="C135" s="262" t="s">
        <v>961</v>
      </c>
      <c r="D135" s="250" t="s">
        <v>342</v>
      </c>
      <c r="E135" s="251">
        <v>63.7</v>
      </c>
      <c r="F135" s="252"/>
      <c r="G135" s="253">
        <f>ROUND(E135*F135,2)</f>
        <v>0</v>
      </c>
      <c r="H135" s="236"/>
      <c r="I135" s="235">
        <f>ROUND(E135*H135,2)</f>
        <v>0</v>
      </c>
      <c r="J135" s="236"/>
      <c r="K135" s="235">
        <f>ROUND(E135*J135,2)</f>
        <v>0</v>
      </c>
      <c r="L135" s="235">
        <v>21</v>
      </c>
      <c r="M135" s="235">
        <f>G135*(1+L135/100)</f>
        <v>0</v>
      </c>
      <c r="N135" s="234">
        <v>5.1229999999999998E-2</v>
      </c>
      <c r="O135" s="234">
        <f>ROUND(E135*N135,2)</f>
        <v>3.26</v>
      </c>
      <c r="P135" s="234">
        <v>0</v>
      </c>
      <c r="Q135" s="234">
        <f>ROUND(E135*P135,2)</f>
        <v>0</v>
      </c>
      <c r="R135" s="235"/>
      <c r="S135" s="235" t="s">
        <v>277</v>
      </c>
      <c r="T135" s="235" t="s">
        <v>278</v>
      </c>
      <c r="U135" s="235">
        <v>0.90800000000000003</v>
      </c>
      <c r="V135" s="235">
        <f>ROUND(E135*U135,2)</f>
        <v>57.84</v>
      </c>
      <c r="W135" s="235"/>
      <c r="X135" s="235" t="s">
        <v>279</v>
      </c>
      <c r="Y135" s="235" t="s">
        <v>280</v>
      </c>
      <c r="Z135" s="214"/>
      <c r="AA135" s="214"/>
      <c r="AB135" s="214"/>
      <c r="AC135" s="214"/>
      <c r="AD135" s="214"/>
      <c r="AE135" s="214"/>
      <c r="AF135" s="214"/>
      <c r="AG135" s="214" t="s">
        <v>293</v>
      </c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</row>
    <row r="136" spans="1:60" outlineLevel="2" x14ac:dyDescent="0.2">
      <c r="A136" s="231"/>
      <c r="B136" s="232"/>
      <c r="C136" s="263" t="s">
        <v>962</v>
      </c>
      <c r="D136" s="237"/>
      <c r="E136" s="238">
        <v>63.7</v>
      </c>
      <c r="F136" s="235"/>
      <c r="G136" s="235"/>
      <c r="H136" s="235"/>
      <c r="I136" s="235"/>
      <c r="J136" s="235"/>
      <c r="K136" s="235"/>
      <c r="L136" s="235"/>
      <c r="M136" s="235"/>
      <c r="N136" s="234"/>
      <c r="O136" s="234"/>
      <c r="P136" s="234"/>
      <c r="Q136" s="234"/>
      <c r="R136" s="235"/>
      <c r="S136" s="235"/>
      <c r="T136" s="235"/>
      <c r="U136" s="235"/>
      <c r="V136" s="235"/>
      <c r="W136" s="235"/>
      <c r="X136" s="235"/>
      <c r="Y136" s="235"/>
      <c r="Z136" s="214"/>
      <c r="AA136" s="214"/>
      <c r="AB136" s="214"/>
      <c r="AC136" s="214"/>
      <c r="AD136" s="214"/>
      <c r="AE136" s="214"/>
      <c r="AF136" s="214"/>
      <c r="AG136" s="214" t="s">
        <v>283</v>
      </c>
      <c r="AH136" s="214">
        <v>0</v>
      </c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</row>
    <row r="137" spans="1:60" outlineLevel="1" x14ac:dyDescent="0.2">
      <c r="A137" s="248">
        <v>55</v>
      </c>
      <c r="B137" s="249" t="s">
        <v>963</v>
      </c>
      <c r="C137" s="262" t="s">
        <v>964</v>
      </c>
      <c r="D137" s="250" t="s">
        <v>342</v>
      </c>
      <c r="E137" s="251">
        <v>57.758000000000003</v>
      </c>
      <c r="F137" s="252"/>
      <c r="G137" s="253">
        <f>ROUND(E137*F137,2)</f>
        <v>0</v>
      </c>
      <c r="H137" s="236"/>
      <c r="I137" s="235">
        <f>ROUND(E137*H137,2)</f>
        <v>0</v>
      </c>
      <c r="J137" s="236"/>
      <c r="K137" s="235">
        <f>ROUND(E137*J137,2)</f>
        <v>0</v>
      </c>
      <c r="L137" s="235">
        <v>21</v>
      </c>
      <c r="M137" s="235">
        <f>G137*(1+L137/100)</f>
        <v>0</v>
      </c>
      <c r="N137" s="234">
        <v>4.4139999999999999E-2</v>
      </c>
      <c r="O137" s="234">
        <f>ROUND(E137*N137,2)</f>
        <v>2.5499999999999998</v>
      </c>
      <c r="P137" s="234">
        <v>0</v>
      </c>
      <c r="Q137" s="234">
        <f>ROUND(E137*P137,2)</f>
        <v>0</v>
      </c>
      <c r="R137" s="235"/>
      <c r="S137" s="235" t="s">
        <v>277</v>
      </c>
      <c r="T137" s="235" t="s">
        <v>278</v>
      </c>
      <c r="U137" s="235">
        <v>0.6</v>
      </c>
      <c r="V137" s="235">
        <f>ROUND(E137*U137,2)</f>
        <v>34.65</v>
      </c>
      <c r="W137" s="235"/>
      <c r="X137" s="235" t="s">
        <v>279</v>
      </c>
      <c r="Y137" s="235" t="s">
        <v>280</v>
      </c>
      <c r="Z137" s="214"/>
      <c r="AA137" s="214"/>
      <c r="AB137" s="214"/>
      <c r="AC137" s="214"/>
      <c r="AD137" s="214"/>
      <c r="AE137" s="214"/>
      <c r="AF137" s="214"/>
      <c r="AG137" s="214" t="s">
        <v>293</v>
      </c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</row>
    <row r="138" spans="1:60" outlineLevel="2" x14ac:dyDescent="0.2">
      <c r="A138" s="231"/>
      <c r="B138" s="232"/>
      <c r="C138" s="263" t="s">
        <v>965</v>
      </c>
      <c r="D138" s="237"/>
      <c r="E138" s="238">
        <v>32.808</v>
      </c>
      <c r="F138" s="235"/>
      <c r="G138" s="235"/>
      <c r="H138" s="235"/>
      <c r="I138" s="235"/>
      <c r="J138" s="235"/>
      <c r="K138" s="235"/>
      <c r="L138" s="235"/>
      <c r="M138" s="235"/>
      <c r="N138" s="234"/>
      <c r="O138" s="234"/>
      <c r="P138" s="234"/>
      <c r="Q138" s="234"/>
      <c r="R138" s="235"/>
      <c r="S138" s="235"/>
      <c r="T138" s="235"/>
      <c r="U138" s="235"/>
      <c r="V138" s="235"/>
      <c r="W138" s="235"/>
      <c r="X138" s="235"/>
      <c r="Y138" s="235"/>
      <c r="Z138" s="214"/>
      <c r="AA138" s="214"/>
      <c r="AB138" s="214"/>
      <c r="AC138" s="214"/>
      <c r="AD138" s="214"/>
      <c r="AE138" s="214"/>
      <c r="AF138" s="214"/>
      <c r="AG138" s="214" t="s">
        <v>283</v>
      </c>
      <c r="AH138" s="214">
        <v>0</v>
      </c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</row>
    <row r="139" spans="1:60" outlineLevel="3" x14ac:dyDescent="0.2">
      <c r="A139" s="231"/>
      <c r="B139" s="232"/>
      <c r="C139" s="263" t="s">
        <v>966</v>
      </c>
      <c r="D139" s="237"/>
      <c r="E139" s="238">
        <v>3.5</v>
      </c>
      <c r="F139" s="235"/>
      <c r="G139" s="235"/>
      <c r="H139" s="235"/>
      <c r="I139" s="235"/>
      <c r="J139" s="235"/>
      <c r="K139" s="235"/>
      <c r="L139" s="235"/>
      <c r="M139" s="235"/>
      <c r="N139" s="234"/>
      <c r="O139" s="234"/>
      <c r="P139" s="234"/>
      <c r="Q139" s="234"/>
      <c r="R139" s="235"/>
      <c r="S139" s="235"/>
      <c r="T139" s="235"/>
      <c r="U139" s="235"/>
      <c r="V139" s="235"/>
      <c r="W139" s="235"/>
      <c r="X139" s="235"/>
      <c r="Y139" s="235"/>
      <c r="Z139" s="214"/>
      <c r="AA139" s="214"/>
      <c r="AB139" s="214"/>
      <c r="AC139" s="214"/>
      <c r="AD139" s="214"/>
      <c r="AE139" s="214"/>
      <c r="AF139" s="214"/>
      <c r="AG139" s="214" t="s">
        <v>283</v>
      </c>
      <c r="AH139" s="214">
        <v>0</v>
      </c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</row>
    <row r="140" spans="1:60" outlineLevel="3" x14ac:dyDescent="0.2">
      <c r="A140" s="231"/>
      <c r="B140" s="232"/>
      <c r="C140" s="263" t="s">
        <v>967</v>
      </c>
      <c r="D140" s="237"/>
      <c r="E140" s="238">
        <v>21.45</v>
      </c>
      <c r="F140" s="235"/>
      <c r="G140" s="235"/>
      <c r="H140" s="235"/>
      <c r="I140" s="235"/>
      <c r="J140" s="235"/>
      <c r="K140" s="235"/>
      <c r="L140" s="235"/>
      <c r="M140" s="235"/>
      <c r="N140" s="234"/>
      <c r="O140" s="234"/>
      <c r="P140" s="234"/>
      <c r="Q140" s="234"/>
      <c r="R140" s="235"/>
      <c r="S140" s="235"/>
      <c r="T140" s="235"/>
      <c r="U140" s="235"/>
      <c r="V140" s="235"/>
      <c r="W140" s="235"/>
      <c r="X140" s="235"/>
      <c r="Y140" s="235"/>
      <c r="Z140" s="214"/>
      <c r="AA140" s="214"/>
      <c r="AB140" s="214"/>
      <c r="AC140" s="214"/>
      <c r="AD140" s="214"/>
      <c r="AE140" s="214"/>
      <c r="AF140" s="214"/>
      <c r="AG140" s="214" t="s">
        <v>283</v>
      </c>
      <c r="AH140" s="214">
        <v>0</v>
      </c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</row>
    <row r="141" spans="1:60" outlineLevel="1" x14ac:dyDescent="0.2">
      <c r="A141" s="248">
        <v>56</v>
      </c>
      <c r="B141" s="249" t="s">
        <v>968</v>
      </c>
      <c r="C141" s="262" t="s">
        <v>969</v>
      </c>
      <c r="D141" s="250" t="s">
        <v>342</v>
      </c>
      <c r="E141" s="251">
        <v>13.05</v>
      </c>
      <c r="F141" s="252"/>
      <c r="G141" s="253">
        <f>ROUND(E141*F141,2)</f>
        <v>0</v>
      </c>
      <c r="H141" s="236"/>
      <c r="I141" s="235">
        <f>ROUND(E141*H141,2)</f>
        <v>0</v>
      </c>
      <c r="J141" s="236"/>
      <c r="K141" s="235">
        <f>ROUND(E141*J141,2)</f>
        <v>0</v>
      </c>
      <c r="L141" s="235">
        <v>21</v>
      </c>
      <c r="M141" s="235">
        <f>G141*(1+L141/100)</f>
        <v>0</v>
      </c>
      <c r="N141" s="234">
        <v>5.3690000000000002E-2</v>
      </c>
      <c r="O141" s="234">
        <f>ROUND(E141*N141,2)</f>
        <v>0.7</v>
      </c>
      <c r="P141" s="234">
        <v>0</v>
      </c>
      <c r="Q141" s="234">
        <f>ROUND(E141*P141,2)</f>
        <v>0</v>
      </c>
      <c r="R141" s="235"/>
      <c r="S141" s="235" t="s">
        <v>277</v>
      </c>
      <c r="T141" s="235" t="s">
        <v>278</v>
      </c>
      <c r="U141" s="235">
        <v>1.17717</v>
      </c>
      <c r="V141" s="235">
        <f>ROUND(E141*U141,2)</f>
        <v>15.36</v>
      </c>
      <c r="W141" s="235"/>
      <c r="X141" s="235" t="s">
        <v>279</v>
      </c>
      <c r="Y141" s="235" t="s">
        <v>280</v>
      </c>
      <c r="Z141" s="214"/>
      <c r="AA141" s="214"/>
      <c r="AB141" s="214"/>
      <c r="AC141" s="214"/>
      <c r="AD141" s="214"/>
      <c r="AE141" s="214"/>
      <c r="AF141" s="214"/>
      <c r="AG141" s="214" t="s">
        <v>293</v>
      </c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</row>
    <row r="142" spans="1:60" outlineLevel="2" x14ac:dyDescent="0.2">
      <c r="A142" s="231"/>
      <c r="B142" s="232"/>
      <c r="C142" s="263" t="s">
        <v>970</v>
      </c>
      <c r="D142" s="237"/>
      <c r="E142" s="238">
        <v>2.25</v>
      </c>
      <c r="F142" s="235"/>
      <c r="G142" s="235"/>
      <c r="H142" s="235"/>
      <c r="I142" s="235"/>
      <c r="J142" s="235"/>
      <c r="K142" s="235"/>
      <c r="L142" s="235"/>
      <c r="M142" s="235"/>
      <c r="N142" s="234"/>
      <c r="O142" s="234"/>
      <c r="P142" s="234"/>
      <c r="Q142" s="234"/>
      <c r="R142" s="235"/>
      <c r="S142" s="235"/>
      <c r="T142" s="235"/>
      <c r="U142" s="235"/>
      <c r="V142" s="235"/>
      <c r="W142" s="235"/>
      <c r="X142" s="235"/>
      <c r="Y142" s="235"/>
      <c r="Z142" s="214"/>
      <c r="AA142" s="214"/>
      <c r="AB142" s="214"/>
      <c r="AC142" s="214"/>
      <c r="AD142" s="214"/>
      <c r="AE142" s="214"/>
      <c r="AF142" s="214"/>
      <c r="AG142" s="214" t="s">
        <v>283</v>
      </c>
      <c r="AH142" s="214">
        <v>0</v>
      </c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</row>
    <row r="143" spans="1:60" outlineLevel="3" x14ac:dyDescent="0.2">
      <c r="A143" s="231"/>
      <c r="B143" s="232"/>
      <c r="C143" s="263" t="s">
        <v>971</v>
      </c>
      <c r="D143" s="237"/>
      <c r="E143" s="238">
        <v>6.1180000000000003</v>
      </c>
      <c r="F143" s="235"/>
      <c r="G143" s="235"/>
      <c r="H143" s="235"/>
      <c r="I143" s="235"/>
      <c r="J143" s="235"/>
      <c r="K143" s="235"/>
      <c r="L143" s="235"/>
      <c r="M143" s="235"/>
      <c r="N143" s="234"/>
      <c r="O143" s="234"/>
      <c r="P143" s="234"/>
      <c r="Q143" s="234"/>
      <c r="R143" s="235"/>
      <c r="S143" s="235"/>
      <c r="T143" s="235"/>
      <c r="U143" s="235"/>
      <c r="V143" s="235"/>
      <c r="W143" s="235"/>
      <c r="X143" s="235"/>
      <c r="Y143" s="235"/>
      <c r="Z143" s="214"/>
      <c r="AA143" s="214"/>
      <c r="AB143" s="214"/>
      <c r="AC143" s="214"/>
      <c r="AD143" s="214"/>
      <c r="AE143" s="214"/>
      <c r="AF143" s="214"/>
      <c r="AG143" s="214" t="s">
        <v>283</v>
      </c>
      <c r="AH143" s="214">
        <v>0</v>
      </c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  <c r="AS143" s="214"/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</row>
    <row r="144" spans="1:60" outlineLevel="3" x14ac:dyDescent="0.2">
      <c r="A144" s="231"/>
      <c r="B144" s="232"/>
      <c r="C144" s="263" t="s">
        <v>972</v>
      </c>
      <c r="D144" s="237"/>
      <c r="E144" s="238">
        <v>4.6820000000000004</v>
      </c>
      <c r="F144" s="235"/>
      <c r="G144" s="235"/>
      <c r="H144" s="235"/>
      <c r="I144" s="235"/>
      <c r="J144" s="235"/>
      <c r="K144" s="235"/>
      <c r="L144" s="235"/>
      <c r="M144" s="235"/>
      <c r="N144" s="234"/>
      <c r="O144" s="234"/>
      <c r="P144" s="234"/>
      <c r="Q144" s="234"/>
      <c r="R144" s="235"/>
      <c r="S144" s="235"/>
      <c r="T144" s="235"/>
      <c r="U144" s="235"/>
      <c r="V144" s="235"/>
      <c r="W144" s="235"/>
      <c r="X144" s="235"/>
      <c r="Y144" s="235"/>
      <c r="Z144" s="214"/>
      <c r="AA144" s="214"/>
      <c r="AB144" s="214"/>
      <c r="AC144" s="214"/>
      <c r="AD144" s="214"/>
      <c r="AE144" s="214"/>
      <c r="AF144" s="214"/>
      <c r="AG144" s="214" t="s">
        <v>283</v>
      </c>
      <c r="AH144" s="214">
        <v>0</v>
      </c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  <c r="AS144" s="214"/>
      <c r="AT144" s="214"/>
      <c r="AU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</row>
    <row r="145" spans="1:60" outlineLevel="1" x14ac:dyDescent="0.2">
      <c r="A145" s="248">
        <v>57</v>
      </c>
      <c r="B145" s="249" t="s">
        <v>973</v>
      </c>
      <c r="C145" s="262" t="s">
        <v>974</v>
      </c>
      <c r="D145" s="250" t="s">
        <v>342</v>
      </c>
      <c r="E145" s="251">
        <v>47.7</v>
      </c>
      <c r="F145" s="252"/>
      <c r="G145" s="253">
        <f>ROUND(E145*F145,2)</f>
        <v>0</v>
      </c>
      <c r="H145" s="236"/>
      <c r="I145" s="235">
        <f>ROUND(E145*H145,2)</f>
        <v>0</v>
      </c>
      <c r="J145" s="236"/>
      <c r="K145" s="235">
        <f>ROUND(E145*J145,2)</f>
        <v>0</v>
      </c>
      <c r="L145" s="235">
        <v>21</v>
      </c>
      <c r="M145" s="235">
        <f>G145*(1+L145/100)</f>
        <v>0</v>
      </c>
      <c r="N145" s="234">
        <v>4.5580000000000002E-2</v>
      </c>
      <c r="O145" s="234">
        <f>ROUND(E145*N145,2)</f>
        <v>2.17</v>
      </c>
      <c r="P145" s="234">
        <v>0</v>
      </c>
      <c r="Q145" s="234">
        <f>ROUND(E145*P145,2)</f>
        <v>0</v>
      </c>
      <c r="R145" s="235"/>
      <c r="S145" s="235" t="s">
        <v>277</v>
      </c>
      <c r="T145" s="235" t="s">
        <v>278</v>
      </c>
      <c r="U145" s="235">
        <v>0.61</v>
      </c>
      <c r="V145" s="235">
        <f>ROUND(E145*U145,2)</f>
        <v>29.1</v>
      </c>
      <c r="W145" s="235"/>
      <c r="X145" s="235" t="s">
        <v>279</v>
      </c>
      <c r="Y145" s="235" t="s">
        <v>280</v>
      </c>
      <c r="Z145" s="214"/>
      <c r="AA145" s="214"/>
      <c r="AB145" s="214"/>
      <c r="AC145" s="214"/>
      <c r="AD145" s="214"/>
      <c r="AE145" s="214"/>
      <c r="AF145" s="214"/>
      <c r="AG145" s="214" t="s">
        <v>293</v>
      </c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</row>
    <row r="146" spans="1:60" ht="33.75" outlineLevel="2" x14ac:dyDescent="0.2">
      <c r="A146" s="231"/>
      <c r="B146" s="232"/>
      <c r="C146" s="263" t="s">
        <v>975</v>
      </c>
      <c r="D146" s="237"/>
      <c r="E146" s="238">
        <v>45.3</v>
      </c>
      <c r="F146" s="235"/>
      <c r="G146" s="235"/>
      <c r="H146" s="235"/>
      <c r="I146" s="235"/>
      <c r="J146" s="235"/>
      <c r="K146" s="235"/>
      <c r="L146" s="235"/>
      <c r="M146" s="235"/>
      <c r="N146" s="234"/>
      <c r="O146" s="234"/>
      <c r="P146" s="234"/>
      <c r="Q146" s="234"/>
      <c r="R146" s="235"/>
      <c r="S146" s="235"/>
      <c r="T146" s="235"/>
      <c r="U146" s="235"/>
      <c r="V146" s="235"/>
      <c r="W146" s="235"/>
      <c r="X146" s="235"/>
      <c r="Y146" s="235"/>
      <c r="Z146" s="214"/>
      <c r="AA146" s="214"/>
      <c r="AB146" s="214"/>
      <c r="AC146" s="214"/>
      <c r="AD146" s="214"/>
      <c r="AE146" s="214"/>
      <c r="AF146" s="214"/>
      <c r="AG146" s="214" t="s">
        <v>283</v>
      </c>
      <c r="AH146" s="214">
        <v>0</v>
      </c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</row>
    <row r="147" spans="1:60" outlineLevel="3" x14ac:dyDescent="0.2">
      <c r="A147" s="231"/>
      <c r="B147" s="232"/>
      <c r="C147" s="263" t="s">
        <v>976</v>
      </c>
      <c r="D147" s="237"/>
      <c r="E147" s="238">
        <v>2.4</v>
      </c>
      <c r="F147" s="235"/>
      <c r="G147" s="235"/>
      <c r="H147" s="235"/>
      <c r="I147" s="235"/>
      <c r="J147" s="235"/>
      <c r="K147" s="235"/>
      <c r="L147" s="235"/>
      <c r="M147" s="235"/>
      <c r="N147" s="234"/>
      <c r="O147" s="234"/>
      <c r="P147" s="234"/>
      <c r="Q147" s="234"/>
      <c r="R147" s="235"/>
      <c r="S147" s="235"/>
      <c r="T147" s="235"/>
      <c r="U147" s="235"/>
      <c r="V147" s="235"/>
      <c r="W147" s="235"/>
      <c r="X147" s="235"/>
      <c r="Y147" s="235"/>
      <c r="Z147" s="214"/>
      <c r="AA147" s="214"/>
      <c r="AB147" s="214"/>
      <c r="AC147" s="214"/>
      <c r="AD147" s="214"/>
      <c r="AE147" s="214"/>
      <c r="AF147" s="214"/>
      <c r="AG147" s="214" t="s">
        <v>283</v>
      </c>
      <c r="AH147" s="214">
        <v>0</v>
      </c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</row>
    <row r="148" spans="1:60" outlineLevel="1" x14ac:dyDescent="0.2">
      <c r="A148" s="248">
        <v>58</v>
      </c>
      <c r="B148" s="249" t="s">
        <v>977</v>
      </c>
      <c r="C148" s="262" t="s">
        <v>978</v>
      </c>
      <c r="D148" s="250" t="s">
        <v>342</v>
      </c>
      <c r="E148" s="251">
        <v>33.049999999999997</v>
      </c>
      <c r="F148" s="252"/>
      <c r="G148" s="253">
        <f>ROUND(E148*F148,2)</f>
        <v>0</v>
      </c>
      <c r="H148" s="236"/>
      <c r="I148" s="235">
        <f>ROUND(E148*H148,2)</f>
        <v>0</v>
      </c>
      <c r="J148" s="236"/>
      <c r="K148" s="235">
        <f>ROUND(E148*J148,2)</f>
        <v>0</v>
      </c>
      <c r="L148" s="235">
        <v>21</v>
      </c>
      <c r="M148" s="235">
        <f>G148*(1+L148/100)</f>
        <v>0</v>
      </c>
      <c r="N148" s="234">
        <v>5.2449999999999997E-2</v>
      </c>
      <c r="O148" s="234">
        <f>ROUND(E148*N148,2)</f>
        <v>1.73</v>
      </c>
      <c r="P148" s="234">
        <v>0</v>
      </c>
      <c r="Q148" s="234">
        <f>ROUND(E148*P148,2)</f>
        <v>0</v>
      </c>
      <c r="R148" s="235"/>
      <c r="S148" s="235" t="s">
        <v>277</v>
      </c>
      <c r="T148" s="235" t="s">
        <v>278</v>
      </c>
      <c r="U148" s="235">
        <v>1.3460000000000001</v>
      </c>
      <c r="V148" s="235">
        <f>ROUND(E148*U148,2)</f>
        <v>44.49</v>
      </c>
      <c r="W148" s="235"/>
      <c r="X148" s="235" t="s">
        <v>279</v>
      </c>
      <c r="Y148" s="235" t="s">
        <v>280</v>
      </c>
      <c r="Z148" s="214"/>
      <c r="AA148" s="214"/>
      <c r="AB148" s="214"/>
      <c r="AC148" s="214"/>
      <c r="AD148" s="214"/>
      <c r="AE148" s="214"/>
      <c r="AF148" s="214"/>
      <c r="AG148" s="214" t="s">
        <v>293</v>
      </c>
      <c r="AH148" s="214"/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</row>
    <row r="149" spans="1:60" outlineLevel="2" x14ac:dyDescent="0.2">
      <c r="A149" s="231"/>
      <c r="B149" s="232"/>
      <c r="C149" s="263" t="s">
        <v>979</v>
      </c>
      <c r="D149" s="237"/>
      <c r="E149" s="238">
        <v>2.2303999999999999</v>
      </c>
      <c r="F149" s="235"/>
      <c r="G149" s="235"/>
      <c r="H149" s="235"/>
      <c r="I149" s="235"/>
      <c r="J149" s="235"/>
      <c r="K149" s="235"/>
      <c r="L149" s="235"/>
      <c r="M149" s="235"/>
      <c r="N149" s="234"/>
      <c r="O149" s="234"/>
      <c r="P149" s="234"/>
      <c r="Q149" s="234"/>
      <c r="R149" s="235"/>
      <c r="S149" s="235"/>
      <c r="T149" s="235"/>
      <c r="U149" s="235"/>
      <c r="V149" s="235"/>
      <c r="W149" s="235"/>
      <c r="X149" s="235"/>
      <c r="Y149" s="235"/>
      <c r="Z149" s="214"/>
      <c r="AA149" s="214"/>
      <c r="AB149" s="214"/>
      <c r="AC149" s="214"/>
      <c r="AD149" s="214"/>
      <c r="AE149" s="214"/>
      <c r="AF149" s="214"/>
      <c r="AG149" s="214" t="s">
        <v>283</v>
      </c>
      <c r="AH149" s="214">
        <v>0</v>
      </c>
      <c r="AI149" s="214"/>
      <c r="AJ149" s="214"/>
      <c r="AK149" s="214"/>
      <c r="AL149" s="214"/>
      <c r="AM149" s="214"/>
      <c r="AN149" s="214"/>
      <c r="AO149" s="214"/>
      <c r="AP149" s="214"/>
      <c r="AQ149" s="214"/>
      <c r="AR149" s="214"/>
      <c r="AS149" s="214"/>
      <c r="AT149" s="214"/>
      <c r="AU149" s="214"/>
      <c r="AV149" s="214"/>
      <c r="AW149" s="214"/>
      <c r="AX149" s="214"/>
      <c r="AY149" s="214"/>
      <c r="AZ149" s="214"/>
      <c r="BA149" s="214"/>
      <c r="BB149" s="214"/>
      <c r="BC149" s="214"/>
      <c r="BD149" s="214"/>
      <c r="BE149" s="214"/>
      <c r="BF149" s="214"/>
      <c r="BG149" s="214"/>
      <c r="BH149" s="214"/>
    </row>
    <row r="150" spans="1:60" outlineLevel="3" x14ac:dyDescent="0.2">
      <c r="A150" s="231"/>
      <c r="B150" s="232"/>
      <c r="C150" s="263" t="s">
        <v>980</v>
      </c>
      <c r="D150" s="237"/>
      <c r="E150" s="238">
        <v>30.819600000000001</v>
      </c>
      <c r="F150" s="235"/>
      <c r="G150" s="235"/>
      <c r="H150" s="235"/>
      <c r="I150" s="235"/>
      <c r="J150" s="235"/>
      <c r="K150" s="235"/>
      <c r="L150" s="235"/>
      <c r="M150" s="235"/>
      <c r="N150" s="234"/>
      <c r="O150" s="234"/>
      <c r="P150" s="234"/>
      <c r="Q150" s="234"/>
      <c r="R150" s="235"/>
      <c r="S150" s="235"/>
      <c r="T150" s="235"/>
      <c r="U150" s="235"/>
      <c r="V150" s="235"/>
      <c r="W150" s="235"/>
      <c r="X150" s="235"/>
      <c r="Y150" s="235"/>
      <c r="Z150" s="214"/>
      <c r="AA150" s="214"/>
      <c r="AB150" s="214"/>
      <c r="AC150" s="214"/>
      <c r="AD150" s="214"/>
      <c r="AE150" s="214"/>
      <c r="AF150" s="214"/>
      <c r="AG150" s="214" t="s">
        <v>283</v>
      </c>
      <c r="AH150" s="214">
        <v>0</v>
      </c>
      <c r="AI150" s="214"/>
      <c r="AJ150" s="214"/>
      <c r="AK150" s="214"/>
      <c r="AL150" s="214"/>
      <c r="AM150" s="214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</row>
    <row r="151" spans="1:60" outlineLevel="3" x14ac:dyDescent="0.2">
      <c r="A151" s="231"/>
      <c r="B151" s="232"/>
      <c r="C151" s="263" t="s">
        <v>981</v>
      </c>
      <c r="D151" s="237"/>
      <c r="E151" s="238"/>
      <c r="F151" s="235"/>
      <c r="G151" s="235"/>
      <c r="H151" s="235"/>
      <c r="I151" s="235"/>
      <c r="J151" s="235"/>
      <c r="K151" s="235"/>
      <c r="L151" s="235"/>
      <c r="M151" s="235"/>
      <c r="N151" s="234"/>
      <c r="O151" s="234"/>
      <c r="P151" s="234"/>
      <c r="Q151" s="234"/>
      <c r="R151" s="235"/>
      <c r="S151" s="235"/>
      <c r="T151" s="235"/>
      <c r="U151" s="235"/>
      <c r="V151" s="235"/>
      <c r="W151" s="235"/>
      <c r="X151" s="235"/>
      <c r="Y151" s="235"/>
      <c r="Z151" s="214"/>
      <c r="AA151" s="214"/>
      <c r="AB151" s="214"/>
      <c r="AC151" s="214"/>
      <c r="AD151" s="214"/>
      <c r="AE151" s="214"/>
      <c r="AF151" s="214"/>
      <c r="AG151" s="214" t="s">
        <v>283</v>
      </c>
      <c r="AH151" s="214">
        <v>0</v>
      </c>
      <c r="AI151" s="214"/>
      <c r="AJ151" s="214"/>
      <c r="AK151" s="214"/>
      <c r="AL151" s="214"/>
      <c r="AM151" s="214"/>
      <c r="AN151" s="214"/>
      <c r="AO151" s="214"/>
      <c r="AP151" s="214"/>
      <c r="AQ151" s="214"/>
      <c r="AR151" s="214"/>
      <c r="AS151" s="214"/>
      <c r="AT151" s="214"/>
      <c r="AU151" s="214"/>
      <c r="AV151" s="214"/>
      <c r="AW151" s="214"/>
      <c r="AX151" s="214"/>
      <c r="AY151" s="214"/>
      <c r="AZ151" s="214"/>
      <c r="BA151" s="214"/>
      <c r="BB151" s="214"/>
      <c r="BC151" s="214"/>
      <c r="BD151" s="214"/>
      <c r="BE151" s="214"/>
      <c r="BF151" s="214"/>
      <c r="BG151" s="214"/>
      <c r="BH151" s="214"/>
    </row>
    <row r="152" spans="1:60" outlineLevel="1" x14ac:dyDescent="0.2">
      <c r="A152" s="248">
        <v>59</v>
      </c>
      <c r="B152" s="249" t="s">
        <v>982</v>
      </c>
      <c r="C152" s="262" t="s">
        <v>983</v>
      </c>
      <c r="D152" s="250" t="s">
        <v>342</v>
      </c>
      <c r="E152" s="251">
        <v>235.12</v>
      </c>
      <c r="F152" s="252"/>
      <c r="G152" s="253">
        <f>ROUND(E152*F152,2)</f>
        <v>0</v>
      </c>
      <c r="H152" s="236"/>
      <c r="I152" s="235">
        <f>ROUND(E152*H152,2)</f>
        <v>0</v>
      </c>
      <c r="J152" s="236"/>
      <c r="K152" s="235">
        <f>ROUND(E152*J152,2)</f>
        <v>0</v>
      </c>
      <c r="L152" s="235">
        <v>21</v>
      </c>
      <c r="M152" s="235">
        <f>G152*(1+L152/100)</f>
        <v>0</v>
      </c>
      <c r="N152" s="234">
        <v>2.7980000000000001E-2</v>
      </c>
      <c r="O152" s="234">
        <f>ROUND(E152*N152,2)</f>
        <v>6.58</v>
      </c>
      <c r="P152" s="234">
        <v>0</v>
      </c>
      <c r="Q152" s="234">
        <f>ROUND(E152*P152,2)</f>
        <v>0</v>
      </c>
      <c r="R152" s="235"/>
      <c r="S152" s="235" t="s">
        <v>277</v>
      </c>
      <c r="T152" s="235" t="s">
        <v>278</v>
      </c>
      <c r="U152" s="235">
        <v>0.63</v>
      </c>
      <c r="V152" s="235">
        <f>ROUND(E152*U152,2)</f>
        <v>148.13</v>
      </c>
      <c r="W152" s="235"/>
      <c r="X152" s="235" t="s">
        <v>279</v>
      </c>
      <c r="Y152" s="235" t="s">
        <v>280</v>
      </c>
      <c r="Z152" s="214"/>
      <c r="AA152" s="214"/>
      <c r="AB152" s="214"/>
      <c r="AC152" s="214"/>
      <c r="AD152" s="214"/>
      <c r="AE152" s="214"/>
      <c r="AF152" s="214"/>
      <c r="AG152" s="214" t="s">
        <v>293</v>
      </c>
      <c r="AH152" s="214"/>
      <c r="AI152" s="214"/>
      <c r="AJ152" s="214"/>
      <c r="AK152" s="214"/>
      <c r="AL152" s="214"/>
      <c r="AM152" s="214"/>
      <c r="AN152" s="214"/>
      <c r="AO152" s="214"/>
      <c r="AP152" s="214"/>
      <c r="AQ152" s="214"/>
      <c r="AR152" s="214"/>
      <c r="AS152" s="214"/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</row>
    <row r="153" spans="1:60" outlineLevel="2" x14ac:dyDescent="0.2">
      <c r="A153" s="231"/>
      <c r="B153" s="232"/>
      <c r="C153" s="263" t="s">
        <v>984</v>
      </c>
      <c r="D153" s="237"/>
      <c r="E153" s="238">
        <v>33.792000000000002</v>
      </c>
      <c r="F153" s="235"/>
      <c r="G153" s="235"/>
      <c r="H153" s="235"/>
      <c r="I153" s="235"/>
      <c r="J153" s="235"/>
      <c r="K153" s="235"/>
      <c r="L153" s="235"/>
      <c r="M153" s="235"/>
      <c r="N153" s="234"/>
      <c r="O153" s="234"/>
      <c r="P153" s="234"/>
      <c r="Q153" s="234"/>
      <c r="R153" s="235"/>
      <c r="S153" s="235"/>
      <c r="T153" s="235"/>
      <c r="U153" s="235"/>
      <c r="V153" s="235"/>
      <c r="W153" s="235"/>
      <c r="X153" s="235"/>
      <c r="Y153" s="235"/>
      <c r="Z153" s="214"/>
      <c r="AA153" s="214"/>
      <c r="AB153" s="214"/>
      <c r="AC153" s="214"/>
      <c r="AD153" s="214"/>
      <c r="AE153" s="214"/>
      <c r="AF153" s="214"/>
      <c r="AG153" s="214" t="s">
        <v>283</v>
      </c>
      <c r="AH153" s="214">
        <v>0</v>
      </c>
      <c r="AI153" s="214"/>
      <c r="AJ153" s="214"/>
      <c r="AK153" s="214"/>
      <c r="AL153" s="214"/>
      <c r="AM153" s="214"/>
      <c r="AN153" s="214"/>
      <c r="AO153" s="214"/>
      <c r="AP153" s="214"/>
      <c r="AQ153" s="214"/>
      <c r="AR153" s="214"/>
      <c r="AS153" s="214"/>
      <c r="AT153" s="214"/>
      <c r="AU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</row>
    <row r="154" spans="1:60" outlineLevel="3" x14ac:dyDescent="0.2">
      <c r="A154" s="231"/>
      <c r="B154" s="232"/>
      <c r="C154" s="263" t="s">
        <v>985</v>
      </c>
      <c r="D154" s="237"/>
      <c r="E154" s="238">
        <v>30.867999999999999</v>
      </c>
      <c r="F154" s="235"/>
      <c r="G154" s="235"/>
      <c r="H154" s="235"/>
      <c r="I154" s="235"/>
      <c r="J154" s="235"/>
      <c r="K154" s="235"/>
      <c r="L154" s="235"/>
      <c r="M154" s="235"/>
      <c r="N154" s="234"/>
      <c r="O154" s="234"/>
      <c r="P154" s="234"/>
      <c r="Q154" s="234"/>
      <c r="R154" s="235"/>
      <c r="S154" s="235"/>
      <c r="T154" s="235"/>
      <c r="U154" s="235"/>
      <c r="V154" s="235"/>
      <c r="W154" s="235"/>
      <c r="X154" s="235"/>
      <c r="Y154" s="235"/>
      <c r="Z154" s="214"/>
      <c r="AA154" s="214"/>
      <c r="AB154" s="214"/>
      <c r="AC154" s="214"/>
      <c r="AD154" s="214"/>
      <c r="AE154" s="214"/>
      <c r="AF154" s="214"/>
      <c r="AG154" s="214" t="s">
        <v>283</v>
      </c>
      <c r="AH154" s="214">
        <v>0</v>
      </c>
      <c r="AI154" s="214"/>
      <c r="AJ154" s="214"/>
      <c r="AK154" s="214"/>
      <c r="AL154" s="214"/>
      <c r="AM154" s="214"/>
      <c r="AN154" s="214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</row>
    <row r="155" spans="1:60" outlineLevel="3" x14ac:dyDescent="0.2">
      <c r="A155" s="231"/>
      <c r="B155" s="232"/>
      <c r="C155" s="263" t="s">
        <v>986</v>
      </c>
      <c r="D155" s="237"/>
      <c r="E155" s="238">
        <v>21.56</v>
      </c>
      <c r="F155" s="235"/>
      <c r="G155" s="235"/>
      <c r="H155" s="235"/>
      <c r="I155" s="235"/>
      <c r="J155" s="235"/>
      <c r="K155" s="235"/>
      <c r="L155" s="235"/>
      <c r="M155" s="235"/>
      <c r="N155" s="234"/>
      <c r="O155" s="234"/>
      <c r="P155" s="234"/>
      <c r="Q155" s="234"/>
      <c r="R155" s="235"/>
      <c r="S155" s="235"/>
      <c r="T155" s="235"/>
      <c r="U155" s="235"/>
      <c r="V155" s="235"/>
      <c r="W155" s="235"/>
      <c r="X155" s="235"/>
      <c r="Y155" s="235"/>
      <c r="Z155" s="214"/>
      <c r="AA155" s="214"/>
      <c r="AB155" s="214"/>
      <c r="AC155" s="214"/>
      <c r="AD155" s="214"/>
      <c r="AE155" s="214"/>
      <c r="AF155" s="214"/>
      <c r="AG155" s="214" t="s">
        <v>283</v>
      </c>
      <c r="AH155" s="214">
        <v>0</v>
      </c>
      <c r="AI155" s="214"/>
      <c r="AJ155" s="214"/>
      <c r="AK155" s="214"/>
      <c r="AL155" s="214"/>
      <c r="AM155" s="214"/>
      <c r="AN155" s="214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214"/>
      <c r="BG155" s="214"/>
      <c r="BH155" s="214"/>
    </row>
    <row r="156" spans="1:60" outlineLevel="3" x14ac:dyDescent="0.2">
      <c r="A156" s="231"/>
      <c r="B156" s="232"/>
      <c r="C156" s="263" t="s">
        <v>987</v>
      </c>
      <c r="D156" s="237"/>
      <c r="E156" s="238">
        <v>66.108000000000004</v>
      </c>
      <c r="F156" s="235"/>
      <c r="G156" s="235"/>
      <c r="H156" s="235"/>
      <c r="I156" s="235"/>
      <c r="J156" s="235"/>
      <c r="K156" s="235"/>
      <c r="L156" s="235"/>
      <c r="M156" s="235"/>
      <c r="N156" s="234"/>
      <c r="O156" s="234"/>
      <c r="P156" s="234"/>
      <c r="Q156" s="234"/>
      <c r="R156" s="235"/>
      <c r="S156" s="235"/>
      <c r="T156" s="235"/>
      <c r="U156" s="235"/>
      <c r="V156" s="235"/>
      <c r="W156" s="235"/>
      <c r="X156" s="235"/>
      <c r="Y156" s="235"/>
      <c r="Z156" s="214"/>
      <c r="AA156" s="214"/>
      <c r="AB156" s="214"/>
      <c r="AC156" s="214"/>
      <c r="AD156" s="214"/>
      <c r="AE156" s="214"/>
      <c r="AF156" s="214"/>
      <c r="AG156" s="214" t="s">
        <v>283</v>
      </c>
      <c r="AH156" s="214">
        <v>0</v>
      </c>
      <c r="AI156" s="214"/>
      <c r="AJ156" s="214"/>
      <c r="AK156" s="214"/>
      <c r="AL156" s="214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</row>
    <row r="157" spans="1:60" outlineLevel="3" x14ac:dyDescent="0.2">
      <c r="A157" s="231"/>
      <c r="B157" s="232"/>
      <c r="C157" s="263" t="s">
        <v>988</v>
      </c>
      <c r="D157" s="237"/>
      <c r="E157" s="238">
        <v>82.792000000000002</v>
      </c>
      <c r="F157" s="235"/>
      <c r="G157" s="235"/>
      <c r="H157" s="235"/>
      <c r="I157" s="235"/>
      <c r="J157" s="235"/>
      <c r="K157" s="235"/>
      <c r="L157" s="235"/>
      <c r="M157" s="235"/>
      <c r="N157" s="234"/>
      <c r="O157" s="234"/>
      <c r="P157" s="234"/>
      <c r="Q157" s="234"/>
      <c r="R157" s="235"/>
      <c r="S157" s="235"/>
      <c r="T157" s="235"/>
      <c r="U157" s="235"/>
      <c r="V157" s="235"/>
      <c r="W157" s="235"/>
      <c r="X157" s="235"/>
      <c r="Y157" s="235"/>
      <c r="Z157" s="214"/>
      <c r="AA157" s="214"/>
      <c r="AB157" s="214"/>
      <c r="AC157" s="214"/>
      <c r="AD157" s="214"/>
      <c r="AE157" s="214"/>
      <c r="AF157" s="214"/>
      <c r="AG157" s="214" t="s">
        <v>283</v>
      </c>
      <c r="AH157" s="214">
        <v>0</v>
      </c>
      <c r="AI157" s="214"/>
      <c r="AJ157" s="214"/>
      <c r="AK157" s="214"/>
      <c r="AL157" s="214"/>
      <c r="AM157" s="214"/>
      <c r="AN157" s="214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214"/>
    </row>
    <row r="158" spans="1:60" outlineLevel="1" x14ac:dyDescent="0.2">
      <c r="A158" s="248">
        <v>60</v>
      </c>
      <c r="B158" s="249" t="s">
        <v>989</v>
      </c>
      <c r="C158" s="262" t="s">
        <v>990</v>
      </c>
      <c r="D158" s="250" t="s">
        <v>351</v>
      </c>
      <c r="E158" s="251">
        <v>34.25</v>
      </c>
      <c r="F158" s="252"/>
      <c r="G158" s="253">
        <f>ROUND(E158*F158,2)</f>
        <v>0</v>
      </c>
      <c r="H158" s="236"/>
      <c r="I158" s="235">
        <f>ROUND(E158*H158,2)</f>
        <v>0</v>
      </c>
      <c r="J158" s="236"/>
      <c r="K158" s="235">
        <f>ROUND(E158*J158,2)</f>
        <v>0</v>
      </c>
      <c r="L158" s="235">
        <v>21</v>
      </c>
      <c r="M158" s="235">
        <f>G158*(1+L158/100)</f>
        <v>0</v>
      </c>
      <c r="N158" s="234">
        <v>1.6000000000000001E-4</v>
      </c>
      <c r="O158" s="234">
        <f>ROUND(E158*N158,2)</f>
        <v>0.01</v>
      </c>
      <c r="P158" s="234">
        <v>0</v>
      </c>
      <c r="Q158" s="234">
        <f>ROUND(E158*P158,2)</f>
        <v>0</v>
      </c>
      <c r="R158" s="235"/>
      <c r="S158" s="235" t="s">
        <v>277</v>
      </c>
      <c r="T158" s="235" t="s">
        <v>278</v>
      </c>
      <c r="U158" s="235">
        <v>0</v>
      </c>
      <c r="V158" s="235">
        <f>ROUND(E158*U158,2)</f>
        <v>0</v>
      </c>
      <c r="W158" s="235"/>
      <c r="X158" s="235" t="s">
        <v>279</v>
      </c>
      <c r="Y158" s="235" t="s">
        <v>280</v>
      </c>
      <c r="Z158" s="214"/>
      <c r="AA158" s="214"/>
      <c r="AB158" s="214"/>
      <c r="AC158" s="214"/>
      <c r="AD158" s="214"/>
      <c r="AE158" s="214"/>
      <c r="AF158" s="214"/>
      <c r="AG158" s="214" t="s">
        <v>293</v>
      </c>
      <c r="AH158" s="214"/>
      <c r="AI158" s="214"/>
      <c r="AJ158" s="214"/>
      <c r="AK158" s="214"/>
      <c r="AL158" s="214"/>
      <c r="AM158" s="214"/>
      <c r="AN158" s="214"/>
      <c r="AO158" s="214"/>
      <c r="AP158" s="214"/>
      <c r="AQ158" s="214"/>
      <c r="AR158" s="214"/>
      <c r="AS158" s="214"/>
      <c r="AT158" s="214"/>
      <c r="AU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</row>
    <row r="159" spans="1:60" ht="22.5" outlineLevel="2" x14ac:dyDescent="0.2">
      <c r="A159" s="231"/>
      <c r="B159" s="232"/>
      <c r="C159" s="263" t="s">
        <v>991</v>
      </c>
      <c r="D159" s="237"/>
      <c r="E159" s="238">
        <v>34.25</v>
      </c>
      <c r="F159" s="235"/>
      <c r="G159" s="235"/>
      <c r="H159" s="235"/>
      <c r="I159" s="235"/>
      <c r="J159" s="235"/>
      <c r="K159" s="235"/>
      <c r="L159" s="235"/>
      <c r="M159" s="235"/>
      <c r="N159" s="234"/>
      <c r="O159" s="234"/>
      <c r="P159" s="234"/>
      <c r="Q159" s="234"/>
      <c r="R159" s="235"/>
      <c r="S159" s="235"/>
      <c r="T159" s="235"/>
      <c r="U159" s="235"/>
      <c r="V159" s="235"/>
      <c r="W159" s="235"/>
      <c r="X159" s="235"/>
      <c r="Y159" s="235"/>
      <c r="Z159" s="214"/>
      <c r="AA159" s="214"/>
      <c r="AB159" s="214"/>
      <c r="AC159" s="214"/>
      <c r="AD159" s="214"/>
      <c r="AE159" s="214"/>
      <c r="AF159" s="214"/>
      <c r="AG159" s="214" t="s">
        <v>283</v>
      </c>
      <c r="AH159" s="214">
        <v>0</v>
      </c>
      <c r="AI159" s="214"/>
      <c r="AJ159" s="214"/>
      <c r="AK159" s="214"/>
      <c r="AL159" s="214"/>
      <c r="AM159" s="214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</row>
    <row r="160" spans="1:60" x14ac:dyDescent="0.2">
      <c r="A160" s="241" t="s">
        <v>272</v>
      </c>
      <c r="B160" s="242" t="s">
        <v>154</v>
      </c>
      <c r="C160" s="261" t="s">
        <v>155</v>
      </c>
      <c r="D160" s="243"/>
      <c r="E160" s="244"/>
      <c r="F160" s="245"/>
      <c r="G160" s="246">
        <f>SUMIF(AG161:AG174,"&lt;&gt;NOR",G161:G174)</f>
        <v>0</v>
      </c>
      <c r="H160" s="240"/>
      <c r="I160" s="240">
        <f>SUM(I161:I174)</f>
        <v>0</v>
      </c>
      <c r="J160" s="240"/>
      <c r="K160" s="240">
        <f>SUM(K161:K174)</f>
        <v>0</v>
      </c>
      <c r="L160" s="240"/>
      <c r="M160" s="240">
        <f>SUM(M161:M174)</f>
        <v>0</v>
      </c>
      <c r="N160" s="239"/>
      <c r="O160" s="239">
        <f>SUM(O161:O174)</f>
        <v>1.76</v>
      </c>
      <c r="P160" s="239"/>
      <c r="Q160" s="239">
        <f>SUM(Q161:Q174)</f>
        <v>0</v>
      </c>
      <c r="R160" s="240"/>
      <c r="S160" s="240"/>
      <c r="T160" s="240"/>
      <c r="U160" s="240"/>
      <c r="V160" s="240">
        <f>SUM(V161:V174)</f>
        <v>52.430000000000007</v>
      </c>
      <c r="W160" s="240"/>
      <c r="X160" s="240"/>
      <c r="Y160" s="240"/>
      <c r="AG160" t="s">
        <v>273</v>
      </c>
    </row>
    <row r="161" spans="1:60" outlineLevel="1" x14ac:dyDescent="0.2">
      <c r="A161" s="248">
        <v>61</v>
      </c>
      <c r="B161" s="249" t="s">
        <v>992</v>
      </c>
      <c r="C161" s="262" t="s">
        <v>993</v>
      </c>
      <c r="D161" s="250" t="s">
        <v>342</v>
      </c>
      <c r="E161" s="251">
        <v>30.68</v>
      </c>
      <c r="F161" s="252"/>
      <c r="G161" s="253">
        <f>ROUND(E161*F161,2)</f>
        <v>0</v>
      </c>
      <c r="H161" s="236"/>
      <c r="I161" s="235">
        <f>ROUND(E161*H161,2)</f>
        <v>0</v>
      </c>
      <c r="J161" s="236"/>
      <c r="K161" s="235">
        <f>ROUND(E161*J161,2)</f>
        <v>0</v>
      </c>
      <c r="L161" s="235">
        <v>21</v>
      </c>
      <c r="M161" s="235">
        <f>G161*(1+L161/100)</f>
        <v>0</v>
      </c>
      <c r="N161" s="234">
        <v>2.63E-3</v>
      </c>
      <c r="O161" s="234">
        <f>ROUND(E161*N161,2)</f>
        <v>0.08</v>
      </c>
      <c r="P161" s="234">
        <v>0</v>
      </c>
      <c r="Q161" s="234">
        <f>ROUND(E161*P161,2)</f>
        <v>0</v>
      </c>
      <c r="R161" s="235"/>
      <c r="S161" s="235" t="s">
        <v>278</v>
      </c>
      <c r="T161" s="235" t="s">
        <v>278</v>
      </c>
      <c r="U161" s="235">
        <v>0.22</v>
      </c>
      <c r="V161" s="235">
        <f>ROUND(E161*U161,2)</f>
        <v>6.75</v>
      </c>
      <c r="W161" s="235"/>
      <c r="X161" s="235" t="s">
        <v>279</v>
      </c>
      <c r="Y161" s="235" t="s">
        <v>280</v>
      </c>
      <c r="Z161" s="214"/>
      <c r="AA161" s="214"/>
      <c r="AB161" s="214"/>
      <c r="AC161" s="214"/>
      <c r="AD161" s="214"/>
      <c r="AE161" s="214"/>
      <c r="AF161" s="214"/>
      <c r="AG161" s="214" t="s">
        <v>293</v>
      </c>
      <c r="AH161" s="214"/>
      <c r="AI161" s="214"/>
      <c r="AJ161" s="214"/>
      <c r="AK161" s="214"/>
      <c r="AL161" s="214"/>
      <c r="AM161" s="214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</row>
    <row r="162" spans="1:60" outlineLevel="2" x14ac:dyDescent="0.2">
      <c r="A162" s="231"/>
      <c r="B162" s="232"/>
      <c r="C162" s="263" t="s">
        <v>994</v>
      </c>
      <c r="D162" s="237"/>
      <c r="E162" s="238">
        <v>30.68</v>
      </c>
      <c r="F162" s="235"/>
      <c r="G162" s="235"/>
      <c r="H162" s="235"/>
      <c r="I162" s="235"/>
      <c r="J162" s="235"/>
      <c r="K162" s="235"/>
      <c r="L162" s="235"/>
      <c r="M162" s="235"/>
      <c r="N162" s="234"/>
      <c r="O162" s="234"/>
      <c r="P162" s="234"/>
      <c r="Q162" s="234"/>
      <c r="R162" s="235"/>
      <c r="S162" s="235"/>
      <c r="T162" s="235"/>
      <c r="U162" s="235"/>
      <c r="V162" s="235"/>
      <c r="W162" s="235"/>
      <c r="X162" s="235"/>
      <c r="Y162" s="235"/>
      <c r="Z162" s="214"/>
      <c r="AA162" s="214"/>
      <c r="AB162" s="214"/>
      <c r="AC162" s="214"/>
      <c r="AD162" s="214"/>
      <c r="AE162" s="214"/>
      <c r="AF162" s="214"/>
      <c r="AG162" s="214" t="s">
        <v>283</v>
      </c>
      <c r="AH162" s="214">
        <v>0</v>
      </c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</row>
    <row r="163" spans="1:60" ht="22.5" outlineLevel="1" x14ac:dyDescent="0.2">
      <c r="A163" s="248">
        <v>62</v>
      </c>
      <c r="B163" s="249" t="s">
        <v>995</v>
      </c>
      <c r="C163" s="262" t="s">
        <v>996</v>
      </c>
      <c r="D163" s="250" t="s">
        <v>342</v>
      </c>
      <c r="E163" s="251">
        <v>17.84</v>
      </c>
      <c r="F163" s="252"/>
      <c r="G163" s="253">
        <f>ROUND(E163*F163,2)</f>
        <v>0</v>
      </c>
      <c r="H163" s="236"/>
      <c r="I163" s="235">
        <f>ROUND(E163*H163,2)</f>
        <v>0</v>
      </c>
      <c r="J163" s="236"/>
      <c r="K163" s="235">
        <f>ROUND(E163*J163,2)</f>
        <v>0</v>
      </c>
      <c r="L163" s="235">
        <v>21</v>
      </c>
      <c r="M163" s="235">
        <f>G163*(1+L163/100)</f>
        <v>0</v>
      </c>
      <c r="N163" s="234">
        <v>9.4299999999999991E-3</v>
      </c>
      <c r="O163" s="234">
        <f>ROUND(E163*N163,2)</f>
        <v>0.17</v>
      </c>
      <c r="P163" s="234">
        <v>0</v>
      </c>
      <c r="Q163" s="234">
        <f>ROUND(E163*P163,2)</f>
        <v>0</v>
      </c>
      <c r="R163" s="235"/>
      <c r="S163" s="235" t="s">
        <v>311</v>
      </c>
      <c r="T163" s="235" t="s">
        <v>312</v>
      </c>
      <c r="U163" s="235">
        <v>0.86</v>
      </c>
      <c r="V163" s="235">
        <f>ROUND(E163*U163,2)</f>
        <v>15.34</v>
      </c>
      <c r="W163" s="235"/>
      <c r="X163" s="235" t="s">
        <v>279</v>
      </c>
      <c r="Y163" s="235" t="s">
        <v>280</v>
      </c>
      <c r="Z163" s="214"/>
      <c r="AA163" s="214"/>
      <c r="AB163" s="214"/>
      <c r="AC163" s="214"/>
      <c r="AD163" s="214"/>
      <c r="AE163" s="214"/>
      <c r="AF163" s="214"/>
      <c r="AG163" s="214" t="s">
        <v>281</v>
      </c>
      <c r="AH163" s="214"/>
      <c r="AI163" s="214"/>
      <c r="AJ163" s="214"/>
      <c r="AK163" s="214"/>
      <c r="AL163" s="214"/>
      <c r="AM163" s="214"/>
      <c r="AN163" s="214"/>
      <c r="AO163" s="214"/>
      <c r="AP163" s="214"/>
      <c r="AQ163" s="214"/>
      <c r="AR163" s="214"/>
      <c r="AS163" s="214"/>
      <c r="AT163" s="214"/>
      <c r="AU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</row>
    <row r="164" spans="1:60" outlineLevel="2" x14ac:dyDescent="0.2">
      <c r="A164" s="231"/>
      <c r="B164" s="232"/>
      <c r="C164" s="263" t="s">
        <v>997</v>
      </c>
      <c r="D164" s="237"/>
      <c r="E164" s="238">
        <v>12.74</v>
      </c>
      <c r="F164" s="235"/>
      <c r="G164" s="235"/>
      <c r="H164" s="235"/>
      <c r="I164" s="235"/>
      <c r="J164" s="235"/>
      <c r="K164" s="235"/>
      <c r="L164" s="235"/>
      <c r="M164" s="235"/>
      <c r="N164" s="234"/>
      <c r="O164" s="234"/>
      <c r="P164" s="234"/>
      <c r="Q164" s="234"/>
      <c r="R164" s="235"/>
      <c r="S164" s="235"/>
      <c r="T164" s="235"/>
      <c r="U164" s="235"/>
      <c r="V164" s="235"/>
      <c r="W164" s="235"/>
      <c r="X164" s="235"/>
      <c r="Y164" s="235"/>
      <c r="Z164" s="214"/>
      <c r="AA164" s="214"/>
      <c r="AB164" s="214"/>
      <c r="AC164" s="214"/>
      <c r="AD164" s="214"/>
      <c r="AE164" s="214"/>
      <c r="AF164" s="214"/>
      <c r="AG164" s="214" t="s">
        <v>283</v>
      </c>
      <c r="AH164" s="214">
        <v>0</v>
      </c>
      <c r="AI164" s="214"/>
      <c r="AJ164" s="214"/>
      <c r="AK164" s="214"/>
      <c r="AL164" s="214"/>
      <c r="AM164" s="214"/>
      <c r="AN164" s="214"/>
      <c r="AO164" s="214"/>
      <c r="AP164" s="214"/>
      <c r="AQ164" s="214"/>
      <c r="AR164" s="214"/>
      <c r="AS164" s="214"/>
      <c r="AT164" s="214"/>
      <c r="AU164" s="214"/>
      <c r="AV164" s="214"/>
      <c r="AW164" s="214"/>
      <c r="AX164" s="214"/>
      <c r="AY164" s="214"/>
      <c r="AZ164" s="214"/>
      <c r="BA164" s="214"/>
      <c r="BB164" s="214"/>
      <c r="BC164" s="214"/>
      <c r="BD164" s="214"/>
      <c r="BE164" s="214"/>
      <c r="BF164" s="214"/>
      <c r="BG164" s="214"/>
      <c r="BH164" s="214"/>
    </row>
    <row r="165" spans="1:60" outlineLevel="3" x14ac:dyDescent="0.2">
      <c r="A165" s="231"/>
      <c r="B165" s="232"/>
      <c r="C165" s="263" t="s">
        <v>998</v>
      </c>
      <c r="D165" s="237"/>
      <c r="E165" s="238">
        <v>5.0999999999999996</v>
      </c>
      <c r="F165" s="235"/>
      <c r="G165" s="235"/>
      <c r="H165" s="235"/>
      <c r="I165" s="235"/>
      <c r="J165" s="235"/>
      <c r="K165" s="235"/>
      <c r="L165" s="235"/>
      <c r="M165" s="235"/>
      <c r="N165" s="234"/>
      <c r="O165" s="234"/>
      <c r="P165" s="234"/>
      <c r="Q165" s="234"/>
      <c r="R165" s="235"/>
      <c r="S165" s="235"/>
      <c r="T165" s="235"/>
      <c r="U165" s="235"/>
      <c r="V165" s="235"/>
      <c r="W165" s="235"/>
      <c r="X165" s="235"/>
      <c r="Y165" s="235"/>
      <c r="Z165" s="214"/>
      <c r="AA165" s="214"/>
      <c r="AB165" s="214"/>
      <c r="AC165" s="214"/>
      <c r="AD165" s="214"/>
      <c r="AE165" s="214"/>
      <c r="AF165" s="214"/>
      <c r="AG165" s="214" t="s">
        <v>283</v>
      </c>
      <c r="AH165" s="214">
        <v>0</v>
      </c>
      <c r="AI165" s="214"/>
      <c r="AJ165" s="214"/>
      <c r="AK165" s="214"/>
      <c r="AL165" s="214"/>
      <c r="AM165" s="214"/>
      <c r="AN165" s="214"/>
      <c r="AO165" s="214"/>
      <c r="AP165" s="214"/>
      <c r="AQ165" s="214"/>
      <c r="AR165" s="214"/>
      <c r="AS165" s="214"/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</row>
    <row r="166" spans="1:60" outlineLevel="1" x14ac:dyDescent="0.2">
      <c r="A166" s="248">
        <v>63</v>
      </c>
      <c r="B166" s="249" t="s">
        <v>999</v>
      </c>
      <c r="C166" s="262" t="s">
        <v>1000</v>
      </c>
      <c r="D166" s="250" t="s">
        <v>342</v>
      </c>
      <c r="E166" s="251">
        <v>30.68</v>
      </c>
      <c r="F166" s="252"/>
      <c r="G166" s="253">
        <f>ROUND(E166*F166,2)</f>
        <v>0</v>
      </c>
      <c r="H166" s="236"/>
      <c r="I166" s="235">
        <f>ROUND(E166*H166,2)</f>
        <v>0</v>
      </c>
      <c r="J166" s="236"/>
      <c r="K166" s="235">
        <f>ROUND(E166*J166,2)</f>
        <v>0</v>
      </c>
      <c r="L166" s="235">
        <v>21</v>
      </c>
      <c r="M166" s="235">
        <f>G166*(1+L166/100)</f>
        <v>0</v>
      </c>
      <c r="N166" s="234">
        <v>4.4999999999999999E-4</v>
      </c>
      <c r="O166" s="234">
        <f>ROUND(E166*N166,2)</f>
        <v>0.01</v>
      </c>
      <c r="P166" s="234">
        <v>0</v>
      </c>
      <c r="Q166" s="234">
        <f>ROUND(E166*P166,2)</f>
        <v>0</v>
      </c>
      <c r="R166" s="235"/>
      <c r="S166" s="235" t="s">
        <v>277</v>
      </c>
      <c r="T166" s="235" t="s">
        <v>278</v>
      </c>
      <c r="U166" s="235">
        <v>0.21</v>
      </c>
      <c r="V166" s="235">
        <f>ROUND(E166*U166,2)</f>
        <v>6.44</v>
      </c>
      <c r="W166" s="235"/>
      <c r="X166" s="235" t="s">
        <v>279</v>
      </c>
      <c r="Y166" s="235" t="s">
        <v>280</v>
      </c>
      <c r="Z166" s="214"/>
      <c r="AA166" s="214"/>
      <c r="AB166" s="214"/>
      <c r="AC166" s="214"/>
      <c r="AD166" s="214"/>
      <c r="AE166" s="214"/>
      <c r="AF166" s="214"/>
      <c r="AG166" s="214" t="s">
        <v>293</v>
      </c>
      <c r="AH166" s="214"/>
      <c r="AI166" s="214"/>
      <c r="AJ166" s="214"/>
      <c r="AK166" s="214"/>
      <c r="AL166" s="214"/>
      <c r="AM166" s="214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</row>
    <row r="167" spans="1:60" outlineLevel="2" x14ac:dyDescent="0.2">
      <c r="A167" s="231"/>
      <c r="B167" s="232"/>
      <c r="C167" s="263" t="s">
        <v>994</v>
      </c>
      <c r="D167" s="237"/>
      <c r="E167" s="238">
        <v>30.68</v>
      </c>
      <c r="F167" s="235"/>
      <c r="G167" s="235"/>
      <c r="H167" s="235"/>
      <c r="I167" s="235"/>
      <c r="J167" s="235"/>
      <c r="K167" s="235"/>
      <c r="L167" s="235"/>
      <c r="M167" s="235"/>
      <c r="N167" s="234"/>
      <c r="O167" s="234"/>
      <c r="P167" s="234"/>
      <c r="Q167" s="234"/>
      <c r="R167" s="235"/>
      <c r="S167" s="235"/>
      <c r="T167" s="235"/>
      <c r="U167" s="235"/>
      <c r="V167" s="235"/>
      <c r="W167" s="235"/>
      <c r="X167" s="235"/>
      <c r="Y167" s="235"/>
      <c r="Z167" s="214"/>
      <c r="AA167" s="214"/>
      <c r="AB167" s="214"/>
      <c r="AC167" s="214"/>
      <c r="AD167" s="214"/>
      <c r="AE167" s="214"/>
      <c r="AF167" s="214"/>
      <c r="AG167" s="214" t="s">
        <v>283</v>
      </c>
      <c r="AH167" s="214">
        <v>0</v>
      </c>
      <c r="AI167" s="214"/>
      <c r="AJ167" s="214"/>
      <c r="AK167" s="214"/>
      <c r="AL167" s="214"/>
      <c r="AM167" s="214"/>
      <c r="AN167" s="214"/>
      <c r="AO167" s="214"/>
      <c r="AP167" s="214"/>
      <c r="AQ167" s="214"/>
      <c r="AR167" s="214"/>
      <c r="AS167" s="214"/>
      <c r="AT167" s="214"/>
      <c r="AU167" s="214"/>
      <c r="AV167" s="214"/>
      <c r="AW167" s="214"/>
      <c r="AX167" s="214"/>
      <c r="AY167" s="214"/>
      <c r="AZ167" s="214"/>
      <c r="BA167" s="214"/>
      <c r="BB167" s="214"/>
      <c r="BC167" s="214"/>
      <c r="BD167" s="214"/>
      <c r="BE167" s="214"/>
      <c r="BF167" s="214"/>
      <c r="BG167" s="214"/>
      <c r="BH167" s="214"/>
    </row>
    <row r="168" spans="1:60" outlineLevel="1" x14ac:dyDescent="0.2">
      <c r="A168" s="248">
        <v>64</v>
      </c>
      <c r="B168" s="249" t="s">
        <v>1001</v>
      </c>
      <c r="C168" s="262" t="s">
        <v>1002</v>
      </c>
      <c r="D168" s="250" t="s">
        <v>342</v>
      </c>
      <c r="E168" s="251">
        <v>30.68</v>
      </c>
      <c r="F168" s="252"/>
      <c r="G168" s="253">
        <f>ROUND(E168*F168,2)</f>
        <v>0</v>
      </c>
      <c r="H168" s="236"/>
      <c r="I168" s="235">
        <f>ROUND(E168*H168,2)</f>
        <v>0</v>
      </c>
      <c r="J168" s="236"/>
      <c r="K168" s="235">
        <f>ROUND(E168*J168,2)</f>
        <v>0</v>
      </c>
      <c r="L168" s="235">
        <v>21</v>
      </c>
      <c r="M168" s="235">
        <f>G168*(1+L168/100)</f>
        <v>0</v>
      </c>
      <c r="N168" s="234">
        <v>4.8169999999999998E-2</v>
      </c>
      <c r="O168" s="234">
        <f>ROUND(E168*N168,2)</f>
        <v>1.48</v>
      </c>
      <c r="P168" s="234">
        <v>0</v>
      </c>
      <c r="Q168" s="234">
        <f>ROUND(E168*P168,2)</f>
        <v>0</v>
      </c>
      <c r="R168" s="235"/>
      <c r="S168" s="235" t="s">
        <v>277</v>
      </c>
      <c r="T168" s="235" t="s">
        <v>278</v>
      </c>
      <c r="U168" s="235">
        <v>0.74</v>
      </c>
      <c r="V168" s="235">
        <f>ROUND(E168*U168,2)</f>
        <v>22.7</v>
      </c>
      <c r="W168" s="235"/>
      <c r="X168" s="235" t="s">
        <v>279</v>
      </c>
      <c r="Y168" s="235" t="s">
        <v>280</v>
      </c>
      <c r="Z168" s="214"/>
      <c r="AA168" s="214"/>
      <c r="AB168" s="214"/>
      <c r="AC168" s="214"/>
      <c r="AD168" s="214"/>
      <c r="AE168" s="214"/>
      <c r="AF168" s="214"/>
      <c r="AG168" s="214" t="s">
        <v>293</v>
      </c>
      <c r="AH168" s="214"/>
      <c r="AI168" s="214"/>
      <c r="AJ168" s="214"/>
      <c r="AK168" s="214"/>
      <c r="AL168" s="214"/>
      <c r="AM168" s="214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</row>
    <row r="169" spans="1:60" outlineLevel="2" x14ac:dyDescent="0.2">
      <c r="A169" s="231"/>
      <c r="B169" s="232"/>
      <c r="C169" s="263" t="s">
        <v>994</v>
      </c>
      <c r="D169" s="237"/>
      <c r="E169" s="238">
        <v>30.68</v>
      </c>
      <c r="F169" s="235"/>
      <c r="G169" s="235"/>
      <c r="H169" s="235"/>
      <c r="I169" s="235"/>
      <c r="J169" s="235"/>
      <c r="K169" s="235"/>
      <c r="L169" s="235"/>
      <c r="M169" s="235"/>
      <c r="N169" s="234"/>
      <c r="O169" s="234"/>
      <c r="P169" s="234"/>
      <c r="Q169" s="234"/>
      <c r="R169" s="235"/>
      <c r="S169" s="235"/>
      <c r="T169" s="235"/>
      <c r="U169" s="235"/>
      <c r="V169" s="235"/>
      <c r="W169" s="235"/>
      <c r="X169" s="235"/>
      <c r="Y169" s="235"/>
      <c r="Z169" s="214"/>
      <c r="AA169" s="214"/>
      <c r="AB169" s="214"/>
      <c r="AC169" s="214"/>
      <c r="AD169" s="214"/>
      <c r="AE169" s="214"/>
      <c r="AF169" s="214"/>
      <c r="AG169" s="214" t="s">
        <v>283</v>
      </c>
      <c r="AH169" s="214">
        <v>0</v>
      </c>
      <c r="AI169" s="214"/>
      <c r="AJ169" s="214"/>
      <c r="AK169" s="214"/>
      <c r="AL169" s="214"/>
      <c r="AM169" s="214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</row>
    <row r="170" spans="1:60" outlineLevel="1" x14ac:dyDescent="0.2">
      <c r="A170" s="248">
        <v>65</v>
      </c>
      <c r="B170" s="249" t="s">
        <v>1003</v>
      </c>
      <c r="C170" s="262" t="s">
        <v>1004</v>
      </c>
      <c r="D170" s="250" t="s">
        <v>342</v>
      </c>
      <c r="E170" s="251">
        <v>2.61</v>
      </c>
      <c r="F170" s="252"/>
      <c r="G170" s="253">
        <f>ROUND(E170*F170,2)</f>
        <v>0</v>
      </c>
      <c r="H170" s="236"/>
      <c r="I170" s="235">
        <f>ROUND(E170*H170,2)</f>
        <v>0</v>
      </c>
      <c r="J170" s="236"/>
      <c r="K170" s="235">
        <f>ROUND(E170*J170,2)</f>
        <v>0</v>
      </c>
      <c r="L170" s="235">
        <v>21</v>
      </c>
      <c r="M170" s="235">
        <f>G170*(1+L170/100)</f>
        <v>0</v>
      </c>
      <c r="N170" s="234">
        <v>3.6800000000000001E-3</v>
      </c>
      <c r="O170" s="234">
        <f>ROUND(E170*N170,2)</f>
        <v>0.01</v>
      </c>
      <c r="P170" s="234">
        <v>0</v>
      </c>
      <c r="Q170" s="234">
        <f>ROUND(E170*P170,2)</f>
        <v>0</v>
      </c>
      <c r="R170" s="235"/>
      <c r="S170" s="235" t="s">
        <v>277</v>
      </c>
      <c r="T170" s="235" t="s">
        <v>278</v>
      </c>
      <c r="U170" s="235">
        <v>0.46</v>
      </c>
      <c r="V170" s="235">
        <f>ROUND(E170*U170,2)</f>
        <v>1.2</v>
      </c>
      <c r="W170" s="235"/>
      <c r="X170" s="235" t="s">
        <v>279</v>
      </c>
      <c r="Y170" s="235" t="s">
        <v>280</v>
      </c>
      <c r="Z170" s="214"/>
      <c r="AA170" s="214"/>
      <c r="AB170" s="214"/>
      <c r="AC170" s="214"/>
      <c r="AD170" s="214"/>
      <c r="AE170" s="214"/>
      <c r="AF170" s="214"/>
      <c r="AG170" s="214" t="s">
        <v>293</v>
      </c>
      <c r="AH170" s="214"/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</row>
    <row r="171" spans="1:60" outlineLevel="2" x14ac:dyDescent="0.2">
      <c r="A171" s="231"/>
      <c r="B171" s="232"/>
      <c r="C171" s="263" t="s">
        <v>1005</v>
      </c>
      <c r="D171" s="237"/>
      <c r="E171" s="238">
        <v>2.61</v>
      </c>
      <c r="F171" s="235"/>
      <c r="G171" s="235"/>
      <c r="H171" s="235"/>
      <c r="I171" s="235"/>
      <c r="J171" s="235"/>
      <c r="K171" s="235"/>
      <c r="L171" s="235"/>
      <c r="M171" s="235"/>
      <c r="N171" s="234"/>
      <c r="O171" s="234"/>
      <c r="P171" s="234"/>
      <c r="Q171" s="234"/>
      <c r="R171" s="235"/>
      <c r="S171" s="235"/>
      <c r="T171" s="235"/>
      <c r="U171" s="235"/>
      <c r="V171" s="235"/>
      <c r="W171" s="235"/>
      <c r="X171" s="235"/>
      <c r="Y171" s="235"/>
      <c r="Z171" s="214"/>
      <c r="AA171" s="214"/>
      <c r="AB171" s="214"/>
      <c r="AC171" s="214"/>
      <c r="AD171" s="214"/>
      <c r="AE171" s="214"/>
      <c r="AF171" s="214"/>
      <c r="AG171" s="214" t="s">
        <v>283</v>
      </c>
      <c r="AH171" s="214">
        <v>0</v>
      </c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</row>
    <row r="172" spans="1:60" outlineLevel="1" x14ac:dyDescent="0.2">
      <c r="A172" s="248">
        <v>66</v>
      </c>
      <c r="B172" s="249" t="s">
        <v>1006</v>
      </c>
      <c r="C172" s="262" t="s">
        <v>1007</v>
      </c>
      <c r="D172" s="250" t="s">
        <v>351</v>
      </c>
      <c r="E172" s="251">
        <v>12</v>
      </c>
      <c r="F172" s="252"/>
      <c r="G172" s="253">
        <f>ROUND(E172*F172,2)</f>
        <v>0</v>
      </c>
      <c r="H172" s="236"/>
      <c r="I172" s="235">
        <f>ROUND(E172*H172,2)</f>
        <v>0</v>
      </c>
      <c r="J172" s="236"/>
      <c r="K172" s="235">
        <f>ROUND(E172*J172,2)</f>
        <v>0</v>
      </c>
      <c r="L172" s="235">
        <v>21</v>
      </c>
      <c r="M172" s="235">
        <f>G172*(1+L172/100)</f>
        <v>0</v>
      </c>
      <c r="N172" s="234">
        <v>4.4999999999999999E-4</v>
      </c>
      <c r="O172" s="234">
        <f>ROUND(E172*N172,2)</f>
        <v>0.01</v>
      </c>
      <c r="P172" s="234">
        <v>0</v>
      </c>
      <c r="Q172" s="234">
        <f>ROUND(E172*P172,2)</f>
        <v>0</v>
      </c>
      <c r="R172" s="235"/>
      <c r="S172" s="235" t="s">
        <v>277</v>
      </c>
      <c r="T172" s="235" t="s">
        <v>278</v>
      </c>
      <c r="U172" s="235">
        <v>0</v>
      </c>
      <c r="V172" s="235">
        <f>ROUND(E172*U172,2)</f>
        <v>0</v>
      </c>
      <c r="W172" s="235"/>
      <c r="X172" s="235" t="s">
        <v>279</v>
      </c>
      <c r="Y172" s="235" t="s">
        <v>280</v>
      </c>
      <c r="Z172" s="214"/>
      <c r="AA172" s="214"/>
      <c r="AB172" s="214"/>
      <c r="AC172" s="214"/>
      <c r="AD172" s="214"/>
      <c r="AE172" s="214"/>
      <c r="AF172" s="214"/>
      <c r="AG172" s="214" t="s">
        <v>293</v>
      </c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</row>
    <row r="173" spans="1:60" outlineLevel="2" x14ac:dyDescent="0.2">
      <c r="A173" s="231"/>
      <c r="B173" s="232"/>
      <c r="C173" s="263" t="s">
        <v>1008</v>
      </c>
      <c r="D173" s="237"/>
      <c r="E173" s="238">
        <v>6</v>
      </c>
      <c r="F173" s="235"/>
      <c r="G173" s="235"/>
      <c r="H173" s="235"/>
      <c r="I173" s="235"/>
      <c r="J173" s="235"/>
      <c r="K173" s="235"/>
      <c r="L173" s="235"/>
      <c r="M173" s="235"/>
      <c r="N173" s="234"/>
      <c r="O173" s="234"/>
      <c r="P173" s="234"/>
      <c r="Q173" s="234"/>
      <c r="R173" s="235"/>
      <c r="S173" s="235"/>
      <c r="T173" s="235"/>
      <c r="U173" s="235"/>
      <c r="V173" s="235"/>
      <c r="W173" s="235"/>
      <c r="X173" s="235"/>
      <c r="Y173" s="235"/>
      <c r="Z173" s="214"/>
      <c r="AA173" s="214"/>
      <c r="AB173" s="214"/>
      <c r="AC173" s="214"/>
      <c r="AD173" s="214"/>
      <c r="AE173" s="214"/>
      <c r="AF173" s="214"/>
      <c r="AG173" s="214" t="s">
        <v>283</v>
      </c>
      <c r="AH173" s="214">
        <v>0</v>
      </c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</row>
    <row r="174" spans="1:60" outlineLevel="3" x14ac:dyDescent="0.2">
      <c r="A174" s="231"/>
      <c r="B174" s="232"/>
      <c r="C174" s="263" t="s">
        <v>1009</v>
      </c>
      <c r="D174" s="237"/>
      <c r="E174" s="238">
        <v>6</v>
      </c>
      <c r="F174" s="235"/>
      <c r="G174" s="235"/>
      <c r="H174" s="235"/>
      <c r="I174" s="235"/>
      <c r="J174" s="235"/>
      <c r="K174" s="235"/>
      <c r="L174" s="235"/>
      <c r="M174" s="235"/>
      <c r="N174" s="234"/>
      <c r="O174" s="234"/>
      <c r="P174" s="234"/>
      <c r="Q174" s="234"/>
      <c r="R174" s="235"/>
      <c r="S174" s="235"/>
      <c r="T174" s="235"/>
      <c r="U174" s="235"/>
      <c r="V174" s="235"/>
      <c r="W174" s="235"/>
      <c r="X174" s="235"/>
      <c r="Y174" s="235"/>
      <c r="Z174" s="214"/>
      <c r="AA174" s="214"/>
      <c r="AB174" s="214"/>
      <c r="AC174" s="214"/>
      <c r="AD174" s="214"/>
      <c r="AE174" s="214"/>
      <c r="AF174" s="214"/>
      <c r="AG174" s="214" t="s">
        <v>283</v>
      </c>
      <c r="AH174" s="214">
        <v>0</v>
      </c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</row>
    <row r="175" spans="1:60" x14ac:dyDescent="0.2">
      <c r="A175" s="241" t="s">
        <v>272</v>
      </c>
      <c r="B175" s="242" t="s">
        <v>156</v>
      </c>
      <c r="C175" s="261" t="s">
        <v>157</v>
      </c>
      <c r="D175" s="243"/>
      <c r="E175" s="244"/>
      <c r="F175" s="245"/>
      <c r="G175" s="246">
        <f>SUMIF(AG176:AG206,"&lt;&gt;NOR",G176:G206)</f>
        <v>0</v>
      </c>
      <c r="H175" s="240"/>
      <c r="I175" s="240">
        <f>SUM(I176:I206)</f>
        <v>0</v>
      </c>
      <c r="J175" s="240"/>
      <c r="K175" s="240">
        <f>SUM(K176:K206)</f>
        <v>0</v>
      </c>
      <c r="L175" s="240"/>
      <c r="M175" s="240">
        <f>SUM(M176:M206)</f>
        <v>0</v>
      </c>
      <c r="N175" s="239"/>
      <c r="O175" s="239">
        <f>SUM(O176:O206)</f>
        <v>82.38</v>
      </c>
      <c r="P175" s="239"/>
      <c r="Q175" s="239">
        <f>SUM(Q176:Q206)</f>
        <v>0</v>
      </c>
      <c r="R175" s="240"/>
      <c r="S175" s="240"/>
      <c r="T175" s="240"/>
      <c r="U175" s="240"/>
      <c r="V175" s="240">
        <f>SUM(V176:V206)</f>
        <v>98.33</v>
      </c>
      <c r="W175" s="240"/>
      <c r="X175" s="240"/>
      <c r="Y175" s="240"/>
      <c r="AG175" t="s">
        <v>273</v>
      </c>
    </row>
    <row r="176" spans="1:60" outlineLevel="1" x14ac:dyDescent="0.2">
      <c r="A176" s="248">
        <v>67</v>
      </c>
      <c r="B176" s="249" t="s">
        <v>536</v>
      </c>
      <c r="C176" s="262" t="s">
        <v>537</v>
      </c>
      <c r="D176" s="250" t="s">
        <v>276</v>
      </c>
      <c r="E176" s="251">
        <v>21.21</v>
      </c>
      <c r="F176" s="252"/>
      <c r="G176" s="253">
        <f>ROUND(E176*F176,2)</f>
        <v>0</v>
      </c>
      <c r="H176" s="236"/>
      <c r="I176" s="235">
        <f>ROUND(E176*H176,2)</f>
        <v>0</v>
      </c>
      <c r="J176" s="236"/>
      <c r="K176" s="235">
        <f>ROUND(E176*J176,2)</f>
        <v>0</v>
      </c>
      <c r="L176" s="235">
        <v>21</v>
      </c>
      <c r="M176" s="235">
        <f>G176*(1+L176/100)</f>
        <v>0</v>
      </c>
      <c r="N176" s="234">
        <v>2.5249999999999999</v>
      </c>
      <c r="O176" s="234">
        <f>ROUND(E176*N176,2)</f>
        <v>53.56</v>
      </c>
      <c r="P176" s="234">
        <v>0</v>
      </c>
      <c r="Q176" s="234">
        <f>ROUND(E176*P176,2)</f>
        <v>0</v>
      </c>
      <c r="R176" s="235"/>
      <c r="S176" s="235" t="s">
        <v>277</v>
      </c>
      <c r="T176" s="235" t="s">
        <v>278</v>
      </c>
      <c r="U176" s="235">
        <v>2.3170000000000002</v>
      </c>
      <c r="V176" s="235">
        <f>ROUND(E176*U176,2)</f>
        <v>49.14</v>
      </c>
      <c r="W176" s="235"/>
      <c r="X176" s="235" t="s">
        <v>279</v>
      </c>
      <c r="Y176" s="235" t="s">
        <v>280</v>
      </c>
      <c r="Z176" s="214"/>
      <c r="AA176" s="214"/>
      <c r="AB176" s="214"/>
      <c r="AC176" s="214"/>
      <c r="AD176" s="214"/>
      <c r="AE176" s="214"/>
      <c r="AF176" s="214"/>
      <c r="AG176" s="214" t="s">
        <v>293</v>
      </c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</row>
    <row r="177" spans="1:60" outlineLevel="2" x14ac:dyDescent="0.2">
      <c r="A177" s="231"/>
      <c r="B177" s="232"/>
      <c r="C177" s="263" t="s">
        <v>1010</v>
      </c>
      <c r="D177" s="237"/>
      <c r="E177" s="238">
        <v>3.0379999999999998</v>
      </c>
      <c r="F177" s="235"/>
      <c r="G177" s="235"/>
      <c r="H177" s="235"/>
      <c r="I177" s="235"/>
      <c r="J177" s="235"/>
      <c r="K177" s="235"/>
      <c r="L177" s="235"/>
      <c r="M177" s="235"/>
      <c r="N177" s="234"/>
      <c r="O177" s="234"/>
      <c r="P177" s="234"/>
      <c r="Q177" s="234"/>
      <c r="R177" s="235"/>
      <c r="S177" s="235"/>
      <c r="T177" s="235"/>
      <c r="U177" s="235"/>
      <c r="V177" s="235"/>
      <c r="W177" s="235"/>
      <c r="X177" s="235"/>
      <c r="Y177" s="235"/>
      <c r="Z177" s="214"/>
      <c r="AA177" s="214"/>
      <c r="AB177" s="214"/>
      <c r="AC177" s="214"/>
      <c r="AD177" s="214"/>
      <c r="AE177" s="214"/>
      <c r="AF177" s="214"/>
      <c r="AG177" s="214" t="s">
        <v>283</v>
      </c>
      <c r="AH177" s="214">
        <v>0</v>
      </c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</row>
    <row r="178" spans="1:60" ht="22.5" outlineLevel="3" x14ac:dyDescent="0.2">
      <c r="A178" s="231"/>
      <c r="B178" s="232"/>
      <c r="C178" s="263" t="s">
        <v>1011</v>
      </c>
      <c r="D178" s="237"/>
      <c r="E178" s="238">
        <v>17.871500000000001</v>
      </c>
      <c r="F178" s="235"/>
      <c r="G178" s="235"/>
      <c r="H178" s="235"/>
      <c r="I178" s="235"/>
      <c r="J178" s="235"/>
      <c r="K178" s="235"/>
      <c r="L178" s="235"/>
      <c r="M178" s="235"/>
      <c r="N178" s="234"/>
      <c r="O178" s="234"/>
      <c r="P178" s="234"/>
      <c r="Q178" s="234"/>
      <c r="R178" s="235"/>
      <c r="S178" s="235"/>
      <c r="T178" s="235"/>
      <c r="U178" s="235"/>
      <c r="V178" s="235"/>
      <c r="W178" s="235"/>
      <c r="X178" s="235"/>
      <c r="Y178" s="235"/>
      <c r="Z178" s="214"/>
      <c r="AA178" s="214"/>
      <c r="AB178" s="214"/>
      <c r="AC178" s="214"/>
      <c r="AD178" s="214"/>
      <c r="AE178" s="214"/>
      <c r="AF178" s="214"/>
      <c r="AG178" s="214" t="s">
        <v>283</v>
      </c>
      <c r="AH178" s="214">
        <v>0</v>
      </c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</row>
    <row r="179" spans="1:60" outlineLevel="3" x14ac:dyDescent="0.2">
      <c r="A179" s="231"/>
      <c r="B179" s="232"/>
      <c r="C179" s="263" t="s">
        <v>1012</v>
      </c>
      <c r="D179" s="237"/>
      <c r="E179" s="238">
        <v>0.27</v>
      </c>
      <c r="F179" s="235"/>
      <c r="G179" s="235"/>
      <c r="H179" s="235"/>
      <c r="I179" s="235"/>
      <c r="J179" s="235"/>
      <c r="K179" s="235"/>
      <c r="L179" s="235"/>
      <c r="M179" s="235"/>
      <c r="N179" s="234"/>
      <c r="O179" s="234"/>
      <c r="P179" s="234"/>
      <c r="Q179" s="234"/>
      <c r="R179" s="235"/>
      <c r="S179" s="235"/>
      <c r="T179" s="235"/>
      <c r="U179" s="235"/>
      <c r="V179" s="235"/>
      <c r="W179" s="235"/>
      <c r="X179" s="235"/>
      <c r="Y179" s="235"/>
      <c r="Z179" s="214"/>
      <c r="AA179" s="214"/>
      <c r="AB179" s="214"/>
      <c r="AC179" s="214"/>
      <c r="AD179" s="214"/>
      <c r="AE179" s="214"/>
      <c r="AF179" s="214"/>
      <c r="AG179" s="214" t="s">
        <v>283</v>
      </c>
      <c r="AH179" s="214">
        <v>0</v>
      </c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</row>
    <row r="180" spans="1:60" outlineLevel="3" x14ac:dyDescent="0.2">
      <c r="A180" s="231"/>
      <c r="B180" s="232"/>
      <c r="C180" s="263" t="s">
        <v>1013</v>
      </c>
      <c r="D180" s="237"/>
      <c r="E180" s="238">
        <v>3.0499999999999999E-2</v>
      </c>
      <c r="F180" s="235"/>
      <c r="G180" s="235"/>
      <c r="H180" s="235"/>
      <c r="I180" s="235"/>
      <c r="J180" s="235"/>
      <c r="K180" s="235"/>
      <c r="L180" s="235"/>
      <c r="M180" s="235"/>
      <c r="N180" s="234"/>
      <c r="O180" s="234"/>
      <c r="P180" s="234"/>
      <c r="Q180" s="234"/>
      <c r="R180" s="235"/>
      <c r="S180" s="235"/>
      <c r="T180" s="235"/>
      <c r="U180" s="235"/>
      <c r="V180" s="235"/>
      <c r="W180" s="235"/>
      <c r="X180" s="235"/>
      <c r="Y180" s="235"/>
      <c r="Z180" s="214"/>
      <c r="AA180" s="214"/>
      <c r="AB180" s="214"/>
      <c r="AC180" s="214"/>
      <c r="AD180" s="214"/>
      <c r="AE180" s="214"/>
      <c r="AF180" s="214"/>
      <c r="AG180" s="214" t="s">
        <v>283</v>
      </c>
      <c r="AH180" s="214">
        <v>0</v>
      </c>
      <c r="AI180" s="214"/>
      <c r="AJ180" s="214"/>
      <c r="AK180" s="214"/>
      <c r="AL180" s="214"/>
      <c r="AM180" s="214"/>
      <c r="AN180" s="214"/>
      <c r="AO180" s="214"/>
      <c r="AP180" s="214"/>
      <c r="AQ180" s="214"/>
      <c r="AR180" s="214"/>
      <c r="AS180" s="214"/>
      <c r="AT180" s="214"/>
      <c r="AU180" s="214"/>
      <c r="AV180" s="214"/>
      <c r="AW180" s="214"/>
      <c r="AX180" s="214"/>
      <c r="AY180" s="214"/>
      <c r="AZ180" s="214"/>
      <c r="BA180" s="214"/>
      <c r="BB180" s="214"/>
      <c r="BC180" s="214"/>
      <c r="BD180" s="214"/>
      <c r="BE180" s="214"/>
      <c r="BF180" s="214"/>
      <c r="BG180" s="214"/>
      <c r="BH180" s="214"/>
    </row>
    <row r="181" spans="1:60" outlineLevel="1" x14ac:dyDescent="0.2">
      <c r="A181" s="248">
        <v>68</v>
      </c>
      <c r="B181" s="249" t="s">
        <v>611</v>
      </c>
      <c r="C181" s="262" t="s">
        <v>612</v>
      </c>
      <c r="D181" s="250" t="s">
        <v>342</v>
      </c>
      <c r="E181" s="251">
        <v>8.5500000000000007</v>
      </c>
      <c r="F181" s="252"/>
      <c r="G181" s="253">
        <f>ROUND(E181*F181,2)</f>
        <v>0</v>
      </c>
      <c r="H181" s="236"/>
      <c r="I181" s="235">
        <f>ROUND(E181*H181,2)</f>
        <v>0</v>
      </c>
      <c r="J181" s="236"/>
      <c r="K181" s="235">
        <f>ROUND(E181*J181,2)</f>
        <v>0</v>
      </c>
      <c r="L181" s="235">
        <v>21</v>
      </c>
      <c r="M181" s="235">
        <f>G181*(1+L181/100)</f>
        <v>0</v>
      </c>
      <c r="N181" s="234">
        <v>1.4080000000000001E-2</v>
      </c>
      <c r="O181" s="234">
        <f>ROUND(E181*N181,2)</f>
        <v>0.12</v>
      </c>
      <c r="P181" s="234">
        <v>0</v>
      </c>
      <c r="Q181" s="234">
        <f>ROUND(E181*P181,2)</f>
        <v>0</v>
      </c>
      <c r="R181" s="235"/>
      <c r="S181" s="235" t="s">
        <v>277</v>
      </c>
      <c r="T181" s="235" t="s">
        <v>278</v>
      </c>
      <c r="U181" s="235">
        <v>0.4</v>
      </c>
      <c r="V181" s="235">
        <f>ROUND(E181*U181,2)</f>
        <v>3.42</v>
      </c>
      <c r="W181" s="235"/>
      <c r="X181" s="235" t="s">
        <v>279</v>
      </c>
      <c r="Y181" s="235" t="s">
        <v>280</v>
      </c>
      <c r="Z181" s="214"/>
      <c r="AA181" s="214"/>
      <c r="AB181" s="214"/>
      <c r="AC181" s="214"/>
      <c r="AD181" s="214"/>
      <c r="AE181" s="214"/>
      <c r="AF181" s="214"/>
      <c r="AG181" s="214" t="s">
        <v>281</v>
      </c>
      <c r="AH181" s="214"/>
      <c r="AI181" s="214"/>
      <c r="AJ181" s="214"/>
      <c r="AK181" s="214"/>
      <c r="AL181" s="214"/>
      <c r="AM181" s="214"/>
      <c r="AN181" s="214"/>
      <c r="AO181" s="214"/>
      <c r="AP181" s="214"/>
      <c r="AQ181" s="214"/>
      <c r="AR181" s="214"/>
      <c r="AS181" s="214"/>
      <c r="AT181" s="214"/>
      <c r="AU181" s="214"/>
      <c r="AV181" s="214"/>
      <c r="AW181" s="214"/>
      <c r="AX181" s="214"/>
      <c r="AY181" s="214"/>
      <c r="AZ181" s="214"/>
      <c r="BA181" s="214"/>
      <c r="BB181" s="214"/>
      <c r="BC181" s="214"/>
      <c r="BD181" s="214"/>
      <c r="BE181" s="214"/>
      <c r="BF181" s="214"/>
      <c r="BG181" s="214"/>
      <c r="BH181" s="214"/>
    </row>
    <row r="182" spans="1:60" outlineLevel="2" x14ac:dyDescent="0.2">
      <c r="A182" s="231"/>
      <c r="B182" s="232"/>
      <c r="C182" s="263" t="s">
        <v>1014</v>
      </c>
      <c r="D182" s="237"/>
      <c r="E182" s="238">
        <v>2.6187</v>
      </c>
      <c r="F182" s="235"/>
      <c r="G182" s="235"/>
      <c r="H182" s="235"/>
      <c r="I182" s="235"/>
      <c r="J182" s="235"/>
      <c r="K182" s="235"/>
      <c r="L182" s="235"/>
      <c r="M182" s="235"/>
      <c r="N182" s="234"/>
      <c r="O182" s="234"/>
      <c r="P182" s="234"/>
      <c r="Q182" s="234"/>
      <c r="R182" s="235"/>
      <c r="S182" s="235"/>
      <c r="T182" s="235"/>
      <c r="U182" s="235"/>
      <c r="V182" s="235"/>
      <c r="W182" s="235"/>
      <c r="X182" s="235"/>
      <c r="Y182" s="235"/>
      <c r="Z182" s="214"/>
      <c r="AA182" s="214"/>
      <c r="AB182" s="214"/>
      <c r="AC182" s="214"/>
      <c r="AD182" s="214"/>
      <c r="AE182" s="214"/>
      <c r="AF182" s="214"/>
      <c r="AG182" s="214" t="s">
        <v>283</v>
      </c>
      <c r="AH182" s="214">
        <v>0</v>
      </c>
      <c r="AI182" s="214"/>
      <c r="AJ182" s="214"/>
      <c r="AK182" s="214"/>
      <c r="AL182" s="214"/>
      <c r="AM182" s="214"/>
      <c r="AN182" s="214"/>
      <c r="AO182" s="214"/>
      <c r="AP182" s="214"/>
      <c r="AQ182" s="214"/>
      <c r="AR182" s="214"/>
      <c r="AS182" s="214"/>
      <c r="AT182" s="214"/>
      <c r="AU182" s="214"/>
      <c r="AV182" s="214"/>
      <c r="AW182" s="214"/>
      <c r="AX182" s="214"/>
      <c r="AY182" s="214"/>
      <c r="AZ182" s="214"/>
      <c r="BA182" s="214"/>
      <c r="BB182" s="214"/>
      <c r="BC182" s="214"/>
      <c r="BD182" s="214"/>
      <c r="BE182" s="214"/>
      <c r="BF182" s="214"/>
      <c r="BG182" s="214"/>
      <c r="BH182" s="214"/>
    </row>
    <row r="183" spans="1:60" outlineLevel="3" x14ac:dyDescent="0.2">
      <c r="A183" s="231"/>
      <c r="B183" s="232"/>
      <c r="C183" s="263" t="s">
        <v>1015</v>
      </c>
      <c r="D183" s="237"/>
      <c r="E183" s="238">
        <v>1.3613</v>
      </c>
      <c r="F183" s="235"/>
      <c r="G183" s="235"/>
      <c r="H183" s="235"/>
      <c r="I183" s="235"/>
      <c r="J183" s="235"/>
      <c r="K183" s="235"/>
      <c r="L183" s="235"/>
      <c r="M183" s="235"/>
      <c r="N183" s="234"/>
      <c r="O183" s="234"/>
      <c r="P183" s="234"/>
      <c r="Q183" s="234"/>
      <c r="R183" s="235"/>
      <c r="S183" s="235"/>
      <c r="T183" s="235"/>
      <c r="U183" s="235"/>
      <c r="V183" s="235"/>
      <c r="W183" s="235"/>
      <c r="X183" s="235"/>
      <c r="Y183" s="235"/>
      <c r="Z183" s="214"/>
      <c r="AA183" s="214"/>
      <c r="AB183" s="214"/>
      <c r="AC183" s="214"/>
      <c r="AD183" s="214"/>
      <c r="AE183" s="214"/>
      <c r="AF183" s="214"/>
      <c r="AG183" s="214" t="s">
        <v>283</v>
      </c>
      <c r="AH183" s="214">
        <v>0</v>
      </c>
      <c r="AI183" s="214"/>
      <c r="AJ183" s="214"/>
      <c r="AK183" s="214"/>
      <c r="AL183" s="214"/>
      <c r="AM183" s="214"/>
      <c r="AN183" s="214"/>
      <c r="AO183" s="214"/>
      <c r="AP183" s="214"/>
      <c r="AQ183" s="214"/>
      <c r="AR183" s="214"/>
      <c r="AS183" s="214"/>
      <c r="AT183" s="214"/>
      <c r="AU183" s="214"/>
      <c r="AV183" s="214"/>
      <c r="AW183" s="214"/>
      <c r="AX183" s="214"/>
      <c r="AY183" s="214"/>
      <c r="AZ183" s="214"/>
      <c r="BA183" s="214"/>
      <c r="BB183" s="214"/>
      <c r="BC183" s="214"/>
      <c r="BD183" s="214"/>
      <c r="BE183" s="214"/>
      <c r="BF183" s="214"/>
      <c r="BG183" s="214"/>
      <c r="BH183" s="214"/>
    </row>
    <row r="184" spans="1:60" outlineLevel="3" x14ac:dyDescent="0.2">
      <c r="A184" s="231"/>
      <c r="B184" s="232"/>
      <c r="C184" s="263" t="s">
        <v>1016</v>
      </c>
      <c r="D184" s="237"/>
      <c r="E184" s="238">
        <v>0.98</v>
      </c>
      <c r="F184" s="235"/>
      <c r="G184" s="235"/>
      <c r="H184" s="235"/>
      <c r="I184" s="235"/>
      <c r="J184" s="235"/>
      <c r="K184" s="235"/>
      <c r="L184" s="235"/>
      <c r="M184" s="235"/>
      <c r="N184" s="234"/>
      <c r="O184" s="234"/>
      <c r="P184" s="234"/>
      <c r="Q184" s="234"/>
      <c r="R184" s="235"/>
      <c r="S184" s="235"/>
      <c r="T184" s="235"/>
      <c r="U184" s="235"/>
      <c r="V184" s="235"/>
      <c r="W184" s="235"/>
      <c r="X184" s="235"/>
      <c r="Y184" s="235"/>
      <c r="Z184" s="214"/>
      <c r="AA184" s="214"/>
      <c r="AB184" s="214"/>
      <c r="AC184" s="214"/>
      <c r="AD184" s="214"/>
      <c r="AE184" s="214"/>
      <c r="AF184" s="214"/>
      <c r="AG184" s="214" t="s">
        <v>283</v>
      </c>
      <c r="AH184" s="214">
        <v>0</v>
      </c>
      <c r="AI184" s="214"/>
      <c r="AJ184" s="214"/>
      <c r="AK184" s="214"/>
      <c r="AL184" s="214"/>
      <c r="AM184" s="214"/>
      <c r="AN184" s="214"/>
      <c r="AO184" s="214"/>
      <c r="AP184" s="214"/>
      <c r="AQ184" s="214"/>
      <c r="AR184" s="214"/>
      <c r="AS184" s="214"/>
      <c r="AT184" s="214"/>
      <c r="AU184" s="214"/>
      <c r="AV184" s="214"/>
      <c r="AW184" s="214"/>
      <c r="AX184" s="214"/>
      <c r="AY184" s="214"/>
      <c r="AZ184" s="214"/>
      <c r="BA184" s="214"/>
      <c r="BB184" s="214"/>
      <c r="BC184" s="214"/>
      <c r="BD184" s="214"/>
      <c r="BE184" s="214"/>
      <c r="BF184" s="214"/>
      <c r="BG184" s="214"/>
      <c r="BH184" s="214"/>
    </row>
    <row r="185" spans="1:60" outlineLevel="3" x14ac:dyDescent="0.2">
      <c r="A185" s="231"/>
      <c r="B185" s="232"/>
      <c r="C185" s="263" t="s">
        <v>1017</v>
      </c>
      <c r="D185" s="237"/>
      <c r="E185" s="238">
        <v>3.59</v>
      </c>
      <c r="F185" s="235"/>
      <c r="G185" s="235"/>
      <c r="H185" s="235"/>
      <c r="I185" s="235"/>
      <c r="J185" s="235"/>
      <c r="K185" s="235"/>
      <c r="L185" s="235"/>
      <c r="M185" s="235"/>
      <c r="N185" s="234"/>
      <c r="O185" s="234"/>
      <c r="P185" s="234"/>
      <c r="Q185" s="234"/>
      <c r="R185" s="235"/>
      <c r="S185" s="235"/>
      <c r="T185" s="235"/>
      <c r="U185" s="235"/>
      <c r="V185" s="235"/>
      <c r="W185" s="235"/>
      <c r="X185" s="235"/>
      <c r="Y185" s="235"/>
      <c r="Z185" s="214"/>
      <c r="AA185" s="214"/>
      <c r="AB185" s="214"/>
      <c r="AC185" s="214"/>
      <c r="AD185" s="214"/>
      <c r="AE185" s="214"/>
      <c r="AF185" s="214"/>
      <c r="AG185" s="214" t="s">
        <v>283</v>
      </c>
      <c r="AH185" s="214">
        <v>0</v>
      </c>
      <c r="AI185" s="214"/>
      <c r="AJ185" s="214"/>
      <c r="AK185" s="214"/>
      <c r="AL185" s="214"/>
      <c r="AM185" s="214"/>
      <c r="AN185" s="214"/>
      <c r="AO185" s="214"/>
      <c r="AP185" s="214"/>
      <c r="AQ185" s="214"/>
      <c r="AR185" s="214"/>
      <c r="AS185" s="214"/>
      <c r="AT185" s="214"/>
      <c r="AU185" s="214"/>
      <c r="AV185" s="214"/>
      <c r="AW185" s="214"/>
      <c r="AX185" s="214"/>
      <c r="AY185" s="214"/>
      <c r="AZ185" s="214"/>
      <c r="BA185" s="214"/>
      <c r="BB185" s="214"/>
      <c r="BC185" s="214"/>
      <c r="BD185" s="214"/>
      <c r="BE185" s="214"/>
      <c r="BF185" s="214"/>
      <c r="BG185" s="214"/>
      <c r="BH185" s="214"/>
    </row>
    <row r="186" spans="1:60" outlineLevel="1" x14ac:dyDescent="0.2">
      <c r="A186" s="254">
        <v>69</v>
      </c>
      <c r="B186" s="255" t="s">
        <v>631</v>
      </c>
      <c r="C186" s="264" t="s">
        <v>632</v>
      </c>
      <c r="D186" s="256" t="s">
        <v>342</v>
      </c>
      <c r="E186" s="257">
        <v>8.5500000000000007</v>
      </c>
      <c r="F186" s="258"/>
      <c r="G186" s="259">
        <f>ROUND(E186*F186,2)</f>
        <v>0</v>
      </c>
      <c r="H186" s="236"/>
      <c r="I186" s="235">
        <f>ROUND(E186*H186,2)</f>
        <v>0</v>
      </c>
      <c r="J186" s="236"/>
      <c r="K186" s="235">
        <f>ROUND(E186*J186,2)</f>
        <v>0</v>
      </c>
      <c r="L186" s="235">
        <v>21</v>
      </c>
      <c r="M186" s="235">
        <f>G186*(1+L186/100)</f>
        <v>0</v>
      </c>
      <c r="N186" s="234">
        <v>0</v>
      </c>
      <c r="O186" s="234">
        <f>ROUND(E186*N186,2)</f>
        <v>0</v>
      </c>
      <c r="P186" s="234">
        <v>0</v>
      </c>
      <c r="Q186" s="234">
        <f>ROUND(E186*P186,2)</f>
        <v>0</v>
      </c>
      <c r="R186" s="235"/>
      <c r="S186" s="235" t="s">
        <v>277</v>
      </c>
      <c r="T186" s="235" t="s">
        <v>278</v>
      </c>
      <c r="U186" s="235">
        <v>0.24</v>
      </c>
      <c r="V186" s="235">
        <f>ROUND(E186*U186,2)</f>
        <v>2.0499999999999998</v>
      </c>
      <c r="W186" s="235"/>
      <c r="X186" s="235" t="s">
        <v>279</v>
      </c>
      <c r="Y186" s="235" t="s">
        <v>280</v>
      </c>
      <c r="Z186" s="214"/>
      <c r="AA186" s="214"/>
      <c r="AB186" s="214"/>
      <c r="AC186" s="214"/>
      <c r="AD186" s="214"/>
      <c r="AE186" s="214"/>
      <c r="AF186" s="214"/>
      <c r="AG186" s="214" t="s">
        <v>281</v>
      </c>
      <c r="AH186" s="214"/>
      <c r="AI186" s="214"/>
      <c r="AJ186" s="214"/>
      <c r="AK186" s="214"/>
      <c r="AL186" s="214"/>
      <c r="AM186" s="214"/>
      <c r="AN186" s="214"/>
      <c r="AO186" s="214"/>
      <c r="AP186" s="214"/>
      <c r="AQ186" s="214"/>
      <c r="AR186" s="214"/>
      <c r="AS186" s="214"/>
      <c r="AT186" s="214"/>
      <c r="AU186" s="214"/>
      <c r="AV186" s="214"/>
      <c r="AW186" s="214"/>
      <c r="AX186" s="214"/>
      <c r="AY186" s="214"/>
      <c r="AZ186" s="214"/>
      <c r="BA186" s="214"/>
      <c r="BB186" s="214"/>
      <c r="BC186" s="214"/>
      <c r="BD186" s="214"/>
      <c r="BE186" s="214"/>
      <c r="BF186" s="214"/>
      <c r="BG186" s="214"/>
      <c r="BH186" s="214"/>
    </row>
    <row r="187" spans="1:60" ht="22.5" outlineLevel="1" x14ac:dyDescent="0.2">
      <c r="A187" s="248">
        <v>70</v>
      </c>
      <c r="B187" s="249" t="s">
        <v>573</v>
      </c>
      <c r="C187" s="262" t="s">
        <v>1018</v>
      </c>
      <c r="D187" s="250" t="s">
        <v>342</v>
      </c>
      <c r="E187" s="251">
        <v>28.7</v>
      </c>
      <c r="F187" s="252"/>
      <c r="G187" s="253">
        <f>ROUND(E187*F187,2)</f>
        <v>0</v>
      </c>
      <c r="H187" s="236"/>
      <c r="I187" s="235">
        <f>ROUND(E187*H187,2)</f>
        <v>0</v>
      </c>
      <c r="J187" s="236"/>
      <c r="K187" s="235">
        <f>ROUND(E187*J187,2)</f>
        <v>0</v>
      </c>
      <c r="L187" s="235">
        <v>21</v>
      </c>
      <c r="M187" s="235">
        <f>G187*(1+L187/100)</f>
        <v>0</v>
      </c>
      <c r="N187" s="234">
        <v>0</v>
      </c>
      <c r="O187" s="234">
        <f>ROUND(E187*N187,2)</f>
        <v>0</v>
      </c>
      <c r="P187" s="234">
        <v>0</v>
      </c>
      <c r="Q187" s="234">
        <f>ROUND(E187*P187,2)</f>
        <v>0</v>
      </c>
      <c r="R187" s="235"/>
      <c r="S187" s="235" t="s">
        <v>311</v>
      </c>
      <c r="T187" s="235" t="s">
        <v>312</v>
      </c>
      <c r="U187" s="235">
        <v>0</v>
      </c>
      <c r="V187" s="235">
        <f>ROUND(E187*U187,2)</f>
        <v>0</v>
      </c>
      <c r="W187" s="235"/>
      <c r="X187" s="235" t="s">
        <v>279</v>
      </c>
      <c r="Y187" s="235" t="s">
        <v>280</v>
      </c>
      <c r="Z187" s="214"/>
      <c r="AA187" s="214"/>
      <c r="AB187" s="214"/>
      <c r="AC187" s="214"/>
      <c r="AD187" s="214"/>
      <c r="AE187" s="214"/>
      <c r="AF187" s="214"/>
      <c r="AG187" s="214" t="s">
        <v>281</v>
      </c>
      <c r="AH187" s="214"/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</row>
    <row r="188" spans="1:60" outlineLevel="2" x14ac:dyDescent="0.2">
      <c r="A188" s="231"/>
      <c r="B188" s="232"/>
      <c r="C188" s="263" t="s">
        <v>1019</v>
      </c>
      <c r="D188" s="237"/>
      <c r="E188" s="238">
        <v>28.7</v>
      </c>
      <c r="F188" s="235"/>
      <c r="G188" s="235"/>
      <c r="H188" s="235"/>
      <c r="I188" s="235"/>
      <c r="J188" s="235"/>
      <c r="K188" s="235"/>
      <c r="L188" s="235"/>
      <c r="M188" s="235"/>
      <c r="N188" s="234"/>
      <c r="O188" s="234"/>
      <c r="P188" s="234"/>
      <c r="Q188" s="234"/>
      <c r="R188" s="235"/>
      <c r="S188" s="235"/>
      <c r="T188" s="235"/>
      <c r="U188" s="235"/>
      <c r="V188" s="235"/>
      <c r="W188" s="235"/>
      <c r="X188" s="235"/>
      <c r="Y188" s="235"/>
      <c r="Z188" s="214"/>
      <c r="AA188" s="214"/>
      <c r="AB188" s="214"/>
      <c r="AC188" s="214"/>
      <c r="AD188" s="214"/>
      <c r="AE188" s="214"/>
      <c r="AF188" s="214"/>
      <c r="AG188" s="214" t="s">
        <v>283</v>
      </c>
      <c r="AH188" s="214">
        <v>0</v>
      </c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</row>
    <row r="189" spans="1:60" outlineLevel="1" x14ac:dyDescent="0.2">
      <c r="A189" s="254">
        <v>71</v>
      </c>
      <c r="B189" s="255" t="s">
        <v>577</v>
      </c>
      <c r="C189" s="264" t="s">
        <v>1020</v>
      </c>
      <c r="D189" s="256" t="s">
        <v>351</v>
      </c>
      <c r="E189" s="257">
        <v>7.4</v>
      </c>
      <c r="F189" s="258"/>
      <c r="G189" s="259">
        <f>ROUND(E189*F189,2)</f>
        <v>0</v>
      </c>
      <c r="H189" s="236"/>
      <c r="I189" s="235">
        <f>ROUND(E189*H189,2)</f>
        <v>0</v>
      </c>
      <c r="J189" s="236"/>
      <c r="K189" s="235">
        <f>ROUND(E189*J189,2)</f>
        <v>0</v>
      </c>
      <c r="L189" s="235">
        <v>21</v>
      </c>
      <c r="M189" s="235">
        <f>G189*(1+L189/100)</f>
        <v>0</v>
      </c>
      <c r="N189" s="234">
        <v>0</v>
      </c>
      <c r="O189" s="234">
        <f>ROUND(E189*N189,2)</f>
        <v>0</v>
      </c>
      <c r="P189" s="234">
        <v>0</v>
      </c>
      <c r="Q189" s="234">
        <f>ROUND(E189*P189,2)</f>
        <v>0</v>
      </c>
      <c r="R189" s="235"/>
      <c r="S189" s="235" t="s">
        <v>311</v>
      </c>
      <c r="T189" s="235" t="s">
        <v>312</v>
      </c>
      <c r="U189" s="235">
        <v>0</v>
      </c>
      <c r="V189" s="235">
        <f>ROUND(E189*U189,2)</f>
        <v>0</v>
      </c>
      <c r="W189" s="235"/>
      <c r="X189" s="235" t="s">
        <v>279</v>
      </c>
      <c r="Y189" s="235" t="s">
        <v>280</v>
      </c>
      <c r="Z189" s="214"/>
      <c r="AA189" s="214"/>
      <c r="AB189" s="214"/>
      <c r="AC189" s="214"/>
      <c r="AD189" s="214"/>
      <c r="AE189" s="214"/>
      <c r="AF189" s="214"/>
      <c r="AG189" s="214" t="s">
        <v>293</v>
      </c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</row>
    <row r="190" spans="1:60" outlineLevel="1" x14ac:dyDescent="0.2">
      <c r="A190" s="254">
        <v>72</v>
      </c>
      <c r="B190" s="255" t="s">
        <v>650</v>
      </c>
      <c r="C190" s="264" t="s">
        <v>1021</v>
      </c>
      <c r="D190" s="256" t="s">
        <v>351</v>
      </c>
      <c r="E190" s="257">
        <v>1</v>
      </c>
      <c r="F190" s="258"/>
      <c r="G190" s="259">
        <f>ROUND(E190*F190,2)</f>
        <v>0</v>
      </c>
      <c r="H190" s="236"/>
      <c r="I190" s="235">
        <f>ROUND(E190*H190,2)</f>
        <v>0</v>
      </c>
      <c r="J190" s="236"/>
      <c r="K190" s="235">
        <f>ROUND(E190*J190,2)</f>
        <v>0</v>
      </c>
      <c r="L190" s="235">
        <v>21</v>
      </c>
      <c r="M190" s="235">
        <f>G190*(1+L190/100)</f>
        <v>0</v>
      </c>
      <c r="N190" s="234">
        <v>0</v>
      </c>
      <c r="O190" s="234">
        <f>ROUND(E190*N190,2)</f>
        <v>0</v>
      </c>
      <c r="P190" s="234">
        <v>0</v>
      </c>
      <c r="Q190" s="234">
        <f>ROUND(E190*P190,2)</f>
        <v>0</v>
      </c>
      <c r="R190" s="235"/>
      <c r="S190" s="235" t="s">
        <v>311</v>
      </c>
      <c r="T190" s="235" t="s">
        <v>312</v>
      </c>
      <c r="U190" s="235">
        <v>0</v>
      </c>
      <c r="V190" s="235">
        <f>ROUND(E190*U190,2)</f>
        <v>0</v>
      </c>
      <c r="W190" s="235"/>
      <c r="X190" s="235" t="s">
        <v>279</v>
      </c>
      <c r="Y190" s="235" t="s">
        <v>280</v>
      </c>
      <c r="Z190" s="214"/>
      <c r="AA190" s="214"/>
      <c r="AB190" s="214"/>
      <c r="AC190" s="214"/>
      <c r="AD190" s="214"/>
      <c r="AE190" s="214"/>
      <c r="AF190" s="214"/>
      <c r="AG190" s="214" t="s">
        <v>281</v>
      </c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</row>
    <row r="191" spans="1:60" outlineLevel="1" x14ac:dyDescent="0.2">
      <c r="A191" s="248">
        <v>73</v>
      </c>
      <c r="B191" s="249" t="s">
        <v>1022</v>
      </c>
      <c r="C191" s="262" t="s">
        <v>1023</v>
      </c>
      <c r="D191" s="250" t="s">
        <v>276</v>
      </c>
      <c r="E191" s="251">
        <v>10.85</v>
      </c>
      <c r="F191" s="252"/>
      <c r="G191" s="253">
        <f>ROUND(E191*F191,2)</f>
        <v>0</v>
      </c>
      <c r="H191" s="236"/>
      <c r="I191" s="235">
        <f>ROUND(E191*H191,2)</f>
        <v>0</v>
      </c>
      <c r="J191" s="236"/>
      <c r="K191" s="235">
        <f>ROUND(E191*J191,2)</f>
        <v>0</v>
      </c>
      <c r="L191" s="235">
        <v>21</v>
      </c>
      <c r="M191" s="235">
        <f>G191*(1+L191/100)</f>
        <v>0</v>
      </c>
      <c r="N191" s="234">
        <v>2.5249999999999999</v>
      </c>
      <c r="O191" s="234">
        <f>ROUND(E191*N191,2)</f>
        <v>27.4</v>
      </c>
      <c r="P191" s="234">
        <v>0</v>
      </c>
      <c r="Q191" s="234">
        <f>ROUND(E191*P191,2)</f>
        <v>0</v>
      </c>
      <c r="R191" s="235"/>
      <c r="S191" s="235" t="s">
        <v>277</v>
      </c>
      <c r="T191" s="235" t="s">
        <v>278</v>
      </c>
      <c r="U191" s="235">
        <v>2.3170000000000002</v>
      </c>
      <c r="V191" s="235">
        <f>ROUND(E191*U191,2)</f>
        <v>25.14</v>
      </c>
      <c r="W191" s="235"/>
      <c r="X191" s="235" t="s">
        <v>279</v>
      </c>
      <c r="Y191" s="235" t="s">
        <v>280</v>
      </c>
      <c r="Z191" s="214"/>
      <c r="AA191" s="214"/>
      <c r="AB191" s="214"/>
      <c r="AC191" s="214"/>
      <c r="AD191" s="214"/>
      <c r="AE191" s="214"/>
      <c r="AF191" s="214"/>
      <c r="AG191" s="214" t="s">
        <v>293</v>
      </c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</row>
    <row r="192" spans="1:60" outlineLevel="2" x14ac:dyDescent="0.2">
      <c r="A192" s="231"/>
      <c r="B192" s="232"/>
      <c r="C192" s="263" t="s">
        <v>1024</v>
      </c>
      <c r="D192" s="237"/>
      <c r="E192" s="238">
        <v>1.51125</v>
      </c>
      <c r="F192" s="235"/>
      <c r="G192" s="235"/>
      <c r="H192" s="235"/>
      <c r="I192" s="235"/>
      <c r="J192" s="235"/>
      <c r="K192" s="235"/>
      <c r="L192" s="235"/>
      <c r="M192" s="235"/>
      <c r="N192" s="234"/>
      <c r="O192" s="234"/>
      <c r="P192" s="234"/>
      <c r="Q192" s="234"/>
      <c r="R192" s="235"/>
      <c r="S192" s="235"/>
      <c r="T192" s="235"/>
      <c r="U192" s="235"/>
      <c r="V192" s="235"/>
      <c r="W192" s="235"/>
      <c r="X192" s="235"/>
      <c r="Y192" s="235"/>
      <c r="Z192" s="214"/>
      <c r="AA192" s="214"/>
      <c r="AB192" s="214"/>
      <c r="AC192" s="214"/>
      <c r="AD192" s="214"/>
      <c r="AE192" s="214"/>
      <c r="AF192" s="214"/>
      <c r="AG192" s="214" t="s">
        <v>283</v>
      </c>
      <c r="AH192" s="214">
        <v>0</v>
      </c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</row>
    <row r="193" spans="1:60" outlineLevel="3" x14ac:dyDescent="0.2">
      <c r="A193" s="231"/>
      <c r="B193" s="232"/>
      <c r="C193" s="263" t="s">
        <v>1025</v>
      </c>
      <c r="D193" s="237"/>
      <c r="E193" s="238">
        <v>3.573</v>
      </c>
      <c r="F193" s="235"/>
      <c r="G193" s="235"/>
      <c r="H193" s="235"/>
      <c r="I193" s="235"/>
      <c r="J193" s="235"/>
      <c r="K193" s="235"/>
      <c r="L193" s="235"/>
      <c r="M193" s="235"/>
      <c r="N193" s="234"/>
      <c r="O193" s="234"/>
      <c r="P193" s="234"/>
      <c r="Q193" s="234"/>
      <c r="R193" s="235"/>
      <c r="S193" s="235"/>
      <c r="T193" s="235"/>
      <c r="U193" s="235"/>
      <c r="V193" s="235"/>
      <c r="W193" s="235"/>
      <c r="X193" s="235"/>
      <c r="Y193" s="235"/>
      <c r="Z193" s="214"/>
      <c r="AA193" s="214"/>
      <c r="AB193" s="214"/>
      <c r="AC193" s="214"/>
      <c r="AD193" s="214"/>
      <c r="AE193" s="214"/>
      <c r="AF193" s="214"/>
      <c r="AG193" s="214" t="s">
        <v>283</v>
      </c>
      <c r="AH193" s="214">
        <v>0</v>
      </c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</row>
    <row r="194" spans="1:60" outlineLevel="3" x14ac:dyDescent="0.2">
      <c r="A194" s="231"/>
      <c r="B194" s="232"/>
      <c r="C194" s="263" t="s">
        <v>1026</v>
      </c>
      <c r="D194" s="237"/>
      <c r="E194" s="238">
        <v>0.93</v>
      </c>
      <c r="F194" s="235"/>
      <c r="G194" s="235"/>
      <c r="H194" s="235"/>
      <c r="I194" s="235"/>
      <c r="J194" s="235"/>
      <c r="K194" s="235"/>
      <c r="L194" s="235"/>
      <c r="M194" s="235"/>
      <c r="N194" s="234"/>
      <c r="O194" s="234"/>
      <c r="P194" s="234"/>
      <c r="Q194" s="234"/>
      <c r="R194" s="235"/>
      <c r="S194" s="235"/>
      <c r="T194" s="235"/>
      <c r="U194" s="235"/>
      <c r="V194" s="235"/>
      <c r="W194" s="235"/>
      <c r="X194" s="235"/>
      <c r="Y194" s="235"/>
      <c r="Z194" s="214"/>
      <c r="AA194" s="214"/>
      <c r="AB194" s="214"/>
      <c r="AC194" s="214"/>
      <c r="AD194" s="214"/>
      <c r="AE194" s="214"/>
      <c r="AF194" s="214"/>
      <c r="AG194" s="214" t="s">
        <v>283</v>
      </c>
      <c r="AH194" s="214">
        <v>0</v>
      </c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</row>
    <row r="195" spans="1:60" outlineLevel="3" x14ac:dyDescent="0.2">
      <c r="A195" s="231"/>
      <c r="B195" s="232"/>
      <c r="C195" s="263" t="s">
        <v>1027</v>
      </c>
      <c r="D195" s="237"/>
      <c r="E195" s="238">
        <v>4.0642500000000004</v>
      </c>
      <c r="F195" s="235"/>
      <c r="G195" s="235"/>
      <c r="H195" s="235"/>
      <c r="I195" s="235"/>
      <c r="J195" s="235"/>
      <c r="K195" s="235"/>
      <c r="L195" s="235"/>
      <c r="M195" s="235"/>
      <c r="N195" s="234"/>
      <c r="O195" s="234"/>
      <c r="P195" s="234"/>
      <c r="Q195" s="234"/>
      <c r="R195" s="235"/>
      <c r="S195" s="235"/>
      <c r="T195" s="235"/>
      <c r="U195" s="235"/>
      <c r="V195" s="235"/>
      <c r="W195" s="235"/>
      <c r="X195" s="235"/>
      <c r="Y195" s="235"/>
      <c r="Z195" s="214"/>
      <c r="AA195" s="214"/>
      <c r="AB195" s="214"/>
      <c r="AC195" s="214"/>
      <c r="AD195" s="214"/>
      <c r="AE195" s="214"/>
      <c r="AF195" s="214"/>
      <c r="AG195" s="214" t="s">
        <v>283</v>
      </c>
      <c r="AH195" s="214">
        <v>0</v>
      </c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</row>
    <row r="196" spans="1:60" outlineLevel="3" x14ac:dyDescent="0.2">
      <c r="A196" s="231"/>
      <c r="B196" s="232"/>
      <c r="C196" s="263" t="s">
        <v>1028</v>
      </c>
      <c r="D196" s="237"/>
      <c r="E196" s="238">
        <v>0.77149999999999996</v>
      </c>
      <c r="F196" s="235"/>
      <c r="G196" s="235"/>
      <c r="H196" s="235"/>
      <c r="I196" s="235"/>
      <c r="J196" s="235"/>
      <c r="K196" s="235"/>
      <c r="L196" s="235"/>
      <c r="M196" s="235"/>
      <c r="N196" s="234"/>
      <c r="O196" s="234"/>
      <c r="P196" s="234"/>
      <c r="Q196" s="234"/>
      <c r="R196" s="235"/>
      <c r="S196" s="235"/>
      <c r="T196" s="235"/>
      <c r="U196" s="235"/>
      <c r="V196" s="235"/>
      <c r="W196" s="235"/>
      <c r="X196" s="235"/>
      <c r="Y196" s="235"/>
      <c r="Z196" s="214"/>
      <c r="AA196" s="214"/>
      <c r="AB196" s="214"/>
      <c r="AC196" s="214"/>
      <c r="AD196" s="214"/>
      <c r="AE196" s="214"/>
      <c r="AF196" s="214"/>
      <c r="AG196" s="214" t="s">
        <v>283</v>
      </c>
      <c r="AH196" s="214">
        <v>0</v>
      </c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</row>
    <row r="197" spans="1:60" ht="22.5" outlineLevel="1" x14ac:dyDescent="0.2">
      <c r="A197" s="248">
        <v>74</v>
      </c>
      <c r="B197" s="249" t="s">
        <v>636</v>
      </c>
      <c r="C197" s="262" t="s">
        <v>637</v>
      </c>
      <c r="D197" s="250" t="s">
        <v>379</v>
      </c>
      <c r="E197" s="251">
        <v>1.22</v>
      </c>
      <c r="F197" s="252"/>
      <c r="G197" s="253">
        <f>ROUND(E197*F197,2)</f>
        <v>0</v>
      </c>
      <c r="H197" s="236"/>
      <c r="I197" s="235">
        <f>ROUND(E197*H197,2)</f>
        <v>0</v>
      </c>
      <c r="J197" s="236"/>
      <c r="K197" s="235">
        <f>ROUND(E197*J197,2)</f>
        <v>0</v>
      </c>
      <c r="L197" s="235">
        <v>21</v>
      </c>
      <c r="M197" s="235">
        <f>G197*(1+L197/100)</f>
        <v>0</v>
      </c>
      <c r="N197" s="234">
        <v>1.0662499999999999</v>
      </c>
      <c r="O197" s="234">
        <f>ROUND(E197*N197,2)</f>
        <v>1.3</v>
      </c>
      <c r="P197" s="234">
        <v>0</v>
      </c>
      <c r="Q197" s="234">
        <f>ROUND(E197*P197,2)</f>
        <v>0</v>
      </c>
      <c r="R197" s="235"/>
      <c r="S197" s="235" t="s">
        <v>277</v>
      </c>
      <c r="T197" s="235" t="s">
        <v>278</v>
      </c>
      <c r="U197" s="235">
        <v>15.23</v>
      </c>
      <c r="V197" s="235">
        <f>ROUND(E197*U197,2)</f>
        <v>18.579999999999998</v>
      </c>
      <c r="W197" s="235"/>
      <c r="X197" s="235" t="s">
        <v>279</v>
      </c>
      <c r="Y197" s="235" t="s">
        <v>280</v>
      </c>
      <c r="Z197" s="214"/>
      <c r="AA197" s="214"/>
      <c r="AB197" s="214"/>
      <c r="AC197" s="214"/>
      <c r="AD197" s="214"/>
      <c r="AE197" s="214"/>
      <c r="AF197" s="214"/>
      <c r="AG197" s="214" t="s">
        <v>293</v>
      </c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</row>
    <row r="198" spans="1:60" outlineLevel="2" x14ac:dyDescent="0.2">
      <c r="A198" s="231"/>
      <c r="B198" s="232"/>
      <c r="C198" s="263" t="s">
        <v>1029</v>
      </c>
      <c r="D198" s="237"/>
      <c r="E198" s="238">
        <v>5.5930000000000001E-2</v>
      </c>
      <c r="F198" s="235"/>
      <c r="G198" s="235"/>
      <c r="H198" s="235"/>
      <c r="I198" s="235"/>
      <c r="J198" s="235"/>
      <c r="K198" s="235"/>
      <c r="L198" s="235"/>
      <c r="M198" s="235"/>
      <c r="N198" s="234"/>
      <c r="O198" s="234"/>
      <c r="P198" s="234"/>
      <c r="Q198" s="234"/>
      <c r="R198" s="235"/>
      <c r="S198" s="235"/>
      <c r="T198" s="235"/>
      <c r="U198" s="235"/>
      <c r="V198" s="235"/>
      <c r="W198" s="235"/>
      <c r="X198" s="235"/>
      <c r="Y198" s="235"/>
      <c r="Z198" s="214"/>
      <c r="AA198" s="214"/>
      <c r="AB198" s="214"/>
      <c r="AC198" s="214"/>
      <c r="AD198" s="214"/>
      <c r="AE198" s="214"/>
      <c r="AF198" s="214"/>
      <c r="AG198" s="214" t="s">
        <v>283</v>
      </c>
      <c r="AH198" s="214">
        <v>0</v>
      </c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</row>
    <row r="199" spans="1:60" outlineLevel="3" x14ac:dyDescent="0.2">
      <c r="A199" s="231"/>
      <c r="B199" s="232"/>
      <c r="C199" s="263" t="s">
        <v>1030</v>
      </c>
      <c r="D199" s="237"/>
      <c r="E199" s="238">
        <v>0.13222999999999999</v>
      </c>
      <c r="F199" s="235"/>
      <c r="G199" s="235"/>
      <c r="H199" s="235"/>
      <c r="I199" s="235"/>
      <c r="J199" s="235"/>
      <c r="K199" s="235"/>
      <c r="L199" s="235"/>
      <c r="M199" s="235"/>
      <c r="N199" s="234"/>
      <c r="O199" s="234"/>
      <c r="P199" s="234"/>
      <c r="Q199" s="234"/>
      <c r="R199" s="235"/>
      <c r="S199" s="235"/>
      <c r="T199" s="235"/>
      <c r="U199" s="235"/>
      <c r="V199" s="235"/>
      <c r="W199" s="235"/>
      <c r="X199" s="235"/>
      <c r="Y199" s="235"/>
      <c r="Z199" s="214"/>
      <c r="AA199" s="214"/>
      <c r="AB199" s="214"/>
      <c r="AC199" s="214"/>
      <c r="AD199" s="214"/>
      <c r="AE199" s="214"/>
      <c r="AF199" s="214"/>
      <c r="AG199" s="214" t="s">
        <v>283</v>
      </c>
      <c r="AH199" s="214">
        <v>0</v>
      </c>
      <c r="AI199" s="214"/>
      <c r="AJ199" s="214"/>
      <c r="AK199" s="214"/>
      <c r="AL199" s="214"/>
      <c r="AM199" s="214"/>
      <c r="AN199" s="214"/>
      <c r="AO199" s="214"/>
      <c r="AP199" s="214"/>
      <c r="AQ199" s="214"/>
      <c r="AR199" s="214"/>
      <c r="AS199" s="214"/>
      <c r="AT199" s="214"/>
      <c r="AU199" s="214"/>
      <c r="AV199" s="214"/>
      <c r="AW199" s="214"/>
      <c r="AX199" s="214"/>
      <c r="AY199" s="214"/>
      <c r="AZ199" s="214"/>
      <c r="BA199" s="214"/>
      <c r="BB199" s="214"/>
      <c r="BC199" s="214"/>
      <c r="BD199" s="214"/>
      <c r="BE199" s="214"/>
      <c r="BF199" s="214"/>
      <c r="BG199" s="214"/>
      <c r="BH199" s="214"/>
    </row>
    <row r="200" spans="1:60" outlineLevel="3" x14ac:dyDescent="0.2">
      <c r="A200" s="231"/>
      <c r="B200" s="232"/>
      <c r="C200" s="263" t="s">
        <v>1031</v>
      </c>
      <c r="D200" s="237"/>
      <c r="E200" s="238">
        <v>3.4419999999999999E-2</v>
      </c>
      <c r="F200" s="235"/>
      <c r="G200" s="235"/>
      <c r="H200" s="235"/>
      <c r="I200" s="235"/>
      <c r="J200" s="235"/>
      <c r="K200" s="235"/>
      <c r="L200" s="235"/>
      <c r="M200" s="235"/>
      <c r="N200" s="234"/>
      <c r="O200" s="234"/>
      <c r="P200" s="234"/>
      <c r="Q200" s="234"/>
      <c r="R200" s="235"/>
      <c r="S200" s="235"/>
      <c r="T200" s="235"/>
      <c r="U200" s="235"/>
      <c r="V200" s="235"/>
      <c r="W200" s="235"/>
      <c r="X200" s="235"/>
      <c r="Y200" s="235"/>
      <c r="Z200" s="214"/>
      <c r="AA200" s="214"/>
      <c r="AB200" s="214"/>
      <c r="AC200" s="214"/>
      <c r="AD200" s="214"/>
      <c r="AE200" s="214"/>
      <c r="AF200" s="214"/>
      <c r="AG200" s="214" t="s">
        <v>283</v>
      </c>
      <c r="AH200" s="214">
        <v>0</v>
      </c>
      <c r="AI200" s="214"/>
      <c r="AJ200" s="214"/>
      <c r="AK200" s="214"/>
      <c r="AL200" s="214"/>
      <c r="AM200" s="214"/>
      <c r="AN200" s="214"/>
      <c r="AO200" s="214"/>
      <c r="AP200" s="214"/>
      <c r="AQ200" s="214"/>
      <c r="AR200" s="214"/>
      <c r="AS200" s="214"/>
      <c r="AT200" s="214"/>
      <c r="AU200" s="214"/>
      <c r="AV200" s="214"/>
      <c r="AW200" s="214"/>
      <c r="AX200" s="214"/>
      <c r="AY200" s="214"/>
      <c r="AZ200" s="214"/>
      <c r="BA200" s="214"/>
      <c r="BB200" s="214"/>
      <c r="BC200" s="214"/>
      <c r="BD200" s="214"/>
      <c r="BE200" s="214"/>
      <c r="BF200" s="214"/>
      <c r="BG200" s="214"/>
      <c r="BH200" s="214"/>
    </row>
    <row r="201" spans="1:60" ht="33.75" outlineLevel="3" x14ac:dyDescent="0.2">
      <c r="A201" s="231"/>
      <c r="B201" s="232"/>
      <c r="C201" s="263" t="s">
        <v>1032</v>
      </c>
      <c r="D201" s="237"/>
      <c r="E201" s="238">
        <v>0.15040999999999999</v>
      </c>
      <c r="F201" s="235"/>
      <c r="G201" s="235"/>
      <c r="H201" s="235"/>
      <c r="I201" s="235"/>
      <c r="J201" s="235"/>
      <c r="K201" s="235"/>
      <c r="L201" s="235"/>
      <c r="M201" s="235"/>
      <c r="N201" s="234"/>
      <c r="O201" s="234"/>
      <c r="P201" s="234"/>
      <c r="Q201" s="234"/>
      <c r="R201" s="235"/>
      <c r="S201" s="235"/>
      <c r="T201" s="235"/>
      <c r="U201" s="235"/>
      <c r="V201" s="235"/>
      <c r="W201" s="235"/>
      <c r="X201" s="235"/>
      <c r="Y201" s="235"/>
      <c r="Z201" s="214"/>
      <c r="AA201" s="214"/>
      <c r="AB201" s="214"/>
      <c r="AC201" s="214"/>
      <c r="AD201" s="214"/>
      <c r="AE201" s="214"/>
      <c r="AF201" s="214"/>
      <c r="AG201" s="214" t="s">
        <v>283</v>
      </c>
      <c r="AH201" s="214">
        <v>0</v>
      </c>
      <c r="AI201" s="214"/>
      <c r="AJ201" s="214"/>
      <c r="AK201" s="214"/>
      <c r="AL201" s="214"/>
      <c r="AM201" s="214"/>
      <c r="AN201" s="214"/>
      <c r="AO201" s="214"/>
      <c r="AP201" s="214"/>
      <c r="AQ201" s="214"/>
      <c r="AR201" s="214"/>
      <c r="AS201" s="214"/>
      <c r="AT201" s="214"/>
      <c r="AU201" s="214"/>
      <c r="AV201" s="214"/>
      <c r="AW201" s="214"/>
      <c r="AX201" s="214"/>
      <c r="AY201" s="214"/>
      <c r="AZ201" s="214"/>
      <c r="BA201" s="214"/>
      <c r="BB201" s="214"/>
      <c r="BC201" s="214"/>
      <c r="BD201" s="214"/>
      <c r="BE201" s="214"/>
      <c r="BF201" s="214"/>
      <c r="BG201" s="214"/>
      <c r="BH201" s="214"/>
    </row>
    <row r="202" spans="1:60" ht="22.5" outlineLevel="3" x14ac:dyDescent="0.2">
      <c r="A202" s="231"/>
      <c r="B202" s="232"/>
      <c r="C202" s="263" t="s">
        <v>1033</v>
      </c>
      <c r="D202" s="237"/>
      <c r="E202" s="238">
        <v>0.66117000000000004</v>
      </c>
      <c r="F202" s="235"/>
      <c r="G202" s="235"/>
      <c r="H202" s="235"/>
      <c r="I202" s="235"/>
      <c r="J202" s="235"/>
      <c r="K202" s="235"/>
      <c r="L202" s="235"/>
      <c r="M202" s="235"/>
      <c r="N202" s="234"/>
      <c r="O202" s="234"/>
      <c r="P202" s="234"/>
      <c r="Q202" s="234"/>
      <c r="R202" s="235"/>
      <c r="S202" s="235"/>
      <c r="T202" s="235"/>
      <c r="U202" s="235"/>
      <c r="V202" s="235"/>
      <c r="W202" s="235"/>
      <c r="X202" s="235"/>
      <c r="Y202" s="235"/>
      <c r="Z202" s="214"/>
      <c r="AA202" s="214"/>
      <c r="AB202" s="214"/>
      <c r="AC202" s="214"/>
      <c r="AD202" s="214"/>
      <c r="AE202" s="214"/>
      <c r="AF202" s="214"/>
      <c r="AG202" s="214" t="s">
        <v>283</v>
      </c>
      <c r="AH202" s="214">
        <v>0</v>
      </c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</row>
    <row r="203" spans="1:60" outlineLevel="3" x14ac:dyDescent="0.2">
      <c r="A203" s="231"/>
      <c r="B203" s="232"/>
      <c r="C203" s="263" t="s">
        <v>1034</v>
      </c>
      <c r="D203" s="237"/>
      <c r="E203" s="238">
        <v>2.4979999999999999E-2</v>
      </c>
      <c r="F203" s="235"/>
      <c r="G203" s="235"/>
      <c r="H203" s="235"/>
      <c r="I203" s="235"/>
      <c r="J203" s="235"/>
      <c r="K203" s="235"/>
      <c r="L203" s="235"/>
      <c r="M203" s="235"/>
      <c r="N203" s="234"/>
      <c r="O203" s="234"/>
      <c r="P203" s="234"/>
      <c r="Q203" s="234"/>
      <c r="R203" s="235"/>
      <c r="S203" s="235"/>
      <c r="T203" s="235"/>
      <c r="U203" s="235"/>
      <c r="V203" s="235"/>
      <c r="W203" s="235"/>
      <c r="X203" s="235"/>
      <c r="Y203" s="235"/>
      <c r="Z203" s="214"/>
      <c r="AA203" s="214"/>
      <c r="AB203" s="214"/>
      <c r="AC203" s="214"/>
      <c r="AD203" s="214"/>
      <c r="AE203" s="214"/>
      <c r="AF203" s="214"/>
      <c r="AG203" s="214" t="s">
        <v>283</v>
      </c>
      <c r="AH203" s="214">
        <v>0</v>
      </c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</row>
    <row r="204" spans="1:60" ht="22.5" outlineLevel="3" x14ac:dyDescent="0.2">
      <c r="A204" s="231"/>
      <c r="B204" s="232"/>
      <c r="C204" s="263" t="s">
        <v>1035</v>
      </c>
      <c r="D204" s="237"/>
      <c r="E204" s="238">
        <v>1.085E-2</v>
      </c>
      <c r="F204" s="235"/>
      <c r="G204" s="235"/>
      <c r="H204" s="235"/>
      <c r="I204" s="235"/>
      <c r="J204" s="235"/>
      <c r="K204" s="235"/>
      <c r="L204" s="235"/>
      <c r="M204" s="235"/>
      <c r="N204" s="234"/>
      <c r="O204" s="234"/>
      <c r="P204" s="234"/>
      <c r="Q204" s="234"/>
      <c r="R204" s="235"/>
      <c r="S204" s="235"/>
      <c r="T204" s="235"/>
      <c r="U204" s="235"/>
      <c r="V204" s="235"/>
      <c r="W204" s="235"/>
      <c r="X204" s="235"/>
      <c r="Y204" s="235"/>
      <c r="Z204" s="214"/>
      <c r="AA204" s="214"/>
      <c r="AB204" s="214"/>
      <c r="AC204" s="214"/>
      <c r="AD204" s="214"/>
      <c r="AE204" s="214"/>
      <c r="AF204" s="214"/>
      <c r="AG204" s="214" t="s">
        <v>283</v>
      </c>
      <c r="AH204" s="214">
        <v>0</v>
      </c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</row>
    <row r="205" spans="1:60" outlineLevel="3" x14ac:dyDescent="0.2">
      <c r="A205" s="231"/>
      <c r="B205" s="232"/>
      <c r="C205" s="263" t="s">
        <v>1036</v>
      </c>
      <c r="D205" s="237"/>
      <c r="E205" s="238">
        <v>0.12168</v>
      </c>
      <c r="F205" s="235"/>
      <c r="G205" s="235"/>
      <c r="H205" s="235"/>
      <c r="I205" s="235"/>
      <c r="J205" s="235"/>
      <c r="K205" s="235"/>
      <c r="L205" s="235"/>
      <c r="M205" s="235"/>
      <c r="N205" s="234"/>
      <c r="O205" s="234"/>
      <c r="P205" s="234"/>
      <c r="Q205" s="234"/>
      <c r="R205" s="235"/>
      <c r="S205" s="235"/>
      <c r="T205" s="235"/>
      <c r="U205" s="235"/>
      <c r="V205" s="235"/>
      <c r="W205" s="235"/>
      <c r="X205" s="235"/>
      <c r="Y205" s="235"/>
      <c r="Z205" s="214"/>
      <c r="AA205" s="214"/>
      <c r="AB205" s="214"/>
      <c r="AC205" s="214"/>
      <c r="AD205" s="214"/>
      <c r="AE205" s="214"/>
      <c r="AF205" s="214"/>
      <c r="AG205" s="214" t="s">
        <v>283</v>
      </c>
      <c r="AH205" s="214">
        <v>0</v>
      </c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</row>
    <row r="206" spans="1:60" outlineLevel="3" x14ac:dyDescent="0.2">
      <c r="A206" s="231"/>
      <c r="B206" s="232"/>
      <c r="C206" s="263" t="s">
        <v>1037</v>
      </c>
      <c r="D206" s="237"/>
      <c r="E206" s="238">
        <v>2.8309999999999998E-2</v>
      </c>
      <c r="F206" s="235"/>
      <c r="G206" s="235"/>
      <c r="H206" s="235"/>
      <c r="I206" s="235"/>
      <c r="J206" s="235"/>
      <c r="K206" s="235"/>
      <c r="L206" s="235"/>
      <c r="M206" s="235"/>
      <c r="N206" s="234"/>
      <c r="O206" s="234"/>
      <c r="P206" s="234"/>
      <c r="Q206" s="234"/>
      <c r="R206" s="235"/>
      <c r="S206" s="235"/>
      <c r="T206" s="235"/>
      <c r="U206" s="235"/>
      <c r="V206" s="235"/>
      <c r="W206" s="235"/>
      <c r="X206" s="235"/>
      <c r="Y206" s="235"/>
      <c r="Z206" s="214"/>
      <c r="AA206" s="214"/>
      <c r="AB206" s="214"/>
      <c r="AC206" s="214"/>
      <c r="AD206" s="214"/>
      <c r="AE206" s="214"/>
      <c r="AF206" s="214"/>
      <c r="AG206" s="214" t="s">
        <v>283</v>
      </c>
      <c r="AH206" s="214">
        <v>0</v>
      </c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</row>
    <row r="207" spans="1:60" x14ac:dyDescent="0.2">
      <c r="A207" s="241" t="s">
        <v>272</v>
      </c>
      <c r="B207" s="242" t="s">
        <v>158</v>
      </c>
      <c r="C207" s="261" t="s">
        <v>159</v>
      </c>
      <c r="D207" s="243"/>
      <c r="E207" s="244"/>
      <c r="F207" s="245"/>
      <c r="G207" s="246">
        <f>SUMIF(AG208:AG214,"&lt;&gt;NOR",G208:G214)</f>
        <v>0</v>
      </c>
      <c r="H207" s="240"/>
      <c r="I207" s="240">
        <f>SUM(I208:I214)</f>
        <v>0</v>
      </c>
      <c r="J207" s="240"/>
      <c r="K207" s="240">
        <f>SUM(K208:K214)</f>
        <v>0</v>
      </c>
      <c r="L207" s="240"/>
      <c r="M207" s="240">
        <f>SUM(M208:M214)</f>
        <v>0</v>
      </c>
      <c r="N207" s="239"/>
      <c r="O207" s="239">
        <f>SUM(O208:O214)</f>
        <v>0.21</v>
      </c>
      <c r="P207" s="239"/>
      <c r="Q207" s="239">
        <f>SUM(Q208:Q214)</f>
        <v>0</v>
      </c>
      <c r="R207" s="240"/>
      <c r="S207" s="240"/>
      <c r="T207" s="240"/>
      <c r="U207" s="240"/>
      <c r="V207" s="240">
        <f>SUM(V208:V214)</f>
        <v>5.58</v>
      </c>
      <c r="W207" s="240"/>
      <c r="X207" s="240"/>
      <c r="Y207" s="240"/>
      <c r="AG207" t="s">
        <v>273</v>
      </c>
    </row>
    <row r="208" spans="1:60" ht="22.5" outlineLevel="1" x14ac:dyDescent="0.2">
      <c r="A208" s="254">
        <v>75</v>
      </c>
      <c r="B208" s="255" t="s">
        <v>1038</v>
      </c>
      <c r="C208" s="264" t="s">
        <v>1039</v>
      </c>
      <c r="D208" s="256" t="s">
        <v>374</v>
      </c>
      <c r="E208" s="257">
        <v>2</v>
      </c>
      <c r="F208" s="258"/>
      <c r="G208" s="259">
        <f>ROUND(E208*F208,2)</f>
        <v>0</v>
      </c>
      <c r="H208" s="236"/>
      <c r="I208" s="235">
        <f>ROUND(E208*H208,2)</f>
        <v>0</v>
      </c>
      <c r="J208" s="236"/>
      <c r="K208" s="235">
        <f>ROUND(E208*J208,2)</f>
        <v>0</v>
      </c>
      <c r="L208" s="235">
        <v>21</v>
      </c>
      <c r="M208" s="235">
        <f>G208*(1+L208/100)</f>
        <v>0</v>
      </c>
      <c r="N208" s="234">
        <v>3.1109999999999999E-2</v>
      </c>
      <c r="O208" s="234">
        <f>ROUND(E208*N208,2)</f>
        <v>0.06</v>
      </c>
      <c r="P208" s="234">
        <v>0</v>
      </c>
      <c r="Q208" s="234">
        <f>ROUND(E208*P208,2)</f>
        <v>0</v>
      </c>
      <c r="R208" s="235"/>
      <c r="S208" s="235" t="s">
        <v>311</v>
      </c>
      <c r="T208" s="235" t="s">
        <v>312</v>
      </c>
      <c r="U208" s="235">
        <v>0</v>
      </c>
      <c r="V208" s="235">
        <f>ROUND(E208*U208,2)</f>
        <v>0</v>
      </c>
      <c r="W208" s="235"/>
      <c r="X208" s="235" t="s">
        <v>279</v>
      </c>
      <c r="Y208" s="235" t="s">
        <v>280</v>
      </c>
      <c r="Z208" s="214"/>
      <c r="AA208" s="214"/>
      <c r="AB208" s="214"/>
      <c r="AC208" s="214"/>
      <c r="AD208" s="214"/>
      <c r="AE208" s="214"/>
      <c r="AF208" s="214"/>
      <c r="AG208" s="214" t="s">
        <v>281</v>
      </c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</row>
    <row r="209" spans="1:60" ht="22.5" outlineLevel="1" x14ac:dyDescent="0.2">
      <c r="A209" s="248">
        <v>76</v>
      </c>
      <c r="B209" s="249" t="s">
        <v>1040</v>
      </c>
      <c r="C209" s="262" t="s">
        <v>1041</v>
      </c>
      <c r="D209" s="250" t="s">
        <v>374</v>
      </c>
      <c r="E209" s="251">
        <v>3</v>
      </c>
      <c r="F209" s="252"/>
      <c r="G209" s="253">
        <f>ROUND(E209*F209,2)</f>
        <v>0</v>
      </c>
      <c r="H209" s="236"/>
      <c r="I209" s="235">
        <f>ROUND(E209*H209,2)</f>
        <v>0</v>
      </c>
      <c r="J209" s="236"/>
      <c r="K209" s="235">
        <f>ROUND(E209*J209,2)</f>
        <v>0</v>
      </c>
      <c r="L209" s="235">
        <v>21</v>
      </c>
      <c r="M209" s="235">
        <f>G209*(1+L209/100)</f>
        <v>0</v>
      </c>
      <c r="N209" s="234">
        <v>3.1469999999999998E-2</v>
      </c>
      <c r="O209" s="234">
        <f>ROUND(E209*N209,2)</f>
        <v>0.09</v>
      </c>
      <c r="P209" s="234">
        <v>0</v>
      </c>
      <c r="Q209" s="234">
        <f>ROUND(E209*P209,2)</f>
        <v>0</v>
      </c>
      <c r="R209" s="235"/>
      <c r="S209" s="235" t="s">
        <v>277</v>
      </c>
      <c r="T209" s="235" t="s">
        <v>278</v>
      </c>
      <c r="U209" s="235">
        <v>1.86</v>
      </c>
      <c r="V209" s="235">
        <f>ROUND(E209*U209,2)</f>
        <v>5.58</v>
      </c>
      <c r="W209" s="235"/>
      <c r="X209" s="235" t="s">
        <v>279</v>
      </c>
      <c r="Y209" s="235" t="s">
        <v>280</v>
      </c>
      <c r="Z209" s="214"/>
      <c r="AA209" s="214"/>
      <c r="AB209" s="214"/>
      <c r="AC209" s="214"/>
      <c r="AD209" s="214"/>
      <c r="AE209" s="214"/>
      <c r="AF209" s="214"/>
      <c r="AG209" s="214" t="s">
        <v>293</v>
      </c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</row>
    <row r="210" spans="1:60" outlineLevel="2" x14ac:dyDescent="0.2">
      <c r="A210" s="231"/>
      <c r="B210" s="232"/>
      <c r="C210" s="263" t="s">
        <v>1042</v>
      </c>
      <c r="D210" s="237"/>
      <c r="E210" s="238">
        <v>3</v>
      </c>
      <c r="F210" s="235"/>
      <c r="G210" s="235"/>
      <c r="H210" s="235"/>
      <c r="I210" s="235"/>
      <c r="J210" s="235"/>
      <c r="K210" s="235"/>
      <c r="L210" s="235"/>
      <c r="M210" s="235"/>
      <c r="N210" s="234"/>
      <c r="O210" s="234"/>
      <c r="P210" s="234"/>
      <c r="Q210" s="234"/>
      <c r="R210" s="235"/>
      <c r="S210" s="235"/>
      <c r="T210" s="235"/>
      <c r="U210" s="235"/>
      <c r="V210" s="235"/>
      <c r="W210" s="235"/>
      <c r="X210" s="235"/>
      <c r="Y210" s="235"/>
      <c r="Z210" s="214"/>
      <c r="AA210" s="214"/>
      <c r="AB210" s="214"/>
      <c r="AC210" s="214"/>
      <c r="AD210" s="214"/>
      <c r="AE210" s="214"/>
      <c r="AF210" s="214"/>
      <c r="AG210" s="214" t="s">
        <v>283</v>
      </c>
      <c r="AH210" s="214">
        <v>0</v>
      </c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</row>
    <row r="211" spans="1:60" ht="22.5" outlineLevel="1" x14ac:dyDescent="0.2">
      <c r="A211" s="254">
        <v>77</v>
      </c>
      <c r="B211" s="255" t="s">
        <v>1043</v>
      </c>
      <c r="C211" s="264" t="s">
        <v>1044</v>
      </c>
      <c r="D211" s="256" t="s">
        <v>374</v>
      </c>
      <c r="E211" s="257">
        <v>1</v>
      </c>
      <c r="F211" s="258"/>
      <c r="G211" s="259">
        <f>ROUND(E211*F211,2)</f>
        <v>0</v>
      </c>
      <c r="H211" s="236"/>
      <c r="I211" s="235">
        <f>ROUND(E211*H211,2)</f>
        <v>0</v>
      </c>
      <c r="J211" s="236"/>
      <c r="K211" s="235">
        <f>ROUND(E211*J211,2)</f>
        <v>0</v>
      </c>
      <c r="L211" s="235">
        <v>21</v>
      </c>
      <c r="M211" s="235">
        <f>G211*(1+L211/100)</f>
        <v>0</v>
      </c>
      <c r="N211" s="234">
        <v>3.1109999999999999E-2</v>
      </c>
      <c r="O211" s="234">
        <f>ROUND(E211*N211,2)</f>
        <v>0.03</v>
      </c>
      <c r="P211" s="234">
        <v>0</v>
      </c>
      <c r="Q211" s="234">
        <f>ROUND(E211*P211,2)</f>
        <v>0</v>
      </c>
      <c r="R211" s="235"/>
      <c r="S211" s="235" t="s">
        <v>311</v>
      </c>
      <c r="T211" s="235" t="s">
        <v>312</v>
      </c>
      <c r="U211" s="235">
        <v>0</v>
      </c>
      <c r="V211" s="235">
        <f>ROUND(E211*U211,2)</f>
        <v>0</v>
      </c>
      <c r="W211" s="235"/>
      <c r="X211" s="235" t="s">
        <v>279</v>
      </c>
      <c r="Y211" s="235" t="s">
        <v>280</v>
      </c>
      <c r="Z211" s="214"/>
      <c r="AA211" s="214"/>
      <c r="AB211" s="214"/>
      <c r="AC211" s="214"/>
      <c r="AD211" s="214"/>
      <c r="AE211" s="214"/>
      <c r="AF211" s="214"/>
      <c r="AG211" s="214" t="s">
        <v>293</v>
      </c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</row>
    <row r="212" spans="1:60" ht="22.5" outlineLevel="1" x14ac:dyDescent="0.2">
      <c r="A212" s="254">
        <v>78</v>
      </c>
      <c r="B212" s="255" t="s">
        <v>1045</v>
      </c>
      <c r="C212" s="264" t="s">
        <v>1046</v>
      </c>
      <c r="D212" s="256" t="s">
        <v>374</v>
      </c>
      <c r="E212" s="257">
        <v>1</v>
      </c>
      <c r="F212" s="258"/>
      <c r="G212" s="259">
        <f>ROUND(E212*F212,2)</f>
        <v>0</v>
      </c>
      <c r="H212" s="236"/>
      <c r="I212" s="235">
        <f>ROUND(E212*H212,2)</f>
        <v>0</v>
      </c>
      <c r="J212" s="236"/>
      <c r="K212" s="235">
        <f>ROUND(E212*J212,2)</f>
        <v>0</v>
      </c>
      <c r="L212" s="235">
        <v>21</v>
      </c>
      <c r="M212" s="235">
        <f>G212*(1+L212/100)</f>
        <v>0</v>
      </c>
      <c r="N212" s="234">
        <v>3.1109999999999999E-2</v>
      </c>
      <c r="O212" s="234">
        <f>ROUND(E212*N212,2)</f>
        <v>0.03</v>
      </c>
      <c r="P212" s="234">
        <v>0</v>
      </c>
      <c r="Q212" s="234">
        <f>ROUND(E212*P212,2)</f>
        <v>0</v>
      </c>
      <c r="R212" s="235"/>
      <c r="S212" s="235" t="s">
        <v>311</v>
      </c>
      <c r="T212" s="235" t="s">
        <v>312</v>
      </c>
      <c r="U212" s="235">
        <v>0</v>
      </c>
      <c r="V212" s="235">
        <f>ROUND(E212*U212,2)</f>
        <v>0</v>
      </c>
      <c r="W212" s="235"/>
      <c r="X212" s="235" t="s">
        <v>279</v>
      </c>
      <c r="Y212" s="235" t="s">
        <v>280</v>
      </c>
      <c r="Z212" s="214"/>
      <c r="AA212" s="214"/>
      <c r="AB212" s="214"/>
      <c r="AC212" s="214"/>
      <c r="AD212" s="214"/>
      <c r="AE212" s="214"/>
      <c r="AF212" s="214"/>
      <c r="AG212" s="214" t="s">
        <v>293</v>
      </c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</row>
    <row r="213" spans="1:60" ht="22.5" outlineLevel="1" x14ac:dyDescent="0.2">
      <c r="A213" s="254">
        <v>79</v>
      </c>
      <c r="B213" s="255" t="s">
        <v>1047</v>
      </c>
      <c r="C213" s="264" t="s">
        <v>1048</v>
      </c>
      <c r="D213" s="256" t="s">
        <v>1049</v>
      </c>
      <c r="E213" s="257">
        <v>1</v>
      </c>
      <c r="F213" s="258"/>
      <c r="G213" s="259">
        <f>ROUND(E213*F213,2)</f>
        <v>0</v>
      </c>
      <c r="H213" s="236"/>
      <c r="I213" s="235">
        <f>ROUND(E213*H213,2)</f>
        <v>0</v>
      </c>
      <c r="J213" s="236"/>
      <c r="K213" s="235">
        <f>ROUND(E213*J213,2)</f>
        <v>0</v>
      </c>
      <c r="L213" s="235">
        <v>21</v>
      </c>
      <c r="M213" s="235">
        <f>G213*(1+L213/100)</f>
        <v>0</v>
      </c>
      <c r="N213" s="234">
        <v>0</v>
      </c>
      <c r="O213" s="234">
        <f>ROUND(E213*N213,2)</f>
        <v>0</v>
      </c>
      <c r="P213" s="234">
        <v>0</v>
      </c>
      <c r="Q213" s="234">
        <f>ROUND(E213*P213,2)</f>
        <v>0</v>
      </c>
      <c r="R213" s="235"/>
      <c r="S213" s="235" t="s">
        <v>311</v>
      </c>
      <c r="T213" s="235" t="s">
        <v>312</v>
      </c>
      <c r="U213" s="235">
        <v>0</v>
      </c>
      <c r="V213" s="235">
        <f>ROUND(E213*U213,2)</f>
        <v>0</v>
      </c>
      <c r="W213" s="235"/>
      <c r="X213" s="235" t="s">
        <v>279</v>
      </c>
      <c r="Y213" s="235" t="s">
        <v>280</v>
      </c>
      <c r="Z213" s="214"/>
      <c r="AA213" s="214"/>
      <c r="AB213" s="214"/>
      <c r="AC213" s="214"/>
      <c r="AD213" s="214"/>
      <c r="AE213" s="214"/>
      <c r="AF213" s="214"/>
      <c r="AG213" s="214" t="s">
        <v>281</v>
      </c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</row>
    <row r="214" spans="1:60" outlineLevel="1" x14ac:dyDescent="0.2">
      <c r="A214" s="254">
        <v>80</v>
      </c>
      <c r="B214" s="255" t="s">
        <v>1050</v>
      </c>
      <c r="C214" s="264" t="s">
        <v>1051</v>
      </c>
      <c r="D214" s="256" t="s">
        <v>398</v>
      </c>
      <c r="E214" s="257">
        <v>3</v>
      </c>
      <c r="F214" s="258"/>
      <c r="G214" s="259">
        <f>ROUND(E214*F214,2)</f>
        <v>0</v>
      </c>
      <c r="H214" s="236"/>
      <c r="I214" s="235">
        <f>ROUND(E214*H214,2)</f>
        <v>0</v>
      </c>
      <c r="J214" s="236"/>
      <c r="K214" s="235">
        <f>ROUND(E214*J214,2)</f>
        <v>0</v>
      </c>
      <c r="L214" s="235">
        <v>21</v>
      </c>
      <c r="M214" s="235">
        <f>G214*(1+L214/100)</f>
        <v>0</v>
      </c>
      <c r="N214" s="234">
        <v>0</v>
      </c>
      <c r="O214" s="234">
        <f>ROUND(E214*N214,2)</f>
        <v>0</v>
      </c>
      <c r="P214" s="234">
        <v>0</v>
      </c>
      <c r="Q214" s="234">
        <f>ROUND(E214*P214,2)</f>
        <v>0</v>
      </c>
      <c r="R214" s="235"/>
      <c r="S214" s="235" t="s">
        <v>311</v>
      </c>
      <c r="T214" s="235" t="s">
        <v>312</v>
      </c>
      <c r="U214" s="235">
        <v>0</v>
      </c>
      <c r="V214" s="235">
        <f>ROUND(E214*U214,2)</f>
        <v>0</v>
      </c>
      <c r="W214" s="235"/>
      <c r="X214" s="235" t="s">
        <v>279</v>
      </c>
      <c r="Y214" s="235" t="s">
        <v>280</v>
      </c>
      <c r="Z214" s="214"/>
      <c r="AA214" s="214"/>
      <c r="AB214" s="214"/>
      <c r="AC214" s="214"/>
      <c r="AD214" s="214"/>
      <c r="AE214" s="214"/>
      <c r="AF214" s="214"/>
      <c r="AG214" s="214" t="s">
        <v>281</v>
      </c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</row>
    <row r="215" spans="1:60" x14ac:dyDescent="0.2">
      <c r="A215" s="241" t="s">
        <v>272</v>
      </c>
      <c r="B215" s="242" t="s">
        <v>173</v>
      </c>
      <c r="C215" s="261" t="s">
        <v>174</v>
      </c>
      <c r="D215" s="243"/>
      <c r="E215" s="244"/>
      <c r="F215" s="245"/>
      <c r="G215" s="246">
        <f>SUMIF(AG216:AG220,"&lt;&gt;NOR",G216:G220)</f>
        <v>0</v>
      </c>
      <c r="H215" s="240"/>
      <c r="I215" s="240">
        <f>SUM(I216:I220)</f>
        <v>0</v>
      </c>
      <c r="J215" s="240"/>
      <c r="K215" s="240">
        <f>SUM(K216:K220)</f>
        <v>0</v>
      </c>
      <c r="L215" s="240"/>
      <c r="M215" s="240">
        <f>SUM(M216:M220)</f>
        <v>0</v>
      </c>
      <c r="N215" s="239"/>
      <c r="O215" s="239">
        <f>SUM(O216:O220)</f>
        <v>3.85</v>
      </c>
      <c r="P215" s="239"/>
      <c r="Q215" s="239">
        <f>SUM(Q216:Q220)</f>
        <v>0</v>
      </c>
      <c r="R215" s="240"/>
      <c r="S215" s="240"/>
      <c r="T215" s="240"/>
      <c r="U215" s="240"/>
      <c r="V215" s="240">
        <f>SUM(V216:V220)</f>
        <v>47.69</v>
      </c>
      <c r="W215" s="240"/>
      <c r="X215" s="240"/>
      <c r="Y215" s="240"/>
      <c r="AG215" t="s">
        <v>273</v>
      </c>
    </row>
    <row r="216" spans="1:60" outlineLevel="1" x14ac:dyDescent="0.2">
      <c r="A216" s="248">
        <v>81</v>
      </c>
      <c r="B216" s="249" t="s">
        <v>1052</v>
      </c>
      <c r="C216" s="262" t="s">
        <v>1053</v>
      </c>
      <c r="D216" s="250" t="s">
        <v>342</v>
      </c>
      <c r="E216" s="251">
        <v>200.42</v>
      </c>
      <c r="F216" s="252"/>
      <c r="G216" s="253">
        <f>ROUND(E216*F216,2)</f>
        <v>0</v>
      </c>
      <c r="H216" s="236"/>
      <c r="I216" s="235">
        <f>ROUND(E216*H216,2)</f>
        <v>0</v>
      </c>
      <c r="J216" s="236"/>
      <c r="K216" s="235">
        <f>ROUND(E216*J216,2)</f>
        <v>0</v>
      </c>
      <c r="L216" s="235">
        <v>21</v>
      </c>
      <c r="M216" s="235">
        <f>G216*(1+L216/100)</f>
        <v>0</v>
      </c>
      <c r="N216" s="234">
        <v>1.8380000000000001E-2</v>
      </c>
      <c r="O216" s="234">
        <f>ROUND(E216*N216,2)</f>
        <v>3.68</v>
      </c>
      <c r="P216" s="234">
        <v>0</v>
      </c>
      <c r="Q216" s="234">
        <f>ROUND(E216*P216,2)</f>
        <v>0</v>
      </c>
      <c r="R216" s="235"/>
      <c r="S216" s="235" t="s">
        <v>277</v>
      </c>
      <c r="T216" s="235" t="s">
        <v>278</v>
      </c>
      <c r="U216" s="235">
        <v>0.13</v>
      </c>
      <c r="V216" s="235">
        <f>ROUND(E216*U216,2)</f>
        <v>26.05</v>
      </c>
      <c r="W216" s="235"/>
      <c r="X216" s="235" t="s">
        <v>279</v>
      </c>
      <c r="Y216" s="235" t="s">
        <v>280</v>
      </c>
      <c r="Z216" s="214"/>
      <c r="AA216" s="214"/>
      <c r="AB216" s="214"/>
      <c r="AC216" s="214"/>
      <c r="AD216" s="214"/>
      <c r="AE216" s="214"/>
      <c r="AF216" s="214"/>
      <c r="AG216" s="214" t="s">
        <v>293</v>
      </c>
      <c r="AH216" s="214"/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</row>
    <row r="217" spans="1:60" outlineLevel="2" x14ac:dyDescent="0.2">
      <c r="A217" s="231"/>
      <c r="B217" s="232"/>
      <c r="C217" s="263" t="s">
        <v>1054</v>
      </c>
      <c r="D217" s="237"/>
      <c r="E217" s="238">
        <v>115.32</v>
      </c>
      <c r="F217" s="235"/>
      <c r="G217" s="235"/>
      <c r="H217" s="235"/>
      <c r="I217" s="235"/>
      <c r="J217" s="235"/>
      <c r="K217" s="235"/>
      <c r="L217" s="235"/>
      <c r="M217" s="235"/>
      <c r="N217" s="234"/>
      <c r="O217" s="234"/>
      <c r="P217" s="234"/>
      <c r="Q217" s="234"/>
      <c r="R217" s="235"/>
      <c r="S217" s="235"/>
      <c r="T217" s="235"/>
      <c r="U217" s="235"/>
      <c r="V217" s="235"/>
      <c r="W217" s="235"/>
      <c r="X217" s="235"/>
      <c r="Y217" s="235"/>
      <c r="Z217" s="214"/>
      <c r="AA217" s="214"/>
      <c r="AB217" s="214"/>
      <c r="AC217" s="214"/>
      <c r="AD217" s="214"/>
      <c r="AE217" s="214"/>
      <c r="AF217" s="214"/>
      <c r="AG217" s="214" t="s">
        <v>283</v>
      </c>
      <c r="AH217" s="214">
        <v>0</v>
      </c>
      <c r="AI217" s="214"/>
      <c r="AJ217" s="214"/>
      <c r="AK217" s="214"/>
      <c r="AL217" s="214"/>
      <c r="AM217" s="214"/>
      <c r="AN217" s="214"/>
      <c r="AO217" s="214"/>
      <c r="AP217" s="214"/>
      <c r="AQ217" s="214"/>
      <c r="AR217" s="214"/>
      <c r="AS217" s="214"/>
      <c r="AT217" s="214"/>
      <c r="AU217" s="214"/>
      <c r="AV217" s="214"/>
      <c r="AW217" s="214"/>
      <c r="AX217" s="214"/>
      <c r="AY217" s="214"/>
      <c r="AZ217" s="214"/>
      <c r="BA217" s="214"/>
      <c r="BB217" s="214"/>
      <c r="BC217" s="214"/>
      <c r="BD217" s="214"/>
      <c r="BE217" s="214"/>
      <c r="BF217" s="214"/>
      <c r="BG217" s="214"/>
      <c r="BH217" s="214"/>
    </row>
    <row r="218" spans="1:60" outlineLevel="3" x14ac:dyDescent="0.2">
      <c r="A218" s="231"/>
      <c r="B218" s="232"/>
      <c r="C218" s="263" t="s">
        <v>1055</v>
      </c>
      <c r="D218" s="237"/>
      <c r="E218" s="238">
        <v>85.1</v>
      </c>
      <c r="F218" s="235"/>
      <c r="G218" s="235"/>
      <c r="H218" s="235"/>
      <c r="I218" s="235"/>
      <c r="J218" s="235"/>
      <c r="K218" s="235"/>
      <c r="L218" s="235"/>
      <c r="M218" s="235"/>
      <c r="N218" s="234"/>
      <c r="O218" s="234"/>
      <c r="P218" s="234"/>
      <c r="Q218" s="234"/>
      <c r="R218" s="235"/>
      <c r="S218" s="235"/>
      <c r="T218" s="235"/>
      <c r="U218" s="235"/>
      <c r="V218" s="235"/>
      <c r="W218" s="235"/>
      <c r="X218" s="235"/>
      <c r="Y218" s="235"/>
      <c r="Z218" s="214"/>
      <c r="AA218" s="214"/>
      <c r="AB218" s="214"/>
      <c r="AC218" s="214"/>
      <c r="AD218" s="214"/>
      <c r="AE218" s="214"/>
      <c r="AF218" s="214"/>
      <c r="AG218" s="214" t="s">
        <v>283</v>
      </c>
      <c r="AH218" s="214">
        <v>0</v>
      </c>
      <c r="AI218" s="214"/>
      <c r="AJ218" s="214"/>
      <c r="AK218" s="214"/>
      <c r="AL218" s="214"/>
      <c r="AM218" s="214"/>
      <c r="AN218" s="214"/>
      <c r="AO218" s="214"/>
      <c r="AP218" s="214"/>
      <c r="AQ218" s="214"/>
      <c r="AR218" s="214"/>
      <c r="AS218" s="214"/>
      <c r="AT218" s="214"/>
      <c r="AU218" s="214"/>
      <c r="AV218" s="214"/>
      <c r="AW218" s="214"/>
      <c r="AX218" s="214"/>
      <c r="AY218" s="214"/>
      <c r="AZ218" s="214"/>
      <c r="BA218" s="214"/>
      <c r="BB218" s="214"/>
      <c r="BC218" s="214"/>
      <c r="BD218" s="214"/>
      <c r="BE218" s="214"/>
      <c r="BF218" s="214"/>
      <c r="BG218" s="214"/>
      <c r="BH218" s="214"/>
    </row>
    <row r="219" spans="1:60" outlineLevel="1" x14ac:dyDescent="0.2">
      <c r="A219" s="254">
        <v>82</v>
      </c>
      <c r="B219" s="255" t="s">
        <v>695</v>
      </c>
      <c r="C219" s="264" t="s">
        <v>696</v>
      </c>
      <c r="D219" s="256" t="s">
        <v>342</v>
      </c>
      <c r="E219" s="257">
        <v>200.42</v>
      </c>
      <c r="F219" s="258"/>
      <c r="G219" s="259">
        <f>ROUND(E219*F219,2)</f>
        <v>0</v>
      </c>
      <c r="H219" s="236"/>
      <c r="I219" s="235">
        <f>ROUND(E219*H219,2)</f>
        <v>0</v>
      </c>
      <c r="J219" s="236"/>
      <c r="K219" s="235">
        <f>ROUND(E219*J219,2)</f>
        <v>0</v>
      </c>
      <c r="L219" s="235">
        <v>21</v>
      </c>
      <c r="M219" s="235">
        <f>G219*(1+L219/100)</f>
        <v>0</v>
      </c>
      <c r="N219" s="234">
        <v>8.4999999999999995E-4</v>
      </c>
      <c r="O219" s="234">
        <f>ROUND(E219*N219,2)</f>
        <v>0.17</v>
      </c>
      <c r="P219" s="234">
        <v>0</v>
      </c>
      <c r="Q219" s="234">
        <f>ROUND(E219*P219,2)</f>
        <v>0</v>
      </c>
      <c r="R219" s="235"/>
      <c r="S219" s="235" t="s">
        <v>277</v>
      </c>
      <c r="T219" s="235" t="s">
        <v>278</v>
      </c>
      <c r="U219" s="235">
        <v>6.0000000000000001E-3</v>
      </c>
      <c r="V219" s="235">
        <f>ROUND(E219*U219,2)</f>
        <v>1.2</v>
      </c>
      <c r="W219" s="235"/>
      <c r="X219" s="235" t="s">
        <v>279</v>
      </c>
      <c r="Y219" s="235" t="s">
        <v>280</v>
      </c>
      <c r="Z219" s="214"/>
      <c r="AA219" s="214"/>
      <c r="AB219" s="214"/>
      <c r="AC219" s="214"/>
      <c r="AD219" s="214"/>
      <c r="AE219" s="214"/>
      <c r="AF219" s="214"/>
      <c r="AG219" s="214" t="s">
        <v>293</v>
      </c>
      <c r="AH219" s="214"/>
      <c r="AI219" s="214"/>
      <c r="AJ219" s="214"/>
      <c r="AK219" s="214"/>
      <c r="AL219" s="214"/>
      <c r="AM219" s="214"/>
      <c r="AN219" s="214"/>
      <c r="AO219" s="214"/>
      <c r="AP219" s="214"/>
      <c r="AQ219" s="214"/>
      <c r="AR219" s="214"/>
      <c r="AS219" s="214"/>
      <c r="AT219" s="214"/>
      <c r="AU219" s="214"/>
      <c r="AV219" s="214"/>
      <c r="AW219" s="214"/>
      <c r="AX219" s="214"/>
      <c r="AY219" s="214"/>
      <c r="AZ219" s="214"/>
      <c r="BA219" s="214"/>
      <c r="BB219" s="214"/>
      <c r="BC219" s="214"/>
      <c r="BD219" s="214"/>
      <c r="BE219" s="214"/>
      <c r="BF219" s="214"/>
      <c r="BG219" s="214"/>
      <c r="BH219" s="214"/>
    </row>
    <row r="220" spans="1:60" outlineLevel="1" x14ac:dyDescent="0.2">
      <c r="A220" s="254">
        <v>83</v>
      </c>
      <c r="B220" s="255" t="s">
        <v>1056</v>
      </c>
      <c r="C220" s="264" t="s">
        <v>1057</v>
      </c>
      <c r="D220" s="256" t="s">
        <v>342</v>
      </c>
      <c r="E220" s="257">
        <v>200.42</v>
      </c>
      <c r="F220" s="258"/>
      <c r="G220" s="259">
        <f>ROUND(E220*F220,2)</f>
        <v>0</v>
      </c>
      <c r="H220" s="236"/>
      <c r="I220" s="235">
        <f>ROUND(E220*H220,2)</f>
        <v>0</v>
      </c>
      <c r="J220" s="236"/>
      <c r="K220" s="235">
        <f>ROUND(E220*J220,2)</f>
        <v>0</v>
      </c>
      <c r="L220" s="235">
        <v>21</v>
      </c>
      <c r="M220" s="235">
        <f>G220*(1+L220/100)</f>
        <v>0</v>
      </c>
      <c r="N220" s="234">
        <v>0</v>
      </c>
      <c r="O220" s="234">
        <f>ROUND(E220*N220,2)</f>
        <v>0</v>
      </c>
      <c r="P220" s="234">
        <v>0</v>
      </c>
      <c r="Q220" s="234">
        <f>ROUND(E220*P220,2)</f>
        <v>0</v>
      </c>
      <c r="R220" s="235"/>
      <c r="S220" s="235" t="s">
        <v>277</v>
      </c>
      <c r="T220" s="235" t="s">
        <v>278</v>
      </c>
      <c r="U220" s="235">
        <v>0.10199999999999999</v>
      </c>
      <c r="V220" s="235">
        <f>ROUND(E220*U220,2)</f>
        <v>20.440000000000001</v>
      </c>
      <c r="W220" s="235"/>
      <c r="X220" s="235" t="s">
        <v>279</v>
      </c>
      <c r="Y220" s="235" t="s">
        <v>280</v>
      </c>
      <c r="Z220" s="214"/>
      <c r="AA220" s="214"/>
      <c r="AB220" s="214"/>
      <c r="AC220" s="214"/>
      <c r="AD220" s="214"/>
      <c r="AE220" s="214"/>
      <c r="AF220" s="214"/>
      <c r="AG220" s="214" t="s">
        <v>293</v>
      </c>
      <c r="AH220" s="214"/>
      <c r="AI220" s="214"/>
      <c r="AJ220" s="214"/>
      <c r="AK220" s="214"/>
      <c r="AL220" s="214"/>
      <c r="AM220" s="214"/>
      <c r="AN220" s="214"/>
      <c r="AO220" s="214"/>
      <c r="AP220" s="214"/>
      <c r="AQ220" s="214"/>
      <c r="AR220" s="214"/>
      <c r="AS220" s="214"/>
      <c r="AT220" s="214"/>
      <c r="AU220" s="214"/>
      <c r="AV220" s="214"/>
      <c r="AW220" s="214"/>
      <c r="AX220" s="214"/>
      <c r="AY220" s="214"/>
      <c r="AZ220" s="214"/>
      <c r="BA220" s="214"/>
      <c r="BB220" s="214"/>
      <c r="BC220" s="214"/>
      <c r="BD220" s="214"/>
      <c r="BE220" s="214"/>
      <c r="BF220" s="214"/>
      <c r="BG220" s="214"/>
      <c r="BH220" s="214"/>
    </row>
    <row r="221" spans="1:60" ht="25.5" x14ac:dyDescent="0.2">
      <c r="A221" s="241" t="s">
        <v>272</v>
      </c>
      <c r="B221" s="242" t="s">
        <v>175</v>
      </c>
      <c r="C221" s="261" t="s">
        <v>176</v>
      </c>
      <c r="D221" s="243"/>
      <c r="E221" s="244"/>
      <c r="F221" s="245"/>
      <c r="G221" s="246">
        <f>SUMIF(AG222:AG223,"&lt;&gt;NOR",G222:G223)</f>
        <v>0</v>
      </c>
      <c r="H221" s="240"/>
      <c r="I221" s="240">
        <f>SUM(I222:I223)</f>
        <v>0</v>
      </c>
      <c r="J221" s="240"/>
      <c r="K221" s="240">
        <f>SUM(K222:K223)</f>
        <v>0</v>
      </c>
      <c r="L221" s="240"/>
      <c r="M221" s="240">
        <f>SUM(M222:M223)</f>
        <v>0</v>
      </c>
      <c r="N221" s="239"/>
      <c r="O221" s="239">
        <f>SUM(O222:O223)</f>
        <v>0</v>
      </c>
      <c r="P221" s="239"/>
      <c r="Q221" s="239">
        <f>SUM(Q222:Q223)</f>
        <v>0</v>
      </c>
      <c r="R221" s="240"/>
      <c r="S221" s="240"/>
      <c r="T221" s="240"/>
      <c r="U221" s="240"/>
      <c r="V221" s="240">
        <f>SUM(V222:V223)</f>
        <v>0</v>
      </c>
      <c r="W221" s="240"/>
      <c r="X221" s="240"/>
      <c r="Y221" s="240"/>
      <c r="AG221" t="s">
        <v>273</v>
      </c>
    </row>
    <row r="222" spans="1:60" outlineLevel="1" x14ac:dyDescent="0.2">
      <c r="A222" s="254">
        <v>84</v>
      </c>
      <c r="B222" s="255" t="s">
        <v>701</v>
      </c>
      <c r="C222" s="264" t="s">
        <v>1058</v>
      </c>
      <c r="D222" s="256" t="s">
        <v>398</v>
      </c>
      <c r="E222" s="257">
        <v>2</v>
      </c>
      <c r="F222" s="258"/>
      <c r="G222" s="259">
        <f>ROUND(E222*F222,2)</f>
        <v>0</v>
      </c>
      <c r="H222" s="236"/>
      <c r="I222" s="235">
        <f>ROUND(E222*H222,2)</f>
        <v>0</v>
      </c>
      <c r="J222" s="236"/>
      <c r="K222" s="235">
        <f>ROUND(E222*J222,2)</f>
        <v>0</v>
      </c>
      <c r="L222" s="235">
        <v>21</v>
      </c>
      <c r="M222" s="235">
        <f>G222*(1+L222/100)</f>
        <v>0</v>
      </c>
      <c r="N222" s="234">
        <v>0</v>
      </c>
      <c r="O222" s="234">
        <f>ROUND(E222*N222,2)</f>
        <v>0</v>
      </c>
      <c r="P222" s="234">
        <v>0</v>
      </c>
      <c r="Q222" s="234">
        <f>ROUND(E222*P222,2)</f>
        <v>0</v>
      </c>
      <c r="R222" s="235"/>
      <c r="S222" s="235" t="s">
        <v>311</v>
      </c>
      <c r="T222" s="235" t="s">
        <v>312</v>
      </c>
      <c r="U222" s="235">
        <v>0</v>
      </c>
      <c r="V222" s="235">
        <f>ROUND(E222*U222,2)</f>
        <v>0</v>
      </c>
      <c r="W222" s="235"/>
      <c r="X222" s="235" t="s">
        <v>761</v>
      </c>
      <c r="Y222" s="235" t="s">
        <v>280</v>
      </c>
      <c r="Z222" s="214"/>
      <c r="AA222" s="214"/>
      <c r="AB222" s="214"/>
      <c r="AC222" s="214"/>
      <c r="AD222" s="214"/>
      <c r="AE222" s="214"/>
      <c r="AF222" s="214"/>
      <c r="AG222" s="214" t="s">
        <v>762</v>
      </c>
      <c r="AH222" s="214"/>
      <c r="AI222" s="214"/>
      <c r="AJ222" s="214"/>
      <c r="AK222" s="214"/>
      <c r="AL222" s="214"/>
      <c r="AM222" s="214"/>
      <c r="AN222" s="214"/>
      <c r="AO222" s="214"/>
      <c r="AP222" s="214"/>
      <c r="AQ222" s="214"/>
      <c r="AR222" s="214"/>
      <c r="AS222" s="214"/>
      <c r="AT222" s="214"/>
      <c r="AU222" s="214"/>
      <c r="AV222" s="214"/>
      <c r="AW222" s="214"/>
      <c r="AX222" s="214"/>
      <c r="AY222" s="214"/>
      <c r="AZ222" s="214"/>
      <c r="BA222" s="214"/>
      <c r="BB222" s="214"/>
      <c r="BC222" s="214"/>
      <c r="BD222" s="214"/>
      <c r="BE222" s="214"/>
      <c r="BF222" s="214"/>
      <c r="BG222" s="214"/>
      <c r="BH222" s="214"/>
    </row>
    <row r="223" spans="1:60" outlineLevel="1" x14ac:dyDescent="0.2">
      <c r="A223" s="254">
        <v>85</v>
      </c>
      <c r="B223" s="255" t="s">
        <v>1059</v>
      </c>
      <c r="C223" s="264" t="s">
        <v>1060</v>
      </c>
      <c r="D223" s="256" t="s">
        <v>398</v>
      </c>
      <c r="E223" s="257">
        <v>2</v>
      </c>
      <c r="F223" s="258"/>
      <c r="G223" s="259">
        <f>ROUND(E223*F223,2)</f>
        <v>0</v>
      </c>
      <c r="H223" s="236"/>
      <c r="I223" s="235">
        <f>ROUND(E223*H223,2)</f>
        <v>0</v>
      </c>
      <c r="J223" s="236"/>
      <c r="K223" s="235">
        <f>ROUND(E223*J223,2)</f>
        <v>0</v>
      </c>
      <c r="L223" s="235">
        <v>21</v>
      </c>
      <c r="M223" s="235">
        <f>G223*(1+L223/100)</f>
        <v>0</v>
      </c>
      <c r="N223" s="234">
        <v>0</v>
      </c>
      <c r="O223" s="234">
        <f>ROUND(E223*N223,2)</f>
        <v>0</v>
      </c>
      <c r="P223" s="234">
        <v>0</v>
      </c>
      <c r="Q223" s="234">
        <f>ROUND(E223*P223,2)</f>
        <v>0</v>
      </c>
      <c r="R223" s="235"/>
      <c r="S223" s="235" t="s">
        <v>311</v>
      </c>
      <c r="T223" s="235" t="s">
        <v>312</v>
      </c>
      <c r="U223" s="235">
        <v>0</v>
      </c>
      <c r="V223" s="235">
        <f>ROUND(E223*U223,2)</f>
        <v>0</v>
      </c>
      <c r="W223" s="235"/>
      <c r="X223" s="235" t="s">
        <v>346</v>
      </c>
      <c r="Y223" s="235" t="s">
        <v>280</v>
      </c>
      <c r="Z223" s="214"/>
      <c r="AA223" s="214"/>
      <c r="AB223" s="214"/>
      <c r="AC223" s="214"/>
      <c r="AD223" s="214"/>
      <c r="AE223" s="214"/>
      <c r="AF223" s="214"/>
      <c r="AG223" s="214" t="s">
        <v>347</v>
      </c>
      <c r="AH223" s="214"/>
      <c r="AI223" s="214"/>
      <c r="AJ223" s="214"/>
      <c r="AK223" s="214"/>
      <c r="AL223" s="214"/>
      <c r="AM223" s="214"/>
      <c r="AN223" s="214"/>
      <c r="AO223" s="214"/>
      <c r="AP223" s="214"/>
      <c r="AQ223" s="214"/>
      <c r="AR223" s="214"/>
      <c r="AS223" s="214"/>
      <c r="AT223" s="214"/>
      <c r="AU223" s="214"/>
      <c r="AV223" s="214"/>
      <c r="AW223" s="214"/>
      <c r="AX223" s="214"/>
      <c r="AY223" s="214"/>
      <c r="AZ223" s="214"/>
      <c r="BA223" s="214"/>
      <c r="BB223" s="214"/>
      <c r="BC223" s="214"/>
      <c r="BD223" s="214"/>
      <c r="BE223" s="214"/>
      <c r="BF223" s="214"/>
      <c r="BG223" s="214"/>
      <c r="BH223" s="214"/>
    </row>
    <row r="224" spans="1:60" x14ac:dyDescent="0.2">
      <c r="A224" s="241" t="s">
        <v>272</v>
      </c>
      <c r="B224" s="242" t="s">
        <v>179</v>
      </c>
      <c r="C224" s="261" t="s">
        <v>180</v>
      </c>
      <c r="D224" s="243"/>
      <c r="E224" s="244"/>
      <c r="F224" s="245"/>
      <c r="G224" s="246">
        <f>SUMIF(AG225:AG225,"&lt;&gt;NOR",G225:G225)</f>
        <v>0</v>
      </c>
      <c r="H224" s="240"/>
      <c r="I224" s="240">
        <f>SUM(I225:I225)</f>
        <v>0</v>
      </c>
      <c r="J224" s="240"/>
      <c r="K224" s="240">
        <f>SUM(K225:K225)</f>
        <v>0</v>
      </c>
      <c r="L224" s="240"/>
      <c r="M224" s="240">
        <f>SUM(M225:M225)</f>
        <v>0</v>
      </c>
      <c r="N224" s="239"/>
      <c r="O224" s="239">
        <f>SUM(O225:O225)</f>
        <v>0</v>
      </c>
      <c r="P224" s="239"/>
      <c r="Q224" s="239">
        <f>SUM(Q225:Q225)</f>
        <v>0</v>
      </c>
      <c r="R224" s="240"/>
      <c r="S224" s="240"/>
      <c r="T224" s="240"/>
      <c r="U224" s="240"/>
      <c r="V224" s="240">
        <f>SUM(V225:V225)</f>
        <v>287.19</v>
      </c>
      <c r="W224" s="240"/>
      <c r="X224" s="240"/>
      <c r="Y224" s="240"/>
      <c r="AG224" t="s">
        <v>273</v>
      </c>
    </row>
    <row r="225" spans="1:60" outlineLevel="1" x14ac:dyDescent="0.2">
      <c r="A225" s="254">
        <v>86</v>
      </c>
      <c r="B225" s="255" t="s">
        <v>1061</v>
      </c>
      <c r="C225" s="264" t="s">
        <v>1062</v>
      </c>
      <c r="D225" s="256" t="s">
        <v>379</v>
      </c>
      <c r="E225" s="257">
        <v>337.07256000000001</v>
      </c>
      <c r="F225" s="258"/>
      <c r="G225" s="259">
        <f>ROUND(E225*F225,2)</f>
        <v>0</v>
      </c>
      <c r="H225" s="236"/>
      <c r="I225" s="235">
        <f>ROUND(E225*H225,2)</f>
        <v>0</v>
      </c>
      <c r="J225" s="236"/>
      <c r="K225" s="235">
        <f>ROUND(E225*J225,2)</f>
        <v>0</v>
      </c>
      <c r="L225" s="235">
        <v>21</v>
      </c>
      <c r="M225" s="235">
        <f>G225*(1+L225/100)</f>
        <v>0</v>
      </c>
      <c r="N225" s="234">
        <v>0</v>
      </c>
      <c r="O225" s="234">
        <f>ROUND(E225*N225,2)</f>
        <v>0</v>
      </c>
      <c r="P225" s="234">
        <v>0</v>
      </c>
      <c r="Q225" s="234">
        <f>ROUND(E225*P225,2)</f>
        <v>0</v>
      </c>
      <c r="R225" s="235"/>
      <c r="S225" s="235" t="s">
        <v>277</v>
      </c>
      <c r="T225" s="235" t="s">
        <v>278</v>
      </c>
      <c r="U225" s="235">
        <v>0.85199999999999998</v>
      </c>
      <c r="V225" s="235">
        <f>ROUND(E225*U225,2)</f>
        <v>287.19</v>
      </c>
      <c r="W225" s="235"/>
      <c r="X225" s="235" t="s">
        <v>705</v>
      </c>
      <c r="Y225" s="235" t="s">
        <v>280</v>
      </c>
      <c r="Z225" s="214"/>
      <c r="AA225" s="214"/>
      <c r="AB225" s="214"/>
      <c r="AC225" s="214"/>
      <c r="AD225" s="214"/>
      <c r="AE225" s="214"/>
      <c r="AF225" s="214"/>
      <c r="AG225" s="214" t="s">
        <v>706</v>
      </c>
      <c r="AH225" s="214"/>
      <c r="AI225" s="214"/>
      <c r="AJ225" s="214"/>
      <c r="AK225" s="214"/>
      <c r="AL225" s="214"/>
      <c r="AM225" s="214"/>
      <c r="AN225" s="214"/>
      <c r="AO225" s="214"/>
      <c r="AP225" s="214"/>
      <c r="AQ225" s="214"/>
      <c r="AR225" s="214"/>
      <c r="AS225" s="214"/>
      <c r="AT225" s="214"/>
      <c r="AU225" s="214"/>
      <c r="AV225" s="214"/>
      <c r="AW225" s="214"/>
      <c r="AX225" s="214"/>
      <c r="AY225" s="214"/>
      <c r="AZ225" s="214"/>
      <c r="BA225" s="214"/>
      <c r="BB225" s="214"/>
      <c r="BC225" s="214"/>
      <c r="BD225" s="214"/>
      <c r="BE225" s="214"/>
      <c r="BF225" s="214"/>
      <c r="BG225" s="214"/>
      <c r="BH225" s="214"/>
    </row>
    <row r="226" spans="1:60" x14ac:dyDescent="0.2">
      <c r="A226" s="241" t="s">
        <v>272</v>
      </c>
      <c r="B226" s="242" t="s">
        <v>181</v>
      </c>
      <c r="C226" s="261" t="s">
        <v>182</v>
      </c>
      <c r="D226" s="243"/>
      <c r="E226" s="244"/>
      <c r="F226" s="245"/>
      <c r="G226" s="246">
        <f>SUMIF(AG227:AG237,"&lt;&gt;NOR",G227:G237)</f>
        <v>0</v>
      </c>
      <c r="H226" s="240"/>
      <c r="I226" s="240">
        <f>SUM(I227:I237)</f>
        <v>0</v>
      </c>
      <c r="J226" s="240"/>
      <c r="K226" s="240">
        <f>SUM(K227:K237)</f>
        <v>0</v>
      </c>
      <c r="L226" s="240"/>
      <c r="M226" s="240">
        <f>SUM(M227:M237)</f>
        <v>0</v>
      </c>
      <c r="N226" s="239"/>
      <c r="O226" s="239">
        <f>SUM(O227:O237)</f>
        <v>1.1299999999999999</v>
      </c>
      <c r="P226" s="239"/>
      <c r="Q226" s="239">
        <f>SUM(Q227:Q237)</f>
        <v>0</v>
      </c>
      <c r="R226" s="240"/>
      <c r="S226" s="240"/>
      <c r="T226" s="240"/>
      <c r="U226" s="240"/>
      <c r="V226" s="240">
        <f>SUM(V227:V237)</f>
        <v>47.79</v>
      </c>
      <c r="W226" s="240"/>
      <c r="X226" s="240"/>
      <c r="Y226" s="240"/>
      <c r="AG226" t="s">
        <v>273</v>
      </c>
    </row>
    <row r="227" spans="1:60" ht="33.75" outlineLevel="1" x14ac:dyDescent="0.2">
      <c r="A227" s="248">
        <v>87</v>
      </c>
      <c r="B227" s="249" t="s">
        <v>707</v>
      </c>
      <c r="C227" s="262" t="s">
        <v>1063</v>
      </c>
      <c r="D227" s="250" t="s">
        <v>342</v>
      </c>
      <c r="E227" s="251">
        <v>145.86000000000001</v>
      </c>
      <c r="F227" s="252"/>
      <c r="G227" s="253">
        <f>ROUND(E227*F227,2)</f>
        <v>0</v>
      </c>
      <c r="H227" s="236"/>
      <c r="I227" s="235">
        <f>ROUND(E227*H227,2)</f>
        <v>0</v>
      </c>
      <c r="J227" s="236"/>
      <c r="K227" s="235">
        <f>ROUND(E227*J227,2)</f>
        <v>0</v>
      </c>
      <c r="L227" s="235">
        <v>21</v>
      </c>
      <c r="M227" s="235">
        <f>G227*(1+L227/100)</f>
        <v>0</v>
      </c>
      <c r="N227" s="234">
        <v>3.3E-4</v>
      </c>
      <c r="O227" s="234">
        <f>ROUND(E227*N227,2)</f>
        <v>0.05</v>
      </c>
      <c r="P227" s="234">
        <v>0</v>
      </c>
      <c r="Q227" s="234">
        <f>ROUND(E227*P227,2)</f>
        <v>0</v>
      </c>
      <c r="R227" s="235"/>
      <c r="S227" s="235" t="s">
        <v>277</v>
      </c>
      <c r="T227" s="235" t="s">
        <v>278</v>
      </c>
      <c r="U227" s="235">
        <v>0.03</v>
      </c>
      <c r="V227" s="235">
        <f>ROUND(E227*U227,2)</f>
        <v>4.38</v>
      </c>
      <c r="W227" s="235"/>
      <c r="X227" s="235" t="s">
        <v>279</v>
      </c>
      <c r="Y227" s="235" t="s">
        <v>280</v>
      </c>
      <c r="Z227" s="214"/>
      <c r="AA227" s="214"/>
      <c r="AB227" s="214"/>
      <c r="AC227" s="214"/>
      <c r="AD227" s="214"/>
      <c r="AE227" s="214"/>
      <c r="AF227" s="214"/>
      <c r="AG227" s="214" t="s">
        <v>657</v>
      </c>
      <c r="AH227" s="214"/>
      <c r="AI227" s="214"/>
      <c r="AJ227" s="214"/>
      <c r="AK227" s="214"/>
      <c r="AL227" s="214"/>
      <c r="AM227" s="214"/>
      <c r="AN227" s="214"/>
      <c r="AO227" s="214"/>
      <c r="AP227" s="214"/>
      <c r="AQ227" s="214"/>
      <c r="AR227" s="214"/>
      <c r="AS227" s="214"/>
      <c r="AT227" s="214"/>
      <c r="AU227" s="214"/>
      <c r="AV227" s="214"/>
      <c r="AW227" s="214"/>
      <c r="AX227" s="214"/>
      <c r="AY227" s="214"/>
      <c r="AZ227" s="214"/>
      <c r="BA227" s="214"/>
      <c r="BB227" s="214"/>
      <c r="BC227" s="214"/>
      <c r="BD227" s="214"/>
      <c r="BE227" s="214"/>
      <c r="BF227" s="214"/>
      <c r="BG227" s="214"/>
      <c r="BH227" s="214"/>
    </row>
    <row r="228" spans="1:60" outlineLevel="2" x14ac:dyDescent="0.2">
      <c r="A228" s="231"/>
      <c r="B228" s="232"/>
      <c r="C228" s="263" t="s">
        <v>1064</v>
      </c>
      <c r="D228" s="237"/>
      <c r="E228" s="238">
        <v>145.86000000000001</v>
      </c>
      <c r="F228" s="235"/>
      <c r="G228" s="235"/>
      <c r="H228" s="235"/>
      <c r="I228" s="235"/>
      <c r="J228" s="235"/>
      <c r="K228" s="235"/>
      <c r="L228" s="235"/>
      <c r="M228" s="235"/>
      <c r="N228" s="234"/>
      <c r="O228" s="234"/>
      <c r="P228" s="234"/>
      <c r="Q228" s="234"/>
      <c r="R228" s="235"/>
      <c r="S228" s="235"/>
      <c r="T228" s="235"/>
      <c r="U228" s="235"/>
      <c r="V228" s="235"/>
      <c r="W228" s="235"/>
      <c r="X228" s="235"/>
      <c r="Y228" s="235"/>
      <c r="Z228" s="214"/>
      <c r="AA228" s="214"/>
      <c r="AB228" s="214"/>
      <c r="AC228" s="214"/>
      <c r="AD228" s="214"/>
      <c r="AE228" s="214"/>
      <c r="AF228" s="214"/>
      <c r="AG228" s="214" t="s">
        <v>283</v>
      </c>
      <c r="AH228" s="214">
        <v>0</v>
      </c>
      <c r="AI228" s="214"/>
      <c r="AJ228" s="214"/>
      <c r="AK228" s="214"/>
      <c r="AL228" s="214"/>
      <c r="AM228" s="214"/>
      <c r="AN228" s="214"/>
      <c r="AO228" s="214"/>
      <c r="AP228" s="214"/>
      <c r="AQ228" s="214"/>
      <c r="AR228" s="214"/>
      <c r="AS228" s="214"/>
      <c r="AT228" s="214"/>
      <c r="AU228" s="214"/>
      <c r="AV228" s="214"/>
      <c r="AW228" s="214"/>
      <c r="AX228" s="214"/>
      <c r="AY228" s="214"/>
      <c r="AZ228" s="214"/>
      <c r="BA228" s="214"/>
      <c r="BB228" s="214"/>
      <c r="BC228" s="214"/>
      <c r="BD228" s="214"/>
      <c r="BE228" s="214"/>
      <c r="BF228" s="214"/>
      <c r="BG228" s="214"/>
      <c r="BH228" s="214"/>
    </row>
    <row r="229" spans="1:60" ht="22.5" outlineLevel="1" x14ac:dyDescent="0.2">
      <c r="A229" s="248">
        <v>88</v>
      </c>
      <c r="B229" s="249" t="s">
        <v>1065</v>
      </c>
      <c r="C229" s="262" t="s">
        <v>1066</v>
      </c>
      <c r="D229" s="250" t="s">
        <v>342</v>
      </c>
      <c r="E229" s="251">
        <v>30.83</v>
      </c>
      <c r="F229" s="252"/>
      <c r="G229" s="253">
        <f>ROUND(E229*F229,2)</f>
        <v>0</v>
      </c>
      <c r="H229" s="236"/>
      <c r="I229" s="235">
        <f>ROUND(E229*H229,2)</f>
        <v>0</v>
      </c>
      <c r="J229" s="236"/>
      <c r="K229" s="235">
        <f>ROUND(E229*J229,2)</f>
        <v>0</v>
      </c>
      <c r="L229" s="235">
        <v>21</v>
      </c>
      <c r="M229" s="235">
        <f>G229*(1+L229/100)</f>
        <v>0</v>
      </c>
      <c r="N229" s="234">
        <v>5.1999999999999995E-4</v>
      </c>
      <c r="O229" s="234">
        <f>ROUND(E229*N229,2)</f>
        <v>0.02</v>
      </c>
      <c r="P229" s="234">
        <v>0</v>
      </c>
      <c r="Q229" s="234">
        <f>ROUND(E229*P229,2)</f>
        <v>0</v>
      </c>
      <c r="R229" s="235"/>
      <c r="S229" s="235" t="s">
        <v>277</v>
      </c>
      <c r="T229" s="235" t="s">
        <v>278</v>
      </c>
      <c r="U229" s="235">
        <v>0.05</v>
      </c>
      <c r="V229" s="235">
        <f>ROUND(E229*U229,2)</f>
        <v>1.54</v>
      </c>
      <c r="W229" s="235"/>
      <c r="X229" s="235" t="s">
        <v>279</v>
      </c>
      <c r="Y229" s="235" t="s">
        <v>280</v>
      </c>
      <c r="Z229" s="214"/>
      <c r="AA229" s="214"/>
      <c r="AB229" s="214"/>
      <c r="AC229" s="214"/>
      <c r="AD229" s="214"/>
      <c r="AE229" s="214"/>
      <c r="AF229" s="214"/>
      <c r="AG229" s="214" t="s">
        <v>657</v>
      </c>
      <c r="AH229" s="214"/>
      <c r="AI229" s="214"/>
      <c r="AJ229" s="214"/>
      <c r="AK229" s="214"/>
      <c r="AL229" s="214"/>
      <c r="AM229" s="214"/>
      <c r="AN229" s="214"/>
      <c r="AO229" s="214"/>
      <c r="AP229" s="214"/>
      <c r="AQ229" s="214"/>
      <c r="AR229" s="214"/>
      <c r="AS229" s="214"/>
      <c r="AT229" s="214"/>
      <c r="AU229" s="214"/>
      <c r="AV229" s="214"/>
      <c r="AW229" s="214"/>
      <c r="AX229" s="214"/>
      <c r="AY229" s="214"/>
      <c r="AZ229" s="214"/>
      <c r="BA229" s="214"/>
      <c r="BB229" s="214"/>
      <c r="BC229" s="214"/>
      <c r="BD229" s="214"/>
      <c r="BE229" s="214"/>
      <c r="BF229" s="214"/>
      <c r="BG229" s="214"/>
      <c r="BH229" s="214"/>
    </row>
    <row r="230" spans="1:60" outlineLevel="2" x14ac:dyDescent="0.2">
      <c r="A230" s="231"/>
      <c r="B230" s="232"/>
      <c r="C230" s="263" t="s">
        <v>1067</v>
      </c>
      <c r="D230" s="237"/>
      <c r="E230" s="238">
        <v>15.56</v>
      </c>
      <c r="F230" s="235"/>
      <c r="G230" s="235"/>
      <c r="H230" s="235"/>
      <c r="I230" s="235"/>
      <c r="J230" s="235"/>
      <c r="K230" s="235"/>
      <c r="L230" s="235"/>
      <c r="M230" s="235"/>
      <c r="N230" s="234"/>
      <c r="O230" s="234"/>
      <c r="P230" s="234"/>
      <c r="Q230" s="234"/>
      <c r="R230" s="235"/>
      <c r="S230" s="235"/>
      <c r="T230" s="235"/>
      <c r="U230" s="235"/>
      <c r="V230" s="235"/>
      <c r="W230" s="235"/>
      <c r="X230" s="235"/>
      <c r="Y230" s="235"/>
      <c r="Z230" s="214"/>
      <c r="AA230" s="214"/>
      <c r="AB230" s="214"/>
      <c r="AC230" s="214"/>
      <c r="AD230" s="214"/>
      <c r="AE230" s="214"/>
      <c r="AF230" s="214"/>
      <c r="AG230" s="214" t="s">
        <v>283</v>
      </c>
      <c r="AH230" s="214">
        <v>0</v>
      </c>
      <c r="AI230" s="214"/>
      <c r="AJ230" s="214"/>
      <c r="AK230" s="214"/>
      <c r="AL230" s="214"/>
      <c r="AM230" s="214"/>
      <c r="AN230" s="214"/>
      <c r="AO230" s="214"/>
      <c r="AP230" s="214"/>
      <c r="AQ230" s="214"/>
      <c r="AR230" s="214"/>
      <c r="AS230" s="214"/>
      <c r="AT230" s="214"/>
      <c r="AU230" s="214"/>
      <c r="AV230" s="214"/>
      <c r="AW230" s="214"/>
      <c r="AX230" s="214"/>
      <c r="AY230" s="214"/>
      <c r="AZ230" s="214"/>
      <c r="BA230" s="214"/>
      <c r="BB230" s="214"/>
      <c r="BC230" s="214"/>
      <c r="BD230" s="214"/>
      <c r="BE230" s="214"/>
      <c r="BF230" s="214"/>
      <c r="BG230" s="214"/>
      <c r="BH230" s="214"/>
    </row>
    <row r="231" spans="1:60" outlineLevel="3" x14ac:dyDescent="0.2">
      <c r="A231" s="231"/>
      <c r="B231" s="232"/>
      <c r="C231" s="263" t="s">
        <v>1068</v>
      </c>
      <c r="D231" s="237"/>
      <c r="E231" s="238">
        <v>15.27</v>
      </c>
      <c r="F231" s="235"/>
      <c r="G231" s="235"/>
      <c r="H231" s="235"/>
      <c r="I231" s="235"/>
      <c r="J231" s="235"/>
      <c r="K231" s="235"/>
      <c r="L231" s="235"/>
      <c r="M231" s="235"/>
      <c r="N231" s="234"/>
      <c r="O231" s="234"/>
      <c r="P231" s="234"/>
      <c r="Q231" s="234"/>
      <c r="R231" s="235"/>
      <c r="S231" s="235"/>
      <c r="T231" s="235"/>
      <c r="U231" s="235"/>
      <c r="V231" s="235"/>
      <c r="W231" s="235"/>
      <c r="X231" s="235"/>
      <c r="Y231" s="235"/>
      <c r="Z231" s="214"/>
      <c r="AA231" s="214"/>
      <c r="AB231" s="214"/>
      <c r="AC231" s="214"/>
      <c r="AD231" s="214"/>
      <c r="AE231" s="214"/>
      <c r="AF231" s="214"/>
      <c r="AG231" s="214" t="s">
        <v>283</v>
      </c>
      <c r="AH231" s="214">
        <v>0</v>
      </c>
      <c r="AI231" s="214"/>
      <c r="AJ231" s="214"/>
      <c r="AK231" s="214"/>
      <c r="AL231" s="214"/>
      <c r="AM231" s="214"/>
      <c r="AN231" s="214"/>
      <c r="AO231" s="214"/>
      <c r="AP231" s="214"/>
      <c r="AQ231" s="214"/>
      <c r="AR231" s="214"/>
      <c r="AS231" s="214"/>
      <c r="AT231" s="214"/>
      <c r="AU231" s="214"/>
      <c r="AV231" s="214"/>
      <c r="AW231" s="214"/>
      <c r="AX231" s="214"/>
      <c r="AY231" s="214"/>
      <c r="AZ231" s="214"/>
      <c r="BA231" s="214"/>
      <c r="BB231" s="214"/>
      <c r="BC231" s="214"/>
      <c r="BD231" s="214"/>
      <c r="BE231" s="214"/>
      <c r="BF231" s="214"/>
      <c r="BG231" s="214"/>
      <c r="BH231" s="214"/>
    </row>
    <row r="232" spans="1:60" ht="22.5" outlineLevel="1" x14ac:dyDescent="0.2">
      <c r="A232" s="254">
        <v>89</v>
      </c>
      <c r="B232" s="255" t="s">
        <v>1069</v>
      </c>
      <c r="C232" s="264" t="s">
        <v>1070</v>
      </c>
      <c r="D232" s="256" t="s">
        <v>342</v>
      </c>
      <c r="E232" s="257">
        <v>145.86000000000001</v>
      </c>
      <c r="F232" s="258"/>
      <c r="G232" s="259">
        <f>ROUND(E232*F232,2)</f>
        <v>0</v>
      </c>
      <c r="H232" s="236"/>
      <c r="I232" s="235">
        <f>ROUND(E232*H232,2)</f>
        <v>0</v>
      </c>
      <c r="J232" s="236"/>
      <c r="K232" s="235">
        <f>ROUND(E232*J232,2)</f>
        <v>0</v>
      </c>
      <c r="L232" s="235">
        <v>21</v>
      </c>
      <c r="M232" s="235">
        <f>G232*(1+L232/100)</f>
        <v>0</v>
      </c>
      <c r="N232" s="234">
        <v>4.0999999999999999E-4</v>
      </c>
      <c r="O232" s="234">
        <f>ROUND(E232*N232,2)</f>
        <v>0.06</v>
      </c>
      <c r="P232" s="234">
        <v>0</v>
      </c>
      <c r="Q232" s="234">
        <f>ROUND(E232*P232,2)</f>
        <v>0</v>
      </c>
      <c r="R232" s="235"/>
      <c r="S232" s="235" t="s">
        <v>277</v>
      </c>
      <c r="T232" s="235" t="s">
        <v>278</v>
      </c>
      <c r="U232" s="235">
        <v>0.23</v>
      </c>
      <c r="V232" s="235">
        <f>ROUND(E232*U232,2)</f>
        <v>33.549999999999997</v>
      </c>
      <c r="W232" s="235"/>
      <c r="X232" s="235" t="s">
        <v>279</v>
      </c>
      <c r="Y232" s="235" t="s">
        <v>280</v>
      </c>
      <c r="Z232" s="214"/>
      <c r="AA232" s="214"/>
      <c r="AB232" s="214"/>
      <c r="AC232" s="214"/>
      <c r="AD232" s="214"/>
      <c r="AE232" s="214"/>
      <c r="AF232" s="214"/>
      <c r="AG232" s="214" t="s">
        <v>657</v>
      </c>
      <c r="AH232" s="214"/>
      <c r="AI232" s="214"/>
      <c r="AJ232" s="214"/>
      <c r="AK232" s="214"/>
      <c r="AL232" s="214"/>
      <c r="AM232" s="214"/>
      <c r="AN232" s="214"/>
      <c r="AO232" s="214"/>
      <c r="AP232" s="214"/>
      <c r="AQ232" s="214"/>
      <c r="AR232" s="214"/>
      <c r="AS232" s="214"/>
      <c r="AT232" s="214"/>
      <c r="AU232" s="214"/>
      <c r="AV232" s="214"/>
      <c r="AW232" s="214"/>
      <c r="AX232" s="214"/>
      <c r="AY232" s="214"/>
      <c r="AZ232" s="214"/>
      <c r="BA232" s="214"/>
      <c r="BB232" s="214"/>
      <c r="BC232" s="214"/>
      <c r="BD232" s="214"/>
      <c r="BE232" s="214"/>
      <c r="BF232" s="214"/>
      <c r="BG232" s="214"/>
      <c r="BH232" s="214"/>
    </row>
    <row r="233" spans="1:60" ht="22.5" outlineLevel="1" x14ac:dyDescent="0.2">
      <c r="A233" s="254">
        <v>90</v>
      </c>
      <c r="B233" s="255" t="s">
        <v>1071</v>
      </c>
      <c r="C233" s="264" t="s">
        <v>1072</v>
      </c>
      <c r="D233" s="256" t="s">
        <v>342</v>
      </c>
      <c r="E233" s="257">
        <v>30.83</v>
      </c>
      <c r="F233" s="258"/>
      <c r="G233" s="259">
        <f>ROUND(E233*F233,2)</f>
        <v>0</v>
      </c>
      <c r="H233" s="236"/>
      <c r="I233" s="235">
        <f>ROUND(E233*H233,2)</f>
        <v>0</v>
      </c>
      <c r="J233" s="236"/>
      <c r="K233" s="235">
        <f>ROUND(E233*J233,2)</f>
        <v>0</v>
      </c>
      <c r="L233" s="235">
        <v>21</v>
      </c>
      <c r="M233" s="235">
        <f>G233*(1+L233/100)</f>
        <v>0</v>
      </c>
      <c r="N233" s="234">
        <v>5.8E-4</v>
      </c>
      <c r="O233" s="234">
        <f>ROUND(E233*N233,2)</f>
        <v>0.02</v>
      </c>
      <c r="P233" s="234">
        <v>0</v>
      </c>
      <c r="Q233" s="234">
        <f>ROUND(E233*P233,2)</f>
        <v>0</v>
      </c>
      <c r="R233" s="235"/>
      <c r="S233" s="235" t="s">
        <v>277</v>
      </c>
      <c r="T233" s="235" t="s">
        <v>278</v>
      </c>
      <c r="U233" s="235">
        <v>0.27</v>
      </c>
      <c r="V233" s="235">
        <f>ROUND(E233*U233,2)</f>
        <v>8.32</v>
      </c>
      <c r="W233" s="235"/>
      <c r="X233" s="235" t="s">
        <v>279</v>
      </c>
      <c r="Y233" s="235" t="s">
        <v>280</v>
      </c>
      <c r="Z233" s="214"/>
      <c r="AA233" s="214"/>
      <c r="AB233" s="214"/>
      <c r="AC233" s="214"/>
      <c r="AD233" s="214"/>
      <c r="AE233" s="214"/>
      <c r="AF233" s="214"/>
      <c r="AG233" s="214" t="s">
        <v>657</v>
      </c>
      <c r="AH233" s="214"/>
      <c r="AI233" s="214"/>
      <c r="AJ233" s="214"/>
      <c r="AK233" s="214"/>
      <c r="AL233" s="214"/>
      <c r="AM233" s="214"/>
      <c r="AN233" s="214"/>
      <c r="AO233" s="214"/>
      <c r="AP233" s="214"/>
      <c r="AQ233" s="214"/>
      <c r="AR233" s="214"/>
      <c r="AS233" s="214"/>
      <c r="AT233" s="214"/>
      <c r="AU233" s="214"/>
      <c r="AV233" s="214"/>
      <c r="AW233" s="214"/>
      <c r="AX233" s="214"/>
      <c r="AY233" s="214"/>
      <c r="AZ233" s="214"/>
      <c r="BA233" s="214"/>
      <c r="BB233" s="214"/>
      <c r="BC233" s="214"/>
      <c r="BD233" s="214"/>
      <c r="BE233" s="214"/>
      <c r="BF233" s="214"/>
      <c r="BG233" s="214"/>
      <c r="BH233" s="214"/>
    </row>
    <row r="234" spans="1:60" outlineLevel="1" x14ac:dyDescent="0.2">
      <c r="A234" s="248">
        <v>91</v>
      </c>
      <c r="B234" s="249" t="s">
        <v>1073</v>
      </c>
      <c r="C234" s="262" t="s">
        <v>715</v>
      </c>
      <c r="D234" s="250" t="s">
        <v>342</v>
      </c>
      <c r="E234" s="251">
        <v>213</v>
      </c>
      <c r="F234" s="252"/>
      <c r="G234" s="253">
        <f>ROUND(E234*F234,2)</f>
        <v>0</v>
      </c>
      <c r="H234" s="236"/>
      <c r="I234" s="235">
        <f>ROUND(E234*H234,2)</f>
        <v>0</v>
      </c>
      <c r="J234" s="236"/>
      <c r="K234" s="235">
        <f>ROUND(E234*J234,2)</f>
        <v>0</v>
      </c>
      <c r="L234" s="235">
        <v>21</v>
      </c>
      <c r="M234" s="235">
        <f>G234*(1+L234/100)</f>
        <v>0</v>
      </c>
      <c r="N234" s="234">
        <v>4.5999999999999999E-3</v>
      </c>
      <c r="O234" s="234">
        <f>ROUND(E234*N234,2)</f>
        <v>0.98</v>
      </c>
      <c r="P234" s="234">
        <v>0</v>
      </c>
      <c r="Q234" s="234">
        <f>ROUND(E234*P234,2)</f>
        <v>0</v>
      </c>
      <c r="R234" s="235" t="s">
        <v>716</v>
      </c>
      <c r="S234" s="235" t="s">
        <v>277</v>
      </c>
      <c r="T234" s="235" t="s">
        <v>278</v>
      </c>
      <c r="U234" s="235">
        <v>0</v>
      </c>
      <c r="V234" s="235">
        <f>ROUND(E234*U234,2)</f>
        <v>0</v>
      </c>
      <c r="W234" s="235"/>
      <c r="X234" s="235" t="s">
        <v>346</v>
      </c>
      <c r="Y234" s="235" t="s">
        <v>280</v>
      </c>
      <c r="Z234" s="214"/>
      <c r="AA234" s="214"/>
      <c r="AB234" s="214"/>
      <c r="AC234" s="214"/>
      <c r="AD234" s="214"/>
      <c r="AE234" s="214"/>
      <c r="AF234" s="214"/>
      <c r="AG234" s="214" t="s">
        <v>347</v>
      </c>
      <c r="AH234" s="214"/>
      <c r="AI234" s="214"/>
      <c r="AJ234" s="214"/>
      <c r="AK234" s="214"/>
      <c r="AL234" s="214"/>
      <c r="AM234" s="214"/>
      <c r="AN234" s="214"/>
      <c r="AO234" s="214"/>
      <c r="AP234" s="214"/>
      <c r="AQ234" s="214"/>
      <c r="AR234" s="214"/>
      <c r="AS234" s="214"/>
      <c r="AT234" s="214"/>
      <c r="AU234" s="214"/>
      <c r="AV234" s="214"/>
      <c r="AW234" s="214"/>
      <c r="AX234" s="214"/>
      <c r="AY234" s="214"/>
      <c r="AZ234" s="214"/>
      <c r="BA234" s="214"/>
      <c r="BB234" s="214"/>
      <c r="BC234" s="214"/>
      <c r="BD234" s="214"/>
      <c r="BE234" s="214"/>
      <c r="BF234" s="214"/>
      <c r="BG234" s="214"/>
      <c r="BH234" s="214"/>
    </row>
    <row r="235" spans="1:60" outlineLevel="2" x14ac:dyDescent="0.2">
      <c r="A235" s="231"/>
      <c r="B235" s="232"/>
      <c r="C235" s="263" t="s">
        <v>1074</v>
      </c>
      <c r="D235" s="237"/>
      <c r="E235" s="238">
        <v>175.03200000000001</v>
      </c>
      <c r="F235" s="235"/>
      <c r="G235" s="235"/>
      <c r="H235" s="235"/>
      <c r="I235" s="235"/>
      <c r="J235" s="235"/>
      <c r="K235" s="235"/>
      <c r="L235" s="235"/>
      <c r="M235" s="235"/>
      <c r="N235" s="234"/>
      <c r="O235" s="234"/>
      <c r="P235" s="234"/>
      <c r="Q235" s="234"/>
      <c r="R235" s="235"/>
      <c r="S235" s="235"/>
      <c r="T235" s="235"/>
      <c r="U235" s="235"/>
      <c r="V235" s="235"/>
      <c r="W235" s="235"/>
      <c r="X235" s="235"/>
      <c r="Y235" s="235"/>
      <c r="Z235" s="214"/>
      <c r="AA235" s="214"/>
      <c r="AB235" s="214"/>
      <c r="AC235" s="214"/>
      <c r="AD235" s="214"/>
      <c r="AE235" s="214"/>
      <c r="AF235" s="214"/>
      <c r="AG235" s="214" t="s">
        <v>283</v>
      </c>
      <c r="AH235" s="214">
        <v>0</v>
      </c>
      <c r="AI235" s="214"/>
      <c r="AJ235" s="214"/>
      <c r="AK235" s="214"/>
      <c r="AL235" s="214"/>
      <c r="AM235" s="214"/>
      <c r="AN235" s="214"/>
      <c r="AO235" s="214"/>
      <c r="AP235" s="214"/>
      <c r="AQ235" s="214"/>
      <c r="AR235" s="214"/>
      <c r="AS235" s="214"/>
      <c r="AT235" s="214"/>
      <c r="AU235" s="214"/>
      <c r="AV235" s="214"/>
      <c r="AW235" s="214"/>
      <c r="AX235" s="214"/>
      <c r="AY235" s="214"/>
      <c r="AZ235" s="214"/>
      <c r="BA235" s="214"/>
      <c r="BB235" s="214"/>
      <c r="BC235" s="214"/>
      <c r="BD235" s="214"/>
      <c r="BE235" s="214"/>
      <c r="BF235" s="214"/>
      <c r="BG235" s="214"/>
      <c r="BH235" s="214"/>
    </row>
    <row r="236" spans="1:60" outlineLevel="3" x14ac:dyDescent="0.2">
      <c r="A236" s="231"/>
      <c r="B236" s="232"/>
      <c r="C236" s="263" t="s">
        <v>1075</v>
      </c>
      <c r="D236" s="237"/>
      <c r="E236" s="238">
        <v>37.968000000000004</v>
      </c>
      <c r="F236" s="235"/>
      <c r="G236" s="235"/>
      <c r="H236" s="235"/>
      <c r="I236" s="235"/>
      <c r="J236" s="235"/>
      <c r="K236" s="235"/>
      <c r="L236" s="235"/>
      <c r="M236" s="235"/>
      <c r="N236" s="234"/>
      <c r="O236" s="234"/>
      <c r="P236" s="234"/>
      <c r="Q236" s="234"/>
      <c r="R236" s="235"/>
      <c r="S236" s="235"/>
      <c r="T236" s="235"/>
      <c r="U236" s="235"/>
      <c r="V236" s="235"/>
      <c r="W236" s="235"/>
      <c r="X236" s="235"/>
      <c r="Y236" s="235"/>
      <c r="Z236" s="214"/>
      <c r="AA236" s="214"/>
      <c r="AB236" s="214"/>
      <c r="AC236" s="214"/>
      <c r="AD236" s="214"/>
      <c r="AE236" s="214"/>
      <c r="AF236" s="214"/>
      <c r="AG236" s="214" t="s">
        <v>283</v>
      </c>
      <c r="AH236" s="214">
        <v>0</v>
      </c>
      <c r="AI236" s="214"/>
      <c r="AJ236" s="214"/>
      <c r="AK236" s="214"/>
      <c r="AL236" s="214"/>
      <c r="AM236" s="214"/>
      <c r="AN236" s="214"/>
      <c r="AO236" s="214"/>
      <c r="AP236" s="214"/>
      <c r="AQ236" s="214"/>
      <c r="AR236" s="214"/>
      <c r="AS236" s="214"/>
      <c r="AT236" s="214"/>
      <c r="AU236" s="214"/>
      <c r="AV236" s="214"/>
      <c r="AW236" s="214"/>
      <c r="AX236" s="214"/>
      <c r="AY236" s="214"/>
      <c r="AZ236" s="214"/>
      <c r="BA236" s="214"/>
      <c r="BB236" s="214"/>
      <c r="BC236" s="214"/>
      <c r="BD236" s="214"/>
      <c r="BE236" s="214"/>
      <c r="BF236" s="214"/>
      <c r="BG236" s="214"/>
      <c r="BH236" s="214"/>
    </row>
    <row r="237" spans="1:60" ht="22.5" outlineLevel="1" x14ac:dyDescent="0.2">
      <c r="A237" s="231">
        <v>92</v>
      </c>
      <c r="B237" s="232" t="s">
        <v>721</v>
      </c>
      <c r="C237" s="265" t="s">
        <v>722</v>
      </c>
      <c r="D237" s="233" t="s">
        <v>0</v>
      </c>
      <c r="E237" s="260"/>
      <c r="F237" s="236"/>
      <c r="G237" s="235">
        <f>ROUND(E237*F237,2)</f>
        <v>0</v>
      </c>
      <c r="H237" s="236"/>
      <c r="I237" s="235">
        <f>ROUND(E237*H237,2)</f>
        <v>0</v>
      </c>
      <c r="J237" s="236"/>
      <c r="K237" s="235">
        <f>ROUND(E237*J237,2)</f>
        <v>0</v>
      </c>
      <c r="L237" s="235">
        <v>21</v>
      </c>
      <c r="M237" s="235">
        <f>G237*(1+L237/100)</f>
        <v>0</v>
      </c>
      <c r="N237" s="234">
        <v>0</v>
      </c>
      <c r="O237" s="234">
        <f>ROUND(E237*N237,2)</f>
        <v>0</v>
      </c>
      <c r="P237" s="234">
        <v>0</v>
      </c>
      <c r="Q237" s="234">
        <f>ROUND(E237*P237,2)</f>
        <v>0</v>
      </c>
      <c r="R237" s="235"/>
      <c r="S237" s="235" t="s">
        <v>277</v>
      </c>
      <c r="T237" s="235" t="s">
        <v>278</v>
      </c>
      <c r="U237" s="235">
        <v>0</v>
      </c>
      <c r="V237" s="235">
        <f>ROUND(E237*U237,2)</f>
        <v>0</v>
      </c>
      <c r="W237" s="235"/>
      <c r="X237" s="235" t="s">
        <v>705</v>
      </c>
      <c r="Y237" s="235" t="s">
        <v>280</v>
      </c>
      <c r="Z237" s="214"/>
      <c r="AA237" s="214"/>
      <c r="AB237" s="214"/>
      <c r="AC237" s="214"/>
      <c r="AD237" s="214"/>
      <c r="AE237" s="214"/>
      <c r="AF237" s="214"/>
      <c r="AG237" s="214" t="s">
        <v>741</v>
      </c>
      <c r="AH237" s="214"/>
      <c r="AI237" s="214"/>
      <c r="AJ237" s="214"/>
      <c r="AK237" s="214"/>
      <c r="AL237" s="214"/>
      <c r="AM237" s="214"/>
      <c r="AN237" s="214"/>
      <c r="AO237" s="214"/>
      <c r="AP237" s="214"/>
      <c r="AQ237" s="214"/>
      <c r="AR237" s="214"/>
      <c r="AS237" s="214"/>
      <c r="AT237" s="214"/>
      <c r="AU237" s="214"/>
      <c r="AV237" s="214"/>
      <c r="AW237" s="214"/>
      <c r="AX237" s="214"/>
      <c r="AY237" s="214"/>
      <c r="AZ237" s="214"/>
      <c r="BA237" s="214"/>
      <c r="BB237" s="214"/>
      <c r="BC237" s="214"/>
      <c r="BD237" s="214"/>
      <c r="BE237" s="214"/>
      <c r="BF237" s="214"/>
      <c r="BG237" s="214"/>
      <c r="BH237" s="214"/>
    </row>
    <row r="238" spans="1:60" x14ac:dyDescent="0.2">
      <c r="A238" s="241" t="s">
        <v>272</v>
      </c>
      <c r="B238" s="242" t="s">
        <v>214</v>
      </c>
      <c r="C238" s="261" t="s">
        <v>215</v>
      </c>
      <c r="D238" s="243"/>
      <c r="E238" s="244"/>
      <c r="F238" s="245"/>
      <c r="G238" s="246">
        <f>SUMIF(AG239:AG240,"&lt;&gt;NOR",G239:G240)</f>
        <v>0</v>
      </c>
      <c r="H238" s="240"/>
      <c r="I238" s="240">
        <f>SUM(I239:I240)</f>
        <v>0</v>
      </c>
      <c r="J238" s="240"/>
      <c r="K238" s="240">
        <f>SUM(K239:K240)</f>
        <v>0</v>
      </c>
      <c r="L238" s="240"/>
      <c r="M238" s="240">
        <f>SUM(M239:M240)</f>
        <v>0</v>
      </c>
      <c r="N238" s="239"/>
      <c r="O238" s="239">
        <f>SUM(O239:O240)</f>
        <v>0</v>
      </c>
      <c r="P238" s="239"/>
      <c r="Q238" s="239">
        <f>SUM(Q239:Q240)</f>
        <v>0</v>
      </c>
      <c r="R238" s="240"/>
      <c r="S238" s="240"/>
      <c r="T238" s="240"/>
      <c r="U238" s="240"/>
      <c r="V238" s="240">
        <f>SUM(V239:V240)</f>
        <v>4.58</v>
      </c>
      <c r="W238" s="240"/>
      <c r="X238" s="240"/>
      <c r="Y238" s="240"/>
      <c r="AG238" t="s">
        <v>273</v>
      </c>
    </row>
    <row r="239" spans="1:60" outlineLevel="1" x14ac:dyDescent="0.2">
      <c r="A239" s="254">
        <v>93</v>
      </c>
      <c r="B239" s="255" t="s">
        <v>1076</v>
      </c>
      <c r="C239" s="264" t="s">
        <v>1077</v>
      </c>
      <c r="D239" s="256" t="s">
        <v>374</v>
      </c>
      <c r="E239" s="257">
        <v>2</v>
      </c>
      <c r="F239" s="258"/>
      <c r="G239" s="259">
        <f>ROUND(E239*F239,2)</f>
        <v>0</v>
      </c>
      <c r="H239" s="236"/>
      <c r="I239" s="235">
        <f>ROUND(E239*H239,2)</f>
        <v>0</v>
      </c>
      <c r="J239" s="236"/>
      <c r="K239" s="235">
        <f>ROUND(E239*J239,2)</f>
        <v>0</v>
      </c>
      <c r="L239" s="235">
        <v>21</v>
      </c>
      <c r="M239" s="235">
        <f>G239*(1+L239/100)</f>
        <v>0</v>
      </c>
      <c r="N239" s="234">
        <v>8.9999999999999998E-4</v>
      </c>
      <c r="O239" s="234">
        <f>ROUND(E239*N239,2)</f>
        <v>0</v>
      </c>
      <c r="P239" s="234">
        <v>0</v>
      </c>
      <c r="Q239" s="234">
        <f>ROUND(E239*P239,2)</f>
        <v>0</v>
      </c>
      <c r="R239" s="235"/>
      <c r="S239" s="235" t="s">
        <v>277</v>
      </c>
      <c r="T239" s="235" t="s">
        <v>312</v>
      </c>
      <c r="U239" s="235">
        <v>2.29</v>
      </c>
      <c r="V239" s="235">
        <f>ROUND(E239*U239,2)</f>
        <v>4.58</v>
      </c>
      <c r="W239" s="235"/>
      <c r="X239" s="235" t="s">
        <v>279</v>
      </c>
      <c r="Y239" s="235" t="s">
        <v>280</v>
      </c>
      <c r="Z239" s="214"/>
      <c r="AA239" s="214"/>
      <c r="AB239" s="214"/>
      <c r="AC239" s="214"/>
      <c r="AD239" s="214"/>
      <c r="AE239" s="214"/>
      <c r="AF239" s="214"/>
      <c r="AG239" s="214" t="s">
        <v>281</v>
      </c>
      <c r="AH239" s="214"/>
      <c r="AI239" s="214"/>
      <c r="AJ239" s="214"/>
      <c r="AK239" s="214"/>
      <c r="AL239" s="214"/>
      <c r="AM239" s="214"/>
      <c r="AN239" s="214"/>
      <c r="AO239" s="214"/>
      <c r="AP239" s="214"/>
      <c r="AQ239" s="214"/>
      <c r="AR239" s="214"/>
      <c r="AS239" s="214"/>
      <c r="AT239" s="214"/>
      <c r="AU239" s="214"/>
      <c r="AV239" s="214"/>
      <c r="AW239" s="214"/>
      <c r="AX239" s="214"/>
      <c r="AY239" s="214"/>
      <c r="AZ239" s="214"/>
      <c r="BA239" s="214"/>
      <c r="BB239" s="214"/>
      <c r="BC239" s="214"/>
      <c r="BD239" s="214"/>
      <c r="BE239" s="214"/>
      <c r="BF239" s="214"/>
      <c r="BG239" s="214"/>
      <c r="BH239" s="214"/>
    </row>
    <row r="240" spans="1:60" ht="22.5" outlineLevel="1" x14ac:dyDescent="0.2">
      <c r="A240" s="254">
        <v>94</v>
      </c>
      <c r="B240" s="255" t="s">
        <v>1078</v>
      </c>
      <c r="C240" s="264" t="s">
        <v>1079</v>
      </c>
      <c r="D240" s="256" t="s">
        <v>398</v>
      </c>
      <c r="E240" s="257">
        <v>2</v>
      </c>
      <c r="F240" s="258"/>
      <c r="G240" s="259">
        <f>ROUND(E240*F240,2)</f>
        <v>0</v>
      </c>
      <c r="H240" s="236"/>
      <c r="I240" s="235">
        <f>ROUND(E240*H240,2)</f>
        <v>0</v>
      </c>
      <c r="J240" s="236"/>
      <c r="K240" s="235">
        <f>ROUND(E240*J240,2)</f>
        <v>0</v>
      </c>
      <c r="L240" s="235">
        <v>21</v>
      </c>
      <c r="M240" s="235">
        <f>G240*(1+L240/100)</f>
        <v>0</v>
      </c>
      <c r="N240" s="234">
        <v>0</v>
      </c>
      <c r="O240" s="234">
        <f>ROUND(E240*N240,2)</f>
        <v>0</v>
      </c>
      <c r="P240" s="234">
        <v>0</v>
      </c>
      <c r="Q240" s="234">
        <f>ROUND(E240*P240,2)</f>
        <v>0</v>
      </c>
      <c r="R240" s="235"/>
      <c r="S240" s="235" t="s">
        <v>311</v>
      </c>
      <c r="T240" s="235" t="s">
        <v>312</v>
      </c>
      <c r="U240" s="235">
        <v>0</v>
      </c>
      <c r="V240" s="235">
        <f>ROUND(E240*U240,2)</f>
        <v>0</v>
      </c>
      <c r="W240" s="235"/>
      <c r="X240" s="235" t="s">
        <v>346</v>
      </c>
      <c r="Y240" s="235" t="s">
        <v>280</v>
      </c>
      <c r="Z240" s="214"/>
      <c r="AA240" s="214"/>
      <c r="AB240" s="214"/>
      <c r="AC240" s="214"/>
      <c r="AD240" s="214"/>
      <c r="AE240" s="214"/>
      <c r="AF240" s="214"/>
      <c r="AG240" s="214" t="s">
        <v>347</v>
      </c>
      <c r="AH240" s="214"/>
      <c r="AI240" s="214"/>
      <c r="AJ240" s="214"/>
      <c r="AK240" s="214"/>
      <c r="AL240" s="214"/>
      <c r="AM240" s="214"/>
      <c r="AN240" s="214"/>
      <c r="AO240" s="214"/>
      <c r="AP240" s="214"/>
      <c r="AQ240" s="214"/>
      <c r="AR240" s="214"/>
      <c r="AS240" s="214"/>
      <c r="AT240" s="214"/>
      <c r="AU240" s="214"/>
      <c r="AV240" s="214"/>
      <c r="AW240" s="214"/>
      <c r="AX240" s="214"/>
      <c r="AY240" s="214"/>
      <c r="AZ240" s="214"/>
      <c r="BA240" s="214"/>
      <c r="BB240" s="214"/>
      <c r="BC240" s="214"/>
      <c r="BD240" s="214"/>
      <c r="BE240" s="214"/>
      <c r="BF240" s="214"/>
      <c r="BG240" s="214"/>
      <c r="BH240" s="214"/>
    </row>
    <row r="241" spans="1:60" x14ac:dyDescent="0.2">
      <c r="A241" s="241" t="s">
        <v>272</v>
      </c>
      <c r="B241" s="242" t="s">
        <v>216</v>
      </c>
      <c r="C241" s="261" t="s">
        <v>217</v>
      </c>
      <c r="D241" s="243"/>
      <c r="E241" s="244"/>
      <c r="F241" s="245"/>
      <c r="G241" s="246">
        <f>SUMIF(AG242:AG248,"&lt;&gt;NOR",G242:G248)</f>
        <v>0</v>
      </c>
      <c r="H241" s="240"/>
      <c r="I241" s="240">
        <f>SUM(I242:I248)</f>
        <v>0</v>
      </c>
      <c r="J241" s="240"/>
      <c r="K241" s="240">
        <f>SUM(K242:K248)</f>
        <v>0</v>
      </c>
      <c r="L241" s="240"/>
      <c r="M241" s="240">
        <f>SUM(M242:M248)</f>
        <v>0</v>
      </c>
      <c r="N241" s="239"/>
      <c r="O241" s="239">
        <f>SUM(O242:O248)</f>
        <v>0</v>
      </c>
      <c r="P241" s="239"/>
      <c r="Q241" s="239">
        <f>SUM(Q242:Q248)</f>
        <v>0</v>
      </c>
      <c r="R241" s="240"/>
      <c r="S241" s="240"/>
      <c r="T241" s="240"/>
      <c r="U241" s="240"/>
      <c r="V241" s="240">
        <f>SUM(V242:V248)</f>
        <v>0</v>
      </c>
      <c r="W241" s="240"/>
      <c r="X241" s="240"/>
      <c r="Y241" s="240"/>
      <c r="AG241" t="s">
        <v>273</v>
      </c>
    </row>
    <row r="242" spans="1:60" ht="22.5" outlineLevel="1" x14ac:dyDescent="0.2">
      <c r="A242" s="254">
        <v>95</v>
      </c>
      <c r="B242" s="255" t="s">
        <v>1080</v>
      </c>
      <c r="C242" s="264" t="s">
        <v>1081</v>
      </c>
      <c r="D242" s="256" t="s">
        <v>398</v>
      </c>
      <c r="E242" s="257">
        <v>1</v>
      </c>
      <c r="F242" s="258"/>
      <c r="G242" s="259">
        <f>ROUND(E242*F242,2)</f>
        <v>0</v>
      </c>
      <c r="H242" s="236"/>
      <c r="I242" s="235">
        <f>ROUND(E242*H242,2)</f>
        <v>0</v>
      </c>
      <c r="J242" s="236"/>
      <c r="K242" s="235">
        <f>ROUND(E242*J242,2)</f>
        <v>0</v>
      </c>
      <c r="L242" s="235">
        <v>21</v>
      </c>
      <c r="M242" s="235">
        <f>G242*(1+L242/100)</f>
        <v>0</v>
      </c>
      <c r="N242" s="234">
        <v>0</v>
      </c>
      <c r="O242" s="234">
        <f>ROUND(E242*N242,2)</f>
        <v>0</v>
      </c>
      <c r="P242" s="234">
        <v>0</v>
      </c>
      <c r="Q242" s="234">
        <f>ROUND(E242*P242,2)</f>
        <v>0</v>
      </c>
      <c r="R242" s="235"/>
      <c r="S242" s="235" t="s">
        <v>311</v>
      </c>
      <c r="T242" s="235" t="s">
        <v>312</v>
      </c>
      <c r="U242" s="235">
        <v>0</v>
      </c>
      <c r="V242" s="235">
        <f>ROUND(E242*U242,2)</f>
        <v>0</v>
      </c>
      <c r="W242" s="235"/>
      <c r="X242" s="235" t="s">
        <v>279</v>
      </c>
      <c r="Y242" s="235" t="s">
        <v>280</v>
      </c>
      <c r="Z242" s="214"/>
      <c r="AA242" s="214"/>
      <c r="AB242" s="214"/>
      <c r="AC242" s="214"/>
      <c r="AD242" s="214"/>
      <c r="AE242" s="214"/>
      <c r="AF242" s="214"/>
      <c r="AG242" s="214" t="s">
        <v>281</v>
      </c>
      <c r="AH242" s="214"/>
      <c r="AI242" s="214"/>
      <c r="AJ242" s="214"/>
      <c r="AK242" s="214"/>
      <c r="AL242" s="214"/>
      <c r="AM242" s="214"/>
      <c r="AN242" s="214"/>
      <c r="AO242" s="214"/>
      <c r="AP242" s="214"/>
      <c r="AQ242" s="214"/>
      <c r="AR242" s="214"/>
      <c r="AS242" s="214"/>
      <c r="AT242" s="214"/>
      <c r="AU242" s="214"/>
      <c r="AV242" s="214"/>
      <c r="AW242" s="214"/>
      <c r="AX242" s="214"/>
      <c r="AY242" s="214"/>
      <c r="AZ242" s="214"/>
      <c r="BA242" s="214"/>
      <c r="BB242" s="214"/>
      <c r="BC242" s="214"/>
      <c r="BD242" s="214"/>
      <c r="BE242" s="214"/>
      <c r="BF242" s="214"/>
      <c r="BG242" s="214"/>
      <c r="BH242" s="214"/>
    </row>
    <row r="243" spans="1:60" ht="22.5" outlineLevel="1" x14ac:dyDescent="0.2">
      <c r="A243" s="254">
        <v>96</v>
      </c>
      <c r="B243" s="255" t="s">
        <v>777</v>
      </c>
      <c r="C243" s="264" t="s">
        <v>1082</v>
      </c>
      <c r="D243" s="256" t="s">
        <v>398</v>
      </c>
      <c r="E243" s="257">
        <v>1</v>
      </c>
      <c r="F243" s="258"/>
      <c r="G243" s="259">
        <f>ROUND(E243*F243,2)</f>
        <v>0</v>
      </c>
      <c r="H243" s="236"/>
      <c r="I243" s="235">
        <f>ROUND(E243*H243,2)</f>
        <v>0</v>
      </c>
      <c r="J243" s="236"/>
      <c r="K243" s="235">
        <f>ROUND(E243*J243,2)</f>
        <v>0</v>
      </c>
      <c r="L243" s="235">
        <v>21</v>
      </c>
      <c r="M243" s="235">
        <f>G243*(1+L243/100)</f>
        <v>0</v>
      </c>
      <c r="N243" s="234">
        <v>0</v>
      </c>
      <c r="O243" s="234">
        <f>ROUND(E243*N243,2)</f>
        <v>0</v>
      </c>
      <c r="P243" s="234">
        <v>0</v>
      </c>
      <c r="Q243" s="234">
        <f>ROUND(E243*P243,2)</f>
        <v>0</v>
      </c>
      <c r="R243" s="235"/>
      <c r="S243" s="235" t="s">
        <v>311</v>
      </c>
      <c r="T243" s="235" t="s">
        <v>312</v>
      </c>
      <c r="U243" s="235">
        <v>0</v>
      </c>
      <c r="V243" s="235">
        <f>ROUND(E243*U243,2)</f>
        <v>0</v>
      </c>
      <c r="W243" s="235"/>
      <c r="X243" s="235" t="s">
        <v>279</v>
      </c>
      <c r="Y243" s="235" t="s">
        <v>280</v>
      </c>
      <c r="Z243" s="214"/>
      <c r="AA243" s="214"/>
      <c r="AB243" s="214"/>
      <c r="AC243" s="214"/>
      <c r="AD243" s="214"/>
      <c r="AE243" s="214"/>
      <c r="AF243" s="214"/>
      <c r="AG243" s="214" t="s">
        <v>281</v>
      </c>
      <c r="AH243" s="214"/>
      <c r="AI243" s="214"/>
      <c r="AJ243" s="214"/>
      <c r="AK243" s="214"/>
      <c r="AL243" s="214"/>
      <c r="AM243" s="214"/>
      <c r="AN243" s="214"/>
      <c r="AO243" s="214"/>
      <c r="AP243" s="214"/>
      <c r="AQ243" s="214"/>
      <c r="AR243" s="214"/>
      <c r="AS243" s="214"/>
      <c r="AT243" s="214"/>
      <c r="AU243" s="214"/>
      <c r="AV243" s="214"/>
      <c r="AW243" s="214"/>
      <c r="AX243" s="214"/>
      <c r="AY243" s="214"/>
      <c r="AZ243" s="214"/>
      <c r="BA243" s="214"/>
      <c r="BB243" s="214"/>
      <c r="BC243" s="214"/>
      <c r="BD243" s="214"/>
      <c r="BE243" s="214"/>
      <c r="BF243" s="214"/>
      <c r="BG243" s="214"/>
      <c r="BH243" s="214"/>
    </row>
    <row r="244" spans="1:60" outlineLevel="1" x14ac:dyDescent="0.2">
      <c r="A244" s="248">
        <v>97</v>
      </c>
      <c r="B244" s="249" t="s">
        <v>751</v>
      </c>
      <c r="C244" s="262" t="s">
        <v>1083</v>
      </c>
      <c r="D244" s="250" t="s">
        <v>351</v>
      </c>
      <c r="E244" s="251">
        <v>3</v>
      </c>
      <c r="F244" s="252"/>
      <c r="G244" s="253">
        <f>ROUND(E244*F244,2)</f>
        <v>0</v>
      </c>
      <c r="H244" s="236"/>
      <c r="I244" s="235">
        <f>ROUND(E244*H244,2)</f>
        <v>0</v>
      </c>
      <c r="J244" s="236"/>
      <c r="K244" s="235">
        <f>ROUND(E244*J244,2)</f>
        <v>0</v>
      </c>
      <c r="L244" s="235">
        <v>21</v>
      </c>
      <c r="M244" s="235">
        <f>G244*(1+L244/100)</f>
        <v>0</v>
      </c>
      <c r="N244" s="234">
        <v>0</v>
      </c>
      <c r="O244" s="234">
        <f>ROUND(E244*N244,2)</f>
        <v>0</v>
      </c>
      <c r="P244" s="234">
        <v>0</v>
      </c>
      <c r="Q244" s="234">
        <f>ROUND(E244*P244,2)</f>
        <v>0</v>
      </c>
      <c r="R244" s="235"/>
      <c r="S244" s="235" t="s">
        <v>311</v>
      </c>
      <c r="T244" s="235" t="s">
        <v>312</v>
      </c>
      <c r="U244" s="235">
        <v>0</v>
      </c>
      <c r="V244" s="235">
        <f>ROUND(E244*U244,2)</f>
        <v>0</v>
      </c>
      <c r="W244" s="235"/>
      <c r="X244" s="235" t="s">
        <v>279</v>
      </c>
      <c r="Y244" s="235" t="s">
        <v>280</v>
      </c>
      <c r="Z244" s="214"/>
      <c r="AA244" s="214"/>
      <c r="AB244" s="214"/>
      <c r="AC244" s="214"/>
      <c r="AD244" s="214"/>
      <c r="AE244" s="214"/>
      <c r="AF244" s="214"/>
      <c r="AG244" s="214" t="s">
        <v>657</v>
      </c>
      <c r="AH244" s="214"/>
      <c r="AI244" s="214"/>
      <c r="AJ244" s="214"/>
      <c r="AK244" s="214"/>
      <c r="AL244" s="214"/>
      <c r="AM244" s="214"/>
      <c r="AN244" s="214"/>
      <c r="AO244" s="214"/>
      <c r="AP244" s="214"/>
      <c r="AQ244" s="214"/>
      <c r="AR244" s="214"/>
      <c r="AS244" s="214"/>
      <c r="AT244" s="214"/>
      <c r="AU244" s="214"/>
      <c r="AV244" s="214"/>
      <c r="AW244" s="214"/>
      <c r="AX244" s="214"/>
      <c r="AY244" s="214"/>
      <c r="AZ244" s="214"/>
      <c r="BA244" s="214"/>
      <c r="BB244" s="214"/>
      <c r="BC244" s="214"/>
      <c r="BD244" s="214"/>
      <c r="BE244" s="214"/>
      <c r="BF244" s="214"/>
      <c r="BG244" s="214"/>
      <c r="BH244" s="214"/>
    </row>
    <row r="245" spans="1:60" outlineLevel="2" x14ac:dyDescent="0.2">
      <c r="A245" s="231"/>
      <c r="B245" s="232"/>
      <c r="C245" s="263" t="s">
        <v>1084</v>
      </c>
      <c r="D245" s="237"/>
      <c r="E245" s="238">
        <v>3</v>
      </c>
      <c r="F245" s="235"/>
      <c r="G245" s="235"/>
      <c r="H245" s="235"/>
      <c r="I245" s="235"/>
      <c r="J245" s="235"/>
      <c r="K245" s="235"/>
      <c r="L245" s="235"/>
      <c r="M245" s="235"/>
      <c r="N245" s="234"/>
      <c r="O245" s="234"/>
      <c r="P245" s="234"/>
      <c r="Q245" s="234"/>
      <c r="R245" s="235"/>
      <c r="S245" s="235"/>
      <c r="T245" s="235"/>
      <c r="U245" s="235"/>
      <c r="V245" s="235"/>
      <c r="W245" s="235"/>
      <c r="X245" s="235"/>
      <c r="Y245" s="235"/>
      <c r="Z245" s="214"/>
      <c r="AA245" s="214"/>
      <c r="AB245" s="214"/>
      <c r="AC245" s="214"/>
      <c r="AD245" s="214"/>
      <c r="AE245" s="214"/>
      <c r="AF245" s="214"/>
      <c r="AG245" s="214" t="s">
        <v>283</v>
      </c>
      <c r="AH245" s="214">
        <v>0</v>
      </c>
      <c r="AI245" s="214"/>
      <c r="AJ245" s="214"/>
      <c r="AK245" s="214"/>
      <c r="AL245" s="214"/>
      <c r="AM245" s="214"/>
      <c r="AN245" s="214"/>
      <c r="AO245" s="214"/>
      <c r="AP245" s="214"/>
      <c r="AQ245" s="214"/>
      <c r="AR245" s="214"/>
      <c r="AS245" s="214"/>
      <c r="AT245" s="214"/>
      <c r="AU245" s="214"/>
      <c r="AV245" s="214"/>
      <c r="AW245" s="214"/>
      <c r="AX245" s="214"/>
      <c r="AY245" s="214"/>
      <c r="AZ245" s="214"/>
      <c r="BA245" s="214"/>
      <c r="BB245" s="214"/>
      <c r="BC245" s="214"/>
      <c r="BD245" s="214"/>
      <c r="BE245" s="214"/>
      <c r="BF245" s="214"/>
      <c r="BG245" s="214"/>
      <c r="BH245" s="214"/>
    </row>
    <row r="246" spans="1:60" ht="22.5" outlineLevel="1" x14ac:dyDescent="0.2">
      <c r="A246" s="254">
        <v>98</v>
      </c>
      <c r="B246" s="255" t="s">
        <v>759</v>
      </c>
      <c r="C246" s="264" t="s">
        <v>1085</v>
      </c>
      <c r="D246" s="256" t="s">
        <v>398</v>
      </c>
      <c r="E246" s="257">
        <v>1</v>
      </c>
      <c r="F246" s="258"/>
      <c r="G246" s="259">
        <f>ROUND(E246*F246,2)</f>
        <v>0</v>
      </c>
      <c r="H246" s="236"/>
      <c r="I246" s="235">
        <f>ROUND(E246*H246,2)</f>
        <v>0</v>
      </c>
      <c r="J246" s="236"/>
      <c r="K246" s="235">
        <f>ROUND(E246*J246,2)</f>
        <v>0</v>
      </c>
      <c r="L246" s="235">
        <v>21</v>
      </c>
      <c r="M246" s="235">
        <f>G246*(1+L246/100)</f>
        <v>0</v>
      </c>
      <c r="N246" s="234">
        <v>0</v>
      </c>
      <c r="O246" s="234">
        <f>ROUND(E246*N246,2)</f>
        <v>0</v>
      </c>
      <c r="P246" s="234">
        <v>0</v>
      </c>
      <c r="Q246" s="234">
        <f>ROUND(E246*P246,2)</f>
        <v>0</v>
      </c>
      <c r="R246" s="235"/>
      <c r="S246" s="235" t="s">
        <v>311</v>
      </c>
      <c r="T246" s="235" t="s">
        <v>312</v>
      </c>
      <c r="U246" s="235">
        <v>0</v>
      </c>
      <c r="V246" s="235">
        <f>ROUND(E246*U246,2)</f>
        <v>0</v>
      </c>
      <c r="W246" s="235"/>
      <c r="X246" s="235" t="s">
        <v>279</v>
      </c>
      <c r="Y246" s="235" t="s">
        <v>280</v>
      </c>
      <c r="Z246" s="214"/>
      <c r="AA246" s="214"/>
      <c r="AB246" s="214"/>
      <c r="AC246" s="214"/>
      <c r="AD246" s="214"/>
      <c r="AE246" s="214"/>
      <c r="AF246" s="214"/>
      <c r="AG246" s="214" t="s">
        <v>281</v>
      </c>
      <c r="AH246" s="214"/>
      <c r="AI246" s="214"/>
      <c r="AJ246" s="214"/>
      <c r="AK246" s="214"/>
      <c r="AL246" s="214"/>
      <c r="AM246" s="214"/>
      <c r="AN246" s="214"/>
      <c r="AO246" s="214"/>
      <c r="AP246" s="214"/>
      <c r="AQ246" s="214"/>
      <c r="AR246" s="214"/>
      <c r="AS246" s="214"/>
      <c r="AT246" s="214"/>
      <c r="AU246" s="214"/>
      <c r="AV246" s="214"/>
      <c r="AW246" s="214"/>
      <c r="AX246" s="214"/>
      <c r="AY246" s="214"/>
      <c r="AZ246" s="214"/>
      <c r="BA246" s="214"/>
      <c r="BB246" s="214"/>
      <c r="BC246" s="214"/>
      <c r="BD246" s="214"/>
      <c r="BE246" s="214"/>
      <c r="BF246" s="214"/>
      <c r="BG246" s="214"/>
      <c r="BH246" s="214"/>
    </row>
    <row r="247" spans="1:60" ht="22.5" outlineLevel="1" x14ac:dyDescent="0.2">
      <c r="A247" s="254">
        <v>99</v>
      </c>
      <c r="B247" s="255" t="s">
        <v>753</v>
      </c>
      <c r="C247" s="264" t="s">
        <v>1086</v>
      </c>
      <c r="D247" s="256" t="s">
        <v>398</v>
      </c>
      <c r="E247" s="257">
        <v>1</v>
      </c>
      <c r="F247" s="258"/>
      <c r="G247" s="259">
        <f>ROUND(E247*F247,2)</f>
        <v>0</v>
      </c>
      <c r="H247" s="236"/>
      <c r="I247" s="235">
        <f>ROUND(E247*H247,2)</f>
        <v>0</v>
      </c>
      <c r="J247" s="236"/>
      <c r="K247" s="235">
        <f>ROUND(E247*J247,2)</f>
        <v>0</v>
      </c>
      <c r="L247" s="235">
        <v>21</v>
      </c>
      <c r="M247" s="235">
        <f>G247*(1+L247/100)</f>
        <v>0</v>
      </c>
      <c r="N247" s="234">
        <v>0</v>
      </c>
      <c r="O247" s="234">
        <f>ROUND(E247*N247,2)</f>
        <v>0</v>
      </c>
      <c r="P247" s="234">
        <v>0</v>
      </c>
      <c r="Q247" s="234">
        <f>ROUND(E247*P247,2)</f>
        <v>0</v>
      </c>
      <c r="R247" s="235"/>
      <c r="S247" s="235" t="s">
        <v>311</v>
      </c>
      <c r="T247" s="235" t="s">
        <v>312</v>
      </c>
      <c r="U247" s="235">
        <v>0</v>
      </c>
      <c r="V247" s="235">
        <f>ROUND(E247*U247,2)</f>
        <v>0</v>
      </c>
      <c r="W247" s="235"/>
      <c r="X247" s="235" t="s">
        <v>279</v>
      </c>
      <c r="Y247" s="235" t="s">
        <v>280</v>
      </c>
      <c r="Z247" s="214"/>
      <c r="AA247" s="214"/>
      <c r="AB247" s="214"/>
      <c r="AC247" s="214"/>
      <c r="AD247" s="214"/>
      <c r="AE247" s="214"/>
      <c r="AF247" s="214"/>
      <c r="AG247" s="214" t="s">
        <v>281</v>
      </c>
      <c r="AH247" s="214"/>
      <c r="AI247" s="214"/>
      <c r="AJ247" s="214"/>
      <c r="AK247" s="214"/>
      <c r="AL247" s="214"/>
      <c r="AM247" s="214"/>
      <c r="AN247" s="214"/>
      <c r="AO247" s="214"/>
      <c r="AP247" s="214"/>
      <c r="AQ247" s="214"/>
      <c r="AR247" s="214"/>
      <c r="AS247" s="214"/>
      <c r="AT247" s="214"/>
      <c r="AU247" s="214"/>
      <c r="AV247" s="214"/>
      <c r="AW247" s="214"/>
      <c r="AX247" s="214"/>
      <c r="AY247" s="214"/>
      <c r="AZ247" s="214"/>
      <c r="BA247" s="214"/>
      <c r="BB247" s="214"/>
      <c r="BC247" s="214"/>
      <c r="BD247" s="214"/>
      <c r="BE247" s="214"/>
      <c r="BF247" s="214"/>
      <c r="BG247" s="214"/>
      <c r="BH247" s="214"/>
    </row>
    <row r="248" spans="1:60" ht="33.75" outlineLevel="1" x14ac:dyDescent="0.2">
      <c r="A248" s="254">
        <v>100</v>
      </c>
      <c r="B248" s="255" t="s">
        <v>1087</v>
      </c>
      <c r="C248" s="264" t="s">
        <v>1088</v>
      </c>
      <c r="D248" s="256" t="s">
        <v>1089</v>
      </c>
      <c r="E248" s="257">
        <v>1</v>
      </c>
      <c r="F248" s="258"/>
      <c r="G248" s="259">
        <f>ROUND(E248*F248,2)</f>
        <v>0</v>
      </c>
      <c r="H248" s="236"/>
      <c r="I248" s="235">
        <f>ROUND(E248*H248,2)</f>
        <v>0</v>
      </c>
      <c r="J248" s="236"/>
      <c r="K248" s="235">
        <f>ROUND(E248*J248,2)</f>
        <v>0</v>
      </c>
      <c r="L248" s="235">
        <v>21</v>
      </c>
      <c r="M248" s="235">
        <f>G248*(1+L248/100)</f>
        <v>0</v>
      </c>
      <c r="N248" s="234">
        <v>0</v>
      </c>
      <c r="O248" s="234">
        <f>ROUND(E248*N248,2)</f>
        <v>0</v>
      </c>
      <c r="P248" s="234">
        <v>0</v>
      </c>
      <c r="Q248" s="234">
        <f>ROUND(E248*P248,2)</f>
        <v>0</v>
      </c>
      <c r="R248" s="235"/>
      <c r="S248" s="235" t="s">
        <v>311</v>
      </c>
      <c r="T248" s="235" t="s">
        <v>312</v>
      </c>
      <c r="U248" s="235">
        <v>0</v>
      </c>
      <c r="V248" s="235">
        <f>ROUND(E248*U248,2)</f>
        <v>0</v>
      </c>
      <c r="W248" s="235"/>
      <c r="X248" s="235" t="s">
        <v>279</v>
      </c>
      <c r="Y248" s="235" t="s">
        <v>280</v>
      </c>
      <c r="Z248" s="214"/>
      <c r="AA248" s="214"/>
      <c r="AB248" s="214"/>
      <c r="AC248" s="214"/>
      <c r="AD248" s="214"/>
      <c r="AE248" s="214"/>
      <c r="AF248" s="214"/>
      <c r="AG248" s="214" t="s">
        <v>281</v>
      </c>
      <c r="AH248" s="214"/>
      <c r="AI248" s="214"/>
      <c r="AJ248" s="214"/>
      <c r="AK248" s="214"/>
      <c r="AL248" s="214"/>
      <c r="AM248" s="214"/>
      <c r="AN248" s="214"/>
      <c r="AO248" s="214"/>
      <c r="AP248" s="214"/>
      <c r="AQ248" s="214"/>
      <c r="AR248" s="214"/>
      <c r="AS248" s="214"/>
      <c r="AT248" s="214"/>
      <c r="AU248" s="214"/>
      <c r="AV248" s="214"/>
      <c r="AW248" s="214"/>
      <c r="AX248" s="214"/>
      <c r="AY248" s="214"/>
      <c r="AZ248" s="214"/>
      <c r="BA248" s="214"/>
      <c r="BB248" s="214"/>
      <c r="BC248" s="214"/>
      <c r="BD248" s="214"/>
      <c r="BE248" s="214"/>
      <c r="BF248" s="214"/>
      <c r="BG248" s="214"/>
      <c r="BH248" s="214"/>
    </row>
    <row r="249" spans="1:60" x14ac:dyDescent="0.2">
      <c r="A249" s="241" t="s">
        <v>272</v>
      </c>
      <c r="B249" s="242" t="s">
        <v>218</v>
      </c>
      <c r="C249" s="261" t="s">
        <v>219</v>
      </c>
      <c r="D249" s="243"/>
      <c r="E249" s="244"/>
      <c r="F249" s="245"/>
      <c r="G249" s="246">
        <f>SUMIF(AG250:AG267,"&lt;&gt;NOR",G250:G267)</f>
        <v>0</v>
      </c>
      <c r="H249" s="240"/>
      <c r="I249" s="240">
        <f>SUM(I250:I267)</f>
        <v>0</v>
      </c>
      <c r="J249" s="240"/>
      <c r="K249" s="240">
        <f>SUM(K250:K267)</f>
        <v>0</v>
      </c>
      <c r="L249" s="240"/>
      <c r="M249" s="240">
        <f>SUM(M250:M267)</f>
        <v>0</v>
      </c>
      <c r="N249" s="239"/>
      <c r="O249" s="239">
        <f>SUM(O250:O267)</f>
        <v>1.8399999999999999</v>
      </c>
      <c r="P249" s="239"/>
      <c r="Q249" s="239">
        <f>SUM(Q250:Q267)</f>
        <v>0</v>
      </c>
      <c r="R249" s="240"/>
      <c r="S249" s="240"/>
      <c r="T249" s="240"/>
      <c r="U249" s="240"/>
      <c r="V249" s="240">
        <f>SUM(V250:V267)</f>
        <v>86.009999999999991</v>
      </c>
      <c r="W249" s="240"/>
      <c r="X249" s="240"/>
      <c r="Y249" s="240"/>
      <c r="AG249" t="s">
        <v>273</v>
      </c>
    </row>
    <row r="250" spans="1:60" ht="22.5" outlineLevel="1" x14ac:dyDescent="0.2">
      <c r="A250" s="248">
        <v>101</v>
      </c>
      <c r="B250" s="249" t="s">
        <v>1090</v>
      </c>
      <c r="C250" s="262" t="s">
        <v>1091</v>
      </c>
      <c r="D250" s="250" t="s">
        <v>351</v>
      </c>
      <c r="E250" s="251">
        <v>33.18</v>
      </c>
      <c r="F250" s="252"/>
      <c r="G250" s="253">
        <f>ROUND(E250*F250,2)</f>
        <v>0</v>
      </c>
      <c r="H250" s="236"/>
      <c r="I250" s="235">
        <f>ROUND(E250*H250,2)</f>
        <v>0</v>
      </c>
      <c r="J250" s="236"/>
      <c r="K250" s="235">
        <f>ROUND(E250*J250,2)</f>
        <v>0</v>
      </c>
      <c r="L250" s="235">
        <v>21</v>
      </c>
      <c r="M250" s="235">
        <f>G250*(1+L250/100)</f>
        <v>0</v>
      </c>
      <c r="N250" s="234">
        <v>9.11E-3</v>
      </c>
      <c r="O250" s="234">
        <f>ROUND(E250*N250,2)</f>
        <v>0.3</v>
      </c>
      <c r="P250" s="234">
        <v>0</v>
      </c>
      <c r="Q250" s="234">
        <f>ROUND(E250*P250,2)</f>
        <v>0</v>
      </c>
      <c r="R250" s="235"/>
      <c r="S250" s="235" t="s">
        <v>311</v>
      </c>
      <c r="T250" s="235" t="s">
        <v>312</v>
      </c>
      <c r="U250" s="235">
        <v>0</v>
      </c>
      <c r="V250" s="235">
        <f>ROUND(E250*U250,2)</f>
        <v>0</v>
      </c>
      <c r="W250" s="235"/>
      <c r="X250" s="235" t="s">
        <v>279</v>
      </c>
      <c r="Y250" s="235" t="s">
        <v>280</v>
      </c>
      <c r="Z250" s="214"/>
      <c r="AA250" s="214"/>
      <c r="AB250" s="214"/>
      <c r="AC250" s="214"/>
      <c r="AD250" s="214"/>
      <c r="AE250" s="214"/>
      <c r="AF250" s="214"/>
      <c r="AG250" s="214" t="s">
        <v>657</v>
      </c>
      <c r="AH250" s="214"/>
      <c r="AI250" s="214"/>
      <c r="AJ250" s="214"/>
      <c r="AK250" s="214"/>
      <c r="AL250" s="214"/>
      <c r="AM250" s="214"/>
      <c r="AN250" s="214"/>
      <c r="AO250" s="214"/>
      <c r="AP250" s="214"/>
      <c r="AQ250" s="214"/>
      <c r="AR250" s="214"/>
      <c r="AS250" s="214"/>
      <c r="AT250" s="214"/>
      <c r="AU250" s="214"/>
      <c r="AV250" s="214"/>
      <c r="AW250" s="214"/>
      <c r="AX250" s="214"/>
      <c r="AY250" s="214"/>
      <c r="AZ250" s="214"/>
      <c r="BA250" s="214"/>
      <c r="BB250" s="214"/>
      <c r="BC250" s="214"/>
      <c r="BD250" s="214"/>
      <c r="BE250" s="214"/>
      <c r="BF250" s="214"/>
      <c r="BG250" s="214"/>
      <c r="BH250" s="214"/>
    </row>
    <row r="251" spans="1:60" outlineLevel="2" x14ac:dyDescent="0.2">
      <c r="A251" s="231"/>
      <c r="B251" s="232"/>
      <c r="C251" s="263" t="s">
        <v>1092</v>
      </c>
      <c r="D251" s="237"/>
      <c r="E251" s="238">
        <v>11.34</v>
      </c>
      <c r="F251" s="235"/>
      <c r="G251" s="235"/>
      <c r="H251" s="235"/>
      <c r="I251" s="235"/>
      <c r="J251" s="235"/>
      <c r="K251" s="235"/>
      <c r="L251" s="235"/>
      <c r="M251" s="235"/>
      <c r="N251" s="234"/>
      <c r="O251" s="234"/>
      <c r="P251" s="234"/>
      <c r="Q251" s="234"/>
      <c r="R251" s="235"/>
      <c r="S251" s="235"/>
      <c r="T251" s="235"/>
      <c r="U251" s="235"/>
      <c r="V251" s="235"/>
      <c r="W251" s="235"/>
      <c r="X251" s="235"/>
      <c r="Y251" s="235"/>
      <c r="Z251" s="214"/>
      <c r="AA251" s="214"/>
      <c r="AB251" s="214"/>
      <c r="AC251" s="214"/>
      <c r="AD251" s="214"/>
      <c r="AE251" s="214"/>
      <c r="AF251" s="214"/>
      <c r="AG251" s="214" t="s">
        <v>283</v>
      </c>
      <c r="AH251" s="214">
        <v>0</v>
      </c>
      <c r="AI251" s="214"/>
      <c r="AJ251" s="214"/>
      <c r="AK251" s="214"/>
      <c r="AL251" s="214"/>
      <c r="AM251" s="214"/>
      <c r="AN251" s="214"/>
      <c r="AO251" s="214"/>
      <c r="AP251" s="214"/>
      <c r="AQ251" s="214"/>
      <c r="AR251" s="214"/>
      <c r="AS251" s="214"/>
      <c r="AT251" s="214"/>
      <c r="AU251" s="214"/>
      <c r="AV251" s="214"/>
      <c r="AW251" s="214"/>
      <c r="AX251" s="214"/>
      <c r="AY251" s="214"/>
      <c r="AZ251" s="214"/>
      <c r="BA251" s="214"/>
      <c r="BB251" s="214"/>
      <c r="BC251" s="214"/>
      <c r="BD251" s="214"/>
      <c r="BE251" s="214"/>
      <c r="BF251" s="214"/>
      <c r="BG251" s="214"/>
      <c r="BH251" s="214"/>
    </row>
    <row r="252" spans="1:60" outlineLevel="3" x14ac:dyDescent="0.2">
      <c r="A252" s="231"/>
      <c r="B252" s="232"/>
      <c r="C252" s="263" t="s">
        <v>1093</v>
      </c>
      <c r="D252" s="237"/>
      <c r="E252" s="238">
        <v>10.9</v>
      </c>
      <c r="F252" s="235"/>
      <c r="G252" s="235"/>
      <c r="H252" s="235"/>
      <c r="I252" s="235"/>
      <c r="J252" s="235"/>
      <c r="K252" s="235"/>
      <c r="L252" s="235"/>
      <c r="M252" s="235"/>
      <c r="N252" s="234"/>
      <c r="O252" s="234"/>
      <c r="P252" s="234"/>
      <c r="Q252" s="234"/>
      <c r="R252" s="235"/>
      <c r="S252" s="235"/>
      <c r="T252" s="235"/>
      <c r="U252" s="235"/>
      <c r="V252" s="235"/>
      <c r="W252" s="235"/>
      <c r="X252" s="235"/>
      <c r="Y252" s="235"/>
      <c r="Z252" s="214"/>
      <c r="AA252" s="214"/>
      <c r="AB252" s="214"/>
      <c r="AC252" s="214"/>
      <c r="AD252" s="214"/>
      <c r="AE252" s="214"/>
      <c r="AF252" s="214"/>
      <c r="AG252" s="214" t="s">
        <v>283</v>
      </c>
      <c r="AH252" s="214">
        <v>0</v>
      </c>
      <c r="AI252" s="214"/>
      <c r="AJ252" s="214"/>
      <c r="AK252" s="214"/>
      <c r="AL252" s="214"/>
      <c r="AM252" s="214"/>
      <c r="AN252" s="214"/>
      <c r="AO252" s="214"/>
      <c r="AP252" s="214"/>
      <c r="AQ252" s="214"/>
      <c r="AR252" s="214"/>
      <c r="AS252" s="214"/>
      <c r="AT252" s="214"/>
      <c r="AU252" s="214"/>
      <c r="AV252" s="214"/>
      <c r="AW252" s="214"/>
      <c r="AX252" s="214"/>
      <c r="AY252" s="214"/>
      <c r="AZ252" s="214"/>
      <c r="BA252" s="214"/>
      <c r="BB252" s="214"/>
      <c r="BC252" s="214"/>
      <c r="BD252" s="214"/>
      <c r="BE252" s="214"/>
      <c r="BF252" s="214"/>
      <c r="BG252" s="214"/>
      <c r="BH252" s="214"/>
    </row>
    <row r="253" spans="1:60" outlineLevel="3" x14ac:dyDescent="0.2">
      <c r="A253" s="231"/>
      <c r="B253" s="232"/>
      <c r="C253" s="263" t="s">
        <v>1094</v>
      </c>
      <c r="D253" s="237"/>
      <c r="E253" s="238">
        <v>10.94</v>
      </c>
      <c r="F253" s="235"/>
      <c r="G253" s="235"/>
      <c r="H253" s="235"/>
      <c r="I253" s="235"/>
      <c r="J253" s="235"/>
      <c r="K253" s="235"/>
      <c r="L253" s="235"/>
      <c r="M253" s="235"/>
      <c r="N253" s="234"/>
      <c r="O253" s="234"/>
      <c r="P253" s="234"/>
      <c r="Q253" s="234"/>
      <c r="R253" s="235"/>
      <c r="S253" s="235"/>
      <c r="T253" s="235"/>
      <c r="U253" s="235"/>
      <c r="V253" s="235"/>
      <c r="W253" s="235"/>
      <c r="X253" s="235"/>
      <c r="Y253" s="235"/>
      <c r="Z253" s="214"/>
      <c r="AA253" s="214"/>
      <c r="AB253" s="214"/>
      <c r="AC253" s="214"/>
      <c r="AD253" s="214"/>
      <c r="AE253" s="214"/>
      <c r="AF253" s="214"/>
      <c r="AG253" s="214" t="s">
        <v>283</v>
      </c>
      <c r="AH253" s="214">
        <v>0</v>
      </c>
      <c r="AI253" s="214"/>
      <c r="AJ253" s="214"/>
      <c r="AK253" s="214"/>
      <c r="AL253" s="214"/>
      <c r="AM253" s="214"/>
      <c r="AN253" s="214"/>
      <c r="AO253" s="214"/>
      <c r="AP253" s="214"/>
      <c r="AQ253" s="214"/>
      <c r="AR253" s="214"/>
      <c r="AS253" s="214"/>
      <c r="AT253" s="214"/>
      <c r="AU253" s="214"/>
      <c r="AV253" s="214"/>
      <c r="AW253" s="214"/>
      <c r="AX253" s="214"/>
      <c r="AY253" s="214"/>
      <c r="AZ253" s="214"/>
      <c r="BA253" s="214"/>
      <c r="BB253" s="214"/>
      <c r="BC253" s="214"/>
      <c r="BD253" s="214"/>
      <c r="BE253" s="214"/>
      <c r="BF253" s="214"/>
      <c r="BG253" s="214"/>
      <c r="BH253" s="214"/>
    </row>
    <row r="254" spans="1:60" outlineLevel="1" x14ac:dyDescent="0.2">
      <c r="A254" s="248">
        <v>102</v>
      </c>
      <c r="B254" s="249" t="s">
        <v>1095</v>
      </c>
      <c r="C254" s="262" t="s">
        <v>1096</v>
      </c>
      <c r="D254" s="250" t="s">
        <v>342</v>
      </c>
      <c r="E254" s="251">
        <v>67.19</v>
      </c>
      <c r="F254" s="252"/>
      <c r="G254" s="253">
        <f>ROUND(E254*F254,2)</f>
        <v>0</v>
      </c>
      <c r="H254" s="236"/>
      <c r="I254" s="235">
        <f>ROUND(E254*H254,2)</f>
        <v>0</v>
      </c>
      <c r="J254" s="236"/>
      <c r="K254" s="235">
        <f>ROUND(E254*J254,2)</f>
        <v>0</v>
      </c>
      <c r="L254" s="235">
        <v>21</v>
      </c>
      <c r="M254" s="235">
        <f>G254*(1+L254/100)</f>
        <v>0</v>
      </c>
      <c r="N254" s="234">
        <v>0</v>
      </c>
      <c r="O254" s="234">
        <f>ROUND(E254*N254,2)</f>
        <v>0</v>
      </c>
      <c r="P254" s="234">
        <v>0</v>
      </c>
      <c r="Q254" s="234">
        <f>ROUND(E254*P254,2)</f>
        <v>0</v>
      </c>
      <c r="R254" s="235"/>
      <c r="S254" s="235" t="s">
        <v>277</v>
      </c>
      <c r="T254" s="235" t="s">
        <v>278</v>
      </c>
      <c r="U254" s="235">
        <v>0.25</v>
      </c>
      <c r="V254" s="235">
        <f>ROUND(E254*U254,2)</f>
        <v>16.8</v>
      </c>
      <c r="W254" s="235"/>
      <c r="X254" s="235" t="s">
        <v>279</v>
      </c>
      <c r="Y254" s="235" t="s">
        <v>280</v>
      </c>
      <c r="Z254" s="214"/>
      <c r="AA254" s="214"/>
      <c r="AB254" s="214"/>
      <c r="AC254" s="214"/>
      <c r="AD254" s="214"/>
      <c r="AE254" s="214"/>
      <c r="AF254" s="214"/>
      <c r="AG254" s="214" t="s">
        <v>657</v>
      </c>
      <c r="AH254" s="214"/>
      <c r="AI254" s="214"/>
      <c r="AJ254" s="214"/>
      <c r="AK254" s="214"/>
      <c r="AL254" s="214"/>
      <c r="AM254" s="214"/>
      <c r="AN254" s="214"/>
      <c r="AO254" s="214"/>
      <c r="AP254" s="214"/>
      <c r="AQ254" s="214"/>
      <c r="AR254" s="214"/>
      <c r="AS254" s="214"/>
      <c r="AT254" s="214"/>
      <c r="AU254" s="214"/>
      <c r="AV254" s="214"/>
      <c r="AW254" s="214"/>
      <c r="AX254" s="214"/>
      <c r="AY254" s="214"/>
      <c r="AZ254" s="214"/>
      <c r="BA254" s="214"/>
      <c r="BB254" s="214"/>
      <c r="BC254" s="214"/>
      <c r="BD254" s="214"/>
      <c r="BE254" s="214"/>
      <c r="BF254" s="214"/>
      <c r="BG254" s="214"/>
      <c r="BH254" s="214"/>
    </row>
    <row r="255" spans="1:60" outlineLevel="2" x14ac:dyDescent="0.2">
      <c r="A255" s="231"/>
      <c r="B255" s="232"/>
      <c r="C255" s="263" t="s">
        <v>1097</v>
      </c>
      <c r="D255" s="237"/>
      <c r="E255" s="238">
        <v>10.074999999999999</v>
      </c>
      <c r="F255" s="235"/>
      <c r="G255" s="235"/>
      <c r="H255" s="235"/>
      <c r="I255" s="235"/>
      <c r="J255" s="235"/>
      <c r="K255" s="235"/>
      <c r="L255" s="235"/>
      <c r="M255" s="235"/>
      <c r="N255" s="234"/>
      <c r="O255" s="234"/>
      <c r="P255" s="234"/>
      <c r="Q255" s="234"/>
      <c r="R255" s="235"/>
      <c r="S255" s="235"/>
      <c r="T255" s="235"/>
      <c r="U255" s="235"/>
      <c r="V255" s="235"/>
      <c r="W255" s="235"/>
      <c r="X255" s="235"/>
      <c r="Y255" s="235"/>
      <c r="Z255" s="214"/>
      <c r="AA255" s="214"/>
      <c r="AB255" s="214"/>
      <c r="AC255" s="214"/>
      <c r="AD255" s="214"/>
      <c r="AE255" s="214"/>
      <c r="AF255" s="214"/>
      <c r="AG255" s="214" t="s">
        <v>283</v>
      </c>
      <c r="AH255" s="214">
        <v>0</v>
      </c>
      <c r="AI255" s="214"/>
      <c r="AJ255" s="214"/>
      <c r="AK255" s="214"/>
      <c r="AL255" s="214"/>
      <c r="AM255" s="214"/>
      <c r="AN255" s="214"/>
      <c r="AO255" s="214"/>
      <c r="AP255" s="214"/>
      <c r="AQ255" s="214"/>
      <c r="AR255" s="214"/>
      <c r="AS255" s="214"/>
      <c r="AT255" s="214"/>
      <c r="AU255" s="214"/>
      <c r="AV255" s="214"/>
      <c r="AW255" s="214"/>
      <c r="AX255" s="214"/>
      <c r="AY255" s="214"/>
      <c r="AZ255" s="214"/>
      <c r="BA255" s="214"/>
      <c r="BB255" s="214"/>
      <c r="BC255" s="214"/>
      <c r="BD255" s="214"/>
      <c r="BE255" s="214"/>
      <c r="BF255" s="214"/>
      <c r="BG255" s="214"/>
      <c r="BH255" s="214"/>
    </row>
    <row r="256" spans="1:60" outlineLevel="3" x14ac:dyDescent="0.2">
      <c r="A256" s="231"/>
      <c r="B256" s="232"/>
      <c r="C256" s="263" t="s">
        <v>1098</v>
      </c>
      <c r="D256" s="237"/>
      <c r="E256" s="238">
        <v>23.82</v>
      </c>
      <c r="F256" s="235"/>
      <c r="G256" s="235"/>
      <c r="H256" s="235"/>
      <c r="I256" s="235"/>
      <c r="J256" s="235"/>
      <c r="K256" s="235"/>
      <c r="L256" s="235"/>
      <c r="M256" s="235"/>
      <c r="N256" s="234"/>
      <c r="O256" s="234"/>
      <c r="P256" s="234"/>
      <c r="Q256" s="234"/>
      <c r="R256" s="235"/>
      <c r="S256" s="235"/>
      <c r="T256" s="235"/>
      <c r="U256" s="235"/>
      <c r="V256" s="235"/>
      <c r="W256" s="235"/>
      <c r="X256" s="235"/>
      <c r="Y256" s="235"/>
      <c r="Z256" s="214"/>
      <c r="AA256" s="214"/>
      <c r="AB256" s="214"/>
      <c r="AC256" s="214"/>
      <c r="AD256" s="214"/>
      <c r="AE256" s="214"/>
      <c r="AF256" s="214"/>
      <c r="AG256" s="214" t="s">
        <v>283</v>
      </c>
      <c r="AH256" s="214">
        <v>0</v>
      </c>
      <c r="AI256" s="214"/>
      <c r="AJ256" s="214"/>
      <c r="AK256" s="214"/>
      <c r="AL256" s="214"/>
      <c r="AM256" s="214"/>
      <c r="AN256" s="214"/>
      <c r="AO256" s="214"/>
      <c r="AP256" s="214"/>
      <c r="AQ256" s="214"/>
      <c r="AR256" s="214"/>
      <c r="AS256" s="214"/>
      <c r="AT256" s="214"/>
      <c r="AU256" s="214"/>
      <c r="AV256" s="214"/>
      <c r="AW256" s="214"/>
      <c r="AX256" s="214"/>
      <c r="AY256" s="214"/>
      <c r="AZ256" s="214"/>
      <c r="BA256" s="214"/>
      <c r="BB256" s="214"/>
      <c r="BC256" s="214"/>
      <c r="BD256" s="214"/>
      <c r="BE256" s="214"/>
      <c r="BF256" s="214"/>
      <c r="BG256" s="214"/>
      <c r="BH256" s="214"/>
    </row>
    <row r="257" spans="1:60" outlineLevel="3" x14ac:dyDescent="0.2">
      <c r="A257" s="231"/>
      <c r="B257" s="232"/>
      <c r="C257" s="263" t="s">
        <v>1099</v>
      </c>
      <c r="D257" s="237"/>
      <c r="E257" s="238">
        <v>6.2</v>
      </c>
      <c r="F257" s="235"/>
      <c r="G257" s="235"/>
      <c r="H257" s="235"/>
      <c r="I257" s="235"/>
      <c r="J257" s="235"/>
      <c r="K257" s="235"/>
      <c r="L257" s="235"/>
      <c r="M257" s="235"/>
      <c r="N257" s="234"/>
      <c r="O257" s="234"/>
      <c r="P257" s="234"/>
      <c r="Q257" s="234"/>
      <c r="R257" s="235"/>
      <c r="S257" s="235"/>
      <c r="T257" s="235"/>
      <c r="U257" s="235"/>
      <c r="V257" s="235"/>
      <c r="W257" s="235"/>
      <c r="X257" s="235"/>
      <c r="Y257" s="235"/>
      <c r="Z257" s="214"/>
      <c r="AA257" s="214"/>
      <c r="AB257" s="214"/>
      <c r="AC257" s="214"/>
      <c r="AD257" s="214"/>
      <c r="AE257" s="214"/>
      <c r="AF257" s="214"/>
      <c r="AG257" s="214" t="s">
        <v>283</v>
      </c>
      <c r="AH257" s="214">
        <v>0</v>
      </c>
      <c r="AI257" s="214"/>
      <c r="AJ257" s="214"/>
      <c r="AK257" s="214"/>
      <c r="AL257" s="214"/>
      <c r="AM257" s="214"/>
      <c r="AN257" s="214"/>
      <c r="AO257" s="214"/>
      <c r="AP257" s="214"/>
      <c r="AQ257" s="214"/>
      <c r="AR257" s="214"/>
      <c r="AS257" s="214"/>
      <c r="AT257" s="214"/>
      <c r="AU257" s="214"/>
      <c r="AV257" s="214"/>
      <c r="AW257" s="214"/>
      <c r="AX257" s="214"/>
      <c r="AY257" s="214"/>
      <c r="AZ257" s="214"/>
      <c r="BA257" s="214"/>
      <c r="BB257" s="214"/>
      <c r="BC257" s="214"/>
      <c r="BD257" s="214"/>
      <c r="BE257" s="214"/>
      <c r="BF257" s="214"/>
      <c r="BG257" s="214"/>
      <c r="BH257" s="214"/>
    </row>
    <row r="258" spans="1:60" outlineLevel="3" x14ac:dyDescent="0.2">
      <c r="A258" s="231"/>
      <c r="B258" s="232"/>
      <c r="C258" s="263" t="s">
        <v>1100</v>
      </c>
      <c r="D258" s="237"/>
      <c r="E258" s="238">
        <v>27.094999999999999</v>
      </c>
      <c r="F258" s="235"/>
      <c r="G258" s="235"/>
      <c r="H258" s="235"/>
      <c r="I258" s="235"/>
      <c r="J258" s="235"/>
      <c r="K258" s="235"/>
      <c r="L258" s="235"/>
      <c r="M258" s="235"/>
      <c r="N258" s="234"/>
      <c r="O258" s="234"/>
      <c r="P258" s="234"/>
      <c r="Q258" s="234"/>
      <c r="R258" s="235"/>
      <c r="S258" s="235"/>
      <c r="T258" s="235"/>
      <c r="U258" s="235"/>
      <c r="V258" s="235"/>
      <c r="W258" s="235"/>
      <c r="X258" s="235"/>
      <c r="Y258" s="235"/>
      <c r="Z258" s="214"/>
      <c r="AA258" s="214"/>
      <c r="AB258" s="214"/>
      <c r="AC258" s="214"/>
      <c r="AD258" s="214"/>
      <c r="AE258" s="214"/>
      <c r="AF258" s="214"/>
      <c r="AG258" s="214" t="s">
        <v>283</v>
      </c>
      <c r="AH258" s="214">
        <v>0</v>
      </c>
      <c r="AI258" s="214"/>
      <c r="AJ258" s="214"/>
      <c r="AK258" s="214"/>
      <c r="AL258" s="214"/>
      <c r="AM258" s="214"/>
      <c r="AN258" s="214"/>
      <c r="AO258" s="214"/>
      <c r="AP258" s="214"/>
      <c r="AQ258" s="214"/>
      <c r="AR258" s="214"/>
      <c r="AS258" s="214"/>
      <c r="AT258" s="214"/>
      <c r="AU258" s="214"/>
      <c r="AV258" s="214"/>
      <c r="AW258" s="214"/>
      <c r="AX258" s="214"/>
      <c r="AY258" s="214"/>
      <c r="AZ258" s="214"/>
      <c r="BA258" s="214"/>
      <c r="BB258" s="214"/>
      <c r="BC258" s="214"/>
      <c r="BD258" s="214"/>
      <c r="BE258" s="214"/>
      <c r="BF258" s="214"/>
      <c r="BG258" s="214"/>
      <c r="BH258" s="214"/>
    </row>
    <row r="259" spans="1:60" outlineLevel="1" x14ac:dyDescent="0.2">
      <c r="A259" s="254">
        <v>103</v>
      </c>
      <c r="B259" s="255" t="s">
        <v>1101</v>
      </c>
      <c r="C259" s="264" t="s">
        <v>1102</v>
      </c>
      <c r="D259" s="256" t="s">
        <v>342</v>
      </c>
      <c r="E259" s="257">
        <v>67.19</v>
      </c>
      <c r="F259" s="258"/>
      <c r="G259" s="259">
        <f>ROUND(E259*F259,2)</f>
        <v>0</v>
      </c>
      <c r="H259" s="236"/>
      <c r="I259" s="235">
        <f>ROUND(E259*H259,2)</f>
        <v>0</v>
      </c>
      <c r="J259" s="236"/>
      <c r="K259" s="235">
        <f>ROUND(E259*J259,2)</f>
        <v>0</v>
      </c>
      <c r="L259" s="235">
        <v>21</v>
      </c>
      <c r="M259" s="235">
        <f>G259*(1+L259/100)</f>
        <v>0</v>
      </c>
      <c r="N259" s="234">
        <v>2.1000000000000001E-4</v>
      </c>
      <c r="O259" s="234">
        <f>ROUND(E259*N259,2)</f>
        <v>0.01</v>
      </c>
      <c r="P259" s="234">
        <v>0</v>
      </c>
      <c r="Q259" s="234">
        <f>ROUND(E259*P259,2)</f>
        <v>0</v>
      </c>
      <c r="R259" s="235"/>
      <c r="S259" s="235" t="s">
        <v>277</v>
      </c>
      <c r="T259" s="235" t="s">
        <v>278</v>
      </c>
      <c r="U259" s="235">
        <v>0.05</v>
      </c>
      <c r="V259" s="235">
        <f>ROUND(E259*U259,2)</f>
        <v>3.36</v>
      </c>
      <c r="W259" s="235"/>
      <c r="X259" s="235" t="s">
        <v>279</v>
      </c>
      <c r="Y259" s="235" t="s">
        <v>280</v>
      </c>
      <c r="Z259" s="214"/>
      <c r="AA259" s="214"/>
      <c r="AB259" s="214"/>
      <c r="AC259" s="214"/>
      <c r="AD259" s="214"/>
      <c r="AE259" s="214"/>
      <c r="AF259" s="214"/>
      <c r="AG259" s="214" t="s">
        <v>657</v>
      </c>
      <c r="AH259" s="214"/>
      <c r="AI259" s="214"/>
      <c r="AJ259" s="214"/>
      <c r="AK259" s="214"/>
      <c r="AL259" s="214"/>
      <c r="AM259" s="214"/>
      <c r="AN259" s="214"/>
      <c r="AO259" s="214"/>
      <c r="AP259" s="214"/>
      <c r="AQ259" s="214"/>
      <c r="AR259" s="214"/>
      <c r="AS259" s="214"/>
      <c r="AT259" s="214"/>
      <c r="AU259" s="214"/>
      <c r="AV259" s="214"/>
      <c r="AW259" s="214"/>
      <c r="AX259" s="214"/>
      <c r="AY259" s="214"/>
      <c r="AZ259" s="214"/>
      <c r="BA259" s="214"/>
      <c r="BB259" s="214"/>
      <c r="BC259" s="214"/>
      <c r="BD259" s="214"/>
      <c r="BE259" s="214"/>
      <c r="BF259" s="214"/>
      <c r="BG259" s="214"/>
      <c r="BH259" s="214"/>
    </row>
    <row r="260" spans="1:60" outlineLevel="1" x14ac:dyDescent="0.2">
      <c r="A260" s="248">
        <v>104</v>
      </c>
      <c r="B260" s="249" t="s">
        <v>1103</v>
      </c>
      <c r="C260" s="262" t="s">
        <v>1104</v>
      </c>
      <c r="D260" s="250" t="s">
        <v>342</v>
      </c>
      <c r="E260" s="251">
        <v>67.19</v>
      </c>
      <c r="F260" s="252"/>
      <c r="G260" s="253">
        <f>ROUND(E260*F260,2)</f>
        <v>0</v>
      </c>
      <c r="H260" s="236"/>
      <c r="I260" s="235">
        <f>ROUND(E260*H260,2)</f>
        <v>0</v>
      </c>
      <c r="J260" s="236"/>
      <c r="K260" s="235">
        <f>ROUND(E260*J260,2)</f>
        <v>0</v>
      </c>
      <c r="L260" s="235">
        <v>21</v>
      </c>
      <c r="M260" s="235">
        <f>G260*(1+L260/100)</f>
        <v>0</v>
      </c>
      <c r="N260" s="234">
        <v>5.0400000000000002E-3</v>
      </c>
      <c r="O260" s="234">
        <f>ROUND(E260*N260,2)</f>
        <v>0.34</v>
      </c>
      <c r="P260" s="234">
        <v>0</v>
      </c>
      <c r="Q260" s="234">
        <f>ROUND(E260*P260,2)</f>
        <v>0</v>
      </c>
      <c r="R260" s="235"/>
      <c r="S260" s="235" t="s">
        <v>277</v>
      </c>
      <c r="T260" s="235" t="s">
        <v>278</v>
      </c>
      <c r="U260" s="235">
        <v>0.98</v>
      </c>
      <c r="V260" s="235">
        <f>ROUND(E260*U260,2)</f>
        <v>65.849999999999994</v>
      </c>
      <c r="W260" s="235"/>
      <c r="X260" s="235" t="s">
        <v>279</v>
      </c>
      <c r="Y260" s="235" t="s">
        <v>280</v>
      </c>
      <c r="Z260" s="214"/>
      <c r="AA260" s="214"/>
      <c r="AB260" s="214"/>
      <c r="AC260" s="214"/>
      <c r="AD260" s="214"/>
      <c r="AE260" s="214"/>
      <c r="AF260" s="214"/>
      <c r="AG260" s="214" t="s">
        <v>657</v>
      </c>
      <c r="AH260" s="214"/>
      <c r="AI260" s="214"/>
      <c r="AJ260" s="214"/>
      <c r="AK260" s="214"/>
      <c r="AL260" s="214"/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</row>
    <row r="261" spans="1:60" outlineLevel="2" x14ac:dyDescent="0.2">
      <c r="A261" s="231"/>
      <c r="B261" s="232"/>
      <c r="C261" s="263" t="s">
        <v>1105</v>
      </c>
      <c r="D261" s="237"/>
      <c r="E261" s="238">
        <v>10.074999999999999</v>
      </c>
      <c r="F261" s="235"/>
      <c r="G261" s="235"/>
      <c r="H261" s="235"/>
      <c r="I261" s="235"/>
      <c r="J261" s="235"/>
      <c r="K261" s="235"/>
      <c r="L261" s="235"/>
      <c r="M261" s="235"/>
      <c r="N261" s="234"/>
      <c r="O261" s="234"/>
      <c r="P261" s="234"/>
      <c r="Q261" s="234"/>
      <c r="R261" s="235"/>
      <c r="S261" s="235"/>
      <c r="T261" s="235"/>
      <c r="U261" s="235"/>
      <c r="V261" s="235"/>
      <c r="W261" s="235"/>
      <c r="X261" s="235"/>
      <c r="Y261" s="235"/>
      <c r="Z261" s="214"/>
      <c r="AA261" s="214"/>
      <c r="AB261" s="214"/>
      <c r="AC261" s="214"/>
      <c r="AD261" s="214"/>
      <c r="AE261" s="214"/>
      <c r="AF261" s="214"/>
      <c r="AG261" s="214" t="s">
        <v>283</v>
      </c>
      <c r="AH261" s="214">
        <v>0</v>
      </c>
      <c r="AI261" s="214"/>
      <c r="AJ261" s="214"/>
      <c r="AK261" s="214"/>
      <c r="AL261" s="214"/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</row>
    <row r="262" spans="1:60" outlineLevel="3" x14ac:dyDescent="0.2">
      <c r="A262" s="231"/>
      <c r="B262" s="232"/>
      <c r="C262" s="263" t="s">
        <v>1106</v>
      </c>
      <c r="D262" s="237"/>
      <c r="E262" s="238">
        <v>23.82</v>
      </c>
      <c r="F262" s="235"/>
      <c r="G262" s="235"/>
      <c r="H262" s="235"/>
      <c r="I262" s="235"/>
      <c r="J262" s="235"/>
      <c r="K262" s="235"/>
      <c r="L262" s="235"/>
      <c r="M262" s="235"/>
      <c r="N262" s="234"/>
      <c r="O262" s="234"/>
      <c r="P262" s="234"/>
      <c r="Q262" s="234"/>
      <c r="R262" s="235"/>
      <c r="S262" s="235"/>
      <c r="T262" s="235"/>
      <c r="U262" s="235"/>
      <c r="V262" s="235"/>
      <c r="W262" s="235"/>
      <c r="X262" s="235"/>
      <c r="Y262" s="235"/>
      <c r="Z262" s="214"/>
      <c r="AA262" s="214"/>
      <c r="AB262" s="214"/>
      <c r="AC262" s="214"/>
      <c r="AD262" s="214"/>
      <c r="AE262" s="214"/>
      <c r="AF262" s="214"/>
      <c r="AG262" s="214" t="s">
        <v>283</v>
      </c>
      <c r="AH262" s="214">
        <v>0</v>
      </c>
      <c r="AI262" s="214"/>
      <c r="AJ262" s="214"/>
      <c r="AK262" s="214"/>
      <c r="AL262" s="214"/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</row>
    <row r="263" spans="1:60" outlineLevel="3" x14ac:dyDescent="0.2">
      <c r="A263" s="231"/>
      <c r="B263" s="232"/>
      <c r="C263" s="263" t="s">
        <v>1107</v>
      </c>
      <c r="D263" s="237"/>
      <c r="E263" s="238">
        <v>6.2</v>
      </c>
      <c r="F263" s="235"/>
      <c r="G263" s="235"/>
      <c r="H263" s="235"/>
      <c r="I263" s="235"/>
      <c r="J263" s="235"/>
      <c r="K263" s="235"/>
      <c r="L263" s="235"/>
      <c r="M263" s="235"/>
      <c r="N263" s="234"/>
      <c r="O263" s="234"/>
      <c r="P263" s="234"/>
      <c r="Q263" s="234"/>
      <c r="R263" s="235"/>
      <c r="S263" s="235"/>
      <c r="T263" s="235"/>
      <c r="U263" s="235"/>
      <c r="V263" s="235"/>
      <c r="W263" s="235"/>
      <c r="X263" s="235"/>
      <c r="Y263" s="235"/>
      <c r="Z263" s="214"/>
      <c r="AA263" s="214"/>
      <c r="AB263" s="214"/>
      <c r="AC263" s="214"/>
      <c r="AD263" s="214"/>
      <c r="AE263" s="214"/>
      <c r="AF263" s="214"/>
      <c r="AG263" s="214" t="s">
        <v>283</v>
      </c>
      <c r="AH263" s="214">
        <v>0</v>
      </c>
      <c r="AI263" s="214"/>
      <c r="AJ263" s="214"/>
      <c r="AK263" s="214"/>
      <c r="AL263" s="214"/>
      <c r="AM263" s="214"/>
      <c r="AN263" s="214"/>
      <c r="AO263" s="214"/>
      <c r="AP263" s="214"/>
      <c r="AQ263" s="214"/>
      <c r="AR263" s="214"/>
      <c r="AS263" s="214"/>
      <c r="AT263" s="214"/>
      <c r="AU263" s="214"/>
      <c r="AV263" s="214"/>
      <c r="AW263" s="214"/>
      <c r="AX263" s="214"/>
      <c r="AY263" s="214"/>
      <c r="AZ263" s="214"/>
      <c r="BA263" s="214"/>
      <c r="BB263" s="214"/>
      <c r="BC263" s="214"/>
      <c r="BD263" s="214"/>
      <c r="BE263" s="214"/>
      <c r="BF263" s="214"/>
      <c r="BG263" s="214"/>
      <c r="BH263" s="214"/>
    </row>
    <row r="264" spans="1:60" outlineLevel="3" x14ac:dyDescent="0.2">
      <c r="A264" s="231"/>
      <c r="B264" s="232"/>
      <c r="C264" s="263" t="s">
        <v>1108</v>
      </c>
      <c r="D264" s="237"/>
      <c r="E264" s="238">
        <v>27.094999999999999</v>
      </c>
      <c r="F264" s="235"/>
      <c r="G264" s="235"/>
      <c r="H264" s="235"/>
      <c r="I264" s="235"/>
      <c r="J264" s="235"/>
      <c r="K264" s="235"/>
      <c r="L264" s="235"/>
      <c r="M264" s="235"/>
      <c r="N264" s="234"/>
      <c r="O264" s="234"/>
      <c r="P264" s="234"/>
      <c r="Q264" s="234"/>
      <c r="R264" s="235"/>
      <c r="S264" s="235"/>
      <c r="T264" s="235"/>
      <c r="U264" s="235"/>
      <c r="V264" s="235"/>
      <c r="W264" s="235"/>
      <c r="X264" s="235"/>
      <c r="Y264" s="235"/>
      <c r="Z264" s="214"/>
      <c r="AA264" s="214"/>
      <c r="AB264" s="214"/>
      <c r="AC264" s="214"/>
      <c r="AD264" s="214"/>
      <c r="AE264" s="214"/>
      <c r="AF264" s="214"/>
      <c r="AG264" s="214" t="s">
        <v>283</v>
      </c>
      <c r="AH264" s="214">
        <v>0</v>
      </c>
      <c r="AI264" s="214"/>
      <c r="AJ264" s="214"/>
      <c r="AK264" s="214"/>
      <c r="AL264" s="214"/>
      <c r="AM264" s="214"/>
      <c r="AN264" s="214"/>
      <c r="AO264" s="214"/>
      <c r="AP264" s="214"/>
      <c r="AQ264" s="214"/>
      <c r="AR264" s="214"/>
      <c r="AS264" s="214"/>
      <c r="AT264" s="214"/>
      <c r="AU264" s="214"/>
      <c r="AV264" s="214"/>
      <c r="AW264" s="214"/>
      <c r="AX264" s="214"/>
      <c r="AY264" s="214"/>
      <c r="AZ264" s="214"/>
      <c r="BA264" s="214"/>
      <c r="BB264" s="214"/>
      <c r="BC264" s="214"/>
      <c r="BD264" s="214"/>
      <c r="BE264" s="214"/>
      <c r="BF264" s="214"/>
      <c r="BG264" s="214"/>
      <c r="BH264" s="214"/>
    </row>
    <row r="265" spans="1:60" outlineLevel="1" x14ac:dyDescent="0.2">
      <c r="A265" s="248">
        <v>105</v>
      </c>
      <c r="B265" s="249" t="s">
        <v>1109</v>
      </c>
      <c r="C265" s="262" t="s">
        <v>1110</v>
      </c>
      <c r="D265" s="250" t="s">
        <v>342</v>
      </c>
      <c r="E265" s="251">
        <v>70.594999999999999</v>
      </c>
      <c r="F265" s="252"/>
      <c r="G265" s="253">
        <f>ROUND(E265*F265,2)</f>
        <v>0</v>
      </c>
      <c r="H265" s="236"/>
      <c r="I265" s="235">
        <f>ROUND(E265*H265,2)</f>
        <v>0</v>
      </c>
      <c r="J265" s="236"/>
      <c r="K265" s="235">
        <f>ROUND(E265*J265,2)</f>
        <v>0</v>
      </c>
      <c r="L265" s="235">
        <v>21</v>
      </c>
      <c r="M265" s="235">
        <f>G265*(1+L265/100)</f>
        <v>0</v>
      </c>
      <c r="N265" s="234">
        <v>1.6799999999999999E-2</v>
      </c>
      <c r="O265" s="234">
        <f>ROUND(E265*N265,2)</f>
        <v>1.19</v>
      </c>
      <c r="P265" s="234">
        <v>0</v>
      </c>
      <c r="Q265" s="234">
        <f>ROUND(E265*P265,2)</f>
        <v>0</v>
      </c>
      <c r="R265" s="235" t="s">
        <v>716</v>
      </c>
      <c r="S265" s="235" t="s">
        <v>277</v>
      </c>
      <c r="T265" s="235" t="s">
        <v>278</v>
      </c>
      <c r="U265" s="235">
        <v>0</v>
      </c>
      <c r="V265" s="235">
        <f>ROUND(E265*U265,2)</f>
        <v>0</v>
      </c>
      <c r="W265" s="235"/>
      <c r="X265" s="235" t="s">
        <v>346</v>
      </c>
      <c r="Y265" s="235" t="s">
        <v>280</v>
      </c>
      <c r="Z265" s="214"/>
      <c r="AA265" s="214"/>
      <c r="AB265" s="214"/>
      <c r="AC265" s="214"/>
      <c r="AD265" s="214"/>
      <c r="AE265" s="214"/>
      <c r="AF265" s="214"/>
      <c r="AG265" s="214" t="s">
        <v>347</v>
      </c>
      <c r="AH265" s="214"/>
      <c r="AI265" s="214"/>
      <c r="AJ265" s="214"/>
      <c r="AK265" s="214"/>
      <c r="AL265" s="214"/>
      <c r="AM265" s="214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</row>
    <row r="266" spans="1:60" outlineLevel="2" x14ac:dyDescent="0.2">
      <c r="A266" s="231"/>
      <c r="B266" s="232"/>
      <c r="C266" s="263" t="s">
        <v>1111</v>
      </c>
      <c r="D266" s="237"/>
      <c r="E266" s="238">
        <v>70.594999999999999</v>
      </c>
      <c r="F266" s="235"/>
      <c r="G266" s="235"/>
      <c r="H266" s="235"/>
      <c r="I266" s="235"/>
      <c r="J266" s="235"/>
      <c r="K266" s="235"/>
      <c r="L266" s="235"/>
      <c r="M266" s="235"/>
      <c r="N266" s="234"/>
      <c r="O266" s="234"/>
      <c r="P266" s="234"/>
      <c r="Q266" s="234"/>
      <c r="R266" s="235"/>
      <c r="S266" s="235"/>
      <c r="T266" s="235"/>
      <c r="U266" s="235"/>
      <c r="V266" s="235"/>
      <c r="W266" s="235"/>
      <c r="X266" s="235"/>
      <c r="Y266" s="235"/>
      <c r="Z266" s="214"/>
      <c r="AA266" s="214"/>
      <c r="AB266" s="214"/>
      <c r="AC266" s="214"/>
      <c r="AD266" s="214"/>
      <c r="AE266" s="214"/>
      <c r="AF266" s="214"/>
      <c r="AG266" s="214" t="s">
        <v>283</v>
      </c>
      <c r="AH266" s="214">
        <v>0</v>
      </c>
      <c r="AI266" s="214"/>
      <c r="AJ266" s="214"/>
      <c r="AK266" s="214"/>
      <c r="AL266" s="214"/>
      <c r="AM266" s="214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</row>
    <row r="267" spans="1:60" ht="22.5" outlineLevel="1" x14ac:dyDescent="0.2">
      <c r="A267" s="231">
        <v>106</v>
      </c>
      <c r="B267" s="232" t="s">
        <v>1112</v>
      </c>
      <c r="C267" s="265" t="s">
        <v>1113</v>
      </c>
      <c r="D267" s="233" t="s">
        <v>0</v>
      </c>
      <c r="E267" s="260"/>
      <c r="F267" s="236"/>
      <c r="G267" s="235">
        <f>ROUND(E267*F267,2)</f>
        <v>0</v>
      </c>
      <c r="H267" s="236"/>
      <c r="I267" s="235">
        <f>ROUND(E267*H267,2)</f>
        <v>0</v>
      </c>
      <c r="J267" s="236"/>
      <c r="K267" s="235">
        <f>ROUND(E267*J267,2)</f>
        <v>0</v>
      </c>
      <c r="L267" s="235">
        <v>21</v>
      </c>
      <c r="M267" s="235">
        <f>G267*(1+L267/100)</f>
        <v>0</v>
      </c>
      <c r="N267" s="234">
        <v>0</v>
      </c>
      <c r="O267" s="234">
        <f>ROUND(E267*N267,2)</f>
        <v>0</v>
      </c>
      <c r="P267" s="234">
        <v>0</v>
      </c>
      <c r="Q267" s="234">
        <f>ROUND(E267*P267,2)</f>
        <v>0</v>
      </c>
      <c r="R267" s="235"/>
      <c r="S267" s="235" t="s">
        <v>277</v>
      </c>
      <c r="T267" s="235" t="s">
        <v>278</v>
      </c>
      <c r="U267" s="235">
        <v>0</v>
      </c>
      <c r="V267" s="235">
        <f>ROUND(E267*U267,2)</f>
        <v>0</v>
      </c>
      <c r="W267" s="235"/>
      <c r="X267" s="235" t="s">
        <v>705</v>
      </c>
      <c r="Y267" s="235" t="s">
        <v>280</v>
      </c>
      <c r="Z267" s="214"/>
      <c r="AA267" s="214"/>
      <c r="AB267" s="214"/>
      <c r="AC267" s="214"/>
      <c r="AD267" s="214"/>
      <c r="AE267" s="214"/>
      <c r="AF267" s="214"/>
      <c r="AG267" s="214" t="s">
        <v>723</v>
      </c>
      <c r="AH267" s="214"/>
      <c r="AI267" s="214"/>
      <c r="AJ267" s="214"/>
      <c r="AK267" s="214"/>
      <c r="AL267" s="214"/>
      <c r="AM267" s="214"/>
      <c r="AN267" s="214"/>
      <c r="AO267" s="214"/>
      <c r="AP267" s="214"/>
      <c r="AQ267" s="214"/>
      <c r="AR267" s="214"/>
      <c r="AS267" s="214"/>
      <c r="AT267" s="214"/>
      <c r="AU267" s="214"/>
      <c r="AV267" s="214"/>
      <c r="AW267" s="214"/>
      <c r="AX267" s="214"/>
      <c r="AY267" s="214"/>
      <c r="AZ267" s="214"/>
      <c r="BA267" s="214"/>
      <c r="BB267" s="214"/>
      <c r="BC267" s="214"/>
      <c r="BD267" s="214"/>
      <c r="BE267" s="214"/>
      <c r="BF267" s="214"/>
      <c r="BG267" s="214"/>
      <c r="BH267" s="214"/>
    </row>
    <row r="268" spans="1:60" x14ac:dyDescent="0.2">
      <c r="A268" s="241" t="s">
        <v>272</v>
      </c>
      <c r="B268" s="242" t="s">
        <v>220</v>
      </c>
      <c r="C268" s="261" t="s">
        <v>221</v>
      </c>
      <c r="D268" s="243"/>
      <c r="E268" s="244"/>
      <c r="F268" s="245"/>
      <c r="G268" s="246">
        <f>SUMIF(AG269:AG270,"&lt;&gt;NOR",G269:G270)</f>
        <v>0</v>
      </c>
      <c r="H268" s="240"/>
      <c r="I268" s="240">
        <f>SUM(I269:I270)</f>
        <v>0</v>
      </c>
      <c r="J268" s="240"/>
      <c r="K268" s="240">
        <f>SUM(K269:K270)</f>
        <v>0</v>
      </c>
      <c r="L268" s="240"/>
      <c r="M268" s="240">
        <f>SUM(M269:M270)</f>
        <v>0</v>
      </c>
      <c r="N268" s="239"/>
      <c r="O268" s="239">
        <f>SUM(O269:O270)</f>
        <v>0.12</v>
      </c>
      <c r="P268" s="239"/>
      <c r="Q268" s="239">
        <f>SUM(Q269:Q270)</f>
        <v>0</v>
      </c>
      <c r="R268" s="240"/>
      <c r="S268" s="240"/>
      <c r="T268" s="240"/>
      <c r="U268" s="240"/>
      <c r="V268" s="240">
        <f>SUM(V269:V270)</f>
        <v>9.6300000000000008</v>
      </c>
      <c r="W268" s="240"/>
      <c r="X268" s="240"/>
      <c r="Y268" s="240"/>
      <c r="AG268" t="s">
        <v>273</v>
      </c>
    </row>
    <row r="269" spans="1:60" outlineLevel="1" x14ac:dyDescent="0.2">
      <c r="A269" s="248">
        <v>107</v>
      </c>
      <c r="B269" s="249" t="s">
        <v>781</v>
      </c>
      <c r="C269" s="262" t="s">
        <v>782</v>
      </c>
      <c r="D269" s="250" t="s">
        <v>342</v>
      </c>
      <c r="E269" s="251">
        <v>12.5</v>
      </c>
      <c r="F269" s="252"/>
      <c r="G269" s="253">
        <f>ROUND(E269*F269,2)</f>
        <v>0</v>
      </c>
      <c r="H269" s="236"/>
      <c r="I269" s="235">
        <f>ROUND(E269*H269,2)</f>
        <v>0</v>
      </c>
      <c r="J269" s="236"/>
      <c r="K269" s="235">
        <f>ROUND(E269*J269,2)</f>
        <v>0</v>
      </c>
      <c r="L269" s="235">
        <v>21</v>
      </c>
      <c r="M269" s="235">
        <f>G269*(1+L269/100)</f>
        <v>0</v>
      </c>
      <c r="N269" s="234">
        <v>9.7699999999999992E-3</v>
      </c>
      <c r="O269" s="234">
        <f>ROUND(E269*N269,2)</f>
        <v>0.12</v>
      </c>
      <c r="P269" s="234">
        <v>0</v>
      </c>
      <c r="Q269" s="234">
        <f>ROUND(E269*P269,2)</f>
        <v>0</v>
      </c>
      <c r="R269" s="235"/>
      <c r="S269" s="235" t="s">
        <v>311</v>
      </c>
      <c r="T269" s="235" t="s">
        <v>312</v>
      </c>
      <c r="U269" s="235">
        <v>0.77</v>
      </c>
      <c r="V269" s="235">
        <f>ROUND(E269*U269,2)</f>
        <v>9.6300000000000008</v>
      </c>
      <c r="W269" s="235"/>
      <c r="X269" s="235" t="s">
        <v>279</v>
      </c>
      <c r="Y269" s="235" t="s">
        <v>280</v>
      </c>
      <c r="Z269" s="214"/>
      <c r="AA269" s="214"/>
      <c r="AB269" s="214"/>
      <c r="AC269" s="214"/>
      <c r="AD269" s="214"/>
      <c r="AE269" s="214"/>
      <c r="AF269" s="214"/>
      <c r="AG269" s="214" t="s">
        <v>281</v>
      </c>
      <c r="AH269" s="214"/>
      <c r="AI269" s="214"/>
      <c r="AJ269" s="214"/>
      <c r="AK269" s="214"/>
      <c r="AL269" s="214"/>
      <c r="AM269" s="214"/>
      <c r="AN269" s="214"/>
      <c r="AO269" s="214"/>
      <c r="AP269" s="214"/>
      <c r="AQ269" s="214"/>
      <c r="AR269" s="214"/>
      <c r="AS269" s="214"/>
      <c r="AT269" s="214"/>
      <c r="AU269" s="214"/>
      <c r="AV269" s="214"/>
      <c r="AW269" s="214"/>
      <c r="AX269" s="214"/>
      <c r="AY269" s="214"/>
      <c r="AZ269" s="214"/>
      <c r="BA269" s="214"/>
      <c r="BB269" s="214"/>
      <c r="BC269" s="214"/>
      <c r="BD269" s="214"/>
      <c r="BE269" s="214"/>
      <c r="BF269" s="214"/>
      <c r="BG269" s="214"/>
      <c r="BH269" s="214"/>
    </row>
    <row r="270" spans="1:60" outlineLevel="2" x14ac:dyDescent="0.2">
      <c r="A270" s="231"/>
      <c r="B270" s="232"/>
      <c r="C270" s="263" t="s">
        <v>1114</v>
      </c>
      <c r="D270" s="237"/>
      <c r="E270" s="238">
        <v>12.5</v>
      </c>
      <c r="F270" s="235"/>
      <c r="G270" s="235"/>
      <c r="H270" s="235"/>
      <c r="I270" s="235"/>
      <c r="J270" s="235"/>
      <c r="K270" s="235"/>
      <c r="L270" s="235"/>
      <c r="M270" s="235"/>
      <c r="N270" s="234"/>
      <c r="O270" s="234"/>
      <c r="P270" s="234"/>
      <c r="Q270" s="234"/>
      <c r="R270" s="235"/>
      <c r="S270" s="235"/>
      <c r="T270" s="235"/>
      <c r="U270" s="235"/>
      <c r="V270" s="235"/>
      <c r="W270" s="235"/>
      <c r="X270" s="235"/>
      <c r="Y270" s="235"/>
      <c r="Z270" s="214"/>
      <c r="AA270" s="214"/>
      <c r="AB270" s="214"/>
      <c r="AC270" s="214"/>
      <c r="AD270" s="214"/>
      <c r="AE270" s="214"/>
      <c r="AF270" s="214"/>
      <c r="AG270" s="214" t="s">
        <v>283</v>
      </c>
      <c r="AH270" s="214">
        <v>0</v>
      </c>
      <c r="AI270" s="214"/>
      <c r="AJ270" s="214"/>
      <c r="AK270" s="214"/>
      <c r="AL270" s="214"/>
      <c r="AM270" s="214"/>
      <c r="AN270" s="214"/>
      <c r="AO270" s="214"/>
      <c r="AP270" s="214"/>
      <c r="AQ270" s="214"/>
      <c r="AR270" s="214"/>
      <c r="AS270" s="214"/>
      <c r="AT270" s="214"/>
      <c r="AU270" s="214"/>
      <c r="AV270" s="214"/>
      <c r="AW270" s="214"/>
      <c r="AX270" s="214"/>
      <c r="AY270" s="214"/>
      <c r="AZ270" s="214"/>
      <c r="BA270" s="214"/>
      <c r="BB270" s="214"/>
      <c r="BC270" s="214"/>
      <c r="BD270" s="214"/>
      <c r="BE270" s="214"/>
      <c r="BF270" s="214"/>
      <c r="BG270" s="214"/>
      <c r="BH270" s="214"/>
    </row>
    <row r="271" spans="1:60" x14ac:dyDescent="0.2">
      <c r="A271" s="241" t="s">
        <v>272</v>
      </c>
      <c r="B271" s="242" t="s">
        <v>222</v>
      </c>
      <c r="C271" s="261" t="s">
        <v>223</v>
      </c>
      <c r="D271" s="243"/>
      <c r="E271" s="244"/>
      <c r="F271" s="245"/>
      <c r="G271" s="246">
        <f>SUMIF(AG272:AG290,"&lt;&gt;NOR",G272:G290)</f>
        <v>0</v>
      </c>
      <c r="H271" s="240"/>
      <c r="I271" s="240">
        <f>SUM(I272:I290)</f>
        <v>0</v>
      </c>
      <c r="J271" s="240"/>
      <c r="K271" s="240">
        <f>SUM(K272:K290)</f>
        <v>0</v>
      </c>
      <c r="L271" s="240"/>
      <c r="M271" s="240">
        <f>SUM(M272:M290)</f>
        <v>0</v>
      </c>
      <c r="N271" s="239"/>
      <c r="O271" s="239">
        <f>SUM(O272:O290)</f>
        <v>0.02</v>
      </c>
      <c r="P271" s="239"/>
      <c r="Q271" s="239">
        <f>SUM(Q272:Q290)</f>
        <v>0</v>
      </c>
      <c r="R271" s="240"/>
      <c r="S271" s="240"/>
      <c r="T271" s="240"/>
      <c r="U271" s="240"/>
      <c r="V271" s="240">
        <f>SUM(V272:V290)</f>
        <v>148.72</v>
      </c>
      <c r="W271" s="240"/>
      <c r="X271" s="240"/>
      <c r="Y271" s="240"/>
      <c r="AG271" t="s">
        <v>273</v>
      </c>
    </row>
    <row r="272" spans="1:60" outlineLevel="1" x14ac:dyDescent="0.2">
      <c r="A272" s="248">
        <v>108</v>
      </c>
      <c r="B272" s="249" t="s">
        <v>1115</v>
      </c>
      <c r="C272" s="262" t="s">
        <v>1116</v>
      </c>
      <c r="D272" s="250" t="s">
        <v>342</v>
      </c>
      <c r="E272" s="251">
        <v>104</v>
      </c>
      <c r="F272" s="252"/>
      <c r="G272" s="253">
        <f>ROUND(E272*F272,2)</f>
        <v>0</v>
      </c>
      <c r="H272" s="236"/>
      <c r="I272" s="235">
        <f>ROUND(E272*H272,2)</f>
        <v>0</v>
      </c>
      <c r="J272" s="236"/>
      <c r="K272" s="235">
        <f>ROUND(E272*J272,2)</f>
        <v>0</v>
      </c>
      <c r="L272" s="235">
        <v>21</v>
      </c>
      <c r="M272" s="235">
        <f>G272*(1+L272/100)</f>
        <v>0</v>
      </c>
      <c r="N272" s="234">
        <v>0</v>
      </c>
      <c r="O272" s="234">
        <f>ROUND(E272*N272,2)</f>
        <v>0</v>
      </c>
      <c r="P272" s="234">
        <v>0</v>
      </c>
      <c r="Q272" s="234">
        <f>ROUND(E272*P272,2)</f>
        <v>0</v>
      </c>
      <c r="R272" s="235"/>
      <c r="S272" s="235" t="s">
        <v>277</v>
      </c>
      <c r="T272" s="235" t="s">
        <v>278</v>
      </c>
      <c r="U272" s="235">
        <v>0.24</v>
      </c>
      <c r="V272" s="235">
        <f>ROUND(E272*U272,2)</f>
        <v>24.96</v>
      </c>
      <c r="W272" s="235"/>
      <c r="X272" s="235" t="s">
        <v>279</v>
      </c>
      <c r="Y272" s="235" t="s">
        <v>280</v>
      </c>
      <c r="Z272" s="214"/>
      <c r="AA272" s="214"/>
      <c r="AB272" s="214"/>
      <c r="AC272" s="214"/>
      <c r="AD272" s="214"/>
      <c r="AE272" s="214"/>
      <c r="AF272" s="214"/>
      <c r="AG272" s="214" t="s">
        <v>657</v>
      </c>
      <c r="AH272" s="214"/>
      <c r="AI272" s="214"/>
      <c r="AJ272" s="214"/>
      <c r="AK272" s="214"/>
      <c r="AL272" s="214"/>
      <c r="AM272" s="214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</row>
    <row r="273" spans="1:60" outlineLevel="2" x14ac:dyDescent="0.2">
      <c r="A273" s="231"/>
      <c r="B273" s="232"/>
      <c r="C273" s="263" t="s">
        <v>965</v>
      </c>
      <c r="D273" s="237"/>
      <c r="E273" s="238">
        <v>32.808</v>
      </c>
      <c r="F273" s="235"/>
      <c r="G273" s="235"/>
      <c r="H273" s="235"/>
      <c r="I273" s="235"/>
      <c r="J273" s="235"/>
      <c r="K273" s="235"/>
      <c r="L273" s="235"/>
      <c r="M273" s="235"/>
      <c r="N273" s="234"/>
      <c r="O273" s="234"/>
      <c r="P273" s="234"/>
      <c r="Q273" s="234"/>
      <c r="R273" s="235"/>
      <c r="S273" s="235"/>
      <c r="T273" s="235"/>
      <c r="U273" s="235"/>
      <c r="V273" s="235"/>
      <c r="W273" s="235"/>
      <c r="X273" s="235"/>
      <c r="Y273" s="235"/>
      <c r="Z273" s="214"/>
      <c r="AA273" s="214"/>
      <c r="AB273" s="214"/>
      <c r="AC273" s="214"/>
      <c r="AD273" s="214"/>
      <c r="AE273" s="214"/>
      <c r="AF273" s="214"/>
      <c r="AG273" s="214" t="s">
        <v>283</v>
      </c>
      <c r="AH273" s="214">
        <v>0</v>
      </c>
      <c r="AI273" s="214"/>
      <c r="AJ273" s="214"/>
      <c r="AK273" s="214"/>
      <c r="AL273" s="214"/>
      <c r="AM273" s="214"/>
      <c r="AN273" s="214"/>
      <c r="AO273" s="214"/>
      <c r="AP273" s="214"/>
      <c r="AQ273" s="214"/>
      <c r="AR273" s="214"/>
      <c r="AS273" s="214"/>
      <c r="AT273" s="214"/>
      <c r="AU273" s="214"/>
      <c r="AV273" s="214"/>
      <c r="AW273" s="214"/>
      <c r="AX273" s="214"/>
      <c r="AY273" s="214"/>
      <c r="AZ273" s="214"/>
      <c r="BA273" s="214"/>
      <c r="BB273" s="214"/>
      <c r="BC273" s="214"/>
      <c r="BD273" s="214"/>
      <c r="BE273" s="214"/>
      <c r="BF273" s="214"/>
      <c r="BG273" s="214"/>
      <c r="BH273" s="214"/>
    </row>
    <row r="274" spans="1:60" outlineLevel="3" x14ac:dyDescent="0.2">
      <c r="A274" s="231"/>
      <c r="B274" s="232"/>
      <c r="C274" s="263" t="s">
        <v>966</v>
      </c>
      <c r="D274" s="237"/>
      <c r="E274" s="238">
        <v>3.5</v>
      </c>
      <c r="F274" s="235"/>
      <c r="G274" s="235"/>
      <c r="H274" s="235"/>
      <c r="I274" s="235"/>
      <c r="J274" s="235"/>
      <c r="K274" s="235"/>
      <c r="L274" s="235"/>
      <c r="M274" s="235"/>
      <c r="N274" s="234"/>
      <c r="O274" s="234"/>
      <c r="P274" s="234"/>
      <c r="Q274" s="234"/>
      <c r="R274" s="235"/>
      <c r="S274" s="235"/>
      <c r="T274" s="235"/>
      <c r="U274" s="235"/>
      <c r="V274" s="235"/>
      <c r="W274" s="235"/>
      <c r="X274" s="235"/>
      <c r="Y274" s="235"/>
      <c r="Z274" s="214"/>
      <c r="AA274" s="214"/>
      <c r="AB274" s="214"/>
      <c r="AC274" s="214"/>
      <c r="AD274" s="214"/>
      <c r="AE274" s="214"/>
      <c r="AF274" s="214"/>
      <c r="AG274" s="214" t="s">
        <v>283</v>
      </c>
      <c r="AH274" s="214">
        <v>0</v>
      </c>
      <c r="AI274" s="214"/>
      <c r="AJ274" s="214"/>
      <c r="AK274" s="214"/>
      <c r="AL274" s="214"/>
      <c r="AM274" s="214"/>
      <c r="AN274" s="214"/>
      <c r="AO274" s="214"/>
      <c r="AP274" s="214"/>
      <c r="AQ274" s="214"/>
      <c r="AR274" s="214"/>
      <c r="AS274" s="214"/>
      <c r="AT274" s="214"/>
      <c r="AU274" s="214"/>
      <c r="AV274" s="214"/>
      <c r="AW274" s="214"/>
      <c r="AX274" s="214"/>
      <c r="AY274" s="214"/>
      <c r="AZ274" s="214"/>
      <c r="BA274" s="214"/>
      <c r="BB274" s="214"/>
      <c r="BC274" s="214"/>
      <c r="BD274" s="214"/>
      <c r="BE274" s="214"/>
      <c r="BF274" s="214"/>
      <c r="BG274" s="214"/>
      <c r="BH274" s="214"/>
    </row>
    <row r="275" spans="1:60" outlineLevel="3" x14ac:dyDescent="0.2">
      <c r="A275" s="231"/>
      <c r="B275" s="232"/>
      <c r="C275" s="263" t="s">
        <v>1117</v>
      </c>
      <c r="D275" s="237"/>
      <c r="E275" s="238">
        <v>21.45</v>
      </c>
      <c r="F275" s="235"/>
      <c r="G275" s="235"/>
      <c r="H275" s="235"/>
      <c r="I275" s="235"/>
      <c r="J275" s="235"/>
      <c r="K275" s="235"/>
      <c r="L275" s="235"/>
      <c r="M275" s="235"/>
      <c r="N275" s="234"/>
      <c r="O275" s="234"/>
      <c r="P275" s="234"/>
      <c r="Q275" s="234"/>
      <c r="R275" s="235"/>
      <c r="S275" s="235"/>
      <c r="T275" s="235"/>
      <c r="U275" s="235"/>
      <c r="V275" s="235"/>
      <c r="W275" s="235"/>
      <c r="X275" s="235"/>
      <c r="Y275" s="235"/>
      <c r="Z275" s="214"/>
      <c r="AA275" s="214"/>
      <c r="AB275" s="214"/>
      <c r="AC275" s="214"/>
      <c r="AD275" s="214"/>
      <c r="AE275" s="214"/>
      <c r="AF275" s="214"/>
      <c r="AG275" s="214" t="s">
        <v>283</v>
      </c>
      <c r="AH275" s="214">
        <v>0</v>
      </c>
      <c r="AI275" s="214"/>
      <c r="AJ275" s="214"/>
      <c r="AK275" s="214"/>
      <c r="AL275" s="214"/>
      <c r="AM275" s="214"/>
      <c r="AN275" s="214"/>
      <c r="AO275" s="214"/>
      <c r="AP275" s="214"/>
      <c r="AQ275" s="214"/>
      <c r="AR275" s="214"/>
      <c r="AS275" s="214"/>
      <c r="AT275" s="214"/>
      <c r="AU275" s="214"/>
      <c r="AV275" s="214"/>
      <c r="AW275" s="214"/>
      <c r="AX275" s="214"/>
      <c r="AY275" s="214"/>
      <c r="AZ275" s="214"/>
      <c r="BA275" s="214"/>
      <c r="BB275" s="214"/>
      <c r="BC275" s="214"/>
      <c r="BD275" s="214"/>
      <c r="BE275" s="214"/>
      <c r="BF275" s="214"/>
      <c r="BG275" s="214"/>
      <c r="BH275" s="214"/>
    </row>
    <row r="276" spans="1:60" outlineLevel="3" x14ac:dyDescent="0.2">
      <c r="A276" s="231"/>
      <c r="B276" s="232"/>
      <c r="C276" s="263" t="s">
        <v>1118</v>
      </c>
      <c r="D276" s="237"/>
      <c r="E276" s="238">
        <v>19.12</v>
      </c>
      <c r="F276" s="235"/>
      <c r="G276" s="235"/>
      <c r="H276" s="235"/>
      <c r="I276" s="235"/>
      <c r="J276" s="235"/>
      <c r="K276" s="235"/>
      <c r="L276" s="235"/>
      <c r="M276" s="235"/>
      <c r="N276" s="234"/>
      <c r="O276" s="234"/>
      <c r="P276" s="234"/>
      <c r="Q276" s="234"/>
      <c r="R276" s="235"/>
      <c r="S276" s="235"/>
      <c r="T276" s="235"/>
      <c r="U276" s="235"/>
      <c r="V276" s="235"/>
      <c r="W276" s="235"/>
      <c r="X276" s="235"/>
      <c r="Y276" s="235"/>
      <c r="Z276" s="214"/>
      <c r="AA276" s="214"/>
      <c r="AB276" s="214"/>
      <c r="AC276" s="214"/>
      <c r="AD276" s="214"/>
      <c r="AE276" s="214"/>
      <c r="AF276" s="214"/>
      <c r="AG276" s="214" t="s">
        <v>283</v>
      </c>
      <c r="AH276" s="214">
        <v>0</v>
      </c>
      <c r="AI276" s="214"/>
      <c r="AJ276" s="214"/>
      <c r="AK276" s="214"/>
      <c r="AL276" s="214"/>
      <c r="AM276" s="214"/>
      <c r="AN276" s="214"/>
      <c r="AO276" s="214"/>
      <c r="AP276" s="214"/>
      <c r="AQ276" s="214"/>
      <c r="AR276" s="214"/>
      <c r="AS276" s="214"/>
      <c r="AT276" s="214"/>
      <c r="AU276" s="214"/>
      <c r="AV276" s="214"/>
      <c r="AW276" s="214"/>
      <c r="AX276" s="214"/>
      <c r="AY276" s="214"/>
      <c r="AZ276" s="214"/>
      <c r="BA276" s="214"/>
      <c r="BB276" s="214"/>
      <c r="BC276" s="214"/>
      <c r="BD276" s="214"/>
      <c r="BE276" s="214"/>
      <c r="BF276" s="214"/>
      <c r="BG276" s="214"/>
      <c r="BH276" s="214"/>
    </row>
    <row r="277" spans="1:60" ht="33.75" outlineLevel="3" x14ac:dyDescent="0.2">
      <c r="A277" s="231"/>
      <c r="B277" s="232"/>
      <c r="C277" s="263" t="s">
        <v>1119</v>
      </c>
      <c r="D277" s="237"/>
      <c r="E277" s="238">
        <v>20.7864</v>
      </c>
      <c r="F277" s="235"/>
      <c r="G277" s="235"/>
      <c r="H277" s="235"/>
      <c r="I277" s="235"/>
      <c r="J277" s="235"/>
      <c r="K277" s="235"/>
      <c r="L277" s="235"/>
      <c r="M277" s="235"/>
      <c r="N277" s="234"/>
      <c r="O277" s="234"/>
      <c r="P277" s="234"/>
      <c r="Q277" s="234"/>
      <c r="R277" s="235"/>
      <c r="S277" s="235"/>
      <c r="T277" s="235"/>
      <c r="U277" s="235"/>
      <c r="V277" s="235"/>
      <c r="W277" s="235"/>
      <c r="X277" s="235"/>
      <c r="Y277" s="235"/>
      <c r="Z277" s="214"/>
      <c r="AA277" s="214"/>
      <c r="AB277" s="214"/>
      <c r="AC277" s="214"/>
      <c r="AD277" s="214"/>
      <c r="AE277" s="214"/>
      <c r="AF277" s="214"/>
      <c r="AG277" s="214" t="s">
        <v>283</v>
      </c>
      <c r="AH277" s="214">
        <v>0</v>
      </c>
      <c r="AI277" s="214"/>
      <c r="AJ277" s="214"/>
      <c r="AK277" s="214"/>
      <c r="AL277" s="214"/>
      <c r="AM277" s="214"/>
      <c r="AN277" s="214"/>
      <c r="AO277" s="214"/>
      <c r="AP277" s="214"/>
      <c r="AQ277" s="214"/>
      <c r="AR277" s="214"/>
      <c r="AS277" s="214"/>
      <c r="AT277" s="214"/>
      <c r="AU277" s="214"/>
      <c r="AV277" s="214"/>
      <c r="AW277" s="214"/>
      <c r="AX277" s="214"/>
      <c r="AY277" s="214"/>
      <c r="AZ277" s="214"/>
      <c r="BA277" s="214"/>
      <c r="BB277" s="214"/>
      <c r="BC277" s="214"/>
      <c r="BD277" s="214"/>
      <c r="BE277" s="214"/>
      <c r="BF277" s="214"/>
      <c r="BG277" s="214"/>
      <c r="BH277" s="214"/>
    </row>
    <row r="278" spans="1:60" outlineLevel="3" x14ac:dyDescent="0.2">
      <c r="A278" s="231"/>
      <c r="B278" s="232"/>
      <c r="C278" s="263" t="s">
        <v>1120</v>
      </c>
      <c r="D278" s="237"/>
      <c r="E278" s="238">
        <v>6.3356000000000003</v>
      </c>
      <c r="F278" s="235"/>
      <c r="G278" s="235"/>
      <c r="H278" s="235"/>
      <c r="I278" s="235"/>
      <c r="J278" s="235"/>
      <c r="K278" s="235"/>
      <c r="L278" s="235"/>
      <c r="M278" s="235"/>
      <c r="N278" s="234"/>
      <c r="O278" s="234"/>
      <c r="P278" s="234"/>
      <c r="Q278" s="234"/>
      <c r="R278" s="235"/>
      <c r="S278" s="235"/>
      <c r="T278" s="235"/>
      <c r="U278" s="235"/>
      <c r="V278" s="235"/>
      <c r="W278" s="235"/>
      <c r="X278" s="235"/>
      <c r="Y278" s="235"/>
      <c r="Z278" s="214"/>
      <c r="AA278" s="214"/>
      <c r="AB278" s="214"/>
      <c r="AC278" s="214"/>
      <c r="AD278" s="214"/>
      <c r="AE278" s="214"/>
      <c r="AF278" s="214"/>
      <c r="AG278" s="214" t="s">
        <v>283</v>
      </c>
      <c r="AH278" s="214">
        <v>0</v>
      </c>
      <c r="AI278" s="214"/>
      <c r="AJ278" s="214"/>
      <c r="AK278" s="214"/>
      <c r="AL278" s="214"/>
      <c r="AM278" s="214"/>
      <c r="AN278" s="214"/>
      <c r="AO278" s="214"/>
      <c r="AP278" s="214"/>
      <c r="AQ278" s="214"/>
      <c r="AR278" s="214"/>
      <c r="AS278" s="214"/>
      <c r="AT278" s="214"/>
      <c r="AU278" s="214"/>
      <c r="AV278" s="214"/>
      <c r="AW278" s="214"/>
      <c r="AX278" s="214"/>
      <c r="AY278" s="214"/>
      <c r="AZ278" s="214"/>
      <c r="BA278" s="214"/>
      <c r="BB278" s="214"/>
      <c r="BC278" s="214"/>
      <c r="BD278" s="214"/>
      <c r="BE278" s="214"/>
      <c r="BF278" s="214"/>
      <c r="BG278" s="214"/>
      <c r="BH278" s="214"/>
    </row>
    <row r="279" spans="1:60" outlineLevel="1" x14ac:dyDescent="0.2">
      <c r="A279" s="248">
        <v>109</v>
      </c>
      <c r="B279" s="249" t="s">
        <v>1121</v>
      </c>
      <c r="C279" s="262" t="s">
        <v>1122</v>
      </c>
      <c r="D279" s="250" t="s">
        <v>342</v>
      </c>
      <c r="E279" s="251">
        <v>104</v>
      </c>
      <c r="F279" s="252"/>
      <c r="G279" s="253">
        <f>ROUND(E279*F279,2)</f>
        <v>0</v>
      </c>
      <c r="H279" s="236"/>
      <c r="I279" s="235">
        <f>ROUND(E279*H279,2)</f>
        <v>0</v>
      </c>
      <c r="J279" s="236"/>
      <c r="K279" s="235">
        <f>ROUND(E279*J279,2)</f>
        <v>0</v>
      </c>
      <c r="L279" s="235">
        <v>21</v>
      </c>
      <c r="M279" s="235">
        <f>G279*(1+L279/100)</f>
        <v>0</v>
      </c>
      <c r="N279" s="234">
        <v>2.1000000000000001E-4</v>
      </c>
      <c r="O279" s="234">
        <f>ROUND(E279*N279,2)</f>
        <v>0.02</v>
      </c>
      <c r="P279" s="234">
        <v>0</v>
      </c>
      <c r="Q279" s="234">
        <f>ROUND(E279*P279,2)</f>
        <v>0</v>
      </c>
      <c r="R279" s="235"/>
      <c r="S279" s="235" t="s">
        <v>277</v>
      </c>
      <c r="T279" s="235" t="s">
        <v>278</v>
      </c>
      <c r="U279" s="235">
        <v>0.05</v>
      </c>
      <c r="V279" s="235">
        <f>ROUND(E279*U279,2)</f>
        <v>5.2</v>
      </c>
      <c r="W279" s="235"/>
      <c r="X279" s="235" t="s">
        <v>279</v>
      </c>
      <c r="Y279" s="235" t="s">
        <v>280</v>
      </c>
      <c r="Z279" s="214"/>
      <c r="AA279" s="214"/>
      <c r="AB279" s="214"/>
      <c r="AC279" s="214"/>
      <c r="AD279" s="214"/>
      <c r="AE279" s="214"/>
      <c r="AF279" s="214"/>
      <c r="AG279" s="214" t="s">
        <v>657</v>
      </c>
      <c r="AH279" s="214"/>
      <c r="AI279" s="214"/>
      <c r="AJ279" s="214"/>
      <c r="AK279" s="214"/>
      <c r="AL279" s="214"/>
      <c r="AM279" s="214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</row>
    <row r="280" spans="1:60" outlineLevel="2" x14ac:dyDescent="0.2">
      <c r="A280" s="231"/>
      <c r="B280" s="232"/>
      <c r="C280" s="263" t="s">
        <v>965</v>
      </c>
      <c r="D280" s="237"/>
      <c r="E280" s="238">
        <v>32.808</v>
      </c>
      <c r="F280" s="235"/>
      <c r="G280" s="235"/>
      <c r="H280" s="235"/>
      <c r="I280" s="235"/>
      <c r="J280" s="235"/>
      <c r="K280" s="235"/>
      <c r="L280" s="235"/>
      <c r="M280" s="235"/>
      <c r="N280" s="234"/>
      <c r="O280" s="234"/>
      <c r="P280" s="234"/>
      <c r="Q280" s="234"/>
      <c r="R280" s="235"/>
      <c r="S280" s="235"/>
      <c r="T280" s="235"/>
      <c r="U280" s="235"/>
      <c r="V280" s="235"/>
      <c r="W280" s="235"/>
      <c r="X280" s="235"/>
      <c r="Y280" s="235"/>
      <c r="Z280" s="214"/>
      <c r="AA280" s="214"/>
      <c r="AB280" s="214"/>
      <c r="AC280" s="214"/>
      <c r="AD280" s="214"/>
      <c r="AE280" s="214"/>
      <c r="AF280" s="214"/>
      <c r="AG280" s="214" t="s">
        <v>283</v>
      </c>
      <c r="AH280" s="214">
        <v>0</v>
      </c>
      <c r="AI280" s="214"/>
      <c r="AJ280" s="214"/>
      <c r="AK280" s="214"/>
      <c r="AL280" s="214"/>
      <c r="AM280" s="214"/>
      <c r="AN280" s="214"/>
      <c r="AO280" s="214"/>
      <c r="AP280" s="214"/>
      <c r="AQ280" s="214"/>
      <c r="AR280" s="214"/>
      <c r="AS280" s="214"/>
      <c r="AT280" s="214"/>
      <c r="AU280" s="214"/>
      <c r="AV280" s="214"/>
      <c r="AW280" s="214"/>
      <c r="AX280" s="214"/>
      <c r="AY280" s="214"/>
      <c r="AZ280" s="214"/>
      <c r="BA280" s="214"/>
      <c r="BB280" s="214"/>
      <c r="BC280" s="214"/>
      <c r="BD280" s="214"/>
      <c r="BE280" s="214"/>
      <c r="BF280" s="214"/>
      <c r="BG280" s="214"/>
      <c r="BH280" s="214"/>
    </row>
    <row r="281" spans="1:60" outlineLevel="3" x14ac:dyDescent="0.2">
      <c r="A281" s="231"/>
      <c r="B281" s="232"/>
      <c r="C281" s="263" t="s">
        <v>966</v>
      </c>
      <c r="D281" s="237"/>
      <c r="E281" s="238">
        <v>3.5</v>
      </c>
      <c r="F281" s="235"/>
      <c r="G281" s="235"/>
      <c r="H281" s="235"/>
      <c r="I281" s="235"/>
      <c r="J281" s="235"/>
      <c r="K281" s="235"/>
      <c r="L281" s="235"/>
      <c r="M281" s="235"/>
      <c r="N281" s="234"/>
      <c r="O281" s="234"/>
      <c r="P281" s="234"/>
      <c r="Q281" s="234"/>
      <c r="R281" s="235"/>
      <c r="S281" s="235"/>
      <c r="T281" s="235"/>
      <c r="U281" s="235"/>
      <c r="V281" s="235"/>
      <c r="W281" s="235"/>
      <c r="X281" s="235"/>
      <c r="Y281" s="235"/>
      <c r="Z281" s="214"/>
      <c r="AA281" s="214"/>
      <c r="AB281" s="214"/>
      <c r="AC281" s="214"/>
      <c r="AD281" s="214"/>
      <c r="AE281" s="214"/>
      <c r="AF281" s="214"/>
      <c r="AG281" s="214" t="s">
        <v>283</v>
      </c>
      <c r="AH281" s="214">
        <v>0</v>
      </c>
      <c r="AI281" s="214"/>
      <c r="AJ281" s="214"/>
      <c r="AK281" s="214"/>
      <c r="AL281" s="214"/>
      <c r="AM281" s="214"/>
      <c r="AN281" s="214"/>
      <c r="AO281" s="214"/>
      <c r="AP281" s="214"/>
      <c r="AQ281" s="214"/>
      <c r="AR281" s="214"/>
      <c r="AS281" s="214"/>
      <c r="AT281" s="214"/>
      <c r="AU281" s="214"/>
      <c r="AV281" s="214"/>
      <c r="AW281" s="214"/>
      <c r="AX281" s="214"/>
      <c r="AY281" s="214"/>
      <c r="AZ281" s="214"/>
      <c r="BA281" s="214"/>
      <c r="BB281" s="214"/>
      <c r="BC281" s="214"/>
      <c r="BD281" s="214"/>
      <c r="BE281" s="214"/>
      <c r="BF281" s="214"/>
      <c r="BG281" s="214"/>
      <c r="BH281" s="214"/>
    </row>
    <row r="282" spans="1:60" outlineLevel="3" x14ac:dyDescent="0.2">
      <c r="A282" s="231"/>
      <c r="B282" s="232"/>
      <c r="C282" s="263" t="s">
        <v>1117</v>
      </c>
      <c r="D282" s="237"/>
      <c r="E282" s="238">
        <v>21.45</v>
      </c>
      <c r="F282" s="235"/>
      <c r="G282" s="235"/>
      <c r="H282" s="235"/>
      <c r="I282" s="235"/>
      <c r="J282" s="235"/>
      <c r="K282" s="235"/>
      <c r="L282" s="235"/>
      <c r="M282" s="235"/>
      <c r="N282" s="234"/>
      <c r="O282" s="234"/>
      <c r="P282" s="234"/>
      <c r="Q282" s="234"/>
      <c r="R282" s="235"/>
      <c r="S282" s="235"/>
      <c r="T282" s="235"/>
      <c r="U282" s="235"/>
      <c r="V282" s="235"/>
      <c r="W282" s="235"/>
      <c r="X282" s="235"/>
      <c r="Y282" s="235"/>
      <c r="Z282" s="214"/>
      <c r="AA282" s="214"/>
      <c r="AB282" s="214"/>
      <c r="AC282" s="214"/>
      <c r="AD282" s="214"/>
      <c r="AE282" s="214"/>
      <c r="AF282" s="214"/>
      <c r="AG282" s="214" t="s">
        <v>283</v>
      </c>
      <c r="AH282" s="214">
        <v>0</v>
      </c>
      <c r="AI282" s="214"/>
      <c r="AJ282" s="214"/>
      <c r="AK282" s="214"/>
      <c r="AL282" s="214"/>
      <c r="AM282" s="214"/>
      <c r="AN282" s="214"/>
      <c r="AO282" s="214"/>
      <c r="AP282" s="214"/>
      <c r="AQ282" s="214"/>
      <c r="AR282" s="214"/>
      <c r="AS282" s="214"/>
      <c r="AT282" s="214"/>
      <c r="AU282" s="214"/>
      <c r="AV282" s="214"/>
      <c r="AW282" s="214"/>
      <c r="AX282" s="214"/>
      <c r="AY282" s="214"/>
      <c r="AZ282" s="214"/>
      <c r="BA282" s="214"/>
      <c r="BB282" s="214"/>
      <c r="BC282" s="214"/>
      <c r="BD282" s="214"/>
      <c r="BE282" s="214"/>
      <c r="BF282" s="214"/>
      <c r="BG282" s="214"/>
      <c r="BH282" s="214"/>
    </row>
    <row r="283" spans="1:60" outlineLevel="3" x14ac:dyDescent="0.2">
      <c r="A283" s="231"/>
      <c r="B283" s="232"/>
      <c r="C283" s="263" t="s">
        <v>1118</v>
      </c>
      <c r="D283" s="237"/>
      <c r="E283" s="238">
        <v>19.12</v>
      </c>
      <c r="F283" s="235"/>
      <c r="G283" s="235"/>
      <c r="H283" s="235"/>
      <c r="I283" s="235"/>
      <c r="J283" s="235"/>
      <c r="K283" s="235"/>
      <c r="L283" s="235"/>
      <c r="M283" s="235"/>
      <c r="N283" s="234"/>
      <c r="O283" s="234"/>
      <c r="P283" s="234"/>
      <c r="Q283" s="234"/>
      <c r="R283" s="235"/>
      <c r="S283" s="235"/>
      <c r="T283" s="235"/>
      <c r="U283" s="235"/>
      <c r="V283" s="235"/>
      <c r="W283" s="235"/>
      <c r="X283" s="235"/>
      <c r="Y283" s="235"/>
      <c r="Z283" s="214"/>
      <c r="AA283" s="214"/>
      <c r="AB283" s="214"/>
      <c r="AC283" s="214"/>
      <c r="AD283" s="214"/>
      <c r="AE283" s="214"/>
      <c r="AF283" s="214"/>
      <c r="AG283" s="214" t="s">
        <v>283</v>
      </c>
      <c r="AH283" s="214">
        <v>0</v>
      </c>
      <c r="AI283" s="214"/>
      <c r="AJ283" s="214"/>
      <c r="AK283" s="214"/>
      <c r="AL283" s="214"/>
      <c r="AM283" s="214"/>
      <c r="AN283" s="214"/>
      <c r="AO283" s="214"/>
      <c r="AP283" s="214"/>
      <c r="AQ283" s="214"/>
      <c r="AR283" s="214"/>
      <c r="AS283" s="214"/>
      <c r="AT283" s="214"/>
      <c r="AU283" s="214"/>
      <c r="AV283" s="214"/>
      <c r="AW283" s="214"/>
      <c r="AX283" s="214"/>
      <c r="AY283" s="214"/>
      <c r="AZ283" s="214"/>
      <c r="BA283" s="214"/>
      <c r="BB283" s="214"/>
      <c r="BC283" s="214"/>
      <c r="BD283" s="214"/>
      <c r="BE283" s="214"/>
      <c r="BF283" s="214"/>
      <c r="BG283" s="214"/>
      <c r="BH283" s="214"/>
    </row>
    <row r="284" spans="1:60" ht="33.75" outlineLevel="3" x14ac:dyDescent="0.2">
      <c r="A284" s="231"/>
      <c r="B284" s="232"/>
      <c r="C284" s="263" t="s">
        <v>1119</v>
      </c>
      <c r="D284" s="237"/>
      <c r="E284" s="238">
        <v>20.7864</v>
      </c>
      <c r="F284" s="235"/>
      <c r="G284" s="235"/>
      <c r="H284" s="235"/>
      <c r="I284" s="235"/>
      <c r="J284" s="235"/>
      <c r="K284" s="235"/>
      <c r="L284" s="235"/>
      <c r="M284" s="235"/>
      <c r="N284" s="234"/>
      <c r="O284" s="234"/>
      <c r="P284" s="234"/>
      <c r="Q284" s="234"/>
      <c r="R284" s="235"/>
      <c r="S284" s="235"/>
      <c r="T284" s="235"/>
      <c r="U284" s="235"/>
      <c r="V284" s="235"/>
      <c r="W284" s="235"/>
      <c r="X284" s="235"/>
      <c r="Y284" s="235"/>
      <c r="Z284" s="214"/>
      <c r="AA284" s="214"/>
      <c r="AB284" s="214"/>
      <c r="AC284" s="214"/>
      <c r="AD284" s="214"/>
      <c r="AE284" s="214"/>
      <c r="AF284" s="214"/>
      <c r="AG284" s="214" t="s">
        <v>283</v>
      </c>
      <c r="AH284" s="214">
        <v>0</v>
      </c>
      <c r="AI284" s="214"/>
      <c r="AJ284" s="214"/>
      <c r="AK284" s="214"/>
      <c r="AL284" s="214"/>
      <c r="AM284" s="214"/>
      <c r="AN284" s="214"/>
      <c r="AO284" s="214"/>
      <c r="AP284" s="214"/>
      <c r="AQ284" s="214"/>
      <c r="AR284" s="214"/>
      <c r="AS284" s="214"/>
      <c r="AT284" s="214"/>
      <c r="AU284" s="214"/>
      <c r="AV284" s="214"/>
      <c r="AW284" s="214"/>
      <c r="AX284" s="214"/>
      <c r="AY284" s="214"/>
      <c r="AZ284" s="214"/>
      <c r="BA284" s="214"/>
      <c r="BB284" s="214"/>
      <c r="BC284" s="214"/>
      <c r="BD284" s="214"/>
      <c r="BE284" s="214"/>
      <c r="BF284" s="214"/>
      <c r="BG284" s="214"/>
      <c r="BH284" s="214"/>
    </row>
    <row r="285" spans="1:60" outlineLevel="3" x14ac:dyDescent="0.2">
      <c r="A285" s="231"/>
      <c r="B285" s="232"/>
      <c r="C285" s="263" t="s">
        <v>1120</v>
      </c>
      <c r="D285" s="237"/>
      <c r="E285" s="238">
        <v>6.3356000000000003</v>
      </c>
      <c r="F285" s="235"/>
      <c r="G285" s="235"/>
      <c r="H285" s="235"/>
      <c r="I285" s="235"/>
      <c r="J285" s="235"/>
      <c r="K285" s="235"/>
      <c r="L285" s="235"/>
      <c r="M285" s="235"/>
      <c r="N285" s="234"/>
      <c r="O285" s="234"/>
      <c r="P285" s="234"/>
      <c r="Q285" s="234"/>
      <c r="R285" s="235"/>
      <c r="S285" s="235"/>
      <c r="T285" s="235"/>
      <c r="U285" s="235"/>
      <c r="V285" s="235"/>
      <c r="W285" s="235"/>
      <c r="X285" s="235"/>
      <c r="Y285" s="235"/>
      <c r="Z285" s="214"/>
      <c r="AA285" s="214"/>
      <c r="AB285" s="214"/>
      <c r="AC285" s="214"/>
      <c r="AD285" s="214"/>
      <c r="AE285" s="214"/>
      <c r="AF285" s="214"/>
      <c r="AG285" s="214" t="s">
        <v>283</v>
      </c>
      <c r="AH285" s="214">
        <v>0</v>
      </c>
      <c r="AI285" s="214"/>
      <c r="AJ285" s="214"/>
      <c r="AK285" s="214"/>
      <c r="AL285" s="214"/>
      <c r="AM285" s="214"/>
      <c r="AN285" s="214"/>
      <c r="AO285" s="214"/>
      <c r="AP285" s="214"/>
      <c r="AQ285" s="214"/>
      <c r="AR285" s="214"/>
      <c r="AS285" s="214"/>
      <c r="AT285" s="214"/>
      <c r="AU285" s="214"/>
      <c r="AV285" s="214"/>
      <c r="AW285" s="214"/>
      <c r="AX285" s="214"/>
      <c r="AY285" s="214"/>
      <c r="AZ285" s="214"/>
      <c r="BA285" s="214"/>
      <c r="BB285" s="214"/>
      <c r="BC285" s="214"/>
      <c r="BD285" s="214"/>
      <c r="BE285" s="214"/>
      <c r="BF285" s="214"/>
      <c r="BG285" s="214"/>
      <c r="BH285" s="214"/>
    </row>
    <row r="286" spans="1:60" outlineLevel="1" x14ac:dyDescent="0.2">
      <c r="A286" s="248">
        <v>110</v>
      </c>
      <c r="B286" s="249" t="s">
        <v>1123</v>
      </c>
      <c r="C286" s="262" t="s">
        <v>1124</v>
      </c>
      <c r="D286" s="250" t="s">
        <v>342</v>
      </c>
      <c r="E286" s="251">
        <v>104</v>
      </c>
      <c r="F286" s="252"/>
      <c r="G286" s="253">
        <f>ROUND(E286*F286,2)</f>
        <v>0</v>
      </c>
      <c r="H286" s="236"/>
      <c r="I286" s="235">
        <f>ROUND(E286*H286,2)</f>
        <v>0</v>
      </c>
      <c r="J286" s="236"/>
      <c r="K286" s="235">
        <f>ROUND(E286*J286,2)</f>
        <v>0</v>
      </c>
      <c r="L286" s="235">
        <v>21</v>
      </c>
      <c r="M286" s="235">
        <f>G286*(1+L286/100)</f>
        <v>0</v>
      </c>
      <c r="N286" s="234">
        <v>0</v>
      </c>
      <c r="O286" s="234">
        <f>ROUND(E286*N286,2)</f>
        <v>0</v>
      </c>
      <c r="P286" s="234">
        <v>0</v>
      </c>
      <c r="Q286" s="234">
        <f>ROUND(E286*P286,2)</f>
        <v>0</v>
      </c>
      <c r="R286" s="235"/>
      <c r="S286" s="235" t="s">
        <v>277</v>
      </c>
      <c r="T286" s="235" t="s">
        <v>278</v>
      </c>
      <c r="U286" s="235">
        <v>1.1399999999999999</v>
      </c>
      <c r="V286" s="235">
        <f>ROUND(E286*U286,2)</f>
        <v>118.56</v>
      </c>
      <c r="W286" s="235"/>
      <c r="X286" s="235" t="s">
        <v>279</v>
      </c>
      <c r="Y286" s="235" t="s">
        <v>280</v>
      </c>
      <c r="Z286" s="214"/>
      <c r="AA286" s="214"/>
      <c r="AB286" s="214"/>
      <c r="AC286" s="214"/>
      <c r="AD286" s="214"/>
      <c r="AE286" s="214"/>
      <c r="AF286" s="214"/>
      <c r="AG286" s="214" t="s">
        <v>657</v>
      </c>
      <c r="AH286" s="214"/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</row>
    <row r="287" spans="1:60" outlineLevel="2" x14ac:dyDescent="0.2">
      <c r="A287" s="231"/>
      <c r="B287" s="232"/>
      <c r="C287" s="263" t="s">
        <v>1125</v>
      </c>
      <c r="D287" s="237"/>
      <c r="E287" s="238">
        <v>104</v>
      </c>
      <c r="F287" s="235"/>
      <c r="G287" s="235"/>
      <c r="H287" s="235"/>
      <c r="I287" s="235"/>
      <c r="J287" s="235"/>
      <c r="K287" s="235"/>
      <c r="L287" s="235"/>
      <c r="M287" s="235"/>
      <c r="N287" s="234"/>
      <c r="O287" s="234"/>
      <c r="P287" s="234"/>
      <c r="Q287" s="234"/>
      <c r="R287" s="235"/>
      <c r="S287" s="235"/>
      <c r="T287" s="235"/>
      <c r="U287" s="235"/>
      <c r="V287" s="235"/>
      <c r="W287" s="235"/>
      <c r="X287" s="235"/>
      <c r="Y287" s="235"/>
      <c r="Z287" s="214"/>
      <c r="AA287" s="214"/>
      <c r="AB287" s="214"/>
      <c r="AC287" s="214"/>
      <c r="AD287" s="214"/>
      <c r="AE287" s="214"/>
      <c r="AF287" s="214"/>
      <c r="AG287" s="214" t="s">
        <v>283</v>
      </c>
      <c r="AH287" s="214">
        <v>0</v>
      </c>
      <c r="AI287" s="214"/>
      <c r="AJ287" s="214"/>
      <c r="AK287" s="214"/>
      <c r="AL287" s="214"/>
      <c r="AM287" s="214"/>
      <c r="AN287" s="214"/>
      <c r="AO287" s="214"/>
      <c r="AP287" s="214"/>
      <c r="AQ287" s="214"/>
      <c r="AR287" s="214"/>
      <c r="AS287" s="214"/>
      <c r="AT287" s="214"/>
      <c r="AU287" s="214"/>
      <c r="AV287" s="214"/>
      <c r="AW287" s="214"/>
      <c r="AX287" s="214"/>
      <c r="AY287" s="214"/>
      <c r="AZ287" s="214"/>
      <c r="BA287" s="214"/>
      <c r="BB287" s="214"/>
      <c r="BC287" s="214"/>
      <c r="BD287" s="214"/>
      <c r="BE287" s="214"/>
      <c r="BF287" s="214"/>
      <c r="BG287" s="214"/>
      <c r="BH287" s="214"/>
    </row>
    <row r="288" spans="1:60" ht="22.5" outlineLevel="1" x14ac:dyDescent="0.2">
      <c r="A288" s="248">
        <v>111</v>
      </c>
      <c r="B288" s="249" t="s">
        <v>1126</v>
      </c>
      <c r="C288" s="262" t="s">
        <v>1127</v>
      </c>
      <c r="D288" s="250" t="s">
        <v>342</v>
      </c>
      <c r="E288" s="251">
        <v>113</v>
      </c>
      <c r="F288" s="252"/>
      <c r="G288" s="253">
        <f>ROUND(E288*F288,2)</f>
        <v>0</v>
      </c>
      <c r="H288" s="236"/>
      <c r="I288" s="235">
        <f>ROUND(E288*H288,2)</f>
        <v>0</v>
      </c>
      <c r="J288" s="236"/>
      <c r="K288" s="235">
        <f>ROUND(E288*J288,2)</f>
        <v>0</v>
      </c>
      <c r="L288" s="235">
        <v>21</v>
      </c>
      <c r="M288" s="235">
        <f>G288*(1+L288/100)</f>
        <v>0</v>
      </c>
      <c r="N288" s="234">
        <v>0</v>
      </c>
      <c r="O288" s="234">
        <f>ROUND(E288*N288,2)</f>
        <v>0</v>
      </c>
      <c r="P288" s="234">
        <v>0</v>
      </c>
      <c r="Q288" s="234">
        <f>ROUND(E288*P288,2)</f>
        <v>0</v>
      </c>
      <c r="R288" s="235"/>
      <c r="S288" s="235" t="s">
        <v>311</v>
      </c>
      <c r="T288" s="235" t="s">
        <v>312</v>
      </c>
      <c r="U288" s="235">
        <v>0</v>
      </c>
      <c r="V288" s="235">
        <f>ROUND(E288*U288,2)</f>
        <v>0</v>
      </c>
      <c r="W288" s="235"/>
      <c r="X288" s="235" t="s">
        <v>279</v>
      </c>
      <c r="Y288" s="235" t="s">
        <v>280</v>
      </c>
      <c r="Z288" s="214"/>
      <c r="AA288" s="214"/>
      <c r="AB288" s="214"/>
      <c r="AC288" s="214"/>
      <c r="AD288" s="214"/>
      <c r="AE288" s="214"/>
      <c r="AF288" s="214"/>
      <c r="AG288" s="214" t="s">
        <v>657</v>
      </c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</row>
    <row r="289" spans="1:60" outlineLevel="2" x14ac:dyDescent="0.2">
      <c r="A289" s="231"/>
      <c r="B289" s="232"/>
      <c r="C289" s="263" t="s">
        <v>1128</v>
      </c>
      <c r="D289" s="237"/>
      <c r="E289" s="238">
        <v>113</v>
      </c>
      <c r="F289" s="235"/>
      <c r="G289" s="235"/>
      <c r="H289" s="235"/>
      <c r="I289" s="235"/>
      <c r="J289" s="235"/>
      <c r="K289" s="235"/>
      <c r="L289" s="235"/>
      <c r="M289" s="235"/>
      <c r="N289" s="234"/>
      <c r="O289" s="234"/>
      <c r="P289" s="234"/>
      <c r="Q289" s="234"/>
      <c r="R289" s="235"/>
      <c r="S289" s="235"/>
      <c r="T289" s="235"/>
      <c r="U289" s="235"/>
      <c r="V289" s="235"/>
      <c r="W289" s="235"/>
      <c r="X289" s="235"/>
      <c r="Y289" s="235"/>
      <c r="Z289" s="214"/>
      <c r="AA289" s="214"/>
      <c r="AB289" s="214"/>
      <c r="AC289" s="214"/>
      <c r="AD289" s="214"/>
      <c r="AE289" s="214"/>
      <c r="AF289" s="214"/>
      <c r="AG289" s="214" t="s">
        <v>283</v>
      </c>
      <c r="AH289" s="214">
        <v>0</v>
      </c>
      <c r="AI289" s="214"/>
      <c r="AJ289" s="214"/>
      <c r="AK289" s="214"/>
      <c r="AL289" s="214"/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</row>
    <row r="290" spans="1:60" ht="22.5" outlineLevel="1" x14ac:dyDescent="0.2">
      <c r="A290" s="231">
        <v>112</v>
      </c>
      <c r="B290" s="232" t="s">
        <v>1129</v>
      </c>
      <c r="C290" s="265" t="s">
        <v>1130</v>
      </c>
      <c r="D290" s="233" t="s">
        <v>0</v>
      </c>
      <c r="E290" s="260"/>
      <c r="F290" s="236"/>
      <c r="G290" s="235">
        <f>ROUND(E290*F290,2)</f>
        <v>0</v>
      </c>
      <c r="H290" s="236"/>
      <c r="I290" s="235">
        <f>ROUND(E290*H290,2)</f>
        <v>0</v>
      </c>
      <c r="J290" s="236"/>
      <c r="K290" s="235">
        <f>ROUND(E290*J290,2)</f>
        <v>0</v>
      </c>
      <c r="L290" s="235">
        <v>21</v>
      </c>
      <c r="M290" s="235">
        <f>G290*(1+L290/100)</f>
        <v>0</v>
      </c>
      <c r="N290" s="234">
        <v>0</v>
      </c>
      <c r="O290" s="234">
        <f>ROUND(E290*N290,2)</f>
        <v>0</v>
      </c>
      <c r="P290" s="234">
        <v>0</v>
      </c>
      <c r="Q290" s="234">
        <f>ROUND(E290*P290,2)</f>
        <v>0</v>
      </c>
      <c r="R290" s="235"/>
      <c r="S290" s="235" t="s">
        <v>277</v>
      </c>
      <c r="T290" s="235" t="s">
        <v>278</v>
      </c>
      <c r="U290" s="235">
        <v>0</v>
      </c>
      <c r="V290" s="235">
        <f>ROUND(E290*U290,2)</f>
        <v>0</v>
      </c>
      <c r="W290" s="235"/>
      <c r="X290" s="235" t="s">
        <v>705</v>
      </c>
      <c r="Y290" s="235" t="s">
        <v>280</v>
      </c>
      <c r="Z290" s="214"/>
      <c r="AA290" s="214"/>
      <c r="AB290" s="214"/>
      <c r="AC290" s="214"/>
      <c r="AD290" s="214"/>
      <c r="AE290" s="214"/>
      <c r="AF290" s="214"/>
      <c r="AG290" s="214" t="s">
        <v>723</v>
      </c>
      <c r="AH290" s="214"/>
      <c r="AI290" s="214"/>
      <c r="AJ290" s="214"/>
      <c r="AK290" s="214"/>
      <c r="AL290" s="214"/>
      <c r="AM290" s="214"/>
      <c r="AN290" s="214"/>
      <c r="AO290" s="214"/>
      <c r="AP290" s="214"/>
      <c r="AQ290" s="214"/>
      <c r="AR290" s="214"/>
      <c r="AS290" s="214"/>
      <c r="AT290" s="214"/>
      <c r="AU290" s="214"/>
      <c r="AV290" s="214"/>
      <c r="AW290" s="214"/>
      <c r="AX290" s="214"/>
      <c r="AY290" s="214"/>
      <c r="AZ290" s="214"/>
      <c r="BA290" s="214"/>
      <c r="BB290" s="214"/>
      <c r="BC290" s="214"/>
      <c r="BD290" s="214"/>
      <c r="BE290" s="214"/>
      <c r="BF290" s="214"/>
      <c r="BG290" s="214"/>
      <c r="BH290" s="214"/>
    </row>
    <row r="291" spans="1:60" x14ac:dyDescent="0.2">
      <c r="A291" s="241" t="s">
        <v>272</v>
      </c>
      <c r="B291" s="242" t="s">
        <v>224</v>
      </c>
      <c r="C291" s="261" t="s">
        <v>225</v>
      </c>
      <c r="D291" s="243"/>
      <c r="E291" s="244"/>
      <c r="F291" s="245"/>
      <c r="G291" s="246">
        <f>SUMIF(AG292:AG293,"&lt;&gt;NOR",G292:G293)</f>
        <v>0</v>
      </c>
      <c r="H291" s="240"/>
      <c r="I291" s="240">
        <f>SUM(I292:I293)</f>
        <v>0</v>
      </c>
      <c r="J291" s="240"/>
      <c r="K291" s="240">
        <f>SUM(K292:K293)</f>
        <v>0</v>
      </c>
      <c r="L291" s="240"/>
      <c r="M291" s="240">
        <f>SUM(M292:M293)</f>
        <v>0</v>
      </c>
      <c r="N291" s="239"/>
      <c r="O291" s="239">
        <f>SUM(O292:O293)</f>
        <v>0</v>
      </c>
      <c r="P291" s="239"/>
      <c r="Q291" s="239">
        <f>SUM(Q292:Q293)</f>
        <v>0</v>
      </c>
      <c r="R291" s="240"/>
      <c r="S291" s="240"/>
      <c r="T291" s="240"/>
      <c r="U291" s="240"/>
      <c r="V291" s="240">
        <f>SUM(V292:V293)</f>
        <v>0.83</v>
      </c>
      <c r="W291" s="240"/>
      <c r="X291" s="240"/>
      <c r="Y291" s="240"/>
      <c r="AG291" t="s">
        <v>273</v>
      </c>
    </row>
    <row r="292" spans="1:60" outlineLevel="1" x14ac:dyDescent="0.2">
      <c r="A292" s="248">
        <v>113</v>
      </c>
      <c r="B292" s="249" t="s">
        <v>1131</v>
      </c>
      <c r="C292" s="262" t="s">
        <v>1132</v>
      </c>
      <c r="D292" s="250" t="s">
        <v>342</v>
      </c>
      <c r="E292" s="251">
        <v>2.85</v>
      </c>
      <c r="F292" s="252"/>
      <c r="G292" s="253">
        <f>ROUND(E292*F292,2)</f>
        <v>0</v>
      </c>
      <c r="H292" s="236"/>
      <c r="I292" s="235">
        <f>ROUND(E292*H292,2)</f>
        <v>0</v>
      </c>
      <c r="J292" s="236"/>
      <c r="K292" s="235">
        <f>ROUND(E292*J292,2)</f>
        <v>0</v>
      </c>
      <c r="L292" s="235">
        <v>21</v>
      </c>
      <c r="M292" s="235">
        <f>G292*(1+L292/100)</f>
        <v>0</v>
      </c>
      <c r="N292" s="234">
        <v>2.4000000000000001E-4</v>
      </c>
      <c r="O292" s="234">
        <f>ROUND(E292*N292,2)</f>
        <v>0</v>
      </c>
      <c r="P292" s="234">
        <v>0</v>
      </c>
      <c r="Q292" s="234">
        <f>ROUND(E292*P292,2)</f>
        <v>0</v>
      </c>
      <c r="R292" s="235"/>
      <c r="S292" s="235" t="s">
        <v>277</v>
      </c>
      <c r="T292" s="235" t="s">
        <v>278</v>
      </c>
      <c r="U292" s="235">
        <v>0.28999999999999998</v>
      </c>
      <c r="V292" s="235">
        <f>ROUND(E292*U292,2)</f>
        <v>0.83</v>
      </c>
      <c r="W292" s="235"/>
      <c r="X292" s="235" t="s">
        <v>279</v>
      </c>
      <c r="Y292" s="235" t="s">
        <v>280</v>
      </c>
      <c r="Z292" s="214"/>
      <c r="AA292" s="214"/>
      <c r="AB292" s="214"/>
      <c r="AC292" s="214"/>
      <c r="AD292" s="214"/>
      <c r="AE292" s="214"/>
      <c r="AF292" s="214"/>
      <c r="AG292" s="214" t="s">
        <v>657</v>
      </c>
      <c r="AH292" s="214"/>
      <c r="AI292" s="214"/>
      <c r="AJ292" s="214"/>
      <c r="AK292" s="214"/>
      <c r="AL292" s="214"/>
      <c r="AM292" s="214"/>
      <c r="AN292" s="214"/>
      <c r="AO292" s="214"/>
      <c r="AP292" s="214"/>
      <c r="AQ292" s="214"/>
      <c r="AR292" s="214"/>
      <c r="AS292" s="214"/>
      <c r="AT292" s="214"/>
      <c r="AU292" s="214"/>
      <c r="AV292" s="214"/>
      <c r="AW292" s="214"/>
      <c r="AX292" s="214"/>
      <c r="AY292" s="214"/>
      <c r="AZ292" s="214"/>
      <c r="BA292" s="214"/>
      <c r="BB292" s="214"/>
      <c r="BC292" s="214"/>
      <c r="BD292" s="214"/>
      <c r="BE292" s="214"/>
      <c r="BF292" s="214"/>
      <c r="BG292" s="214"/>
      <c r="BH292" s="214"/>
    </row>
    <row r="293" spans="1:60" outlineLevel="2" x14ac:dyDescent="0.2">
      <c r="A293" s="231"/>
      <c r="B293" s="232"/>
      <c r="C293" s="263" t="s">
        <v>1133</v>
      </c>
      <c r="D293" s="237"/>
      <c r="E293" s="238">
        <v>2.85</v>
      </c>
      <c r="F293" s="235"/>
      <c r="G293" s="235"/>
      <c r="H293" s="235"/>
      <c r="I293" s="235"/>
      <c r="J293" s="235"/>
      <c r="K293" s="235"/>
      <c r="L293" s="235"/>
      <c r="M293" s="235"/>
      <c r="N293" s="234"/>
      <c r="O293" s="234"/>
      <c r="P293" s="234"/>
      <c r="Q293" s="234"/>
      <c r="R293" s="235"/>
      <c r="S293" s="235"/>
      <c r="T293" s="235"/>
      <c r="U293" s="235"/>
      <c r="V293" s="235"/>
      <c r="W293" s="235"/>
      <c r="X293" s="235"/>
      <c r="Y293" s="235"/>
      <c r="Z293" s="214"/>
      <c r="AA293" s="214"/>
      <c r="AB293" s="214"/>
      <c r="AC293" s="214"/>
      <c r="AD293" s="214"/>
      <c r="AE293" s="214"/>
      <c r="AF293" s="214"/>
      <c r="AG293" s="214" t="s">
        <v>283</v>
      </c>
      <c r="AH293" s="214">
        <v>0</v>
      </c>
      <c r="AI293" s="214"/>
      <c r="AJ293" s="214"/>
      <c r="AK293" s="214"/>
      <c r="AL293" s="214"/>
      <c r="AM293" s="214"/>
      <c r="AN293" s="214"/>
      <c r="AO293" s="214"/>
      <c r="AP293" s="214"/>
      <c r="AQ293" s="214"/>
      <c r="AR293" s="214"/>
      <c r="AS293" s="214"/>
      <c r="AT293" s="214"/>
      <c r="AU293" s="214"/>
      <c r="AV293" s="214"/>
      <c r="AW293" s="214"/>
      <c r="AX293" s="214"/>
      <c r="AY293" s="214"/>
      <c r="AZ293" s="214"/>
      <c r="BA293" s="214"/>
      <c r="BB293" s="214"/>
      <c r="BC293" s="214"/>
      <c r="BD293" s="214"/>
      <c r="BE293" s="214"/>
      <c r="BF293" s="214"/>
      <c r="BG293" s="214"/>
      <c r="BH293" s="214"/>
    </row>
    <row r="294" spans="1:60" x14ac:dyDescent="0.2">
      <c r="A294" s="241" t="s">
        <v>272</v>
      </c>
      <c r="B294" s="242" t="s">
        <v>226</v>
      </c>
      <c r="C294" s="261" t="s">
        <v>227</v>
      </c>
      <c r="D294" s="243"/>
      <c r="E294" s="244"/>
      <c r="F294" s="245"/>
      <c r="G294" s="246">
        <f>SUMIF(AG295:AG304,"&lt;&gt;NOR",G295:G304)</f>
        <v>0</v>
      </c>
      <c r="H294" s="240"/>
      <c r="I294" s="240">
        <f>SUM(I295:I304)</f>
        <v>0</v>
      </c>
      <c r="J294" s="240"/>
      <c r="K294" s="240">
        <f>SUM(K295:K304)</f>
        <v>0</v>
      </c>
      <c r="L294" s="240"/>
      <c r="M294" s="240">
        <f>SUM(M295:M304)</f>
        <v>0</v>
      </c>
      <c r="N294" s="239"/>
      <c r="O294" s="239">
        <f>SUM(O295:O304)</f>
        <v>0.1</v>
      </c>
      <c r="P294" s="239"/>
      <c r="Q294" s="239">
        <f>SUM(Q295:Q304)</f>
        <v>0</v>
      </c>
      <c r="R294" s="240"/>
      <c r="S294" s="240"/>
      <c r="T294" s="240"/>
      <c r="U294" s="240"/>
      <c r="V294" s="240">
        <f>SUM(V295:V304)</f>
        <v>31.19</v>
      </c>
      <c r="W294" s="240"/>
      <c r="X294" s="240"/>
      <c r="Y294" s="240"/>
      <c r="AG294" t="s">
        <v>273</v>
      </c>
    </row>
    <row r="295" spans="1:60" outlineLevel="1" x14ac:dyDescent="0.2">
      <c r="A295" s="248">
        <v>114</v>
      </c>
      <c r="B295" s="249" t="s">
        <v>1134</v>
      </c>
      <c r="C295" s="262" t="s">
        <v>1135</v>
      </c>
      <c r="D295" s="250" t="s">
        <v>342</v>
      </c>
      <c r="E295" s="251">
        <v>311.87</v>
      </c>
      <c r="F295" s="252"/>
      <c r="G295" s="253">
        <f>ROUND(E295*F295,2)</f>
        <v>0</v>
      </c>
      <c r="H295" s="236"/>
      <c r="I295" s="235">
        <f>ROUND(E295*H295,2)</f>
        <v>0</v>
      </c>
      <c r="J295" s="236"/>
      <c r="K295" s="235">
        <f>ROUND(E295*J295,2)</f>
        <v>0</v>
      </c>
      <c r="L295" s="235">
        <v>21</v>
      </c>
      <c r="M295" s="235">
        <f>G295*(1+L295/100)</f>
        <v>0</v>
      </c>
      <c r="N295" s="234">
        <v>3.3E-4</v>
      </c>
      <c r="O295" s="234">
        <f>ROUND(E295*N295,2)</f>
        <v>0.1</v>
      </c>
      <c r="P295" s="234">
        <v>0</v>
      </c>
      <c r="Q295" s="234">
        <f>ROUND(E295*P295,2)</f>
        <v>0</v>
      </c>
      <c r="R295" s="235"/>
      <c r="S295" s="235" t="s">
        <v>277</v>
      </c>
      <c r="T295" s="235" t="s">
        <v>278</v>
      </c>
      <c r="U295" s="235">
        <v>0.1</v>
      </c>
      <c r="V295" s="235">
        <f>ROUND(E295*U295,2)</f>
        <v>31.19</v>
      </c>
      <c r="W295" s="235"/>
      <c r="X295" s="235" t="s">
        <v>279</v>
      </c>
      <c r="Y295" s="235" t="s">
        <v>280</v>
      </c>
      <c r="Z295" s="214"/>
      <c r="AA295" s="214"/>
      <c r="AB295" s="214"/>
      <c r="AC295" s="214"/>
      <c r="AD295" s="214"/>
      <c r="AE295" s="214"/>
      <c r="AF295" s="214"/>
      <c r="AG295" s="214" t="s">
        <v>657</v>
      </c>
      <c r="AH295" s="214"/>
      <c r="AI295" s="214"/>
      <c r="AJ295" s="214"/>
      <c r="AK295" s="214"/>
      <c r="AL295" s="214"/>
      <c r="AM295" s="214"/>
      <c r="AN295" s="214"/>
      <c r="AO295" s="214"/>
      <c r="AP295" s="214"/>
      <c r="AQ295" s="214"/>
      <c r="AR295" s="214"/>
      <c r="AS295" s="214"/>
      <c r="AT295" s="214"/>
      <c r="AU295" s="214"/>
      <c r="AV295" s="214"/>
      <c r="AW295" s="214"/>
      <c r="AX295" s="214"/>
      <c r="AY295" s="214"/>
      <c r="AZ295" s="214"/>
      <c r="BA295" s="214"/>
      <c r="BB295" s="214"/>
      <c r="BC295" s="214"/>
      <c r="BD295" s="214"/>
      <c r="BE295" s="214"/>
      <c r="BF295" s="214"/>
      <c r="BG295" s="214"/>
      <c r="BH295" s="214"/>
    </row>
    <row r="296" spans="1:60" outlineLevel="2" x14ac:dyDescent="0.2">
      <c r="A296" s="231"/>
      <c r="B296" s="232"/>
      <c r="C296" s="263" t="s">
        <v>1136</v>
      </c>
      <c r="D296" s="237"/>
      <c r="E296" s="238">
        <v>63.7</v>
      </c>
      <c r="F296" s="235"/>
      <c r="G296" s="235"/>
      <c r="H296" s="235"/>
      <c r="I296" s="235"/>
      <c r="J296" s="235"/>
      <c r="K296" s="235"/>
      <c r="L296" s="235"/>
      <c r="M296" s="235"/>
      <c r="N296" s="234"/>
      <c r="O296" s="234"/>
      <c r="P296" s="234"/>
      <c r="Q296" s="234"/>
      <c r="R296" s="235"/>
      <c r="S296" s="235"/>
      <c r="T296" s="235"/>
      <c r="U296" s="235"/>
      <c r="V296" s="235"/>
      <c r="W296" s="235"/>
      <c r="X296" s="235"/>
      <c r="Y296" s="235"/>
      <c r="Z296" s="214"/>
      <c r="AA296" s="214"/>
      <c r="AB296" s="214"/>
      <c r="AC296" s="214"/>
      <c r="AD296" s="214"/>
      <c r="AE296" s="214"/>
      <c r="AF296" s="214"/>
      <c r="AG296" s="214" t="s">
        <v>283</v>
      </c>
      <c r="AH296" s="214">
        <v>0</v>
      </c>
      <c r="AI296" s="214"/>
      <c r="AJ296" s="214"/>
      <c r="AK296" s="214"/>
      <c r="AL296" s="214"/>
      <c r="AM296" s="214"/>
      <c r="AN296" s="214"/>
      <c r="AO296" s="214"/>
      <c r="AP296" s="214"/>
      <c r="AQ296" s="214"/>
      <c r="AR296" s="214"/>
      <c r="AS296" s="214"/>
      <c r="AT296" s="214"/>
      <c r="AU296" s="214"/>
      <c r="AV296" s="214"/>
      <c r="AW296" s="214"/>
      <c r="AX296" s="214"/>
      <c r="AY296" s="214"/>
      <c r="AZ296" s="214"/>
      <c r="BA296" s="214"/>
      <c r="BB296" s="214"/>
      <c r="BC296" s="214"/>
      <c r="BD296" s="214"/>
      <c r="BE296" s="214"/>
      <c r="BF296" s="214"/>
      <c r="BG296" s="214"/>
      <c r="BH296" s="214"/>
    </row>
    <row r="297" spans="1:60" outlineLevel="3" x14ac:dyDescent="0.2">
      <c r="A297" s="231"/>
      <c r="B297" s="232"/>
      <c r="C297" s="263" t="s">
        <v>1137</v>
      </c>
      <c r="D297" s="237"/>
      <c r="E297" s="238">
        <v>2.25</v>
      </c>
      <c r="F297" s="235"/>
      <c r="G297" s="235"/>
      <c r="H297" s="235"/>
      <c r="I297" s="235"/>
      <c r="J297" s="235"/>
      <c r="K297" s="235"/>
      <c r="L297" s="235"/>
      <c r="M297" s="235"/>
      <c r="N297" s="234"/>
      <c r="O297" s="234"/>
      <c r="P297" s="234"/>
      <c r="Q297" s="234"/>
      <c r="R297" s="235"/>
      <c r="S297" s="235"/>
      <c r="T297" s="235"/>
      <c r="U297" s="235"/>
      <c r="V297" s="235"/>
      <c r="W297" s="235"/>
      <c r="X297" s="235"/>
      <c r="Y297" s="235"/>
      <c r="Z297" s="214"/>
      <c r="AA297" s="214"/>
      <c r="AB297" s="214"/>
      <c r="AC297" s="214"/>
      <c r="AD297" s="214"/>
      <c r="AE297" s="214"/>
      <c r="AF297" s="214"/>
      <c r="AG297" s="214" t="s">
        <v>283</v>
      </c>
      <c r="AH297" s="214">
        <v>0</v>
      </c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</row>
    <row r="298" spans="1:60" outlineLevel="3" x14ac:dyDescent="0.2">
      <c r="A298" s="231"/>
      <c r="B298" s="232"/>
      <c r="C298" s="263" t="s">
        <v>1138</v>
      </c>
      <c r="D298" s="237"/>
      <c r="E298" s="238">
        <v>6.1180000000000003</v>
      </c>
      <c r="F298" s="235"/>
      <c r="G298" s="235"/>
      <c r="H298" s="235"/>
      <c r="I298" s="235"/>
      <c r="J298" s="235"/>
      <c r="K298" s="235"/>
      <c r="L298" s="235"/>
      <c r="M298" s="235"/>
      <c r="N298" s="234"/>
      <c r="O298" s="234"/>
      <c r="P298" s="234"/>
      <c r="Q298" s="234"/>
      <c r="R298" s="235"/>
      <c r="S298" s="235"/>
      <c r="T298" s="235"/>
      <c r="U298" s="235"/>
      <c r="V298" s="235"/>
      <c r="W298" s="235"/>
      <c r="X298" s="235"/>
      <c r="Y298" s="235"/>
      <c r="Z298" s="214"/>
      <c r="AA298" s="214"/>
      <c r="AB298" s="214"/>
      <c r="AC298" s="214"/>
      <c r="AD298" s="214"/>
      <c r="AE298" s="214"/>
      <c r="AF298" s="214"/>
      <c r="AG298" s="214" t="s">
        <v>283</v>
      </c>
      <c r="AH298" s="214">
        <v>0</v>
      </c>
      <c r="AI298" s="214"/>
      <c r="AJ298" s="214"/>
      <c r="AK298" s="214"/>
      <c r="AL298" s="214"/>
      <c r="AM298" s="214"/>
      <c r="AN298" s="214"/>
      <c r="AO298" s="214"/>
      <c r="AP298" s="214"/>
      <c r="AQ298" s="214"/>
      <c r="AR298" s="214"/>
      <c r="AS298" s="214"/>
      <c r="AT298" s="214"/>
      <c r="AU298" s="214"/>
      <c r="AV298" s="214"/>
      <c r="AW298" s="214"/>
      <c r="AX298" s="214"/>
      <c r="AY298" s="214"/>
      <c r="AZ298" s="214"/>
      <c r="BA298" s="214"/>
      <c r="BB298" s="214"/>
      <c r="BC298" s="214"/>
      <c r="BD298" s="214"/>
      <c r="BE298" s="214"/>
      <c r="BF298" s="214"/>
      <c r="BG298" s="214"/>
      <c r="BH298" s="214"/>
    </row>
    <row r="299" spans="1:60" outlineLevel="3" x14ac:dyDescent="0.2">
      <c r="A299" s="231"/>
      <c r="B299" s="232"/>
      <c r="C299" s="263" t="s">
        <v>1139</v>
      </c>
      <c r="D299" s="237"/>
      <c r="E299" s="238">
        <v>4.6820000000000004</v>
      </c>
      <c r="F299" s="235"/>
      <c r="G299" s="235"/>
      <c r="H299" s="235"/>
      <c r="I299" s="235"/>
      <c r="J299" s="235"/>
      <c r="K299" s="235"/>
      <c r="L299" s="235"/>
      <c r="M299" s="235"/>
      <c r="N299" s="234"/>
      <c r="O299" s="234"/>
      <c r="P299" s="234"/>
      <c r="Q299" s="234"/>
      <c r="R299" s="235"/>
      <c r="S299" s="235"/>
      <c r="T299" s="235"/>
      <c r="U299" s="235"/>
      <c r="V299" s="235"/>
      <c r="W299" s="235"/>
      <c r="X299" s="235"/>
      <c r="Y299" s="235"/>
      <c r="Z299" s="214"/>
      <c r="AA299" s="214"/>
      <c r="AB299" s="214"/>
      <c r="AC299" s="214"/>
      <c r="AD299" s="214"/>
      <c r="AE299" s="214"/>
      <c r="AF299" s="214"/>
      <c r="AG299" s="214" t="s">
        <v>283</v>
      </c>
      <c r="AH299" s="214">
        <v>0</v>
      </c>
      <c r="AI299" s="214"/>
      <c r="AJ299" s="214"/>
      <c r="AK299" s="214"/>
      <c r="AL299" s="214"/>
      <c r="AM299" s="214"/>
      <c r="AN299" s="214"/>
      <c r="AO299" s="214"/>
      <c r="AP299" s="214"/>
      <c r="AQ299" s="214"/>
      <c r="AR299" s="214"/>
      <c r="AS299" s="214"/>
      <c r="AT299" s="214"/>
      <c r="AU299" s="214"/>
      <c r="AV299" s="214"/>
      <c r="AW299" s="214"/>
      <c r="AX299" s="214"/>
      <c r="AY299" s="214"/>
      <c r="AZ299" s="214"/>
      <c r="BA299" s="214"/>
      <c r="BB299" s="214"/>
      <c r="BC299" s="214"/>
      <c r="BD299" s="214"/>
      <c r="BE299" s="214"/>
      <c r="BF299" s="214"/>
      <c r="BG299" s="214"/>
      <c r="BH299" s="214"/>
    </row>
    <row r="300" spans="1:60" outlineLevel="3" x14ac:dyDescent="0.2">
      <c r="A300" s="231"/>
      <c r="B300" s="232"/>
      <c r="C300" s="263" t="s">
        <v>984</v>
      </c>
      <c r="D300" s="237"/>
      <c r="E300" s="238">
        <v>33.792000000000002</v>
      </c>
      <c r="F300" s="235"/>
      <c r="G300" s="235"/>
      <c r="H300" s="235"/>
      <c r="I300" s="235"/>
      <c r="J300" s="235"/>
      <c r="K300" s="235"/>
      <c r="L300" s="235"/>
      <c r="M300" s="235"/>
      <c r="N300" s="234"/>
      <c r="O300" s="234"/>
      <c r="P300" s="234"/>
      <c r="Q300" s="234"/>
      <c r="R300" s="235"/>
      <c r="S300" s="235"/>
      <c r="T300" s="235"/>
      <c r="U300" s="235"/>
      <c r="V300" s="235"/>
      <c r="W300" s="235"/>
      <c r="X300" s="235"/>
      <c r="Y300" s="235"/>
      <c r="Z300" s="214"/>
      <c r="AA300" s="214"/>
      <c r="AB300" s="214"/>
      <c r="AC300" s="214"/>
      <c r="AD300" s="214"/>
      <c r="AE300" s="214"/>
      <c r="AF300" s="214"/>
      <c r="AG300" s="214" t="s">
        <v>283</v>
      </c>
      <c r="AH300" s="214">
        <v>0</v>
      </c>
      <c r="AI300" s="214"/>
      <c r="AJ300" s="214"/>
      <c r="AK300" s="214"/>
      <c r="AL300" s="214"/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4"/>
      <c r="AZ300" s="214"/>
      <c r="BA300" s="214"/>
      <c r="BB300" s="214"/>
      <c r="BC300" s="214"/>
      <c r="BD300" s="214"/>
      <c r="BE300" s="214"/>
      <c r="BF300" s="214"/>
      <c r="BG300" s="214"/>
      <c r="BH300" s="214"/>
    </row>
    <row r="301" spans="1:60" outlineLevel="3" x14ac:dyDescent="0.2">
      <c r="A301" s="231"/>
      <c r="B301" s="232"/>
      <c r="C301" s="263" t="s">
        <v>985</v>
      </c>
      <c r="D301" s="237"/>
      <c r="E301" s="238">
        <v>30.867999999999999</v>
      </c>
      <c r="F301" s="235"/>
      <c r="G301" s="235"/>
      <c r="H301" s="235"/>
      <c r="I301" s="235"/>
      <c r="J301" s="235"/>
      <c r="K301" s="235"/>
      <c r="L301" s="235"/>
      <c r="M301" s="235"/>
      <c r="N301" s="234"/>
      <c r="O301" s="234"/>
      <c r="P301" s="234"/>
      <c r="Q301" s="234"/>
      <c r="R301" s="235"/>
      <c r="S301" s="235"/>
      <c r="T301" s="235"/>
      <c r="U301" s="235"/>
      <c r="V301" s="235"/>
      <c r="W301" s="235"/>
      <c r="X301" s="235"/>
      <c r="Y301" s="235"/>
      <c r="Z301" s="214"/>
      <c r="AA301" s="214"/>
      <c r="AB301" s="214"/>
      <c r="AC301" s="214"/>
      <c r="AD301" s="214"/>
      <c r="AE301" s="214"/>
      <c r="AF301" s="214"/>
      <c r="AG301" s="214" t="s">
        <v>283</v>
      </c>
      <c r="AH301" s="214">
        <v>0</v>
      </c>
      <c r="AI301" s="214"/>
      <c r="AJ301" s="214"/>
      <c r="AK301" s="214"/>
      <c r="AL301" s="214"/>
      <c r="AM301" s="214"/>
      <c r="AN301" s="214"/>
      <c r="AO301" s="214"/>
      <c r="AP301" s="214"/>
      <c r="AQ301" s="214"/>
      <c r="AR301" s="214"/>
      <c r="AS301" s="214"/>
      <c r="AT301" s="214"/>
      <c r="AU301" s="214"/>
      <c r="AV301" s="214"/>
      <c r="AW301" s="214"/>
      <c r="AX301" s="214"/>
      <c r="AY301" s="214"/>
      <c r="AZ301" s="214"/>
      <c r="BA301" s="214"/>
      <c r="BB301" s="214"/>
      <c r="BC301" s="214"/>
      <c r="BD301" s="214"/>
      <c r="BE301" s="214"/>
      <c r="BF301" s="214"/>
      <c r="BG301" s="214"/>
      <c r="BH301" s="214"/>
    </row>
    <row r="302" spans="1:60" outlineLevel="3" x14ac:dyDescent="0.2">
      <c r="A302" s="231"/>
      <c r="B302" s="232"/>
      <c r="C302" s="263" t="s">
        <v>986</v>
      </c>
      <c r="D302" s="237"/>
      <c r="E302" s="238">
        <v>21.56</v>
      </c>
      <c r="F302" s="235"/>
      <c r="G302" s="235"/>
      <c r="H302" s="235"/>
      <c r="I302" s="235"/>
      <c r="J302" s="235"/>
      <c r="K302" s="235"/>
      <c r="L302" s="235"/>
      <c r="M302" s="235"/>
      <c r="N302" s="234"/>
      <c r="O302" s="234"/>
      <c r="P302" s="234"/>
      <c r="Q302" s="234"/>
      <c r="R302" s="235"/>
      <c r="S302" s="235"/>
      <c r="T302" s="235"/>
      <c r="U302" s="235"/>
      <c r="V302" s="235"/>
      <c r="W302" s="235"/>
      <c r="X302" s="235"/>
      <c r="Y302" s="235"/>
      <c r="Z302" s="214"/>
      <c r="AA302" s="214"/>
      <c r="AB302" s="214"/>
      <c r="AC302" s="214"/>
      <c r="AD302" s="214"/>
      <c r="AE302" s="214"/>
      <c r="AF302" s="214"/>
      <c r="AG302" s="214" t="s">
        <v>283</v>
      </c>
      <c r="AH302" s="214">
        <v>0</v>
      </c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</row>
    <row r="303" spans="1:60" outlineLevel="3" x14ac:dyDescent="0.2">
      <c r="A303" s="231"/>
      <c r="B303" s="232"/>
      <c r="C303" s="263" t="s">
        <v>987</v>
      </c>
      <c r="D303" s="237"/>
      <c r="E303" s="238">
        <v>66.108000000000004</v>
      </c>
      <c r="F303" s="235"/>
      <c r="G303" s="235"/>
      <c r="H303" s="235"/>
      <c r="I303" s="235"/>
      <c r="J303" s="235"/>
      <c r="K303" s="235"/>
      <c r="L303" s="235"/>
      <c r="M303" s="235"/>
      <c r="N303" s="234"/>
      <c r="O303" s="234"/>
      <c r="P303" s="234"/>
      <c r="Q303" s="234"/>
      <c r="R303" s="235"/>
      <c r="S303" s="235"/>
      <c r="T303" s="235"/>
      <c r="U303" s="235"/>
      <c r="V303" s="235"/>
      <c r="W303" s="235"/>
      <c r="X303" s="235"/>
      <c r="Y303" s="235"/>
      <c r="Z303" s="214"/>
      <c r="AA303" s="214"/>
      <c r="AB303" s="214"/>
      <c r="AC303" s="214"/>
      <c r="AD303" s="214"/>
      <c r="AE303" s="214"/>
      <c r="AF303" s="214"/>
      <c r="AG303" s="214" t="s">
        <v>283</v>
      </c>
      <c r="AH303" s="214">
        <v>0</v>
      </c>
      <c r="AI303" s="214"/>
      <c r="AJ303" s="214"/>
      <c r="AK303" s="214"/>
      <c r="AL303" s="214"/>
      <c r="AM303" s="214"/>
      <c r="AN303" s="214"/>
      <c r="AO303" s="214"/>
      <c r="AP303" s="214"/>
      <c r="AQ303" s="214"/>
      <c r="AR303" s="214"/>
      <c r="AS303" s="214"/>
      <c r="AT303" s="214"/>
      <c r="AU303" s="214"/>
      <c r="AV303" s="214"/>
      <c r="AW303" s="214"/>
      <c r="AX303" s="214"/>
      <c r="AY303" s="214"/>
      <c r="AZ303" s="214"/>
      <c r="BA303" s="214"/>
      <c r="BB303" s="214"/>
      <c r="BC303" s="214"/>
      <c r="BD303" s="214"/>
      <c r="BE303" s="214"/>
      <c r="BF303" s="214"/>
      <c r="BG303" s="214"/>
      <c r="BH303" s="214"/>
    </row>
    <row r="304" spans="1:60" outlineLevel="3" x14ac:dyDescent="0.2">
      <c r="A304" s="231"/>
      <c r="B304" s="232"/>
      <c r="C304" s="263" t="s">
        <v>988</v>
      </c>
      <c r="D304" s="237"/>
      <c r="E304" s="238">
        <v>82.792000000000002</v>
      </c>
      <c r="F304" s="235"/>
      <c r="G304" s="235"/>
      <c r="H304" s="235"/>
      <c r="I304" s="235"/>
      <c r="J304" s="235"/>
      <c r="K304" s="235"/>
      <c r="L304" s="235"/>
      <c r="M304" s="235"/>
      <c r="N304" s="234"/>
      <c r="O304" s="234"/>
      <c r="P304" s="234"/>
      <c r="Q304" s="234"/>
      <c r="R304" s="235"/>
      <c r="S304" s="235"/>
      <c r="T304" s="235"/>
      <c r="U304" s="235"/>
      <c r="V304" s="235"/>
      <c r="W304" s="235"/>
      <c r="X304" s="235"/>
      <c r="Y304" s="235"/>
      <c r="Z304" s="214"/>
      <c r="AA304" s="214"/>
      <c r="AB304" s="214"/>
      <c r="AC304" s="214"/>
      <c r="AD304" s="214"/>
      <c r="AE304" s="214"/>
      <c r="AF304" s="214"/>
      <c r="AG304" s="214" t="s">
        <v>283</v>
      </c>
      <c r="AH304" s="214">
        <v>0</v>
      </c>
      <c r="AI304" s="214"/>
      <c r="AJ304" s="214"/>
      <c r="AK304" s="214"/>
      <c r="AL304" s="214"/>
      <c r="AM304" s="214"/>
      <c r="AN304" s="214"/>
      <c r="AO304" s="214"/>
      <c r="AP304" s="214"/>
      <c r="AQ304" s="214"/>
      <c r="AR304" s="214"/>
      <c r="AS304" s="214"/>
      <c r="AT304" s="214"/>
      <c r="AU304" s="214"/>
      <c r="AV304" s="214"/>
      <c r="AW304" s="214"/>
      <c r="AX304" s="214"/>
      <c r="AY304" s="214"/>
      <c r="AZ304" s="214"/>
      <c r="BA304" s="214"/>
      <c r="BB304" s="214"/>
      <c r="BC304" s="214"/>
      <c r="BD304" s="214"/>
      <c r="BE304" s="214"/>
      <c r="BF304" s="214"/>
      <c r="BG304" s="214"/>
      <c r="BH304" s="214"/>
    </row>
    <row r="305" spans="1:60" x14ac:dyDescent="0.2">
      <c r="A305" s="241" t="s">
        <v>272</v>
      </c>
      <c r="B305" s="242" t="s">
        <v>244</v>
      </c>
      <c r="C305" s="261" t="s">
        <v>29</v>
      </c>
      <c r="D305" s="243"/>
      <c r="E305" s="244"/>
      <c r="F305" s="245"/>
      <c r="G305" s="246">
        <f>SUMIF(AG306:AG306,"&lt;&gt;NOR",G306:G306)</f>
        <v>0</v>
      </c>
      <c r="H305" s="240"/>
      <c r="I305" s="240">
        <f>SUM(I306:I306)</f>
        <v>0</v>
      </c>
      <c r="J305" s="240"/>
      <c r="K305" s="240">
        <f>SUM(K306:K306)</f>
        <v>0</v>
      </c>
      <c r="L305" s="240"/>
      <c r="M305" s="240">
        <f>SUM(M306:M306)</f>
        <v>0</v>
      </c>
      <c r="N305" s="239"/>
      <c r="O305" s="239">
        <f>SUM(O306:O306)</f>
        <v>0</v>
      </c>
      <c r="P305" s="239"/>
      <c r="Q305" s="239">
        <f>SUM(Q306:Q306)</f>
        <v>0</v>
      </c>
      <c r="R305" s="240"/>
      <c r="S305" s="240"/>
      <c r="T305" s="240"/>
      <c r="U305" s="240"/>
      <c r="V305" s="240">
        <f>SUM(V306:V306)</f>
        <v>0</v>
      </c>
      <c r="W305" s="240"/>
      <c r="X305" s="240"/>
      <c r="Y305" s="240"/>
      <c r="AG305" t="s">
        <v>273</v>
      </c>
    </row>
    <row r="306" spans="1:60" outlineLevel="1" x14ac:dyDescent="0.2">
      <c r="A306" s="248">
        <v>115</v>
      </c>
      <c r="B306" s="249" t="s">
        <v>1140</v>
      </c>
      <c r="C306" s="262" t="s">
        <v>1141</v>
      </c>
      <c r="D306" s="250" t="s">
        <v>804</v>
      </c>
      <c r="E306" s="251">
        <v>1</v>
      </c>
      <c r="F306" s="252"/>
      <c r="G306" s="253">
        <f>ROUND(E306*F306,2)</f>
        <v>0</v>
      </c>
      <c r="H306" s="236"/>
      <c r="I306" s="235">
        <f>ROUND(E306*H306,2)</f>
        <v>0</v>
      </c>
      <c r="J306" s="236"/>
      <c r="K306" s="235">
        <f>ROUND(E306*J306,2)</f>
        <v>0</v>
      </c>
      <c r="L306" s="235">
        <v>21</v>
      </c>
      <c r="M306" s="235">
        <f>G306*(1+L306/100)</f>
        <v>0</v>
      </c>
      <c r="N306" s="234">
        <v>0</v>
      </c>
      <c r="O306" s="234">
        <f>ROUND(E306*N306,2)</f>
        <v>0</v>
      </c>
      <c r="P306" s="234">
        <v>0</v>
      </c>
      <c r="Q306" s="234">
        <f>ROUND(E306*P306,2)</f>
        <v>0</v>
      </c>
      <c r="R306" s="235"/>
      <c r="S306" s="235" t="s">
        <v>311</v>
      </c>
      <c r="T306" s="235" t="s">
        <v>312</v>
      </c>
      <c r="U306" s="235">
        <v>0</v>
      </c>
      <c r="V306" s="235">
        <f>ROUND(E306*U306,2)</f>
        <v>0</v>
      </c>
      <c r="W306" s="235"/>
      <c r="X306" s="235" t="s">
        <v>805</v>
      </c>
      <c r="Y306" s="235" t="s">
        <v>280</v>
      </c>
      <c r="Z306" s="214"/>
      <c r="AA306" s="214"/>
      <c r="AB306" s="214"/>
      <c r="AC306" s="214"/>
      <c r="AD306" s="214"/>
      <c r="AE306" s="214"/>
      <c r="AF306" s="214"/>
      <c r="AG306" s="214" t="s">
        <v>809</v>
      </c>
      <c r="AH306" s="214"/>
      <c r="AI306" s="214"/>
      <c r="AJ306" s="214"/>
      <c r="AK306" s="214"/>
      <c r="AL306" s="214"/>
      <c r="AM306" s="214"/>
      <c r="AN306" s="214"/>
      <c r="AO306" s="214"/>
      <c r="AP306" s="214"/>
      <c r="AQ306" s="214"/>
      <c r="AR306" s="214"/>
      <c r="AS306" s="214"/>
      <c r="AT306" s="214"/>
      <c r="AU306" s="214"/>
      <c r="AV306" s="214"/>
      <c r="AW306" s="214"/>
      <c r="AX306" s="214"/>
      <c r="AY306" s="214"/>
      <c r="AZ306" s="214"/>
      <c r="BA306" s="214"/>
      <c r="BB306" s="214"/>
      <c r="BC306" s="214"/>
      <c r="BD306" s="214"/>
      <c r="BE306" s="214"/>
      <c r="BF306" s="214"/>
      <c r="BG306" s="214"/>
      <c r="BH306" s="214"/>
    </row>
    <row r="307" spans="1:60" x14ac:dyDescent="0.2">
      <c r="A307" s="3"/>
      <c r="B307" s="4"/>
      <c r="C307" s="266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AE307">
        <v>12</v>
      </c>
      <c r="AF307">
        <v>21</v>
      </c>
      <c r="AG307" t="s">
        <v>258</v>
      </c>
    </row>
    <row r="308" spans="1:60" x14ac:dyDescent="0.2">
      <c r="A308" s="217"/>
      <c r="B308" s="218" t="s">
        <v>31</v>
      </c>
      <c r="C308" s="267"/>
      <c r="D308" s="219"/>
      <c r="E308" s="220"/>
      <c r="F308" s="220"/>
      <c r="G308" s="247">
        <f>G8+G31+G57+G110+G133+G160+G175+G207+G215+G221+G224+G226+G238+G241+G249+G268+G271+G291+G294+G305</f>
        <v>0</v>
      </c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AE308">
        <f>SUMIF(L7:L306,AE307,G7:G306)</f>
        <v>0</v>
      </c>
      <c r="AF308">
        <f>SUMIF(L7:L306,AF307,G7:G306)</f>
        <v>0</v>
      </c>
      <c r="AG308" t="s">
        <v>810</v>
      </c>
    </row>
    <row r="309" spans="1:60" x14ac:dyDescent="0.2">
      <c r="A309" s="3"/>
      <c r="B309" s="4"/>
      <c r="C309" s="266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spans="1:60" x14ac:dyDescent="0.2">
      <c r="A310" s="3"/>
      <c r="B310" s="4"/>
      <c r="C310" s="266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spans="1:60" x14ac:dyDescent="0.2">
      <c r="A311" s="221" t="s">
        <v>811</v>
      </c>
      <c r="B311" s="221"/>
      <c r="C311" s="268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60" x14ac:dyDescent="0.2">
      <c r="A312" s="222"/>
      <c r="B312" s="223"/>
      <c r="C312" s="269"/>
      <c r="D312" s="223"/>
      <c r="E312" s="223"/>
      <c r="F312" s="223"/>
      <c r="G312" s="22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AG312" t="s">
        <v>812</v>
      </c>
    </row>
    <row r="313" spans="1:60" x14ac:dyDescent="0.2">
      <c r="A313" s="225"/>
      <c r="B313" s="226"/>
      <c r="C313" s="270"/>
      <c r="D313" s="226"/>
      <c r="E313" s="226"/>
      <c r="F313" s="226"/>
      <c r="G313" s="227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spans="1:60" x14ac:dyDescent="0.2">
      <c r="A314" s="225"/>
      <c r="B314" s="226"/>
      <c r="C314" s="270"/>
      <c r="D314" s="226"/>
      <c r="E314" s="226"/>
      <c r="F314" s="226"/>
      <c r="G314" s="227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60" x14ac:dyDescent="0.2">
      <c r="A315" s="225"/>
      <c r="B315" s="226"/>
      <c r="C315" s="270"/>
      <c r="D315" s="226"/>
      <c r="E315" s="226"/>
      <c r="F315" s="226"/>
      <c r="G315" s="227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spans="1:60" x14ac:dyDescent="0.2">
      <c r="A316" s="228"/>
      <c r="B316" s="229"/>
      <c r="C316" s="271"/>
      <c r="D316" s="229"/>
      <c r="E316" s="229"/>
      <c r="F316" s="229"/>
      <c r="G316" s="230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spans="1:60" x14ac:dyDescent="0.2">
      <c r="A317" s="3"/>
      <c r="B317" s="4"/>
      <c r="C317" s="266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60" x14ac:dyDescent="0.2">
      <c r="C318" s="272"/>
      <c r="D318" s="10"/>
      <c r="AG318" t="s">
        <v>813</v>
      </c>
    </row>
    <row r="319" spans="1:60" x14ac:dyDescent="0.2">
      <c r="D319" s="10"/>
    </row>
    <row r="320" spans="1:60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311:C311"/>
    <mergeCell ref="A312:G316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52</v>
      </c>
      <c r="C3" s="203" t="s">
        <v>53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57</v>
      </c>
      <c r="C4" s="206" t="s">
        <v>58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143</v>
      </c>
      <c r="C8" s="261" t="s">
        <v>144</v>
      </c>
      <c r="D8" s="243"/>
      <c r="E8" s="244"/>
      <c r="F8" s="245"/>
      <c r="G8" s="246">
        <f>SUMIF(AG9:AG36,"&lt;&gt;NOR",G9:G36)</f>
        <v>0</v>
      </c>
      <c r="H8" s="240"/>
      <c r="I8" s="240">
        <f>SUM(I9:I36)</f>
        <v>0</v>
      </c>
      <c r="J8" s="240"/>
      <c r="K8" s="240">
        <f>SUM(K9:K36)</f>
        <v>0</v>
      </c>
      <c r="L8" s="240"/>
      <c r="M8" s="240">
        <f>SUM(M9:M36)</f>
        <v>0</v>
      </c>
      <c r="N8" s="239"/>
      <c r="O8" s="239">
        <f>SUM(O9:O36)</f>
        <v>41.15</v>
      </c>
      <c r="P8" s="239"/>
      <c r="Q8" s="239">
        <f>SUM(Q9:Q36)</f>
        <v>0</v>
      </c>
      <c r="R8" s="240"/>
      <c r="S8" s="240"/>
      <c r="T8" s="240"/>
      <c r="U8" s="240"/>
      <c r="V8" s="240">
        <f>SUM(V9:V36)</f>
        <v>217.01000000000002</v>
      </c>
      <c r="W8" s="240"/>
      <c r="X8" s="240"/>
      <c r="Y8" s="240"/>
      <c r="AG8" t="s">
        <v>273</v>
      </c>
    </row>
    <row r="9" spans="1:60" outlineLevel="1" x14ac:dyDescent="0.2">
      <c r="A9" s="248">
        <v>1</v>
      </c>
      <c r="B9" s="249" t="s">
        <v>864</v>
      </c>
      <c r="C9" s="262" t="s">
        <v>1142</v>
      </c>
      <c r="D9" s="250" t="s">
        <v>342</v>
      </c>
      <c r="E9" s="251">
        <v>92.91</v>
      </c>
      <c r="F9" s="252"/>
      <c r="G9" s="253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0.31214999999999998</v>
      </c>
      <c r="O9" s="234">
        <f>ROUND(E9*N9,2)</f>
        <v>29</v>
      </c>
      <c r="P9" s="234">
        <v>0</v>
      </c>
      <c r="Q9" s="234">
        <f>ROUND(E9*P9,2)</f>
        <v>0</v>
      </c>
      <c r="R9" s="235"/>
      <c r="S9" s="235" t="s">
        <v>277</v>
      </c>
      <c r="T9" s="235" t="s">
        <v>278</v>
      </c>
      <c r="U9" s="235">
        <v>1.06</v>
      </c>
      <c r="V9" s="235">
        <f>ROUND(E9*U9,2)</f>
        <v>98.48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293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">
      <c r="A10" s="231"/>
      <c r="B10" s="232"/>
      <c r="C10" s="263" t="s">
        <v>1143</v>
      </c>
      <c r="D10" s="237"/>
      <c r="E10" s="238">
        <v>100.71</v>
      </c>
      <c r="F10" s="235"/>
      <c r="G10" s="235"/>
      <c r="H10" s="235"/>
      <c r="I10" s="235"/>
      <c r="J10" s="235"/>
      <c r="K10" s="235"/>
      <c r="L10" s="235"/>
      <c r="M10" s="235"/>
      <c r="N10" s="234"/>
      <c r="O10" s="234"/>
      <c r="P10" s="234"/>
      <c r="Q10" s="234"/>
      <c r="R10" s="235"/>
      <c r="S10" s="235"/>
      <c r="T10" s="235"/>
      <c r="U10" s="235"/>
      <c r="V10" s="235"/>
      <c r="W10" s="235"/>
      <c r="X10" s="235"/>
      <c r="Y10" s="235"/>
      <c r="Z10" s="214"/>
      <c r="AA10" s="214"/>
      <c r="AB10" s="214"/>
      <c r="AC10" s="214"/>
      <c r="AD10" s="214"/>
      <c r="AE10" s="214"/>
      <c r="AF10" s="214"/>
      <c r="AG10" s="214" t="s">
        <v>283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ht="33.75" outlineLevel="3" x14ac:dyDescent="0.2">
      <c r="A11" s="231"/>
      <c r="B11" s="232"/>
      <c r="C11" s="263" t="s">
        <v>1144</v>
      </c>
      <c r="D11" s="237"/>
      <c r="E11" s="238">
        <v>-9.27</v>
      </c>
      <c r="F11" s="235"/>
      <c r="G11" s="235"/>
      <c r="H11" s="235"/>
      <c r="I11" s="235"/>
      <c r="J11" s="235"/>
      <c r="K11" s="235"/>
      <c r="L11" s="235"/>
      <c r="M11" s="235"/>
      <c r="N11" s="234"/>
      <c r="O11" s="234"/>
      <c r="P11" s="234"/>
      <c r="Q11" s="234"/>
      <c r="R11" s="235"/>
      <c r="S11" s="235"/>
      <c r="T11" s="235"/>
      <c r="U11" s="235"/>
      <c r="V11" s="235"/>
      <c r="W11" s="235"/>
      <c r="X11" s="235"/>
      <c r="Y11" s="235"/>
      <c r="Z11" s="214"/>
      <c r="AA11" s="214"/>
      <c r="AB11" s="214"/>
      <c r="AC11" s="214"/>
      <c r="AD11" s="214"/>
      <c r="AE11" s="214"/>
      <c r="AF11" s="214"/>
      <c r="AG11" s="214" t="s">
        <v>283</v>
      </c>
      <c r="AH11" s="214">
        <v>0</v>
      </c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3" x14ac:dyDescent="0.2">
      <c r="A12" s="231"/>
      <c r="B12" s="232"/>
      <c r="C12" s="263" t="s">
        <v>1145</v>
      </c>
      <c r="D12" s="237"/>
      <c r="E12" s="238">
        <v>1.47</v>
      </c>
      <c r="F12" s="235"/>
      <c r="G12" s="235"/>
      <c r="H12" s="235"/>
      <c r="I12" s="235"/>
      <c r="J12" s="235"/>
      <c r="K12" s="235"/>
      <c r="L12" s="235"/>
      <c r="M12" s="235"/>
      <c r="N12" s="234"/>
      <c r="O12" s="234"/>
      <c r="P12" s="234"/>
      <c r="Q12" s="234"/>
      <c r="R12" s="235"/>
      <c r="S12" s="235"/>
      <c r="T12" s="235"/>
      <c r="U12" s="235"/>
      <c r="V12" s="235"/>
      <c r="W12" s="235"/>
      <c r="X12" s="235"/>
      <c r="Y12" s="235"/>
      <c r="Z12" s="214"/>
      <c r="AA12" s="214"/>
      <c r="AB12" s="214"/>
      <c r="AC12" s="214"/>
      <c r="AD12" s="214"/>
      <c r="AE12" s="214"/>
      <c r="AF12" s="214"/>
      <c r="AG12" s="214" t="s">
        <v>283</v>
      </c>
      <c r="AH12" s="214">
        <v>0</v>
      </c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1" x14ac:dyDescent="0.2">
      <c r="A13" s="248">
        <v>2</v>
      </c>
      <c r="B13" s="249" t="s">
        <v>895</v>
      </c>
      <c r="C13" s="262" t="s">
        <v>1146</v>
      </c>
      <c r="D13" s="250" t="s">
        <v>374</v>
      </c>
      <c r="E13" s="251">
        <v>6</v>
      </c>
      <c r="F13" s="252"/>
      <c r="G13" s="253">
        <f>ROUND(E13*F13,2)</f>
        <v>0</v>
      </c>
      <c r="H13" s="236"/>
      <c r="I13" s="235">
        <f>ROUND(E13*H13,2)</f>
        <v>0</v>
      </c>
      <c r="J13" s="236"/>
      <c r="K13" s="235">
        <f>ROUND(E13*J13,2)</f>
        <v>0</v>
      </c>
      <c r="L13" s="235">
        <v>21</v>
      </c>
      <c r="M13" s="235">
        <f>G13*(1+L13/100)</f>
        <v>0</v>
      </c>
      <c r="N13" s="234">
        <v>2.5749999999999999E-2</v>
      </c>
      <c r="O13" s="234">
        <f>ROUND(E13*N13,2)</f>
        <v>0.15</v>
      </c>
      <c r="P13" s="234">
        <v>0</v>
      </c>
      <c r="Q13" s="234">
        <f>ROUND(E13*P13,2)</f>
        <v>0</v>
      </c>
      <c r="R13" s="235"/>
      <c r="S13" s="235" t="s">
        <v>277</v>
      </c>
      <c r="T13" s="235" t="s">
        <v>278</v>
      </c>
      <c r="U13" s="235">
        <v>0.32</v>
      </c>
      <c r="V13" s="235">
        <f>ROUND(E13*U13,2)</f>
        <v>1.92</v>
      </c>
      <c r="W13" s="235"/>
      <c r="X13" s="235" t="s">
        <v>279</v>
      </c>
      <c r="Y13" s="235" t="s">
        <v>280</v>
      </c>
      <c r="Z13" s="214"/>
      <c r="AA13" s="214"/>
      <c r="AB13" s="214"/>
      <c r="AC13" s="214"/>
      <c r="AD13" s="214"/>
      <c r="AE13" s="214"/>
      <c r="AF13" s="214"/>
      <c r="AG13" s="214" t="s">
        <v>293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2" x14ac:dyDescent="0.2">
      <c r="A14" s="231"/>
      <c r="B14" s="232"/>
      <c r="C14" s="263" t="s">
        <v>1147</v>
      </c>
      <c r="D14" s="237"/>
      <c r="E14" s="238">
        <v>6</v>
      </c>
      <c r="F14" s="235"/>
      <c r="G14" s="235"/>
      <c r="H14" s="235"/>
      <c r="I14" s="235"/>
      <c r="J14" s="235"/>
      <c r="K14" s="235"/>
      <c r="L14" s="235"/>
      <c r="M14" s="235"/>
      <c r="N14" s="234"/>
      <c r="O14" s="234"/>
      <c r="P14" s="234"/>
      <c r="Q14" s="234"/>
      <c r="R14" s="235"/>
      <c r="S14" s="235"/>
      <c r="T14" s="235"/>
      <c r="U14" s="235"/>
      <c r="V14" s="235"/>
      <c r="W14" s="235"/>
      <c r="X14" s="235"/>
      <c r="Y14" s="235"/>
      <c r="Z14" s="214"/>
      <c r="AA14" s="214"/>
      <c r="AB14" s="214"/>
      <c r="AC14" s="214"/>
      <c r="AD14" s="214"/>
      <c r="AE14" s="214"/>
      <c r="AF14" s="214"/>
      <c r="AG14" s="214" t="s">
        <v>283</v>
      </c>
      <c r="AH14" s="214">
        <v>0</v>
      </c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1" x14ac:dyDescent="0.2">
      <c r="A15" s="248">
        <v>3</v>
      </c>
      <c r="B15" s="249" t="s">
        <v>902</v>
      </c>
      <c r="C15" s="262" t="s">
        <v>1148</v>
      </c>
      <c r="D15" s="250" t="s">
        <v>374</v>
      </c>
      <c r="E15" s="251">
        <v>20</v>
      </c>
      <c r="F15" s="252"/>
      <c r="G15" s="253">
        <f>ROUND(E15*F15,2)</f>
        <v>0</v>
      </c>
      <c r="H15" s="236"/>
      <c r="I15" s="235">
        <f>ROUND(E15*H15,2)</f>
        <v>0</v>
      </c>
      <c r="J15" s="236"/>
      <c r="K15" s="235">
        <f>ROUND(E15*J15,2)</f>
        <v>0</v>
      </c>
      <c r="L15" s="235">
        <v>21</v>
      </c>
      <c r="M15" s="235">
        <f>G15*(1+L15/100)</f>
        <v>0</v>
      </c>
      <c r="N15" s="234">
        <v>5.4219999999999997E-2</v>
      </c>
      <c r="O15" s="234">
        <f>ROUND(E15*N15,2)</f>
        <v>1.08</v>
      </c>
      <c r="P15" s="234">
        <v>0</v>
      </c>
      <c r="Q15" s="234">
        <f>ROUND(E15*P15,2)</f>
        <v>0</v>
      </c>
      <c r="R15" s="235"/>
      <c r="S15" s="235" t="s">
        <v>277</v>
      </c>
      <c r="T15" s="235" t="s">
        <v>278</v>
      </c>
      <c r="U15" s="235">
        <v>0.26</v>
      </c>
      <c r="V15" s="235">
        <f>ROUND(E15*U15,2)</f>
        <v>5.2</v>
      </c>
      <c r="W15" s="235"/>
      <c r="X15" s="235" t="s">
        <v>279</v>
      </c>
      <c r="Y15" s="235" t="s">
        <v>280</v>
      </c>
      <c r="Z15" s="214"/>
      <c r="AA15" s="214"/>
      <c r="AB15" s="214"/>
      <c r="AC15" s="214"/>
      <c r="AD15" s="214"/>
      <c r="AE15" s="214"/>
      <c r="AF15" s="214"/>
      <c r="AG15" s="214" t="s">
        <v>293</v>
      </c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2" x14ac:dyDescent="0.2">
      <c r="A16" s="231"/>
      <c r="B16" s="232"/>
      <c r="C16" s="263" t="s">
        <v>1149</v>
      </c>
      <c r="D16" s="237"/>
      <c r="E16" s="238">
        <v>15</v>
      </c>
      <c r="F16" s="235"/>
      <c r="G16" s="235"/>
      <c r="H16" s="235"/>
      <c r="I16" s="235"/>
      <c r="J16" s="235"/>
      <c r="K16" s="235"/>
      <c r="L16" s="235"/>
      <c r="M16" s="235"/>
      <c r="N16" s="234"/>
      <c r="O16" s="234"/>
      <c r="P16" s="234"/>
      <c r="Q16" s="234"/>
      <c r="R16" s="235"/>
      <c r="S16" s="235"/>
      <c r="T16" s="235"/>
      <c r="U16" s="235"/>
      <c r="V16" s="235"/>
      <c r="W16" s="235"/>
      <c r="X16" s="235"/>
      <c r="Y16" s="235"/>
      <c r="Z16" s="214"/>
      <c r="AA16" s="214"/>
      <c r="AB16" s="214"/>
      <c r="AC16" s="214"/>
      <c r="AD16" s="214"/>
      <c r="AE16" s="214"/>
      <c r="AF16" s="214"/>
      <c r="AG16" s="214" t="s">
        <v>283</v>
      </c>
      <c r="AH16" s="214">
        <v>0</v>
      </c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3" x14ac:dyDescent="0.2">
      <c r="A17" s="231"/>
      <c r="B17" s="232"/>
      <c r="C17" s="263" t="s">
        <v>149</v>
      </c>
      <c r="D17" s="237"/>
      <c r="E17" s="238">
        <v>5</v>
      </c>
      <c r="F17" s="235"/>
      <c r="G17" s="235"/>
      <c r="H17" s="235"/>
      <c r="I17" s="235"/>
      <c r="J17" s="235"/>
      <c r="K17" s="235"/>
      <c r="L17" s="235"/>
      <c r="M17" s="235"/>
      <c r="N17" s="234"/>
      <c r="O17" s="234"/>
      <c r="P17" s="234"/>
      <c r="Q17" s="234"/>
      <c r="R17" s="235"/>
      <c r="S17" s="235"/>
      <c r="T17" s="235"/>
      <c r="U17" s="235"/>
      <c r="V17" s="235"/>
      <c r="W17" s="235"/>
      <c r="X17" s="235"/>
      <c r="Y17" s="235"/>
      <c r="Z17" s="214"/>
      <c r="AA17" s="214"/>
      <c r="AB17" s="214"/>
      <c r="AC17" s="214"/>
      <c r="AD17" s="214"/>
      <c r="AE17" s="214"/>
      <c r="AF17" s="214"/>
      <c r="AG17" s="214" t="s">
        <v>283</v>
      </c>
      <c r="AH17" s="214">
        <v>0</v>
      </c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1" x14ac:dyDescent="0.2">
      <c r="A18" s="248">
        <v>4</v>
      </c>
      <c r="B18" s="249" t="s">
        <v>906</v>
      </c>
      <c r="C18" s="262" t="s">
        <v>1150</v>
      </c>
      <c r="D18" s="250" t="s">
        <v>374</v>
      </c>
      <c r="E18" s="251">
        <v>5</v>
      </c>
      <c r="F18" s="252"/>
      <c r="G18" s="253">
        <f>ROUND(E18*F18,2)</f>
        <v>0</v>
      </c>
      <c r="H18" s="236"/>
      <c r="I18" s="235">
        <f>ROUND(E18*H18,2)</f>
        <v>0</v>
      </c>
      <c r="J18" s="236"/>
      <c r="K18" s="235">
        <f>ROUND(E18*J18,2)</f>
        <v>0</v>
      </c>
      <c r="L18" s="235">
        <v>21</v>
      </c>
      <c r="M18" s="235">
        <f>G18*(1+L18/100)</f>
        <v>0</v>
      </c>
      <c r="N18" s="234">
        <v>7.2069999999999995E-2</v>
      </c>
      <c r="O18" s="234">
        <f>ROUND(E18*N18,2)</f>
        <v>0.36</v>
      </c>
      <c r="P18" s="234">
        <v>0</v>
      </c>
      <c r="Q18" s="234">
        <f>ROUND(E18*P18,2)</f>
        <v>0</v>
      </c>
      <c r="R18" s="235"/>
      <c r="S18" s="235" t="s">
        <v>277</v>
      </c>
      <c r="T18" s="235" t="s">
        <v>278</v>
      </c>
      <c r="U18" s="235">
        <v>0.3</v>
      </c>
      <c r="V18" s="235">
        <f>ROUND(E18*U18,2)</f>
        <v>1.5</v>
      </c>
      <c r="W18" s="235"/>
      <c r="X18" s="235" t="s">
        <v>279</v>
      </c>
      <c r="Y18" s="235" t="s">
        <v>280</v>
      </c>
      <c r="Z18" s="214"/>
      <c r="AA18" s="214"/>
      <c r="AB18" s="214"/>
      <c r="AC18" s="214"/>
      <c r="AD18" s="214"/>
      <c r="AE18" s="214"/>
      <c r="AF18" s="214"/>
      <c r="AG18" s="214" t="s">
        <v>293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2" x14ac:dyDescent="0.2">
      <c r="A19" s="231"/>
      <c r="B19" s="232"/>
      <c r="C19" s="263" t="s">
        <v>1151</v>
      </c>
      <c r="D19" s="237"/>
      <c r="E19" s="238">
        <v>5</v>
      </c>
      <c r="F19" s="235"/>
      <c r="G19" s="235"/>
      <c r="H19" s="235"/>
      <c r="I19" s="235"/>
      <c r="J19" s="235"/>
      <c r="K19" s="235"/>
      <c r="L19" s="235"/>
      <c r="M19" s="235"/>
      <c r="N19" s="234"/>
      <c r="O19" s="234"/>
      <c r="P19" s="234"/>
      <c r="Q19" s="234"/>
      <c r="R19" s="235"/>
      <c r="S19" s="235"/>
      <c r="T19" s="235"/>
      <c r="U19" s="235"/>
      <c r="V19" s="235"/>
      <c r="W19" s="235"/>
      <c r="X19" s="235"/>
      <c r="Y19" s="235"/>
      <c r="Z19" s="214"/>
      <c r="AA19" s="214"/>
      <c r="AB19" s="214"/>
      <c r="AC19" s="214"/>
      <c r="AD19" s="214"/>
      <c r="AE19" s="214"/>
      <c r="AF19" s="214"/>
      <c r="AG19" s="214" t="s">
        <v>283</v>
      </c>
      <c r="AH19" s="214">
        <v>0</v>
      </c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ht="22.5" outlineLevel="1" x14ac:dyDescent="0.2">
      <c r="A20" s="248">
        <v>5</v>
      </c>
      <c r="B20" s="249" t="s">
        <v>909</v>
      </c>
      <c r="C20" s="262" t="s">
        <v>1152</v>
      </c>
      <c r="D20" s="250" t="s">
        <v>374</v>
      </c>
      <c r="E20" s="251">
        <v>5</v>
      </c>
      <c r="F20" s="252"/>
      <c r="G20" s="253">
        <f>ROUND(E20*F20,2)</f>
        <v>0</v>
      </c>
      <c r="H20" s="236"/>
      <c r="I20" s="235">
        <f>ROUND(E20*H20,2)</f>
        <v>0</v>
      </c>
      <c r="J20" s="236"/>
      <c r="K20" s="235">
        <f>ROUND(E20*J20,2)</f>
        <v>0</v>
      </c>
      <c r="L20" s="235">
        <v>21</v>
      </c>
      <c r="M20" s="235">
        <f>G20*(1+L20/100)</f>
        <v>0</v>
      </c>
      <c r="N20" s="234">
        <v>8.1059999999999993E-2</v>
      </c>
      <c r="O20" s="234">
        <f>ROUND(E20*N20,2)</f>
        <v>0.41</v>
      </c>
      <c r="P20" s="234">
        <v>0</v>
      </c>
      <c r="Q20" s="234">
        <f>ROUND(E20*P20,2)</f>
        <v>0</v>
      </c>
      <c r="R20" s="235"/>
      <c r="S20" s="235" t="s">
        <v>277</v>
      </c>
      <c r="T20" s="235" t="s">
        <v>278</v>
      </c>
      <c r="U20" s="235">
        <v>0.35</v>
      </c>
      <c r="V20" s="235">
        <f>ROUND(E20*U20,2)</f>
        <v>1.75</v>
      </c>
      <c r="W20" s="235"/>
      <c r="X20" s="235" t="s">
        <v>279</v>
      </c>
      <c r="Y20" s="235" t="s">
        <v>280</v>
      </c>
      <c r="Z20" s="214"/>
      <c r="AA20" s="214"/>
      <c r="AB20" s="214"/>
      <c r="AC20" s="214"/>
      <c r="AD20" s="214"/>
      <c r="AE20" s="214"/>
      <c r="AF20" s="214"/>
      <c r="AG20" s="214" t="s">
        <v>293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2" x14ac:dyDescent="0.2">
      <c r="A21" s="231"/>
      <c r="B21" s="232"/>
      <c r="C21" s="263" t="s">
        <v>904</v>
      </c>
      <c r="D21" s="237"/>
      <c r="E21" s="238"/>
      <c r="F21" s="235"/>
      <c r="G21" s="235"/>
      <c r="H21" s="235"/>
      <c r="I21" s="235"/>
      <c r="J21" s="235"/>
      <c r="K21" s="235"/>
      <c r="L21" s="235"/>
      <c r="M21" s="235"/>
      <c r="N21" s="234"/>
      <c r="O21" s="234"/>
      <c r="P21" s="234"/>
      <c r="Q21" s="234"/>
      <c r="R21" s="235"/>
      <c r="S21" s="235"/>
      <c r="T21" s="235"/>
      <c r="U21" s="235"/>
      <c r="V21" s="235"/>
      <c r="W21" s="235"/>
      <c r="X21" s="235"/>
      <c r="Y21" s="235"/>
      <c r="Z21" s="214"/>
      <c r="AA21" s="214"/>
      <c r="AB21" s="214"/>
      <c r="AC21" s="214"/>
      <c r="AD21" s="214"/>
      <c r="AE21" s="214"/>
      <c r="AF21" s="214"/>
      <c r="AG21" s="214" t="s">
        <v>283</v>
      </c>
      <c r="AH21" s="214">
        <v>0</v>
      </c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3" x14ac:dyDescent="0.2">
      <c r="A22" s="231"/>
      <c r="B22" s="232"/>
      <c r="C22" s="263" t="s">
        <v>911</v>
      </c>
      <c r="D22" s="237"/>
      <c r="E22" s="238">
        <v>5</v>
      </c>
      <c r="F22" s="235"/>
      <c r="G22" s="235"/>
      <c r="H22" s="235"/>
      <c r="I22" s="235"/>
      <c r="J22" s="235"/>
      <c r="K22" s="235"/>
      <c r="L22" s="235"/>
      <c r="M22" s="235"/>
      <c r="N22" s="234"/>
      <c r="O22" s="234"/>
      <c r="P22" s="234"/>
      <c r="Q22" s="234"/>
      <c r="R22" s="235"/>
      <c r="S22" s="235"/>
      <c r="T22" s="235"/>
      <c r="U22" s="235"/>
      <c r="V22" s="235"/>
      <c r="W22" s="235"/>
      <c r="X22" s="235"/>
      <c r="Y22" s="235"/>
      <c r="Z22" s="214"/>
      <c r="AA22" s="214"/>
      <c r="AB22" s="214"/>
      <c r="AC22" s="214"/>
      <c r="AD22" s="214"/>
      <c r="AE22" s="214"/>
      <c r="AF22" s="214"/>
      <c r="AG22" s="214" t="s">
        <v>283</v>
      </c>
      <c r="AH22" s="214">
        <v>0</v>
      </c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1" x14ac:dyDescent="0.2">
      <c r="A23" s="248">
        <v>6</v>
      </c>
      <c r="B23" s="249" t="s">
        <v>915</v>
      </c>
      <c r="C23" s="262" t="s">
        <v>1153</v>
      </c>
      <c r="D23" s="250" t="s">
        <v>351</v>
      </c>
      <c r="E23" s="251">
        <v>10.25</v>
      </c>
      <c r="F23" s="252"/>
      <c r="G23" s="253">
        <f>ROUND(E23*F23,2)</f>
        <v>0</v>
      </c>
      <c r="H23" s="236"/>
      <c r="I23" s="235">
        <f>ROUND(E23*H23,2)</f>
        <v>0</v>
      </c>
      <c r="J23" s="236"/>
      <c r="K23" s="235">
        <f>ROUND(E23*J23,2)</f>
        <v>0</v>
      </c>
      <c r="L23" s="235">
        <v>21</v>
      </c>
      <c r="M23" s="235">
        <f>G23*(1+L23/100)</f>
        <v>0</v>
      </c>
      <c r="N23" s="234">
        <v>5.5000000000000003E-4</v>
      </c>
      <c r="O23" s="234">
        <f>ROUND(E23*N23,2)</f>
        <v>0.01</v>
      </c>
      <c r="P23" s="234">
        <v>0</v>
      </c>
      <c r="Q23" s="234">
        <f>ROUND(E23*P23,2)</f>
        <v>0</v>
      </c>
      <c r="R23" s="235"/>
      <c r="S23" s="235" t="s">
        <v>277</v>
      </c>
      <c r="T23" s="235" t="s">
        <v>278</v>
      </c>
      <c r="U23" s="235">
        <v>0.15</v>
      </c>
      <c r="V23" s="235">
        <f>ROUND(E23*U23,2)</f>
        <v>1.54</v>
      </c>
      <c r="W23" s="235"/>
      <c r="X23" s="235" t="s">
        <v>279</v>
      </c>
      <c r="Y23" s="235" t="s">
        <v>280</v>
      </c>
      <c r="Z23" s="214"/>
      <c r="AA23" s="214"/>
      <c r="AB23" s="214"/>
      <c r="AC23" s="214"/>
      <c r="AD23" s="214"/>
      <c r="AE23" s="214"/>
      <c r="AF23" s="214"/>
      <c r="AG23" s="214" t="s">
        <v>293</v>
      </c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2" x14ac:dyDescent="0.2">
      <c r="A24" s="231"/>
      <c r="B24" s="232"/>
      <c r="C24" s="263" t="s">
        <v>1154</v>
      </c>
      <c r="D24" s="237"/>
      <c r="E24" s="238">
        <v>10.25</v>
      </c>
      <c r="F24" s="235"/>
      <c r="G24" s="235"/>
      <c r="H24" s="235"/>
      <c r="I24" s="235"/>
      <c r="J24" s="235"/>
      <c r="K24" s="235"/>
      <c r="L24" s="235"/>
      <c r="M24" s="235"/>
      <c r="N24" s="234"/>
      <c r="O24" s="234"/>
      <c r="P24" s="234"/>
      <c r="Q24" s="234"/>
      <c r="R24" s="235"/>
      <c r="S24" s="235"/>
      <c r="T24" s="235"/>
      <c r="U24" s="235"/>
      <c r="V24" s="235"/>
      <c r="W24" s="235"/>
      <c r="X24" s="235"/>
      <c r="Y24" s="235"/>
      <c r="Z24" s="214"/>
      <c r="AA24" s="214"/>
      <c r="AB24" s="214"/>
      <c r="AC24" s="214"/>
      <c r="AD24" s="214"/>
      <c r="AE24" s="214"/>
      <c r="AF24" s="214"/>
      <c r="AG24" s="214" t="s">
        <v>283</v>
      </c>
      <c r="AH24" s="214">
        <v>0</v>
      </c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1" x14ac:dyDescent="0.2">
      <c r="A25" s="248">
        <v>7</v>
      </c>
      <c r="B25" s="249" t="s">
        <v>1155</v>
      </c>
      <c r="C25" s="262" t="s">
        <v>1156</v>
      </c>
      <c r="D25" s="250" t="s">
        <v>342</v>
      </c>
      <c r="E25" s="251">
        <v>65.150000000000006</v>
      </c>
      <c r="F25" s="252"/>
      <c r="G25" s="253">
        <f>ROUND(E25*F25,2)</f>
        <v>0</v>
      </c>
      <c r="H25" s="236"/>
      <c r="I25" s="235">
        <f>ROUND(E25*H25,2)</f>
        <v>0</v>
      </c>
      <c r="J25" s="236"/>
      <c r="K25" s="235">
        <f>ROUND(E25*J25,2)</f>
        <v>0</v>
      </c>
      <c r="L25" s="235">
        <v>21</v>
      </c>
      <c r="M25" s="235">
        <f>G25*(1+L25/100)</f>
        <v>0</v>
      </c>
      <c r="N25" s="234">
        <v>0.14137</v>
      </c>
      <c r="O25" s="234">
        <f>ROUND(E25*N25,2)</f>
        <v>9.2100000000000009</v>
      </c>
      <c r="P25" s="234">
        <v>0</v>
      </c>
      <c r="Q25" s="234">
        <f>ROUND(E25*P25,2)</f>
        <v>0</v>
      </c>
      <c r="R25" s="235"/>
      <c r="S25" s="235" t="s">
        <v>1157</v>
      </c>
      <c r="T25" s="235" t="s">
        <v>718</v>
      </c>
      <c r="U25" s="235">
        <v>0.59</v>
      </c>
      <c r="V25" s="235">
        <f>ROUND(E25*U25,2)</f>
        <v>38.44</v>
      </c>
      <c r="W25" s="235"/>
      <c r="X25" s="235" t="s">
        <v>279</v>
      </c>
      <c r="Y25" s="235" t="s">
        <v>280</v>
      </c>
      <c r="Z25" s="214"/>
      <c r="AA25" s="214"/>
      <c r="AB25" s="214"/>
      <c r="AC25" s="214"/>
      <c r="AD25" s="214"/>
      <c r="AE25" s="214"/>
      <c r="AF25" s="214"/>
      <c r="AG25" s="214" t="s">
        <v>293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2" x14ac:dyDescent="0.2">
      <c r="A26" s="231"/>
      <c r="B26" s="232"/>
      <c r="C26" s="263" t="s">
        <v>1158</v>
      </c>
      <c r="D26" s="237"/>
      <c r="E26" s="238">
        <v>69.930000000000007</v>
      </c>
      <c r="F26" s="235"/>
      <c r="G26" s="235"/>
      <c r="H26" s="235"/>
      <c r="I26" s="235"/>
      <c r="J26" s="235"/>
      <c r="K26" s="235"/>
      <c r="L26" s="235"/>
      <c r="M26" s="235"/>
      <c r="N26" s="234"/>
      <c r="O26" s="234"/>
      <c r="P26" s="234"/>
      <c r="Q26" s="234"/>
      <c r="R26" s="235"/>
      <c r="S26" s="235"/>
      <c r="T26" s="235"/>
      <c r="U26" s="235"/>
      <c r="V26" s="235"/>
      <c r="W26" s="235"/>
      <c r="X26" s="235"/>
      <c r="Y26" s="235"/>
      <c r="Z26" s="214"/>
      <c r="AA26" s="214"/>
      <c r="AB26" s="214"/>
      <c r="AC26" s="214"/>
      <c r="AD26" s="214"/>
      <c r="AE26" s="214"/>
      <c r="AF26" s="214"/>
      <c r="AG26" s="214" t="s">
        <v>283</v>
      </c>
      <c r="AH26" s="214">
        <v>0</v>
      </c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3" x14ac:dyDescent="0.2">
      <c r="A27" s="231"/>
      <c r="B27" s="232"/>
      <c r="C27" s="263" t="s">
        <v>1159</v>
      </c>
      <c r="D27" s="237"/>
      <c r="E27" s="238">
        <v>-7.88</v>
      </c>
      <c r="F27" s="235"/>
      <c r="G27" s="235"/>
      <c r="H27" s="235"/>
      <c r="I27" s="235"/>
      <c r="J27" s="235"/>
      <c r="K27" s="235"/>
      <c r="L27" s="235"/>
      <c r="M27" s="235"/>
      <c r="N27" s="234"/>
      <c r="O27" s="234"/>
      <c r="P27" s="234"/>
      <c r="Q27" s="234"/>
      <c r="R27" s="235"/>
      <c r="S27" s="235"/>
      <c r="T27" s="235"/>
      <c r="U27" s="235"/>
      <c r="V27" s="235"/>
      <c r="W27" s="235"/>
      <c r="X27" s="235"/>
      <c r="Y27" s="235"/>
      <c r="Z27" s="214"/>
      <c r="AA27" s="214"/>
      <c r="AB27" s="214"/>
      <c r="AC27" s="214"/>
      <c r="AD27" s="214"/>
      <c r="AE27" s="214"/>
      <c r="AF27" s="214"/>
      <c r="AG27" s="214" t="s">
        <v>283</v>
      </c>
      <c r="AH27" s="214">
        <v>0</v>
      </c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3" x14ac:dyDescent="0.2">
      <c r="A28" s="231"/>
      <c r="B28" s="232"/>
      <c r="C28" s="263" t="s">
        <v>1160</v>
      </c>
      <c r="D28" s="237"/>
      <c r="E28" s="238">
        <v>3.1</v>
      </c>
      <c r="F28" s="235"/>
      <c r="G28" s="235"/>
      <c r="H28" s="235"/>
      <c r="I28" s="235"/>
      <c r="J28" s="235"/>
      <c r="K28" s="235"/>
      <c r="L28" s="235"/>
      <c r="M28" s="235"/>
      <c r="N28" s="234"/>
      <c r="O28" s="234"/>
      <c r="P28" s="234"/>
      <c r="Q28" s="234"/>
      <c r="R28" s="235"/>
      <c r="S28" s="235"/>
      <c r="T28" s="235"/>
      <c r="U28" s="235"/>
      <c r="V28" s="235"/>
      <c r="W28" s="235"/>
      <c r="X28" s="235"/>
      <c r="Y28" s="235"/>
      <c r="Z28" s="214"/>
      <c r="AA28" s="214"/>
      <c r="AB28" s="214"/>
      <c r="AC28" s="214"/>
      <c r="AD28" s="214"/>
      <c r="AE28" s="214"/>
      <c r="AF28" s="214"/>
      <c r="AG28" s="214" t="s">
        <v>283</v>
      </c>
      <c r="AH28" s="214">
        <v>0</v>
      </c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ht="22.5" outlineLevel="1" x14ac:dyDescent="0.2">
      <c r="A29" s="248">
        <v>8</v>
      </c>
      <c r="B29" s="249" t="s">
        <v>1161</v>
      </c>
      <c r="C29" s="262" t="s">
        <v>1162</v>
      </c>
      <c r="D29" s="250" t="s">
        <v>342</v>
      </c>
      <c r="E29" s="251">
        <v>58</v>
      </c>
      <c r="F29" s="252"/>
      <c r="G29" s="253">
        <f>ROUND(E29*F29,2)</f>
        <v>0</v>
      </c>
      <c r="H29" s="236"/>
      <c r="I29" s="235">
        <f>ROUND(E29*H29,2)</f>
        <v>0</v>
      </c>
      <c r="J29" s="236"/>
      <c r="K29" s="235">
        <f>ROUND(E29*J29,2)</f>
        <v>0</v>
      </c>
      <c r="L29" s="235">
        <v>21</v>
      </c>
      <c r="M29" s="235">
        <f>G29*(1+L29/100)</f>
        <v>0</v>
      </c>
      <c r="N29" s="234">
        <v>1.3729999999999999E-2</v>
      </c>
      <c r="O29" s="234">
        <f>ROUND(E29*N29,2)</f>
        <v>0.8</v>
      </c>
      <c r="P29" s="234">
        <v>0</v>
      </c>
      <c r="Q29" s="234">
        <f>ROUND(E29*P29,2)</f>
        <v>0</v>
      </c>
      <c r="R29" s="235"/>
      <c r="S29" s="235" t="s">
        <v>277</v>
      </c>
      <c r="T29" s="235" t="s">
        <v>278</v>
      </c>
      <c r="U29" s="235">
        <v>1.01</v>
      </c>
      <c r="V29" s="235">
        <f>ROUND(E29*U29,2)</f>
        <v>58.58</v>
      </c>
      <c r="W29" s="235"/>
      <c r="X29" s="235" t="s">
        <v>279</v>
      </c>
      <c r="Y29" s="235" t="s">
        <v>280</v>
      </c>
      <c r="Z29" s="214"/>
      <c r="AA29" s="214"/>
      <c r="AB29" s="214"/>
      <c r="AC29" s="214"/>
      <c r="AD29" s="214"/>
      <c r="AE29" s="214"/>
      <c r="AF29" s="214"/>
      <c r="AG29" s="214" t="s">
        <v>293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2" x14ac:dyDescent="0.2">
      <c r="A30" s="231"/>
      <c r="B30" s="232"/>
      <c r="C30" s="263" t="s">
        <v>1163</v>
      </c>
      <c r="D30" s="237"/>
      <c r="E30" s="238">
        <v>58</v>
      </c>
      <c r="F30" s="235"/>
      <c r="G30" s="235"/>
      <c r="H30" s="235"/>
      <c r="I30" s="235"/>
      <c r="J30" s="235"/>
      <c r="K30" s="235"/>
      <c r="L30" s="235"/>
      <c r="M30" s="235"/>
      <c r="N30" s="234"/>
      <c r="O30" s="234"/>
      <c r="P30" s="234"/>
      <c r="Q30" s="234"/>
      <c r="R30" s="235"/>
      <c r="S30" s="235"/>
      <c r="T30" s="235"/>
      <c r="U30" s="235"/>
      <c r="V30" s="235"/>
      <c r="W30" s="235"/>
      <c r="X30" s="235"/>
      <c r="Y30" s="235"/>
      <c r="Z30" s="214"/>
      <c r="AA30" s="214"/>
      <c r="AB30" s="214"/>
      <c r="AC30" s="214"/>
      <c r="AD30" s="214"/>
      <c r="AE30" s="214"/>
      <c r="AF30" s="214"/>
      <c r="AG30" s="214" t="s">
        <v>283</v>
      </c>
      <c r="AH30" s="214">
        <v>0</v>
      </c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ht="22.5" outlineLevel="1" x14ac:dyDescent="0.2">
      <c r="A31" s="248">
        <v>9</v>
      </c>
      <c r="B31" s="249" t="s">
        <v>1164</v>
      </c>
      <c r="C31" s="262" t="s">
        <v>1165</v>
      </c>
      <c r="D31" s="250" t="s">
        <v>342</v>
      </c>
      <c r="E31" s="251">
        <v>9.5</v>
      </c>
      <c r="F31" s="252"/>
      <c r="G31" s="253">
        <f>ROUND(E31*F31,2)</f>
        <v>0</v>
      </c>
      <c r="H31" s="236"/>
      <c r="I31" s="235">
        <f>ROUND(E31*H31,2)</f>
        <v>0</v>
      </c>
      <c r="J31" s="236"/>
      <c r="K31" s="235">
        <f>ROUND(E31*J31,2)</f>
        <v>0</v>
      </c>
      <c r="L31" s="235">
        <v>21</v>
      </c>
      <c r="M31" s="235">
        <f>G31*(1+L31/100)</f>
        <v>0</v>
      </c>
      <c r="N31" s="234">
        <v>1.3729999999999999E-2</v>
      </c>
      <c r="O31" s="234">
        <f>ROUND(E31*N31,2)</f>
        <v>0.13</v>
      </c>
      <c r="P31" s="234">
        <v>0</v>
      </c>
      <c r="Q31" s="234">
        <f>ROUND(E31*P31,2)</f>
        <v>0</v>
      </c>
      <c r="R31" s="235"/>
      <c r="S31" s="235" t="s">
        <v>277</v>
      </c>
      <c r="T31" s="235" t="s">
        <v>278</v>
      </c>
      <c r="U31" s="235">
        <v>1.01</v>
      </c>
      <c r="V31" s="235">
        <f>ROUND(E31*U31,2)</f>
        <v>9.6</v>
      </c>
      <c r="W31" s="235"/>
      <c r="X31" s="235" t="s">
        <v>279</v>
      </c>
      <c r="Y31" s="235" t="s">
        <v>280</v>
      </c>
      <c r="Z31" s="214"/>
      <c r="AA31" s="214"/>
      <c r="AB31" s="214"/>
      <c r="AC31" s="214"/>
      <c r="AD31" s="214"/>
      <c r="AE31" s="214"/>
      <c r="AF31" s="214"/>
      <c r="AG31" s="214" t="s">
        <v>293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2" x14ac:dyDescent="0.2">
      <c r="A32" s="231"/>
      <c r="B32" s="232"/>
      <c r="C32" s="263" t="s">
        <v>1166</v>
      </c>
      <c r="D32" s="237"/>
      <c r="E32" s="238">
        <v>9.5</v>
      </c>
      <c r="F32" s="235"/>
      <c r="G32" s="235"/>
      <c r="H32" s="235"/>
      <c r="I32" s="235"/>
      <c r="J32" s="235"/>
      <c r="K32" s="235"/>
      <c r="L32" s="235"/>
      <c r="M32" s="235"/>
      <c r="N32" s="234"/>
      <c r="O32" s="234"/>
      <c r="P32" s="234"/>
      <c r="Q32" s="234"/>
      <c r="R32" s="235"/>
      <c r="S32" s="235"/>
      <c r="T32" s="235"/>
      <c r="U32" s="235"/>
      <c r="V32" s="235"/>
      <c r="W32" s="235"/>
      <c r="X32" s="235"/>
      <c r="Y32" s="235"/>
      <c r="Z32" s="214"/>
      <c r="AA32" s="214"/>
      <c r="AB32" s="214"/>
      <c r="AC32" s="214"/>
      <c r="AD32" s="214"/>
      <c r="AE32" s="214"/>
      <c r="AF32" s="214"/>
      <c r="AG32" s="214" t="s">
        <v>283</v>
      </c>
      <c r="AH32" s="214">
        <v>0</v>
      </c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ht="22.5" outlineLevel="1" x14ac:dyDescent="0.2">
      <c r="A33" s="248">
        <v>10</v>
      </c>
      <c r="B33" s="249" t="s">
        <v>1167</v>
      </c>
      <c r="C33" s="262" t="s">
        <v>1168</v>
      </c>
      <c r="D33" s="250" t="s">
        <v>351</v>
      </c>
      <c r="E33" s="251">
        <v>97.5</v>
      </c>
      <c r="F33" s="252"/>
      <c r="G33" s="253">
        <f>ROUND(E33*F33,2)</f>
        <v>0</v>
      </c>
      <c r="H33" s="236"/>
      <c r="I33" s="235">
        <f>ROUND(E33*H33,2)</f>
        <v>0</v>
      </c>
      <c r="J33" s="236"/>
      <c r="K33" s="235">
        <f>ROUND(E33*J33,2)</f>
        <v>0</v>
      </c>
      <c r="L33" s="235">
        <v>21</v>
      </c>
      <c r="M33" s="235">
        <f>G33*(1+L33/100)</f>
        <v>0</v>
      </c>
      <c r="N33" s="234">
        <v>0</v>
      </c>
      <c r="O33" s="234">
        <f>ROUND(E33*N33,2)</f>
        <v>0</v>
      </c>
      <c r="P33" s="234">
        <v>0</v>
      </c>
      <c r="Q33" s="234">
        <f>ROUND(E33*P33,2)</f>
        <v>0</v>
      </c>
      <c r="R33" s="235"/>
      <c r="S33" s="235" t="s">
        <v>311</v>
      </c>
      <c r="T33" s="235" t="s">
        <v>312</v>
      </c>
      <c r="U33" s="235">
        <v>0</v>
      </c>
      <c r="V33" s="235">
        <f>ROUND(E33*U33,2)</f>
        <v>0</v>
      </c>
      <c r="W33" s="235"/>
      <c r="X33" s="235" t="s">
        <v>346</v>
      </c>
      <c r="Y33" s="235" t="s">
        <v>280</v>
      </c>
      <c r="Z33" s="214"/>
      <c r="AA33" s="214"/>
      <c r="AB33" s="214"/>
      <c r="AC33" s="214"/>
      <c r="AD33" s="214"/>
      <c r="AE33" s="214"/>
      <c r="AF33" s="214"/>
      <c r="AG33" s="214" t="s">
        <v>347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2" x14ac:dyDescent="0.2">
      <c r="A34" s="231"/>
      <c r="B34" s="232"/>
      <c r="C34" s="263" t="s">
        <v>1169</v>
      </c>
      <c r="D34" s="237"/>
      <c r="E34" s="238">
        <v>97.5</v>
      </c>
      <c r="F34" s="235"/>
      <c r="G34" s="235"/>
      <c r="H34" s="235"/>
      <c r="I34" s="235"/>
      <c r="J34" s="235"/>
      <c r="K34" s="235"/>
      <c r="L34" s="235"/>
      <c r="M34" s="235"/>
      <c r="N34" s="234"/>
      <c r="O34" s="234"/>
      <c r="P34" s="234"/>
      <c r="Q34" s="234"/>
      <c r="R34" s="235"/>
      <c r="S34" s="235"/>
      <c r="T34" s="235"/>
      <c r="U34" s="235"/>
      <c r="V34" s="235"/>
      <c r="W34" s="235"/>
      <c r="X34" s="235"/>
      <c r="Y34" s="235"/>
      <c r="Z34" s="214"/>
      <c r="AA34" s="214"/>
      <c r="AB34" s="214"/>
      <c r="AC34" s="214"/>
      <c r="AD34" s="214"/>
      <c r="AE34" s="214"/>
      <c r="AF34" s="214"/>
      <c r="AG34" s="214" t="s">
        <v>283</v>
      </c>
      <c r="AH34" s="214">
        <v>0</v>
      </c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ht="22.5" outlineLevel="1" x14ac:dyDescent="0.2">
      <c r="A35" s="248">
        <v>11</v>
      </c>
      <c r="B35" s="249" t="s">
        <v>1170</v>
      </c>
      <c r="C35" s="262" t="s">
        <v>1171</v>
      </c>
      <c r="D35" s="250" t="s">
        <v>351</v>
      </c>
      <c r="E35" s="251">
        <v>221.2</v>
      </c>
      <c r="F35" s="252"/>
      <c r="G35" s="253">
        <f>ROUND(E35*F35,2)</f>
        <v>0</v>
      </c>
      <c r="H35" s="236"/>
      <c r="I35" s="235">
        <f>ROUND(E35*H35,2)</f>
        <v>0</v>
      </c>
      <c r="J35" s="236"/>
      <c r="K35" s="235">
        <f>ROUND(E35*J35,2)</f>
        <v>0</v>
      </c>
      <c r="L35" s="235">
        <v>21</v>
      </c>
      <c r="M35" s="235">
        <f>G35*(1+L35/100)</f>
        <v>0</v>
      </c>
      <c r="N35" s="234">
        <v>0</v>
      </c>
      <c r="O35" s="234">
        <f>ROUND(E35*N35,2)</f>
        <v>0</v>
      </c>
      <c r="P35" s="234">
        <v>0</v>
      </c>
      <c r="Q35" s="234">
        <f>ROUND(E35*P35,2)</f>
        <v>0</v>
      </c>
      <c r="R35" s="235"/>
      <c r="S35" s="235" t="s">
        <v>311</v>
      </c>
      <c r="T35" s="235" t="s">
        <v>312</v>
      </c>
      <c r="U35" s="235">
        <v>0</v>
      </c>
      <c r="V35" s="235">
        <f>ROUND(E35*U35,2)</f>
        <v>0</v>
      </c>
      <c r="W35" s="235"/>
      <c r="X35" s="235" t="s">
        <v>346</v>
      </c>
      <c r="Y35" s="235" t="s">
        <v>280</v>
      </c>
      <c r="Z35" s="214"/>
      <c r="AA35" s="214"/>
      <c r="AB35" s="214"/>
      <c r="AC35" s="214"/>
      <c r="AD35" s="214"/>
      <c r="AE35" s="214"/>
      <c r="AF35" s="214"/>
      <c r="AG35" s="214" t="s">
        <v>347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ht="56.25" outlineLevel="2" x14ac:dyDescent="0.2">
      <c r="A36" s="231"/>
      <c r="B36" s="232"/>
      <c r="C36" s="263" t="s">
        <v>1172</v>
      </c>
      <c r="D36" s="237"/>
      <c r="E36" s="238">
        <v>221.2</v>
      </c>
      <c r="F36" s="235"/>
      <c r="G36" s="235"/>
      <c r="H36" s="235"/>
      <c r="I36" s="235"/>
      <c r="J36" s="235"/>
      <c r="K36" s="235"/>
      <c r="L36" s="235"/>
      <c r="M36" s="235"/>
      <c r="N36" s="234"/>
      <c r="O36" s="234"/>
      <c r="P36" s="234"/>
      <c r="Q36" s="234"/>
      <c r="R36" s="235"/>
      <c r="S36" s="235"/>
      <c r="T36" s="235"/>
      <c r="U36" s="235"/>
      <c r="V36" s="235"/>
      <c r="W36" s="235"/>
      <c r="X36" s="235"/>
      <c r="Y36" s="235"/>
      <c r="Z36" s="214"/>
      <c r="AA36" s="214"/>
      <c r="AB36" s="214"/>
      <c r="AC36" s="214"/>
      <c r="AD36" s="214"/>
      <c r="AE36" s="214"/>
      <c r="AF36" s="214"/>
      <c r="AG36" s="214" t="s">
        <v>283</v>
      </c>
      <c r="AH36" s="214">
        <v>0</v>
      </c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x14ac:dyDescent="0.2">
      <c r="A37" s="241" t="s">
        <v>272</v>
      </c>
      <c r="B37" s="242" t="s">
        <v>147</v>
      </c>
      <c r="C37" s="261" t="s">
        <v>148</v>
      </c>
      <c r="D37" s="243"/>
      <c r="E37" s="244"/>
      <c r="F37" s="245"/>
      <c r="G37" s="246">
        <f>SUMIF(AG38:AG46,"&lt;&gt;NOR",G38:G46)</f>
        <v>0</v>
      </c>
      <c r="H37" s="240"/>
      <c r="I37" s="240">
        <f>SUM(I38:I46)</f>
        <v>0</v>
      </c>
      <c r="J37" s="240"/>
      <c r="K37" s="240">
        <f>SUM(K38:K46)</f>
        <v>0</v>
      </c>
      <c r="L37" s="240"/>
      <c r="M37" s="240">
        <f>SUM(M38:M46)</f>
        <v>0</v>
      </c>
      <c r="N37" s="239"/>
      <c r="O37" s="239">
        <f>SUM(O38:O46)</f>
        <v>7.42</v>
      </c>
      <c r="P37" s="239"/>
      <c r="Q37" s="239">
        <f>SUM(Q38:Q46)</f>
        <v>0</v>
      </c>
      <c r="R37" s="240"/>
      <c r="S37" s="240"/>
      <c r="T37" s="240"/>
      <c r="U37" s="240"/>
      <c r="V37" s="240">
        <f>SUM(V38:V46)</f>
        <v>24.84</v>
      </c>
      <c r="W37" s="240"/>
      <c r="X37" s="240"/>
      <c r="Y37" s="240"/>
      <c r="AG37" t="s">
        <v>273</v>
      </c>
    </row>
    <row r="38" spans="1:60" outlineLevel="1" x14ac:dyDescent="0.2">
      <c r="A38" s="248">
        <v>12</v>
      </c>
      <c r="B38" s="249" t="s">
        <v>929</v>
      </c>
      <c r="C38" s="262" t="s">
        <v>930</v>
      </c>
      <c r="D38" s="250" t="s">
        <v>342</v>
      </c>
      <c r="E38" s="251">
        <v>8.9499999999999993</v>
      </c>
      <c r="F38" s="252"/>
      <c r="G38" s="253">
        <f>ROUND(E38*F38,2)</f>
        <v>0</v>
      </c>
      <c r="H38" s="236"/>
      <c r="I38" s="235">
        <f>ROUND(E38*H38,2)</f>
        <v>0</v>
      </c>
      <c r="J38" s="236"/>
      <c r="K38" s="235">
        <f>ROUND(E38*J38,2)</f>
        <v>0</v>
      </c>
      <c r="L38" s="235">
        <v>21</v>
      </c>
      <c r="M38" s="235">
        <f>G38*(1+L38/100)</f>
        <v>0</v>
      </c>
      <c r="N38" s="234">
        <v>7.8100000000000001E-3</v>
      </c>
      <c r="O38" s="234">
        <f>ROUND(E38*N38,2)</f>
        <v>7.0000000000000007E-2</v>
      </c>
      <c r="P38" s="234">
        <v>0</v>
      </c>
      <c r="Q38" s="234">
        <f>ROUND(E38*P38,2)</f>
        <v>0</v>
      </c>
      <c r="R38" s="235"/>
      <c r="S38" s="235" t="s">
        <v>277</v>
      </c>
      <c r="T38" s="235" t="s">
        <v>278</v>
      </c>
      <c r="U38" s="235">
        <v>0.79</v>
      </c>
      <c r="V38" s="235">
        <f>ROUND(E38*U38,2)</f>
        <v>7.07</v>
      </c>
      <c r="W38" s="235"/>
      <c r="X38" s="235" t="s">
        <v>279</v>
      </c>
      <c r="Y38" s="235" t="s">
        <v>280</v>
      </c>
      <c r="Z38" s="214"/>
      <c r="AA38" s="214"/>
      <c r="AB38" s="214"/>
      <c r="AC38" s="214"/>
      <c r="AD38" s="214"/>
      <c r="AE38" s="214"/>
      <c r="AF38" s="214"/>
      <c r="AG38" s="214" t="s">
        <v>293</v>
      </c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2" x14ac:dyDescent="0.2">
      <c r="A39" s="231"/>
      <c r="B39" s="232"/>
      <c r="C39" s="263" t="s">
        <v>1173</v>
      </c>
      <c r="D39" s="237"/>
      <c r="E39" s="238">
        <v>8.9499999999999993</v>
      </c>
      <c r="F39" s="235"/>
      <c r="G39" s="235"/>
      <c r="H39" s="235"/>
      <c r="I39" s="235"/>
      <c r="J39" s="235"/>
      <c r="K39" s="235"/>
      <c r="L39" s="235"/>
      <c r="M39" s="235"/>
      <c r="N39" s="234"/>
      <c r="O39" s="234"/>
      <c r="P39" s="234"/>
      <c r="Q39" s="234"/>
      <c r="R39" s="235"/>
      <c r="S39" s="235"/>
      <c r="T39" s="235"/>
      <c r="U39" s="235"/>
      <c r="V39" s="235"/>
      <c r="W39" s="235"/>
      <c r="X39" s="235"/>
      <c r="Y39" s="235"/>
      <c r="Z39" s="214"/>
      <c r="AA39" s="214"/>
      <c r="AB39" s="214"/>
      <c r="AC39" s="214"/>
      <c r="AD39" s="214"/>
      <c r="AE39" s="214"/>
      <c r="AF39" s="214"/>
      <c r="AG39" s="214" t="s">
        <v>283</v>
      </c>
      <c r="AH39" s="214">
        <v>0</v>
      </c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1" x14ac:dyDescent="0.2">
      <c r="A40" s="254">
        <v>13</v>
      </c>
      <c r="B40" s="255" t="s">
        <v>933</v>
      </c>
      <c r="C40" s="264" t="s">
        <v>934</v>
      </c>
      <c r="D40" s="256" t="s">
        <v>342</v>
      </c>
      <c r="E40" s="257">
        <v>14.55</v>
      </c>
      <c r="F40" s="258"/>
      <c r="G40" s="259">
        <f>ROUND(E40*F40,2)</f>
        <v>0</v>
      </c>
      <c r="H40" s="236"/>
      <c r="I40" s="235">
        <f>ROUND(E40*H40,2)</f>
        <v>0</v>
      </c>
      <c r="J40" s="236"/>
      <c r="K40" s="235">
        <f>ROUND(E40*J40,2)</f>
        <v>0</v>
      </c>
      <c r="L40" s="235">
        <v>21</v>
      </c>
      <c r="M40" s="235">
        <f>G40*(1+L40/100)</f>
        <v>0</v>
      </c>
      <c r="N40" s="234">
        <v>0</v>
      </c>
      <c r="O40" s="234">
        <f>ROUND(E40*N40,2)</f>
        <v>0</v>
      </c>
      <c r="P40" s="234">
        <v>0</v>
      </c>
      <c r="Q40" s="234">
        <f>ROUND(E40*P40,2)</f>
        <v>0</v>
      </c>
      <c r="R40" s="235"/>
      <c r="S40" s="235" t="s">
        <v>277</v>
      </c>
      <c r="T40" s="235" t="s">
        <v>278</v>
      </c>
      <c r="U40" s="235">
        <v>0.24</v>
      </c>
      <c r="V40" s="235">
        <f>ROUND(E40*U40,2)</f>
        <v>3.49</v>
      </c>
      <c r="W40" s="235"/>
      <c r="X40" s="235" t="s">
        <v>279</v>
      </c>
      <c r="Y40" s="235" t="s">
        <v>280</v>
      </c>
      <c r="Z40" s="214"/>
      <c r="AA40" s="214"/>
      <c r="AB40" s="214"/>
      <c r="AC40" s="214"/>
      <c r="AD40" s="214"/>
      <c r="AE40" s="214"/>
      <c r="AF40" s="214"/>
      <c r="AG40" s="214" t="s">
        <v>293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ht="22.5" outlineLevel="1" x14ac:dyDescent="0.2">
      <c r="A41" s="248">
        <v>14</v>
      </c>
      <c r="B41" s="249" t="s">
        <v>935</v>
      </c>
      <c r="C41" s="262" t="s">
        <v>936</v>
      </c>
      <c r="D41" s="250" t="s">
        <v>379</v>
      </c>
      <c r="E41" s="251">
        <v>0.09</v>
      </c>
      <c r="F41" s="252"/>
      <c r="G41" s="253">
        <f>ROUND(E41*F41,2)</f>
        <v>0</v>
      </c>
      <c r="H41" s="236"/>
      <c r="I41" s="235">
        <f>ROUND(E41*H41,2)</f>
        <v>0</v>
      </c>
      <c r="J41" s="236"/>
      <c r="K41" s="235">
        <f>ROUND(E41*J41,2)</f>
        <v>0</v>
      </c>
      <c r="L41" s="235">
        <v>21</v>
      </c>
      <c r="M41" s="235">
        <f>G41*(1+L41/100)</f>
        <v>0</v>
      </c>
      <c r="N41" s="234">
        <v>1.02101</v>
      </c>
      <c r="O41" s="234">
        <f>ROUND(E41*N41,2)</f>
        <v>0.09</v>
      </c>
      <c r="P41" s="234">
        <v>0</v>
      </c>
      <c r="Q41" s="234">
        <f>ROUND(E41*P41,2)</f>
        <v>0</v>
      </c>
      <c r="R41" s="235"/>
      <c r="S41" s="235" t="s">
        <v>277</v>
      </c>
      <c r="T41" s="235" t="s">
        <v>278</v>
      </c>
      <c r="U41" s="235">
        <v>27.67</v>
      </c>
      <c r="V41" s="235">
        <f>ROUND(E41*U41,2)</f>
        <v>2.4900000000000002</v>
      </c>
      <c r="W41" s="235"/>
      <c r="X41" s="235" t="s">
        <v>279</v>
      </c>
      <c r="Y41" s="235" t="s">
        <v>280</v>
      </c>
      <c r="Z41" s="214"/>
      <c r="AA41" s="214"/>
      <c r="AB41" s="214"/>
      <c r="AC41" s="214"/>
      <c r="AD41" s="214"/>
      <c r="AE41" s="214"/>
      <c r="AF41" s="214"/>
      <c r="AG41" s="214" t="s">
        <v>293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ht="22.5" outlineLevel="2" x14ac:dyDescent="0.2">
      <c r="A42" s="231"/>
      <c r="B42" s="232"/>
      <c r="C42" s="263" t="s">
        <v>1174</v>
      </c>
      <c r="D42" s="237"/>
      <c r="E42" s="238">
        <v>0.09</v>
      </c>
      <c r="F42" s="235"/>
      <c r="G42" s="235"/>
      <c r="H42" s="235"/>
      <c r="I42" s="235"/>
      <c r="J42" s="235"/>
      <c r="K42" s="235"/>
      <c r="L42" s="235"/>
      <c r="M42" s="235"/>
      <c r="N42" s="234"/>
      <c r="O42" s="234"/>
      <c r="P42" s="234"/>
      <c r="Q42" s="234"/>
      <c r="R42" s="235"/>
      <c r="S42" s="235"/>
      <c r="T42" s="235"/>
      <c r="U42" s="235"/>
      <c r="V42" s="235"/>
      <c r="W42" s="235"/>
      <c r="X42" s="235"/>
      <c r="Y42" s="235"/>
      <c r="Z42" s="214"/>
      <c r="AA42" s="214"/>
      <c r="AB42" s="214"/>
      <c r="AC42" s="214"/>
      <c r="AD42" s="214"/>
      <c r="AE42" s="214"/>
      <c r="AF42" s="214"/>
      <c r="AG42" s="214" t="s">
        <v>283</v>
      </c>
      <c r="AH42" s="214">
        <v>0</v>
      </c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ht="22.5" outlineLevel="1" x14ac:dyDescent="0.2">
      <c r="A43" s="248">
        <v>15</v>
      </c>
      <c r="B43" s="249" t="s">
        <v>945</v>
      </c>
      <c r="C43" s="262" t="s">
        <v>946</v>
      </c>
      <c r="D43" s="250" t="s">
        <v>351</v>
      </c>
      <c r="E43" s="251">
        <v>31.95</v>
      </c>
      <c r="F43" s="252"/>
      <c r="G43" s="253">
        <f>ROUND(E43*F43,2)</f>
        <v>0</v>
      </c>
      <c r="H43" s="236"/>
      <c r="I43" s="235">
        <f>ROUND(E43*H43,2)</f>
        <v>0</v>
      </c>
      <c r="J43" s="236"/>
      <c r="K43" s="235">
        <f>ROUND(E43*J43,2)</f>
        <v>0</v>
      </c>
      <c r="L43" s="235">
        <v>21</v>
      </c>
      <c r="M43" s="235">
        <f>G43*(1+L43/100)</f>
        <v>0</v>
      </c>
      <c r="N43" s="234">
        <v>2.0590000000000001E-2</v>
      </c>
      <c r="O43" s="234">
        <f>ROUND(E43*N43,2)</f>
        <v>0.66</v>
      </c>
      <c r="P43" s="234">
        <v>0</v>
      </c>
      <c r="Q43" s="234">
        <f>ROUND(E43*P43,2)</f>
        <v>0</v>
      </c>
      <c r="R43" s="235"/>
      <c r="S43" s="235" t="s">
        <v>277</v>
      </c>
      <c r="T43" s="235" t="s">
        <v>278</v>
      </c>
      <c r="U43" s="235">
        <v>0.26</v>
      </c>
      <c r="V43" s="235">
        <f>ROUND(E43*U43,2)</f>
        <v>8.31</v>
      </c>
      <c r="W43" s="235"/>
      <c r="X43" s="235" t="s">
        <v>279</v>
      </c>
      <c r="Y43" s="235" t="s">
        <v>280</v>
      </c>
      <c r="Z43" s="214"/>
      <c r="AA43" s="214"/>
      <c r="AB43" s="214"/>
      <c r="AC43" s="214"/>
      <c r="AD43" s="214"/>
      <c r="AE43" s="214"/>
      <c r="AF43" s="214"/>
      <c r="AG43" s="214" t="s">
        <v>293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outlineLevel="2" x14ac:dyDescent="0.2">
      <c r="A44" s="231"/>
      <c r="B44" s="232"/>
      <c r="C44" s="263" t="s">
        <v>947</v>
      </c>
      <c r="D44" s="237"/>
      <c r="E44" s="238">
        <v>31.95</v>
      </c>
      <c r="F44" s="235"/>
      <c r="G44" s="235"/>
      <c r="H44" s="235"/>
      <c r="I44" s="235"/>
      <c r="J44" s="235"/>
      <c r="K44" s="235"/>
      <c r="L44" s="235"/>
      <c r="M44" s="235"/>
      <c r="N44" s="234"/>
      <c r="O44" s="234"/>
      <c r="P44" s="234"/>
      <c r="Q44" s="234"/>
      <c r="R44" s="235"/>
      <c r="S44" s="235"/>
      <c r="T44" s="235"/>
      <c r="U44" s="235"/>
      <c r="V44" s="235"/>
      <c r="W44" s="235"/>
      <c r="X44" s="235"/>
      <c r="Y44" s="235"/>
      <c r="Z44" s="214"/>
      <c r="AA44" s="214"/>
      <c r="AB44" s="214"/>
      <c r="AC44" s="214"/>
      <c r="AD44" s="214"/>
      <c r="AE44" s="214"/>
      <c r="AF44" s="214"/>
      <c r="AG44" s="214" t="s">
        <v>283</v>
      </c>
      <c r="AH44" s="214">
        <v>0</v>
      </c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1" x14ac:dyDescent="0.2">
      <c r="A45" s="248">
        <v>16</v>
      </c>
      <c r="B45" s="249" t="s">
        <v>948</v>
      </c>
      <c r="C45" s="262" t="s">
        <v>949</v>
      </c>
      <c r="D45" s="250" t="s">
        <v>276</v>
      </c>
      <c r="E45" s="251">
        <v>2.4</v>
      </c>
      <c r="F45" s="252"/>
      <c r="G45" s="253">
        <f>ROUND(E45*F45,2)</f>
        <v>0</v>
      </c>
      <c r="H45" s="236"/>
      <c r="I45" s="235">
        <f>ROUND(E45*H45,2)</f>
        <v>0</v>
      </c>
      <c r="J45" s="236"/>
      <c r="K45" s="235">
        <f>ROUND(E45*J45,2)</f>
        <v>0</v>
      </c>
      <c r="L45" s="235">
        <v>21</v>
      </c>
      <c r="M45" s="235">
        <f>G45*(1+L45/100)</f>
        <v>0</v>
      </c>
      <c r="N45" s="234">
        <v>2.7501099999999998</v>
      </c>
      <c r="O45" s="234">
        <f>ROUND(E45*N45,2)</f>
        <v>6.6</v>
      </c>
      <c r="P45" s="234">
        <v>0</v>
      </c>
      <c r="Q45" s="234">
        <f>ROUND(E45*P45,2)</f>
        <v>0</v>
      </c>
      <c r="R45" s="235"/>
      <c r="S45" s="235" t="s">
        <v>277</v>
      </c>
      <c r="T45" s="235" t="s">
        <v>278</v>
      </c>
      <c r="U45" s="235">
        <v>1.45</v>
      </c>
      <c r="V45" s="235">
        <f>ROUND(E45*U45,2)</f>
        <v>3.48</v>
      </c>
      <c r="W45" s="235"/>
      <c r="X45" s="235" t="s">
        <v>279</v>
      </c>
      <c r="Y45" s="235" t="s">
        <v>280</v>
      </c>
      <c r="Z45" s="214"/>
      <c r="AA45" s="214"/>
      <c r="AB45" s="214"/>
      <c r="AC45" s="214"/>
      <c r="AD45" s="214"/>
      <c r="AE45" s="214"/>
      <c r="AF45" s="214"/>
      <c r="AG45" s="214" t="s">
        <v>293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2" x14ac:dyDescent="0.2">
      <c r="A46" s="231"/>
      <c r="B46" s="232"/>
      <c r="C46" s="263" t="s">
        <v>1175</v>
      </c>
      <c r="D46" s="237"/>
      <c r="E46" s="238">
        <v>2.4</v>
      </c>
      <c r="F46" s="235"/>
      <c r="G46" s="235"/>
      <c r="H46" s="235"/>
      <c r="I46" s="235"/>
      <c r="J46" s="235"/>
      <c r="K46" s="235"/>
      <c r="L46" s="235"/>
      <c r="M46" s="235"/>
      <c r="N46" s="234"/>
      <c r="O46" s="234"/>
      <c r="P46" s="234"/>
      <c r="Q46" s="234"/>
      <c r="R46" s="235"/>
      <c r="S46" s="235"/>
      <c r="T46" s="235"/>
      <c r="U46" s="235"/>
      <c r="V46" s="235"/>
      <c r="W46" s="235"/>
      <c r="X46" s="235"/>
      <c r="Y46" s="235"/>
      <c r="Z46" s="214"/>
      <c r="AA46" s="214"/>
      <c r="AB46" s="214"/>
      <c r="AC46" s="214"/>
      <c r="AD46" s="214"/>
      <c r="AE46" s="214"/>
      <c r="AF46" s="214"/>
      <c r="AG46" s="214" t="s">
        <v>283</v>
      </c>
      <c r="AH46" s="214">
        <v>0</v>
      </c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x14ac:dyDescent="0.2">
      <c r="A47" s="241" t="s">
        <v>272</v>
      </c>
      <c r="B47" s="242" t="s">
        <v>46</v>
      </c>
      <c r="C47" s="261" t="s">
        <v>153</v>
      </c>
      <c r="D47" s="243"/>
      <c r="E47" s="244"/>
      <c r="F47" s="245"/>
      <c r="G47" s="246">
        <f>SUMIF(AG48:AG64,"&lt;&gt;NOR",G48:G64)</f>
        <v>0</v>
      </c>
      <c r="H47" s="240"/>
      <c r="I47" s="240">
        <f>SUM(I48:I64)</f>
        <v>0</v>
      </c>
      <c r="J47" s="240"/>
      <c r="K47" s="240">
        <f>SUM(K48:K64)</f>
        <v>0</v>
      </c>
      <c r="L47" s="240"/>
      <c r="M47" s="240">
        <f>SUM(M48:M64)</f>
        <v>0</v>
      </c>
      <c r="N47" s="239"/>
      <c r="O47" s="239">
        <f>SUM(O48:O64)</f>
        <v>6.1</v>
      </c>
      <c r="P47" s="239"/>
      <c r="Q47" s="239">
        <f>SUM(Q48:Q64)</f>
        <v>0</v>
      </c>
      <c r="R47" s="240"/>
      <c r="S47" s="240"/>
      <c r="T47" s="240"/>
      <c r="U47" s="240"/>
      <c r="V47" s="240">
        <f>SUM(V48:V64)</f>
        <v>148.10999999999999</v>
      </c>
      <c r="W47" s="240"/>
      <c r="X47" s="240"/>
      <c r="Y47" s="240"/>
      <c r="AG47" t="s">
        <v>273</v>
      </c>
    </row>
    <row r="48" spans="1:60" outlineLevel="1" x14ac:dyDescent="0.2">
      <c r="A48" s="248">
        <v>17</v>
      </c>
      <c r="B48" s="249" t="s">
        <v>1176</v>
      </c>
      <c r="C48" s="262" t="s">
        <v>1177</v>
      </c>
      <c r="D48" s="250" t="s">
        <v>342</v>
      </c>
      <c r="E48" s="251">
        <v>67.5</v>
      </c>
      <c r="F48" s="252"/>
      <c r="G48" s="253">
        <f>ROUND(E48*F48,2)</f>
        <v>0</v>
      </c>
      <c r="H48" s="236"/>
      <c r="I48" s="235">
        <f>ROUND(E48*H48,2)</f>
        <v>0</v>
      </c>
      <c r="J48" s="236"/>
      <c r="K48" s="235">
        <f>ROUND(E48*J48,2)</f>
        <v>0</v>
      </c>
      <c r="L48" s="235">
        <v>21</v>
      </c>
      <c r="M48" s="235">
        <f>G48*(1+L48/100)</f>
        <v>0</v>
      </c>
      <c r="N48" s="234">
        <v>0</v>
      </c>
      <c r="O48" s="234">
        <f>ROUND(E48*N48,2)</f>
        <v>0</v>
      </c>
      <c r="P48" s="234">
        <v>0</v>
      </c>
      <c r="Q48" s="234">
        <f>ROUND(E48*P48,2)</f>
        <v>0</v>
      </c>
      <c r="R48" s="235"/>
      <c r="S48" s="235" t="s">
        <v>277</v>
      </c>
      <c r="T48" s="235" t="s">
        <v>278</v>
      </c>
      <c r="U48" s="235">
        <v>0.39</v>
      </c>
      <c r="V48" s="235">
        <f>ROUND(E48*U48,2)</f>
        <v>26.33</v>
      </c>
      <c r="W48" s="235"/>
      <c r="X48" s="235" t="s">
        <v>279</v>
      </c>
      <c r="Y48" s="235" t="s">
        <v>280</v>
      </c>
      <c r="Z48" s="214"/>
      <c r="AA48" s="214"/>
      <c r="AB48" s="214"/>
      <c r="AC48" s="214"/>
      <c r="AD48" s="214"/>
      <c r="AE48" s="214"/>
      <c r="AF48" s="214"/>
      <c r="AG48" s="214" t="s">
        <v>293</v>
      </c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outlineLevel="2" x14ac:dyDescent="0.2">
      <c r="A49" s="231"/>
      <c r="B49" s="232"/>
      <c r="C49" s="263" t="s">
        <v>1178</v>
      </c>
      <c r="D49" s="237"/>
      <c r="E49" s="238">
        <v>67.5</v>
      </c>
      <c r="F49" s="235"/>
      <c r="G49" s="235"/>
      <c r="H49" s="235"/>
      <c r="I49" s="235"/>
      <c r="J49" s="235"/>
      <c r="K49" s="235"/>
      <c r="L49" s="235"/>
      <c r="M49" s="235"/>
      <c r="N49" s="234"/>
      <c r="O49" s="234"/>
      <c r="P49" s="234"/>
      <c r="Q49" s="234"/>
      <c r="R49" s="235"/>
      <c r="S49" s="235"/>
      <c r="T49" s="235"/>
      <c r="U49" s="235"/>
      <c r="V49" s="235"/>
      <c r="W49" s="235"/>
      <c r="X49" s="235"/>
      <c r="Y49" s="235"/>
      <c r="Z49" s="214"/>
      <c r="AA49" s="214"/>
      <c r="AB49" s="214"/>
      <c r="AC49" s="214"/>
      <c r="AD49" s="214"/>
      <c r="AE49" s="214"/>
      <c r="AF49" s="214"/>
      <c r="AG49" s="214" t="s">
        <v>283</v>
      </c>
      <c r="AH49" s="214">
        <v>0</v>
      </c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outlineLevel="1" x14ac:dyDescent="0.2">
      <c r="A50" s="248">
        <v>18</v>
      </c>
      <c r="B50" s="249" t="s">
        <v>963</v>
      </c>
      <c r="C50" s="262" t="s">
        <v>964</v>
      </c>
      <c r="D50" s="250" t="s">
        <v>342</v>
      </c>
      <c r="E50" s="251">
        <v>36.93</v>
      </c>
      <c r="F50" s="252"/>
      <c r="G50" s="253">
        <f>ROUND(E50*F50,2)</f>
        <v>0</v>
      </c>
      <c r="H50" s="236"/>
      <c r="I50" s="235">
        <f>ROUND(E50*H50,2)</f>
        <v>0</v>
      </c>
      <c r="J50" s="236"/>
      <c r="K50" s="235">
        <f>ROUND(E50*J50,2)</f>
        <v>0</v>
      </c>
      <c r="L50" s="235">
        <v>21</v>
      </c>
      <c r="M50" s="235">
        <f>G50*(1+L50/100)</f>
        <v>0</v>
      </c>
      <c r="N50" s="234">
        <v>4.4139999999999999E-2</v>
      </c>
      <c r="O50" s="234">
        <f>ROUND(E50*N50,2)</f>
        <v>1.63</v>
      </c>
      <c r="P50" s="234">
        <v>0</v>
      </c>
      <c r="Q50" s="234">
        <f>ROUND(E50*P50,2)</f>
        <v>0</v>
      </c>
      <c r="R50" s="235"/>
      <c r="S50" s="235" t="s">
        <v>277</v>
      </c>
      <c r="T50" s="235" t="s">
        <v>278</v>
      </c>
      <c r="U50" s="235">
        <v>0.6</v>
      </c>
      <c r="V50" s="235">
        <f>ROUND(E50*U50,2)</f>
        <v>22.16</v>
      </c>
      <c r="W50" s="235"/>
      <c r="X50" s="235" t="s">
        <v>279</v>
      </c>
      <c r="Y50" s="235" t="s">
        <v>280</v>
      </c>
      <c r="Z50" s="214"/>
      <c r="AA50" s="214"/>
      <c r="AB50" s="214"/>
      <c r="AC50" s="214"/>
      <c r="AD50" s="214"/>
      <c r="AE50" s="214"/>
      <c r="AF50" s="214"/>
      <c r="AG50" s="214" t="s">
        <v>293</v>
      </c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outlineLevel="2" x14ac:dyDescent="0.2">
      <c r="A51" s="231"/>
      <c r="B51" s="232"/>
      <c r="C51" s="263" t="s">
        <v>1179</v>
      </c>
      <c r="D51" s="237"/>
      <c r="E51" s="238">
        <v>17.100000000000001</v>
      </c>
      <c r="F51" s="235"/>
      <c r="G51" s="235"/>
      <c r="H51" s="235"/>
      <c r="I51" s="235"/>
      <c r="J51" s="235"/>
      <c r="K51" s="235"/>
      <c r="L51" s="235"/>
      <c r="M51" s="235"/>
      <c r="N51" s="234"/>
      <c r="O51" s="234"/>
      <c r="P51" s="234"/>
      <c r="Q51" s="234"/>
      <c r="R51" s="235"/>
      <c r="S51" s="235"/>
      <c r="T51" s="235"/>
      <c r="U51" s="235"/>
      <c r="V51" s="235"/>
      <c r="W51" s="235"/>
      <c r="X51" s="235"/>
      <c r="Y51" s="235"/>
      <c r="Z51" s="214"/>
      <c r="AA51" s="214"/>
      <c r="AB51" s="214"/>
      <c r="AC51" s="214"/>
      <c r="AD51" s="214"/>
      <c r="AE51" s="214"/>
      <c r="AF51" s="214"/>
      <c r="AG51" s="214" t="s">
        <v>283</v>
      </c>
      <c r="AH51" s="214">
        <v>0</v>
      </c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outlineLevel="3" x14ac:dyDescent="0.2">
      <c r="A52" s="231"/>
      <c r="B52" s="232"/>
      <c r="C52" s="263" t="s">
        <v>1180</v>
      </c>
      <c r="D52" s="237"/>
      <c r="E52" s="238">
        <v>9.3000000000000007</v>
      </c>
      <c r="F52" s="235"/>
      <c r="G52" s="235"/>
      <c r="H52" s="235"/>
      <c r="I52" s="235"/>
      <c r="J52" s="235"/>
      <c r="K52" s="235"/>
      <c r="L52" s="235"/>
      <c r="M52" s="235"/>
      <c r="N52" s="234"/>
      <c r="O52" s="234"/>
      <c r="P52" s="234"/>
      <c r="Q52" s="234"/>
      <c r="R52" s="235"/>
      <c r="S52" s="235"/>
      <c r="T52" s="235"/>
      <c r="U52" s="235"/>
      <c r="V52" s="235"/>
      <c r="W52" s="235"/>
      <c r="X52" s="235"/>
      <c r="Y52" s="235"/>
      <c r="Z52" s="214"/>
      <c r="AA52" s="214"/>
      <c r="AB52" s="214"/>
      <c r="AC52" s="214"/>
      <c r="AD52" s="214"/>
      <c r="AE52" s="214"/>
      <c r="AF52" s="214"/>
      <c r="AG52" s="214" t="s">
        <v>283</v>
      </c>
      <c r="AH52" s="214">
        <v>0</v>
      </c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3" x14ac:dyDescent="0.2">
      <c r="A53" s="231"/>
      <c r="B53" s="232"/>
      <c r="C53" s="263" t="s">
        <v>1181</v>
      </c>
      <c r="D53" s="237"/>
      <c r="E53" s="238">
        <v>9.9209999999999994</v>
      </c>
      <c r="F53" s="235"/>
      <c r="G53" s="235"/>
      <c r="H53" s="235"/>
      <c r="I53" s="235"/>
      <c r="J53" s="235"/>
      <c r="K53" s="235"/>
      <c r="L53" s="235"/>
      <c r="M53" s="235"/>
      <c r="N53" s="234"/>
      <c r="O53" s="234"/>
      <c r="P53" s="234"/>
      <c r="Q53" s="234"/>
      <c r="R53" s="235"/>
      <c r="S53" s="235"/>
      <c r="T53" s="235"/>
      <c r="U53" s="235"/>
      <c r="V53" s="235"/>
      <c r="W53" s="235"/>
      <c r="X53" s="235"/>
      <c r="Y53" s="235"/>
      <c r="Z53" s="214"/>
      <c r="AA53" s="214"/>
      <c r="AB53" s="214"/>
      <c r="AC53" s="214"/>
      <c r="AD53" s="214"/>
      <c r="AE53" s="214"/>
      <c r="AF53" s="214"/>
      <c r="AG53" s="214" t="s">
        <v>283</v>
      </c>
      <c r="AH53" s="214">
        <v>0</v>
      </c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3" x14ac:dyDescent="0.2">
      <c r="A54" s="231"/>
      <c r="B54" s="232"/>
      <c r="C54" s="263" t="s">
        <v>1182</v>
      </c>
      <c r="D54" s="237"/>
      <c r="E54" s="238">
        <v>0.60899999999999999</v>
      </c>
      <c r="F54" s="235"/>
      <c r="G54" s="235"/>
      <c r="H54" s="235"/>
      <c r="I54" s="235"/>
      <c r="J54" s="235"/>
      <c r="K54" s="235"/>
      <c r="L54" s="235"/>
      <c r="M54" s="235"/>
      <c r="N54" s="234"/>
      <c r="O54" s="234"/>
      <c r="P54" s="234"/>
      <c r="Q54" s="234"/>
      <c r="R54" s="235"/>
      <c r="S54" s="235"/>
      <c r="T54" s="235"/>
      <c r="U54" s="235"/>
      <c r="V54" s="235"/>
      <c r="W54" s="235"/>
      <c r="X54" s="235"/>
      <c r="Y54" s="235"/>
      <c r="Z54" s="214"/>
      <c r="AA54" s="214"/>
      <c r="AB54" s="214"/>
      <c r="AC54" s="214"/>
      <c r="AD54" s="214"/>
      <c r="AE54" s="214"/>
      <c r="AF54" s="214"/>
      <c r="AG54" s="214" t="s">
        <v>283</v>
      </c>
      <c r="AH54" s="214">
        <v>0</v>
      </c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1" x14ac:dyDescent="0.2">
      <c r="A55" s="248">
        <v>19</v>
      </c>
      <c r="B55" s="249" t="s">
        <v>968</v>
      </c>
      <c r="C55" s="262" t="s">
        <v>969</v>
      </c>
      <c r="D55" s="250" t="s">
        <v>342</v>
      </c>
      <c r="E55" s="251">
        <v>5.36</v>
      </c>
      <c r="F55" s="252"/>
      <c r="G55" s="253">
        <f>ROUND(E55*F55,2)</f>
        <v>0</v>
      </c>
      <c r="H55" s="236"/>
      <c r="I55" s="235">
        <f>ROUND(E55*H55,2)</f>
        <v>0</v>
      </c>
      <c r="J55" s="236"/>
      <c r="K55" s="235">
        <f>ROUND(E55*J55,2)</f>
        <v>0</v>
      </c>
      <c r="L55" s="235">
        <v>21</v>
      </c>
      <c r="M55" s="235">
        <f>G55*(1+L55/100)</f>
        <v>0</v>
      </c>
      <c r="N55" s="234">
        <v>5.3690000000000002E-2</v>
      </c>
      <c r="O55" s="234">
        <f>ROUND(E55*N55,2)</f>
        <v>0.28999999999999998</v>
      </c>
      <c r="P55" s="234">
        <v>0</v>
      </c>
      <c r="Q55" s="234">
        <f>ROUND(E55*P55,2)</f>
        <v>0</v>
      </c>
      <c r="R55" s="235"/>
      <c r="S55" s="235" t="s">
        <v>277</v>
      </c>
      <c r="T55" s="235" t="s">
        <v>278</v>
      </c>
      <c r="U55" s="235">
        <v>1.18</v>
      </c>
      <c r="V55" s="235">
        <f>ROUND(E55*U55,2)</f>
        <v>6.32</v>
      </c>
      <c r="W55" s="235"/>
      <c r="X55" s="235" t="s">
        <v>279</v>
      </c>
      <c r="Y55" s="235" t="s">
        <v>280</v>
      </c>
      <c r="Z55" s="214"/>
      <c r="AA55" s="214"/>
      <c r="AB55" s="214"/>
      <c r="AC55" s="214"/>
      <c r="AD55" s="214"/>
      <c r="AE55" s="214"/>
      <c r="AF55" s="214"/>
      <c r="AG55" s="214" t="s">
        <v>293</v>
      </c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2" x14ac:dyDescent="0.2">
      <c r="A56" s="231"/>
      <c r="B56" s="232"/>
      <c r="C56" s="263" t="s">
        <v>1183</v>
      </c>
      <c r="D56" s="237"/>
      <c r="E56" s="238">
        <v>3.7</v>
      </c>
      <c r="F56" s="235"/>
      <c r="G56" s="235"/>
      <c r="H56" s="235"/>
      <c r="I56" s="235"/>
      <c r="J56" s="235"/>
      <c r="K56" s="235"/>
      <c r="L56" s="235"/>
      <c r="M56" s="235"/>
      <c r="N56" s="234"/>
      <c r="O56" s="234"/>
      <c r="P56" s="234"/>
      <c r="Q56" s="234"/>
      <c r="R56" s="235"/>
      <c r="S56" s="235"/>
      <c r="T56" s="235"/>
      <c r="U56" s="235"/>
      <c r="V56" s="235"/>
      <c r="W56" s="235"/>
      <c r="X56" s="235"/>
      <c r="Y56" s="235"/>
      <c r="Z56" s="214"/>
      <c r="AA56" s="214"/>
      <c r="AB56" s="214"/>
      <c r="AC56" s="214"/>
      <c r="AD56" s="214"/>
      <c r="AE56" s="214"/>
      <c r="AF56" s="214"/>
      <c r="AG56" s="214" t="s">
        <v>283</v>
      </c>
      <c r="AH56" s="214">
        <v>0</v>
      </c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outlineLevel="3" x14ac:dyDescent="0.2">
      <c r="A57" s="231"/>
      <c r="B57" s="232"/>
      <c r="C57" s="263" t="s">
        <v>1184</v>
      </c>
      <c r="D57" s="237"/>
      <c r="E57" s="238">
        <v>1.66</v>
      </c>
      <c r="F57" s="235"/>
      <c r="G57" s="235"/>
      <c r="H57" s="235"/>
      <c r="I57" s="235"/>
      <c r="J57" s="235"/>
      <c r="K57" s="235"/>
      <c r="L57" s="235"/>
      <c r="M57" s="235"/>
      <c r="N57" s="234"/>
      <c r="O57" s="234"/>
      <c r="P57" s="234"/>
      <c r="Q57" s="234"/>
      <c r="R57" s="235"/>
      <c r="S57" s="235"/>
      <c r="T57" s="235"/>
      <c r="U57" s="235"/>
      <c r="V57" s="235"/>
      <c r="W57" s="235"/>
      <c r="X57" s="235"/>
      <c r="Y57" s="235"/>
      <c r="Z57" s="214"/>
      <c r="AA57" s="214"/>
      <c r="AB57" s="214"/>
      <c r="AC57" s="214"/>
      <c r="AD57" s="214"/>
      <c r="AE57" s="214"/>
      <c r="AF57" s="214"/>
      <c r="AG57" s="214" t="s">
        <v>283</v>
      </c>
      <c r="AH57" s="214">
        <v>0</v>
      </c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outlineLevel="1" x14ac:dyDescent="0.2">
      <c r="A58" s="248">
        <v>20</v>
      </c>
      <c r="B58" s="249" t="s">
        <v>982</v>
      </c>
      <c r="C58" s="262" t="s">
        <v>983</v>
      </c>
      <c r="D58" s="250" t="s">
        <v>342</v>
      </c>
      <c r="E58" s="251">
        <v>148.09</v>
      </c>
      <c r="F58" s="252"/>
      <c r="G58" s="253">
        <f>ROUND(E58*F58,2)</f>
        <v>0</v>
      </c>
      <c r="H58" s="236"/>
      <c r="I58" s="235">
        <f>ROUND(E58*H58,2)</f>
        <v>0</v>
      </c>
      <c r="J58" s="236"/>
      <c r="K58" s="235">
        <f>ROUND(E58*J58,2)</f>
        <v>0</v>
      </c>
      <c r="L58" s="235">
        <v>21</v>
      </c>
      <c r="M58" s="235">
        <f>G58*(1+L58/100)</f>
        <v>0</v>
      </c>
      <c r="N58" s="234">
        <v>2.7980000000000001E-2</v>
      </c>
      <c r="O58" s="234">
        <f>ROUND(E58*N58,2)</f>
        <v>4.1399999999999997</v>
      </c>
      <c r="P58" s="234">
        <v>0</v>
      </c>
      <c r="Q58" s="234">
        <f>ROUND(E58*P58,2)</f>
        <v>0</v>
      </c>
      <c r="R58" s="235"/>
      <c r="S58" s="235" t="s">
        <v>277</v>
      </c>
      <c r="T58" s="235" t="s">
        <v>278</v>
      </c>
      <c r="U58" s="235">
        <v>0.63</v>
      </c>
      <c r="V58" s="235">
        <f>ROUND(E58*U58,2)</f>
        <v>93.3</v>
      </c>
      <c r="W58" s="235"/>
      <c r="X58" s="235" t="s">
        <v>279</v>
      </c>
      <c r="Y58" s="235" t="s">
        <v>280</v>
      </c>
      <c r="Z58" s="214"/>
      <c r="AA58" s="214"/>
      <c r="AB58" s="214"/>
      <c r="AC58" s="214"/>
      <c r="AD58" s="214"/>
      <c r="AE58" s="214"/>
      <c r="AF58" s="214"/>
      <c r="AG58" s="214" t="s">
        <v>293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outlineLevel="2" x14ac:dyDescent="0.2">
      <c r="A59" s="231"/>
      <c r="B59" s="232"/>
      <c r="C59" s="263" t="s">
        <v>1185</v>
      </c>
      <c r="D59" s="237"/>
      <c r="E59" s="238">
        <v>158.08000000000001</v>
      </c>
      <c r="F59" s="235"/>
      <c r="G59" s="235"/>
      <c r="H59" s="235"/>
      <c r="I59" s="235"/>
      <c r="J59" s="235"/>
      <c r="K59" s="235"/>
      <c r="L59" s="235"/>
      <c r="M59" s="235"/>
      <c r="N59" s="234"/>
      <c r="O59" s="234"/>
      <c r="P59" s="234"/>
      <c r="Q59" s="234"/>
      <c r="R59" s="235"/>
      <c r="S59" s="235"/>
      <c r="T59" s="235"/>
      <c r="U59" s="235"/>
      <c r="V59" s="235"/>
      <c r="W59" s="235"/>
      <c r="X59" s="235"/>
      <c r="Y59" s="235"/>
      <c r="Z59" s="214"/>
      <c r="AA59" s="214"/>
      <c r="AB59" s="214"/>
      <c r="AC59" s="214"/>
      <c r="AD59" s="214"/>
      <c r="AE59" s="214"/>
      <c r="AF59" s="214"/>
      <c r="AG59" s="214" t="s">
        <v>283</v>
      </c>
      <c r="AH59" s="214">
        <v>0</v>
      </c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outlineLevel="3" x14ac:dyDescent="0.2">
      <c r="A60" s="231"/>
      <c r="B60" s="232"/>
      <c r="C60" s="263" t="s">
        <v>1186</v>
      </c>
      <c r="D60" s="237"/>
      <c r="E60" s="238">
        <v>-23.28</v>
      </c>
      <c r="F60" s="235"/>
      <c r="G60" s="235"/>
      <c r="H60" s="235"/>
      <c r="I60" s="235"/>
      <c r="J60" s="235"/>
      <c r="K60" s="235"/>
      <c r="L60" s="235"/>
      <c r="M60" s="235"/>
      <c r="N60" s="234"/>
      <c r="O60" s="234"/>
      <c r="P60" s="234"/>
      <c r="Q60" s="234"/>
      <c r="R60" s="235"/>
      <c r="S60" s="235"/>
      <c r="T60" s="235"/>
      <c r="U60" s="235"/>
      <c r="V60" s="235"/>
      <c r="W60" s="235"/>
      <c r="X60" s="235"/>
      <c r="Y60" s="235"/>
      <c r="Z60" s="214"/>
      <c r="AA60" s="214"/>
      <c r="AB60" s="214"/>
      <c r="AC60" s="214"/>
      <c r="AD60" s="214"/>
      <c r="AE60" s="214"/>
      <c r="AF60" s="214"/>
      <c r="AG60" s="214" t="s">
        <v>283</v>
      </c>
      <c r="AH60" s="214">
        <v>0</v>
      </c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outlineLevel="3" x14ac:dyDescent="0.2">
      <c r="A61" s="231"/>
      <c r="B61" s="232"/>
      <c r="C61" s="263" t="s">
        <v>1187</v>
      </c>
      <c r="D61" s="237"/>
      <c r="E61" s="238">
        <v>13.29</v>
      </c>
      <c r="F61" s="235"/>
      <c r="G61" s="235"/>
      <c r="H61" s="235"/>
      <c r="I61" s="235"/>
      <c r="J61" s="235"/>
      <c r="K61" s="235"/>
      <c r="L61" s="235"/>
      <c r="M61" s="235"/>
      <c r="N61" s="234"/>
      <c r="O61" s="234"/>
      <c r="P61" s="234"/>
      <c r="Q61" s="234"/>
      <c r="R61" s="235"/>
      <c r="S61" s="235"/>
      <c r="T61" s="235"/>
      <c r="U61" s="235"/>
      <c r="V61" s="235"/>
      <c r="W61" s="235"/>
      <c r="X61" s="235"/>
      <c r="Y61" s="235"/>
      <c r="Z61" s="214"/>
      <c r="AA61" s="214"/>
      <c r="AB61" s="214"/>
      <c r="AC61" s="214"/>
      <c r="AD61" s="214"/>
      <c r="AE61" s="214"/>
      <c r="AF61" s="214"/>
      <c r="AG61" s="214" t="s">
        <v>283</v>
      </c>
      <c r="AH61" s="214">
        <v>0</v>
      </c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outlineLevel="1" x14ac:dyDescent="0.2">
      <c r="A62" s="248">
        <v>21</v>
      </c>
      <c r="B62" s="249" t="s">
        <v>989</v>
      </c>
      <c r="C62" s="262" t="s">
        <v>990</v>
      </c>
      <c r="D62" s="250" t="s">
        <v>351</v>
      </c>
      <c r="E62" s="251">
        <v>92.05</v>
      </c>
      <c r="F62" s="252"/>
      <c r="G62" s="253">
        <f>ROUND(E62*F62,2)</f>
        <v>0</v>
      </c>
      <c r="H62" s="236"/>
      <c r="I62" s="235">
        <f>ROUND(E62*H62,2)</f>
        <v>0</v>
      </c>
      <c r="J62" s="236"/>
      <c r="K62" s="235">
        <f>ROUND(E62*J62,2)</f>
        <v>0</v>
      </c>
      <c r="L62" s="235">
        <v>21</v>
      </c>
      <c r="M62" s="235">
        <f>G62*(1+L62/100)</f>
        <v>0</v>
      </c>
      <c r="N62" s="234">
        <v>4.6000000000000001E-4</v>
      </c>
      <c r="O62" s="234">
        <f>ROUND(E62*N62,2)</f>
        <v>0.04</v>
      </c>
      <c r="P62" s="234">
        <v>0</v>
      </c>
      <c r="Q62" s="234">
        <f>ROUND(E62*P62,2)</f>
        <v>0</v>
      </c>
      <c r="R62" s="235"/>
      <c r="S62" s="235" t="s">
        <v>277</v>
      </c>
      <c r="T62" s="235" t="s">
        <v>278</v>
      </c>
      <c r="U62" s="235">
        <v>0</v>
      </c>
      <c r="V62" s="235">
        <f>ROUND(E62*U62,2)</f>
        <v>0</v>
      </c>
      <c r="W62" s="235"/>
      <c r="X62" s="235" t="s">
        <v>279</v>
      </c>
      <c r="Y62" s="235" t="s">
        <v>280</v>
      </c>
      <c r="Z62" s="214"/>
      <c r="AA62" s="214"/>
      <c r="AB62" s="214"/>
      <c r="AC62" s="214"/>
      <c r="AD62" s="214"/>
      <c r="AE62" s="214"/>
      <c r="AF62" s="214"/>
      <c r="AG62" s="214" t="s">
        <v>293</v>
      </c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ht="22.5" outlineLevel="2" x14ac:dyDescent="0.2">
      <c r="A63" s="231"/>
      <c r="B63" s="232"/>
      <c r="C63" s="263" t="s">
        <v>1188</v>
      </c>
      <c r="D63" s="237"/>
      <c r="E63" s="238">
        <v>84.25</v>
      </c>
      <c r="F63" s="235"/>
      <c r="G63" s="235"/>
      <c r="H63" s="235"/>
      <c r="I63" s="235"/>
      <c r="J63" s="235"/>
      <c r="K63" s="235"/>
      <c r="L63" s="235"/>
      <c r="M63" s="235"/>
      <c r="N63" s="234"/>
      <c r="O63" s="234"/>
      <c r="P63" s="234"/>
      <c r="Q63" s="234"/>
      <c r="R63" s="235"/>
      <c r="S63" s="235"/>
      <c r="T63" s="235"/>
      <c r="U63" s="235"/>
      <c r="V63" s="235"/>
      <c r="W63" s="235"/>
      <c r="X63" s="235"/>
      <c r="Y63" s="235"/>
      <c r="Z63" s="214"/>
      <c r="AA63" s="214"/>
      <c r="AB63" s="214"/>
      <c r="AC63" s="214"/>
      <c r="AD63" s="214"/>
      <c r="AE63" s="214"/>
      <c r="AF63" s="214"/>
      <c r="AG63" s="214" t="s">
        <v>283</v>
      </c>
      <c r="AH63" s="214">
        <v>0</v>
      </c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outlineLevel="3" x14ac:dyDescent="0.2">
      <c r="A64" s="231"/>
      <c r="B64" s="232"/>
      <c r="C64" s="263" t="s">
        <v>1189</v>
      </c>
      <c r="D64" s="237"/>
      <c r="E64" s="238">
        <v>7.8</v>
      </c>
      <c r="F64" s="235"/>
      <c r="G64" s="235"/>
      <c r="H64" s="235"/>
      <c r="I64" s="235"/>
      <c r="J64" s="235"/>
      <c r="K64" s="235"/>
      <c r="L64" s="235"/>
      <c r="M64" s="235"/>
      <c r="N64" s="234"/>
      <c r="O64" s="234"/>
      <c r="P64" s="234"/>
      <c r="Q64" s="234"/>
      <c r="R64" s="235"/>
      <c r="S64" s="235"/>
      <c r="T64" s="235"/>
      <c r="U64" s="235"/>
      <c r="V64" s="235"/>
      <c r="W64" s="235"/>
      <c r="X64" s="235"/>
      <c r="Y64" s="235"/>
      <c r="Z64" s="214"/>
      <c r="AA64" s="214"/>
      <c r="AB64" s="214"/>
      <c r="AC64" s="214"/>
      <c r="AD64" s="214"/>
      <c r="AE64" s="214"/>
      <c r="AF64" s="214"/>
      <c r="AG64" s="214" t="s">
        <v>283</v>
      </c>
      <c r="AH64" s="214">
        <v>0</v>
      </c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</row>
    <row r="65" spans="1:60" x14ac:dyDescent="0.2">
      <c r="A65" s="241" t="s">
        <v>272</v>
      </c>
      <c r="B65" s="242" t="s">
        <v>154</v>
      </c>
      <c r="C65" s="261" t="s">
        <v>155</v>
      </c>
      <c r="D65" s="243"/>
      <c r="E65" s="244"/>
      <c r="F65" s="245"/>
      <c r="G65" s="246">
        <f>SUMIF(AG66:AG81,"&lt;&gt;NOR",G66:G81)</f>
        <v>0</v>
      </c>
      <c r="H65" s="240"/>
      <c r="I65" s="240">
        <f>SUM(I66:I81)</f>
        <v>0</v>
      </c>
      <c r="J65" s="240"/>
      <c r="K65" s="240">
        <f>SUM(K66:K81)</f>
        <v>0</v>
      </c>
      <c r="L65" s="240"/>
      <c r="M65" s="240">
        <f>SUM(M66:M81)</f>
        <v>0</v>
      </c>
      <c r="N65" s="239"/>
      <c r="O65" s="239">
        <f>SUM(O66:O81)</f>
        <v>1.9100000000000001</v>
      </c>
      <c r="P65" s="239"/>
      <c r="Q65" s="239">
        <f>SUM(Q66:Q81)</f>
        <v>0</v>
      </c>
      <c r="R65" s="240"/>
      <c r="S65" s="240"/>
      <c r="T65" s="240"/>
      <c r="U65" s="240"/>
      <c r="V65" s="240">
        <f>SUM(V66:V81)</f>
        <v>45.400000000000006</v>
      </c>
      <c r="W65" s="240"/>
      <c r="X65" s="240"/>
      <c r="Y65" s="240"/>
      <c r="AG65" t="s">
        <v>273</v>
      </c>
    </row>
    <row r="66" spans="1:60" ht="22.5" outlineLevel="1" x14ac:dyDescent="0.2">
      <c r="A66" s="248">
        <v>22</v>
      </c>
      <c r="B66" s="249" t="s">
        <v>992</v>
      </c>
      <c r="C66" s="262" t="s">
        <v>1190</v>
      </c>
      <c r="D66" s="250" t="s">
        <v>342</v>
      </c>
      <c r="E66" s="251">
        <v>37.01</v>
      </c>
      <c r="F66" s="252"/>
      <c r="G66" s="253">
        <f>ROUND(E66*F66,2)</f>
        <v>0</v>
      </c>
      <c r="H66" s="236"/>
      <c r="I66" s="235">
        <f>ROUND(E66*H66,2)</f>
        <v>0</v>
      </c>
      <c r="J66" s="236"/>
      <c r="K66" s="235">
        <f>ROUND(E66*J66,2)</f>
        <v>0</v>
      </c>
      <c r="L66" s="235">
        <v>21</v>
      </c>
      <c r="M66" s="235">
        <f>G66*(1+L66/100)</f>
        <v>0</v>
      </c>
      <c r="N66" s="234">
        <v>2.63E-3</v>
      </c>
      <c r="O66" s="234">
        <f>ROUND(E66*N66,2)</f>
        <v>0.1</v>
      </c>
      <c r="P66" s="234">
        <v>0</v>
      </c>
      <c r="Q66" s="234">
        <f>ROUND(E66*P66,2)</f>
        <v>0</v>
      </c>
      <c r="R66" s="235"/>
      <c r="S66" s="235" t="s">
        <v>278</v>
      </c>
      <c r="T66" s="235" t="s">
        <v>278</v>
      </c>
      <c r="U66" s="235">
        <v>0.22</v>
      </c>
      <c r="V66" s="235">
        <f>ROUND(E66*U66,2)</f>
        <v>8.14</v>
      </c>
      <c r="W66" s="235"/>
      <c r="X66" s="235" t="s">
        <v>279</v>
      </c>
      <c r="Y66" s="235" t="s">
        <v>280</v>
      </c>
      <c r="Z66" s="214"/>
      <c r="AA66" s="214"/>
      <c r="AB66" s="214"/>
      <c r="AC66" s="214"/>
      <c r="AD66" s="214"/>
      <c r="AE66" s="214"/>
      <c r="AF66" s="214"/>
      <c r="AG66" s="214" t="s">
        <v>293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outlineLevel="2" x14ac:dyDescent="0.2">
      <c r="A67" s="231"/>
      <c r="B67" s="232"/>
      <c r="C67" s="263" t="s">
        <v>1191</v>
      </c>
      <c r="D67" s="237"/>
      <c r="E67" s="238">
        <v>33.950000000000003</v>
      </c>
      <c r="F67" s="235"/>
      <c r="G67" s="235"/>
      <c r="H67" s="235"/>
      <c r="I67" s="235"/>
      <c r="J67" s="235"/>
      <c r="K67" s="235"/>
      <c r="L67" s="235"/>
      <c r="M67" s="235"/>
      <c r="N67" s="234"/>
      <c r="O67" s="234"/>
      <c r="P67" s="234"/>
      <c r="Q67" s="234"/>
      <c r="R67" s="235"/>
      <c r="S67" s="235"/>
      <c r="T67" s="235"/>
      <c r="U67" s="235"/>
      <c r="V67" s="235"/>
      <c r="W67" s="235"/>
      <c r="X67" s="235"/>
      <c r="Y67" s="235"/>
      <c r="Z67" s="214"/>
      <c r="AA67" s="214"/>
      <c r="AB67" s="214"/>
      <c r="AC67" s="214"/>
      <c r="AD67" s="214"/>
      <c r="AE67" s="214"/>
      <c r="AF67" s="214"/>
      <c r="AG67" s="214" t="s">
        <v>283</v>
      </c>
      <c r="AH67" s="214">
        <v>0</v>
      </c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outlineLevel="3" x14ac:dyDescent="0.2">
      <c r="A68" s="231"/>
      <c r="B68" s="232"/>
      <c r="C68" s="263" t="s">
        <v>1192</v>
      </c>
      <c r="D68" s="237"/>
      <c r="E68" s="238">
        <v>2.3250000000000002</v>
      </c>
      <c r="F68" s="235"/>
      <c r="G68" s="235"/>
      <c r="H68" s="235"/>
      <c r="I68" s="235"/>
      <c r="J68" s="235"/>
      <c r="K68" s="235"/>
      <c r="L68" s="235"/>
      <c r="M68" s="235"/>
      <c r="N68" s="234"/>
      <c r="O68" s="234"/>
      <c r="P68" s="234"/>
      <c r="Q68" s="234"/>
      <c r="R68" s="235"/>
      <c r="S68" s="235"/>
      <c r="T68" s="235"/>
      <c r="U68" s="235"/>
      <c r="V68" s="235"/>
      <c r="W68" s="235"/>
      <c r="X68" s="235"/>
      <c r="Y68" s="235"/>
      <c r="Z68" s="214"/>
      <c r="AA68" s="214"/>
      <c r="AB68" s="214"/>
      <c r="AC68" s="214"/>
      <c r="AD68" s="214"/>
      <c r="AE68" s="214"/>
      <c r="AF68" s="214"/>
      <c r="AG68" s="214" t="s">
        <v>283</v>
      </c>
      <c r="AH68" s="214">
        <v>0</v>
      </c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outlineLevel="3" x14ac:dyDescent="0.2">
      <c r="A69" s="231"/>
      <c r="B69" s="232"/>
      <c r="C69" s="263" t="s">
        <v>1193</v>
      </c>
      <c r="D69" s="237"/>
      <c r="E69" s="238">
        <v>0.73499999999999999</v>
      </c>
      <c r="F69" s="235"/>
      <c r="G69" s="235"/>
      <c r="H69" s="235"/>
      <c r="I69" s="235"/>
      <c r="J69" s="235"/>
      <c r="K69" s="235"/>
      <c r="L69" s="235"/>
      <c r="M69" s="235"/>
      <c r="N69" s="234"/>
      <c r="O69" s="234"/>
      <c r="P69" s="234"/>
      <c r="Q69" s="234"/>
      <c r="R69" s="235"/>
      <c r="S69" s="235"/>
      <c r="T69" s="235"/>
      <c r="U69" s="235"/>
      <c r="V69" s="235"/>
      <c r="W69" s="235"/>
      <c r="X69" s="235"/>
      <c r="Y69" s="235"/>
      <c r="Z69" s="214"/>
      <c r="AA69" s="214"/>
      <c r="AB69" s="214"/>
      <c r="AC69" s="214"/>
      <c r="AD69" s="214"/>
      <c r="AE69" s="214"/>
      <c r="AF69" s="214"/>
      <c r="AG69" s="214" t="s">
        <v>283</v>
      </c>
      <c r="AH69" s="214">
        <v>0</v>
      </c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outlineLevel="1" x14ac:dyDescent="0.2">
      <c r="A70" s="248">
        <v>23</v>
      </c>
      <c r="B70" s="249" t="s">
        <v>1194</v>
      </c>
      <c r="C70" s="262" t="s">
        <v>1195</v>
      </c>
      <c r="D70" s="250" t="s">
        <v>342</v>
      </c>
      <c r="E70" s="251">
        <v>8.5299999999999994</v>
      </c>
      <c r="F70" s="252"/>
      <c r="G70" s="253">
        <f>ROUND(E70*F70,2)</f>
        <v>0</v>
      </c>
      <c r="H70" s="236"/>
      <c r="I70" s="235">
        <f>ROUND(E70*H70,2)</f>
        <v>0</v>
      </c>
      <c r="J70" s="236"/>
      <c r="K70" s="235">
        <f>ROUND(E70*J70,2)</f>
        <v>0</v>
      </c>
      <c r="L70" s="235">
        <v>21</v>
      </c>
      <c r="M70" s="235">
        <f>G70*(1+L70/100)</f>
        <v>0</v>
      </c>
      <c r="N70" s="234">
        <v>4.0000000000000003E-5</v>
      </c>
      <c r="O70" s="234">
        <f>ROUND(E70*N70,2)</f>
        <v>0</v>
      </c>
      <c r="P70" s="234">
        <v>0</v>
      </c>
      <c r="Q70" s="234">
        <f>ROUND(E70*P70,2)</f>
        <v>0</v>
      </c>
      <c r="R70" s="235"/>
      <c r="S70" s="235" t="s">
        <v>277</v>
      </c>
      <c r="T70" s="235" t="s">
        <v>278</v>
      </c>
      <c r="U70" s="235">
        <v>0.08</v>
      </c>
      <c r="V70" s="235">
        <f>ROUND(E70*U70,2)</f>
        <v>0.68</v>
      </c>
      <c r="W70" s="235"/>
      <c r="X70" s="235" t="s">
        <v>279</v>
      </c>
      <c r="Y70" s="235" t="s">
        <v>280</v>
      </c>
      <c r="Z70" s="214"/>
      <c r="AA70" s="214"/>
      <c r="AB70" s="214"/>
      <c r="AC70" s="214"/>
      <c r="AD70" s="214"/>
      <c r="AE70" s="214"/>
      <c r="AF70" s="214"/>
      <c r="AG70" s="214" t="s">
        <v>293</v>
      </c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</row>
    <row r="71" spans="1:60" outlineLevel="2" x14ac:dyDescent="0.2">
      <c r="A71" s="231"/>
      <c r="B71" s="232"/>
      <c r="C71" s="263" t="s">
        <v>1196</v>
      </c>
      <c r="D71" s="237"/>
      <c r="E71" s="238">
        <v>8.5299999999999994</v>
      </c>
      <c r="F71" s="235"/>
      <c r="G71" s="235"/>
      <c r="H71" s="235"/>
      <c r="I71" s="235"/>
      <c r="J71" s="235"/>
      <c r="K71" s="235"/>
      <c r="L71" s="235"/>
      <c r="M71" s="235"/>
      <c r="N71" s="234"/>
      <c r="O71" s="234"/>
      <c r="P71" s="234"/>
      <c r="Q71" s="234"/>
      <c r="R71" s="235"/>
      <c r="S71" s="235"/>
      <c r="T71" s="235"/>
      <c r="U71" s="235"/>
      <c r="V71" s="235"/>
      <c r="W71" s="235"/>
      <c r="X71" s="235"/>
      <c r="Y71" s="235"/>
      <c r="Z71" s="214"/>
      <c r="AA71" s="214"/>
      <c r="AB71" s="214"/>
      <c r="AC71" s="214"/>
      <c r="AD71" s="214"/>
      <c r="AE71" s="214"/>
      <c r="AF71" s="214"/>
      <c r="AG71" s="214" t="s">
        <v>283</v>
      </c>
      <c r="AH71" s="214">
        <v>0</v>
      </c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</row>
    <row r="72" spans="1:60" outlineLevel="1" x14ac:dyDescent="0.2">
      <c r="A72" s="248">
        <v>24</v>
      </c>
      <c r="B72" s="249" t="s">
        <v>999</v>
      </c>
      <c r="C72" s="262" t="s">
        <v>1197</v>
      </c>
      <c r="D72" s="250" t="s">
        <v>342</v>
      </c>
      <c r="E72" s="251">
        <v>37.01</v>
      </c>
      <c r="F72" s="252"/>
      <c r="G72" s="253">
        <f>ROUND(E72*F72,2)</f>
        <v>0</v>
      </c>
      <c r="H72" s="236"/>
      <c r="I72" s="235">
        <f>ROUND(E72*H72,2)</f>
        <v>0</v>
      </c>
      <c r="J72" s="236"/>
      <c r="K72" s="235">
        <f>ROUND(E72*J72,2)</f>
        <v>0</v>
      </c>
      <c r="L72" s="235">
        <v>21</v>
      </c>
      <c r="M72" s="235">
        <f>G72*(1+L72/100)</f>
        <v>0</v>
      </c>
      <c r="N72" s="234">
        <v>4.4999999999999999E-4</v>
      </c>
      <c r="O72" s="234">
        <f>ROUND(E72*N72,2)</f>
        <v>0.02</v>
      </c>
      <c r="P72" s="234">
        <v>0</v>
      </c>
      <c r="Q72" s="234">
        <f>ROUND(E72*P72,2)</f>
        <v>0</v>
      </c>
      <c r="R72" s="235"/>
      <c r="S72" s="235" t="s">
        <v>277</v>
      </c>
      <c r="T72" s="235" t="s">
        <v>278</v>
      </c>
      <c r="U72" s="235">
        <v>0.21</v>
      </c>
      <c r="V72" s="235">
        <f>ROUND(E72*U72,2)</f>
        <v>7.77</v>
      </c>
      <c r="W72" s="235"/>
      <c r="X72" s="235" t="s">
        <v>279</v>
      </c>
      <c r="Y72" s="235" t="s">
        <v>280</v>
      </c>
      <c r="Z72" s="214"/>
      <c r="AA72" s="214"/>
      <c r="AB72" s="214"/>
      <c r="AC72" s="214"/>
      <c r="AD72" s="214"/>
      <c r="AE72" s="214"/>
      <c r="AF72" s="214"/>
      <c r="AG72" s="214" t="s">
        <v>293</v>
      </c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</row>
    <row r="73" spans="1:60" outlineLevel="2" x14ac:dyDescent="0.2">
      <c r="A73" s="231"/>
      <c r="B73" s="232"/>
      <c r="C73" s="263" t="s">
        <v>1191</v>
      </c>
      <c r="D73" s="237"/>
      <c r="E73" s="238">
        <v>33.950000000000003</v>
      </c>
      <c r="F73" s="235"/>
      <c r="G73" s="235"/>
      <c r="H73" s="235"/>
      <c r="I73" s="235"/>
      <c r="J73" s="235"/>
      <c r="K73" s="235"/>
      <c r="L73" s="235"/>
      <c r="M73" s="235"/>
      <c r="N73" s="234"/>
      <c r="O73" s="234"/>
      <c r="P73" s="234"/>
      <c r="Q73" s="234"/>
      <c r="R73" s="235"/>
      <c r="S73" s="235"/>
      <c r="T73" s="235"/>
      <c r="U73" s="235"/>
      <c r="V73" s="235"/>
      <c r="W73" s="235"/>
      <c r="X73" s="235"/>
      <c r="Y73" s="235"/>
      <c r="Z73" s="214"/>
      <c r="AA73" s="214"/>
      <c r="AB73" s="214"/>
      <c r="AC73" s="214"/>
      <c r="AD73" s="214"/>
      <c r="AE73" s="214"/>
      <c r="AF73" s="214"/>
      <c r="AG73" s="214" t="s">
        <v>283</v>
      </c>
      <c r="AH73" s="214">
        <v>0</v>
      </c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</row>
    <row r="74" spans="1:60" outlineLevel="3" x14ac:dyDescent="0.2">
      <c r="A74" s="231"/>
      <c r="B74" s="232"/>
      <c r="C74" s="263" t="s">
        <v>1192</v>
      </c>
      <c r="D74" s="237"/>
      <c r="E74" s="238">
        <v>2.3250000000000002</v>
      </c>
      <c r="F74" s="235"/>
      <c r="G74" s="235"/>
      <c r="H74" s="235"/>
      <c r="I74" s="235"/>
      <c r="J74" s="235"/>
      <c r="K74" s="235"/>
      <c r="L74" s="235"/>
      <c r="M74" s="235"/>
      <c r="N74" s="234"/>
      <c r="O74" s="234"/>
      <c r="P74" s="234"/>
      <c r="Q74" s="234"/>
      <c r="R74" s="235"/>
      <c r="S74" s="235"/>
      <c r="T74" s="235"/>
      <c r="U74" s="235"/>
      <c r="V74" s="235"/>
      <c r="W74" s="235"/>
      <c r="X74" s="235"/>
      <c r="Y74" s="235"/>
      <c r="Z74" s="214"/>
      <c r="AA74" s="214"/>
      <c r="AB74" s="214"/>
      <c r="AC74" s="214"/>
      <c r="AD74" s="214"/>
      <c r="AE74" s="214"/>
      <c r="AF74" s="214"/>
      <c r="AG74" s="214" t="s">
        <v>283</v>
      </c>
      <c r="AH74" s="214">
        <v>0</v>
      </c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</row>
    <row r="75" spans="1:60" outlineLevel="3" x14ac:dyDescent="0.2">
      <c r="A75" s="231"/>
      <c r="B75" s="232"/>
      <c r="C75" s="263" t="s">
        <v>1193</v>
      </c>
      <c r="D75" s="237"/>
      <c r="E75" s="238">
        <v>0.73499999999999999</v>
      </c>
      <c r="F75" s="235"/>
      <c r="G75" s="235"/>
      <c r="H75" s="235"/>
      <c r="I75" s="235"/>
      <c r="J75" s="235"/>
      <c r="K75" s="235"/>
      <c r="L75" s="235"/>
      <c r="M75" s="235"/>
      <c r="N75" s="234"/>
      <c r="O75" s="234"/>
      <c r="P75" s="234"/>
      <c r="Q75" s="234"/>
      <c r="R75" s="235"/>
      <c r="S75" s="235"/>
      <c r="T75" s="235"/>
      <c r="U75" s="235"/>
      <c r="V75" s="235"/>
      <c r="W75" s="235"/>
      <c r="X75" s="235"/>
      <c r="Y75" s="235"/>
      <c r="Z75" s="214"/>
      <c r="AA75" s="214"/>
      <c r="AB75" s="214"/>
      <c r="AC75" s="214"/>
      <c r="AD75" s="214"/>
      <c r="AE75" s="214"/>
      <c r="AF75" s="214"/>
      <c r="AG75" s="214" t="s">
        <v>283</v>
      </c>
      <c r="AH75" s="214">
        <v>0</v>
      </c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</row>
    <row r="76" spans="1:60" outlineLevel="1" x14ac:dyDescent="0.2">
      <c r="A76" s="254">
        <v>25</v>
      </c>
      <c r="B76" s="255" t="s">
        <v>1001</v>
      </c>
      <c r="C76" s="264" t="s">
        <v>1002</v>
      </c>
      <c r="D76" s="256" t="s">
        <v>342</v>
      </c>
      <c r="E76" s="257">
        <v>37.01</v>
      </c>
      <c r="F76" s="258"/>
      <c r="G76" s="259">
        <f>ROUND(E76*F76,2)</f>
        <v>0</v>
      </c>
      <c r="H76" s="236"/>
      <c r="I76" s="235">
        <f>ROUND(E76*H76,2)</f>
        <v>0</v>
      </c>
      <c r="J76" s="236"/>
      <c r="K76" s="235">
        <f>ROUND(E76*J76,2)</f>
        <v>0</v>
      </c>
      <c r="L76" s="235">
        <v>21</v>
      </c>
      <c r="M76" s="235">
        <f>G76*(1+L76/100)</f>
        <v>0</v>
      </c>
      <c r="N76" s="234">
        <v>4.8169999999999998E-2</v>
      </c>
      <c r="O76" s="234">
        <f>ROUND(E76*N76,2)</f>
        <v>1.78</v>
      </c>
      <c r="P76" s="234">
        <v>0</v>
      </c>
      <c r="Q76" s="234">
        <f>ROUND(E76*P76,2)</f>
        <v>0</v>
      </c>
      <c r="R76" s="235"/>
      <c r="S76" s="235" t="s">
        <v>277</v>
      </c>
      <c r="T76" s="235" t="s">
        <v>278</v>
      </c>
      <c r="U76" s="235">
        <v>0.74299999999999999</v>
      </c>
      <c r="V76" s="235">
        <f>ROUND(E76*U76,2)</f>
        <v>27.5</v>
      </c>
      <c r="W76" s="235"/>
      <c r="X76" s="235" t="s">
        <v>279</v>
      </c>
      <c r="Y76" s="235" t="s">
        <v>280</v>
      </c>
      <c r="Z76" s="214"/>
      <c r="AA76" s="214"/>
      <c r="AB76" s="214"/>
      <c r="AC76" s="214"/>
      <c r="AD76" s="214"/>
      <c r="AE76" s="214"/>
      <c r="AF76" s="214"/>
      <c r="AG76" s="214" t="s">
        <v>293</v>
      </c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</row>
    <row r="77" spans="1:60" outlineLevel="1" x14ac:dyDescent="0.2">
      <c r="A77" s="248">
        <v>26</v>
      </c>
      <c r="B77" s="249" t="s">
        <v>1006</v>
      </c>
      <c r="C77" s="262" t="s">
        <v>1007</v>
      </c>
      <c r="D77" s="250" t="s">
        <v>351</v>
      </c>
      <c r="E77" s="251">
        <v>12</v>
      </c>
      <c r="F77" s="252"/>
      <c r="G77" s="253">
        <f>ROUND(E77*F77,2)</f>
        <v>0</v>
      </c>
      <c r="H77" s="236"/>
      <c r="I77" s="235">
        <f>ROUND(E77*H77,2)</f>
        <v>0</v>
      </c>
      <c r="J77" s="236"/>
      <c r="K77" s="235">
        <f>ROUND(E77*J77,2)</f>
        <v>0</v>
      </c>
      <c r="L77" s="235">
        <v>21</v>
      </c>
      <c r="M77" s="235">
        <f>G77*(1+L77/100)</f>
        <v>0</v>
      </c>
      <c r="N77" s="234">
        <v>4.4999999999999999E-4</v>
      </c>
      <c r="O77" s="234">
        <f>ROUND(E77*N77,2)</f>
        <v>0.01</v>
      </c>
      <c r="P77" s="234">
        <v>0</v>
      </c>
      <c r="Q77" s="234">
        <f>ROUND(E77*P77,2)</f>
        <v>0</v>
      </c>
      <c r="R77" s="235"/>
      <c r="S77" s="235" t="s">
        <v>277</v>
      </c>
      <c r="T77" s="235" t="s">
        <v>278</v>
      </c>
      <c r="U77" s="235">
        <v>0</v>
      </c>
      <c r="V77" s="235">
        <f>ROUND(E77*U77,2)</f>
        <v>0</v>
      </c>
      <c r="W77" s="235"/>
      <c r="X77" s="235" t="s">
        <v>279</v>
      </c>
      <c r="Y77" s="235" t="s">
        <v>280</v>
      </c>
      <c r="Z77" s="214"/>
      <c r="AA77" s="214"/>
      <c r="AB77" s="214"/>
      <c r="AC77" s="214"/>
      <c r="AD77" s="214"/>
      <c r="AE77" s="214"/>
      <c r="AF77" s="214"/>
      <c r="AG77" s="214" t="s">
        <v>293</v>
      </c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</row>
    <row r="78" spans="1:60" outlineLevel="2" x14ac:dyDescent="0.2">
      <c r="A78" s="231"/>
      <c r="B78" s="232"/>
      <c r="C78" s="263" t="s">
        <v>1008</v>
      </c>
      <c r="D78" s="237"/>
      <c r="E78" s="238">
        <v>6</v>
      </c>
      <c r="F78" s="235"/>
      <c r="G78" s="235"/>
      <c r="H78" s="235"/>
      <c r="I78" s="235"/>
      <c r="J78" s="235"/>
      <c r="K78" s="235"/>
      <c r="L78" s="235"/>
      <c r="M78" s="235"/>
      <c r="N78" s="234"/>
      <c r="O78" s="234"/>
      <c r="P78" s="234"/>
      <c r="Q78" s="234"/>
      <c r="R78" s="235"/>
      <c r="S78" s="235"/>
      <c r="T78" s="235"/>
      <c r="U78" s="235"/>
      <c r="V78" s="235"/>
      <c r="W78" s="235"/>
      <c r="X78" s="235"/>
      <c r="Y78" s="235"/>
      <c r="Z78" s="214"/>
      <c r="AA78" s="214"/>
      <c r="AB78" s="214"/>
      <c r="AC78" s="214"/>
      <c r="AD78" s="214"/>
      <c r="AE78" s="214"/>
      <c r="AF78" s="214"/>
      <c r="AG78" s="214" t="s">
        <v>283</v>
      </c>
      <c r="AH78" s="214">
        <v>0</v>
      </c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</row>
    <row r="79" spans="1:60" outlineLevel="3" x14ac:dyDescent="0.2">
      <c r="A79" s="231"/>
      <c r="B79" s="232"/>
      <c r="C79" s="263" t="s">
        <v>1009</v>
      </c>
      <c r="D79" s="237"/>
      <c r="E79" s="238">
        <v>6</v>
      </c>
      <c r="F79" s="235"/>
      <c r="G79" s="235"/>
      <c r="H79" s="235"/>
      <c r="I79" s="235"/>
      <c r="J79" s="235"/>
      <c r="K79" s="235"/>
      <c r="L79" s="235"/>
      <c r="M79" s="235"/>
      <c r="N79" s="234"/>
      <c r="O79" s="234"/>
      <c r="P79" s="234"/>
      <c r="Q79" s="234"/>
      <c r="R79" s="235"/>
      <c r="S79" s="235"/>
      <c r="T79" s="235"/>
      <c r="U79" s="235"/>
      <c r="V79" s="235"/>
      <c r="W79" s="235"/>
      <c r="X79" s="235"/>
      <c r="Y79" s="235"/>
      <c r="Z79" s="214"/>
      <c r="AA79" s="214"/>
      <c r="AB79" s="214"/>
      <c r="AC79" s="214"/>
      <c r="AD79" s="214"/>
      <c r="AE79" s="214"/>
      <c r="AF79" s="214"/>
      <c r="AG79" s="214" t="s">
        <v>283</v>
      </c>
      <c r="AH79" s="214">
        <v>0</v>
      </c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</row>
    <row r="80" spans="1:60" ht="22.5" outlineLevel="1" x14ac:dyDescent="0.2">
      <c r="A80" s="248">
        <v>27</v>
      </c>
      <c r="B80" s="249" t="s">
        <v>1198</v>
      </c>
      <c r="C80" s="262" t="s">
        <v>1199</v>
      </c>
      <c r="D80" s="250" t="s">
        <v>351</v>
      </c>
      <c r="E80" s="251">
        <v>21.84</v>
      </c>
      <c r="F80" s="252"/>
      <c r="G80" s="253">
        <f>ROUND(E80*F80,2)</f>
        <v>0</v>
      </c>
      <c r="H80" s="236"/>
      <c r="I80" s="235">
        <f>ROUND(E80*H80,2)</f>
        <v>0</v>
      </c>
      <c r="J80" s="236"/>
      <c r="K80" s="235">
        <f>ROUND(E80*J80,2)</f>
        <v>0</v>
      </c>
      <c r="L80" s="235">
        <v>21</v>
      </c>
      <c r="M80" s="235">
        <f>G80*(1+L80/100)</f>
        <v>0</v>
      </c>
      <c r="N80" s="234">
        <v>1.4999999999999999E-4</v>
      </c>
      <c r="O80" s="234">
        <f>ROUND(E80*N80,2)</f>
        <v>0</v>
      </c>
      <c r="P80" s="234">
        <v>0</v>
      </c>
      <c r="Q80" s="234">
        <f>ROUND(E80*P80,2)</f>
        <v>0</v>
      </c>
      <c r="R80" s="235"/>
      <c r="S80" s="235" t="s">
        <v>277</v>
      </c>
      <c r="T80" s="235" t="s">
        <v>278</v>
      </c>
      <c r="U80" s="235">
        <v>0.06</v>
      </c>
      <c r="V80" s="235">
        <f>ROUND(E80*U80,2)</f>
        <v>1.31</v>
      </c>
      <c r="W80" s="235"/>
      <c r="X80" s="235" t="s">
        <v>279</v>
      </c>
      <c r="Y80" s="235" t="s">
        <v>280</v>
      </c>
      <c r="Z80" s="214"/>
      <c r="AA80" s="214"/>
      <c r="AB80" s="214"/>
      <c r="AC80" s="214"/>
      <c r="AD80" s="214"/>
      <c r="AE80" s="214"/>
      <c r="AF80" s="214"/>
      <c r="AG80" s="214" t="s">
        <v>293</v>
      </c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</row>
    <row r="81" spans="1:60" outlineLevel="2" x14ac:dyDescent="0.2">
      <c r="A81" s="231"/>
      <c r="B81" s="232"/>
      <c r="C81" s="263" t="s">
        <v>1200</v>
      </c>
      <c r="D81" s="237"/>
      <c r="E81" s="238">
        <v>21.84</v>
      </c>
      <c r="F81" s="235"/>
      <c r="G81" s="235"/>
      <c r="H81" s="235"/>
      <c r="I81" s="235"/>
      <c r="J81" s="235"/>
      <c r="K81" s="235"/>
      <c r="L81" s="235"/>
      <c r="M81" s="235"/>
      <c r="N81" s="234"/>
      <c r="O81" s="234"/>
      <c r="P81" s="234"/>
      <c r="Q81" s="234"/>
      <c r="R81" s="235"/>
      <c r="S81" s="235"/>
      <c r="T81" s="235"/>
      <c r="U81" s="235"/>
      <c r="V81" s="235"/>
      <c r="W81" s="235"/>
      <c r="X81" s="235"/>
      <c r="Y81" s="235"/>
      <c r="Z81" s="214"/>
      <c r="AA81" s="214"/>
      <c r="AB81" s="214"/>
      <c r="AC81" s="214"/>
      <c r="AD81" s="214"/>
      <c r="AE81" s="214"/>
      <c r="AF81" s="214"/>
      <c r="AG81" s="214" t="s">
        <v>283</v>
      </c>
      <c r="AH81" s="214">
        <v>0</v>
      </c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</row>
    <row r="82" spans="1:60" x14ac:dyDescent="0.2">
      <c r="A82" s="241" t="s">
        <v>272</v>
      </c>
      <c r="B82" s="242" t="s">
        <v>156</v>
      </c>
      <c r="C82" s="261" t="s">
        <v>157</v>
      </c>
      <c r="D82" s="243"/>
      <c r="E82" s="244"/>
      <c r="F82" s="245"/>
      <c r="G82" s="246">
        <f>SUMIF(AG83:AG87,"&lt;&gt;NOR",G83:G87)</f>
        <v>0</v>
      </c>
      <c r="H82" s="240"/>
      <c r="I82" s="240">
        <f>SUM(I83:I87)</f>
        <v>0</v>
      </c>
      <c r="J82" s="240"/>
      <c r="K82" s="240">
        <f>SUM(K83:K87)</f>
        <v>0</v>
      </c>
      <c r="L82" s="240"/>
      <c r="M82" s="240">
        <f>SUM(M83:M87)</f>
        <v>0</v>
      </c>
      <c r="N82" s="239"/>
      <c r="O82" s="239">
        <f>SUM(O83:O87)</f>
        <v>8.76</v>
      </c>
      <c r="P82" s="239"/>
      <c r="Q82" s="239">
        <f>SUM(Q83:Q87)</f>
        <v>0</v>
      </c>
      <c r="R82" s="240"/>
      <c r="S82" s="240"/>
      <c r="T82" s="240"/>
      <c r="U82" s="240"/>
      <c r="V82" s="240">
        <f>SUM(V83:V87)</f>
        <v>11.05</v>
      </c>
      <c r="W82" s="240"/>
      <c r="X82" s="240"/>
      <c r="Y82" s="240"/>
      <c r="AG82" t="s">
        <v>273</v>
      </c>
    </row>
    <row r="83" spans="1:60" outlineLevel="1" x14ac:dyDescent="0.2">
      <c r="A83" s="248">
        <v>28</v>
      </c>
      <c r="B83" s="249" t="s">
        <v>1201</v>
      </c>
      <c r="C83" s="262" t="s">
        <v>1202</v>
      </c>
      <c r="D83" s="250" t="s">
        <v>276</v>
      </c>
      <c r="E83" s="251">
        <v>3.44</v>
      </c>
      <c r="F83" s="252"/>
      <c r="G83" s="253">
        <f>ROUND(E83*F83,2)</f>
        <v>0</v>
      </c>
      <c r="H83" s="236"/>
      <c r="I83" s="235">
        <f>ROUND(E83*H83,2)</f>
        <v>0</v>
      </c>
      <c r="J83" s="236"/>
      <c r="K83" s="235">
        <f>ROUND(E83*J83,2)</f>
        <v>0</v>
      </c>
      <c r="L83" s="235">
        <v>21</v>
      </c>
      <c r="M83" s="235">
        <f>G83*(1+L83/100)</f>
        <v>0</v>
      </c>
      <c r="N83" s="234">
        <v>2.5249999999999999</v>
      </c>
      <c r="O83" s="234">
        <f>ROUND(E83*N83,2)</f>
        <v>8.69</v>
      </c>
      <c r="P83" s="234">
        <v>0</v>
      </c>
      <c r="Q83" s="234">
        <f>ROUND(E83*P83,2)</f>
        <v>0</v>
      </c>
      <c r="R83" s="235"/>
      <c r="S83" s="235" t="s">
        <v>277</v>
      </c>
      <c r="T83" s="235" t="s">
        <v>278</v>
      </c>
      <c r="U83" s="235">
        <v>3.2130000000000001</v>
      </c>
      <c r="V83" s="235">
        <f>ROUND(E83*U83,2)</f>
        <v>11.05</v>
      </c>
      <c r="W83" s="235"/>
      <c r="X83" s="235" t="s">
        <v>279</v>
      </c>
      <c r="Y83" s="235" t="s">
        <v>280</v>
      </c>
      <c r="Z83" s="214"/>
      <c r="AA83" s="214"/>
      <c r="AB83" s="214"/>
      <c r="AC83" s="214"/>
      <c r="AD83" s="214"/>
      <c r="AE83" s="214"/>
      <c r="AF83" s="214"/>
      <c r="AG83" s="214" t="s">
        <v>293</v>
      </c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</row>
    <row r="84" spans="1:60" outlineLevel="2" x14ac:dyDescent="0.2">
      <c r="A84" s="231"/>
      <c r="B84" s="232"/>
      <c r="C84" s="263" t="s">
        <v>1203</v>
      </c>
      <c r="D84" s="237"/>
      <c r="E84" s="238">
        <v>3.375</v>
      </c>
      <c r="F84" s="235"/>
      <c r="G84" s="235"/>
      <c r="H84" s="235"/>
      <c r="I84" s="235"/>
      <c r="J84" s="235"/>
      <c r="K84" s="235"/>
      <c r="L84" s="235"/>
      <c r="M84" s="235"/>
      <c r="N84" s="234"/>
      <c r="O84" s="234"/>
      <c r="P84" s="234"/>
      <c r="Q84" s="234"/>
      <c r="R84" s="235"/>
      <c r="S84" s="235"/>
      <c r="T84" s="235"/>
      <c r="U84" s="235"/>
      <c r="V84" s="235"/>
      <c r="W84" s="235"/>
      <c r="X84" s="235"/>
      <c r="Y84" s="235"/>
      <c r="Z84" s="214"/>
      <c r="AA84" s="214"/>
      <c r="AB84" s="214"/>
      <c r="AC84" s="214"/>
      <c r="AD84" s="214"/>
      <c r="AE84" s="214"/>
      <c r="AF84" s="214"/>
      <c r="AG84" s="214" t="s">
        <v>283</v>
      </c>
      <c r="AH84" s="214">
        <v>0</v>
      </c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</row>
    <row r="85" spans="1:60" outlineLevel="3" x14ac:dyDescent="0.2">
      <c r="A85" s="231"/>
      <c r="B85" s="232"/>
      <c r="C85" s="263" t="s">
        <v>1204</v>
      </c>
      <c r="D85" s="237"/>
      <c r="E85" s="238">
        <v>6.5000000000000002E-2</v>
      </c>
      <c r="F85" s="235"/>
      <c r="G85" s="235"/>
      <c r="H85" s="235"/>
      <c r="I85" s="235"/>
      <c r="J85" s="235"/>
      <c r="K85" s="235"/>
      <c r="L85" s="235"/>
      <c r="M85" s="235"/>
      <c r="N85" s="234"/>
      <c r="O85" s="234"/>
      <c r="P85" s="234"/>
      <c r="Q85" s="234"/>
      <c r="R85" s="235"/>
      <c r="S85" s="235"/>
      <c r="T85" s="235"/>
      <c r="U85" s="235"/>
      <c r="V85" s="235"/>
      <c r="W85" s="235"/>
      <c r="X85" s="235"/>
      <c r="Y85" s="235"/>
      <c r="Z85" s="214"/>
      <c r="AA85" s="214"/>
      <c r="AB85" s="214"/>
      <c r="AC85" s="214"/>
      <c r="AD85" s="214"/>
      <c r="AE85" s="214"/>
      <c r="AF85" s="214"/>
      <c r="AG85" s="214" t="s">
        <v>283</v>
      </c>
      <c r="AH85" s="214">
        <v>0</v>
      </c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</row>
    <row r="86" spans="1:60" ht="22.5" outlineLevel="1" x14ac:dyDescent="0.2">
      <c r="A86" s="248">
        <v>29</v>
      </c>
      <c r="B86" s="249" t="s">
        <v>1205</v>
      </c>
      <c r="C86" s="262" t="s">
        <v>1206</v>
      </c>
      <c r="D86" s="250" t="s">
        <v>342</v>
      </c>
      <c r="E86" s="251">
        <v>9.83</v>
      </c>
      <c r="F86" s="252"/>
      <c r="G86" s="253">
        <f>ROUND(E86*F86,2)</f>
        <v>0</v>
      </c>
      <c r="H86" s="236"/>
      <c r="I86" s="235">
        <f>ROUND(E86*H86,2)</f>
        <v>0</v>
      </c>
      <c r="J86" s="236"/>
      <c r="K86" s="235">
        <f>ROUND(E86*J86,2)</f>
        <v>0</v>
      </c>
      <c r="L86" s="235">
        <v>21</v>
      </c>
      <c r="M86" s="235">
        <f>G86*(1+L86/100)</f>
        <v>0</v>
      </c>
      <c r="N86" s="234">
        <v>7.0000000000000001E-3</v>
      </c>
      <c r="O86" s="234">
        <f>ROUND(E86*N86,2)</f>
        <v>7.0000000000000007E-2</v>
      </c>
      <c r="P86" s="234">
        <v>0</v>
      </c>
      <c r="Q86" s="234">
        <f>ROUND(E86*P86,2)</f>
        <v>0</v>
      </c>
      <c r="R86" s="235"/>
      <c r="S86" s="235" t="s">
        <v>311</v>
      </c>
      <c r="T86" s="235" t="s">
        <v>312</v>
      </c>
      <c r="U86" s="235">
        <v>0</v>
      </c>
      <c r="V86" s="235">
        <f>ROUND(E86*U86,2)</f>
        <v>0</v>
      </c>
      <c r="W86" s="235"/>
      <c r="X86" s="235" t="s">
        <v>346</v>
      </c>
      <c r="Y86" s="235" t="s">
        <v>280</v>
      </c>
      <c r="Z86" s="214"/>
      <c r="AA86" s="214"/>
      <c r="AB86" s="214"/>
      <c r="AC86" s="214"/>
      <c r="AD86" s="214"/>
      <c r="AE86" s="214"/>
      <c r="AF86" s="214"/>
      <c r="AG86" s="214" t="s">
        <v>347</v>
      </c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</row>
    <row r="87" spans="1:60" outlineLevel="2" x14ac:dyDescent="0.2">
      <c r="A87" s="231"/>
      <c r="B87" s="232"/>
      <c r="C87" s="263" t="s">
        <v>1207</v>
      </c>
      <c r="D87" s="237"/>
      <c r="E87" s="238">
        <v>9.83</v>
      </c>
      <c r="F87" s="235"/>
      <c r="G87" s="235"/>
      <c r="H87" s="235"/>
      <c r="I87" s="235"/>
      <c r="J87" s="235"/>
      <c r="K87" s="235"/>
      <c r="L87" s="235"/>
      <c r="M87" s="235"/>
      <c r="N87" s="234"/>
      <c r="O87" s="234"/>
      <c r="P87" s="234"/>
      <c r="Q87" s="234"/>
      <c r="R87" s="235"/>
      <c r="S87" s="235"/>
      <c r="T87" s="235"/>
      <c r="U87" s="235"/>
      <c r="V87" s="235"/>
      <c r="W87" s="235"/>
      <c r="X87" s="235"/>
      <c r="Y87" s="235"/>
      <c r="Z87" s="214"/>
      <c r="AA87" s="214"/>
      <c r="AB87" s="214"/>
      <c r="AC87" s="214"/>
      <c r="AD87" s="214"/>
      <c r="AE87" s="214"/>
      <c r="AF87" s="214"/>
      <c r="AG87" s="214" t="s">
        <v>283</v>
      </c>
      <c r="AH87" s="214">
        <v>0</v>
      </c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</row>
    <row r="88" spans="1:60" x14ac:dyDescent="0.2">
      <c r="A88" s="241" t="s">
        <v>272</v>
      </c>
      <c r="B88" s="242" t="s">
        <v>158</v>
      </c>
      <c r="C88" s="261" t="s">
        <v>159</v>
      </c>
      <c r="D88" s="243"/>
      <c r="E88" s="244"/>
      <c r="F88" s="245"/>
      <c r="G88" s="246">
        <f>SUMIF(AG89:AG91,"&lt;&gt;NOR",G89:G91)</f>
        <v>0</v>
      </c>
      <c r="H88" s="240"/>
      <c r="I88" s="240">
        <f>SUM(I89:I91)</f>
        <v>0</v>
      </c>
      <c r="J88" s="240"/>
      <c r="K88" s="240">
        <f>SUM(K89:K91)</f>
        <v>0</v>
      </c>
      <c r="L88" s="240"/>
      <c r="M88" s="240">
        <f>SUM(M89:M91)</f>
        <v>0</v>
      </c>
      <c r="N88" s="239"/>
      <c r="O88" s="239">
        <f>SUM(O89:O91)</f>
        <v>0.3</v>
      </c>
      <c r="P88" s="239"/>
      <c r="Q88" s="239">
        <f>SUM(Q89:Q91)</f>
        <v>0</v>
      </c>
      <c r="R88" s="240"/>
      <c r="S88" s="240"/>
      <c r="T88" s="240"/>
      <c r="U88" s="240"/>
      <c r="V88" s="240">
        <f>SUM(V89:V91)</f>
        <v>14.88</v>
      </c>
      <c r="W88" s="240"/>
      <c r="X88" s="240"/>
      <c r="Y88" s="240"/>
      <c r="AG88" t="s">
        <v>273</v>
      </c>
    </row>
    <row r="89" spans="1:60" ht="22.5" outlineLevel="1" x14ac:dyDescent="0.2">
      <c r="A89" s="254">
        <v>30</v>
      </c>
      <c r="B89" s="255" t="s">
        <v>1208</v>
      </c>
      <c r="C89" s="264" t="s">
        <v>1209</v>
      </c>
      <c r="D89" s="256" t="s">
        <v>374</v>
      </c>
      <c r="E89" s="257">
        <v>6</v>
      </c>
      <c r="F89" s="258"/>
      <c r="G89" s="259">
        <f>ROUND(E89*F89,2)</f>
        <v>0</v>
      </c>
      <c r="H89" s="236"/>
      <c r="I89" s="235">
        <f>ROUND(E89*H89,2)</f>
        <v>0</v>
      </c>
      <c r="J89" s="236"/>
      <c r="K89" s="235">
        <f>ROUND(E89*J89,2)</f>
        <v>0</v>
      </c>
      <c r="L89" s="235">
        <v>21</v>
      </c>
      <c r="M89" s="235">
        <f>G89*(1+L89/100)</f>
        <v>0</v>
      </c>
      <c r="N89" s="234">
        <v>3.4169999999999999E-2</v>
      </c>
      <c r="O89" s="234">
        <f>ROUND(E89*N89,2)</f>
        <v>0.21</v>
      </c>
      <c r="P89" s="234">
        <v>0</v>
      </c>
      <c r="Q89" s="234">
        <f>ROUND(E89*P89,2)</f>
        <v>0</v>
      </c>
      <c r="R89" s="235"/>
      <c r="S89" s="235" t="s">
        <v>277</v>
      </c>
      <c r="T89" s="235" t="s">
        <v>278</v>
      </c>
      <c r="U89" s="235">
        <v>1.86</v>
      </c>
      <c r="V89" s="235">
        <f>ROUND(E89*U89,2)</f>
        <v>11.16</v>
      </c>
      <c r="W89" s="235"/>
      <c r="X89" s="235" t="s">
        <v>279</v>
      </c>
      <c r="Y89" s="235" t="s">
        <v>280</v>
      </c>
      <c r="Z89" s="214"/>
      <c r="AA89" s="214"/>
      <c r="AB89" s="214"/>
      <c r="AC89" s="214"/>
      <c r="AD89" s="214"/>
      <c r="AE89" s="214"/>
      <c r="AF89" s="214"/>
      <c r="AG89" s="214" t="s">
        <v>293</v>
      </c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</row>
    <row r="90" spans="1:60" ht="22.5" outlineLevel="1" x14ac:dyDescent="0.2">
      <c r="A90" s="254">
        <v>31</v>
      </c>
      <c r="B90" s="255" t="s">
        <v>1038</v>
      </c>
      <c r="C90" s="264" t="s">
        <v>1210</v>
      </c>
      <c r="D90" s="256" t="s">
        <v>374</v>
      </c>
      <c r="E90" s="257">
        <v>1</v>
      </c>
      <c r="F90" s="258"/>
      <c r="G90" s="259">
        <f>ROUND(E90*F90,2)</f>
        <v>0</v>
      </c>
      <c r="H90" s="236"/>
      <c r="I90" s="235">
        <f>ROUND(E90*H90,2)</f>
        <v>0</v>
      </c>
      <c r="J90" s="236"/>
      <c r="K90" s="235">
        <f>ROUND(E90*J90,2)</f>
        <v>0</v>
      </c>
      <c r="L90" s="235">
        <v>21</v>
      </c>
      <c r="M90" s="235">
        <f>G90*(1+L90/100)</f>
        <v>0</v>
      </c>
      <c r="N90" s="234">
        <v>3.1109999999999999E-2</v>
      </c>
      <c r="O90" s="234">
        <f>ROUND(E90*N90,2)</f>
        <v>0.03</v>
      </c>
      <c r="P90" s="234">
        <v>0</v>
      </c>
      <c r="Q90" s="234">
        <f>ROUND(E90*P90,2)</f>
        <v>0</v>
      </c>
      <c r="R90" s="235"/>
      <c r="S90" s="235" t="s">
        <v>311</v>
      </c>
      <c r="T90" s="235" t="s">
        <v>312</v>
      </c>
      <c r="U90" s="235">
        <v>0</v>
      </c>
      <c r="V90" s="235">
        <f>ROUND(E90*U90,2)</f>
        <v>0</v>
      </c>
      <c r="W90" s="235"/>
      <c r="X90" s="235" t="s">
        <v>279</v>
      </c>
      <c r="Y90" s="235" t="s">
        <v>280</v>
      </c>
      <c r="Z90" s="214"/>
      <c r="AA90" s="214"/>
      <c r="AB90" s="214"/>
      <c r="AC90" s="214"/>
      <c r="AD90" s="214"/>
      <c r="AE90" s="214"/>
      <c r="AF90" s="214"/>
      <c r="AG90" s="214" t="s">
        <v>281</v>
      </c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</row>
    <row r="91" spans="1:60" ht="22.5" outlineLevel="1" x14ac:dyDescent="0.2">
      <c r="A91" s="254">
        <v>32</v>
      </c>
      <c r="B91" s="255" t="s">
        <v>1211</v>
      </c>
      <c r="C91" s="264" t="s">
        <v>1212</v>
      </c>
      <c r="D91" s="256" t="s">
        <v>374</v>
      </c>
      <c r="E91" s="257">
        <v>2</v>
      </c>
      <c r="F91" s="258"/>
      <c r="G91" s="259">
        <f>ROUND(E91*F91,2)</f>
        <v>0</v>
      </c>
      <c r="H91" s="236"/>
      <c r="I91" s="235">
        <f>ROUND(E91*H91,2)</f>
        <v>0</v>
      </c>
      <c r="J91" s="236"/>
      <c r="K91" s="235">
        <f>ROUND(E91*J91,2)</f>
        <v>0</v>
      </c>
      <c r="L91" s="235">
        <v>21</v>
      </c>
      <c r="M91" s="235">
        <f>G91*(1+L91/100)</f>
        <v>0</v>
      </c>
      <c r="N91" s="234">
        <v>2.937E-2</v>
      </c>
      <c r="O91" s="234">
        <f>ROUND(E91*N91,2)</f>
        <v>0.06</v>
      </c>
      <c r="P91" s="234">
        <v>0</v>
      </c>
      <c r="Q91" s="234">
        <f>ROUND(E91*P91,2)</f>
        <v>0</v>
      </c>
      <c r="R91" s="235"/>
      <c r="S91" s="235" t="s">
        <v>277</v>
      </c>
      <c r="T91" s="235" t="s">
        <v>278</v>
      </c>
      <c r="U91" s="235">
        <v>1.86</v>
      </c>
      <c r="V91" s="235">
        <f>ROUND(E91*U91,2)</f>
        <v>3.72</v>
      </c>
      <c r="W91" s="235"/>
      <c r="X91" s="235" t="s">
        <v>279</v>
      </c>
      <c r="Y91" s="235" t="s">
        <v>280</v>
      </c>
      <c r="Z91" s="214"/>
      <c r="AA91" s="214"/>
      <c r="AB91" s="214"/>
      <c r="AC91" s="214"/>
      <c r="AD91" s="214"/>
      <c r="AE91" s="214"/>
      <c r="AF91" s="214"/>
      <c r="AG91" s="214" t="s">
        <v>293</v>
      </c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</row>
    <row r="92" spans="1:60" x14ac:dyDescent="0.2">
      <c r="A92" s="241" t="s">
        <v>272</v>
      </c>
      <c r="B92" s="242" t="s">
        <v>179</v>
      </c>
      <c r="C92" s="261" t="s">
        <v>180</v>
      </c>
      <c r="D92" s="243"/>
      <c r="E92" s="244"/>
      <c r="F92" s="245"/>
      <c r="G92" s="246">
        <f>SUMIF(AG93:AG93,"&lt;&gt;NOR",G93:G93)</f>
        <v>0</v>
      </c>
      <c r="H92" s="240"/>
      <c r="I92" s="240">
        <f>SUM(I93:I93)</f>
        <v>0</v>
      </c>
      <c r="J92" s="240"/>
      <c r="K92" s="240">
        <f>SUM(K93:K93)</f>
        <v>0</v>
      </c>
      <c r="L92" s="240"/>
      <c r="M92" s="240">
        <f>SUM(M93:M93)</f>
        <v>0</v>
      </c>
      <c r="N92" s="239"/>
      <c r="O92" s="239">
        <f>SUM(O93:O93)</f>
        <v>0</v>
      </c>
      <c r="P92" s="239"/>
      <c r="Q92" s="239">
        <f>SUM(Q93:Q93)</f>
        <v>0</v>
      </c>
      <c r="R92" s="240"/>
      <c r="S92" s="240"/>
      <c r="T92" s="240"/>
      <c r="U92" s="240"/>
      <c r="V92" s="240">
        <f>SUM(V93:V93)</f>
        <v>55.92</v>
      </c>
      <c r="W92" s="240"/>
      <c r="X92" s="240"/>
      <c r="Y92" s="240"/>
      <c r="AG92" t="s">
        <v>273</v>
      </c>
    </row>
    <row r="93" spans="1:60" outlineLevel="1" x14ac:dyDescent="0.2">
      <c r="A93" s="254">
        <v>33</v>
      </c>
      <c r="B93" s="255" t="s">
        <v>1061</v>
      </c>
      <c r="C93" s="264" t="s">
        <v>1062</v>
      </c>
      <c r="D93" s="256" t="s">
        <v>379</v>
      </c>
      <c r="E93" s="257">
        <v>65.628209999999996</v>
      </c>
      <c r="F93" s="258"/>
      <c r="G93" s="259">
        <f>ROUND(E93*F93,2)</f>
        <v>0</v>
      </c>
      <c r="H93" s="236"/>
      <c r="I93" s="235">
        <f>ROUND(E93*H93,2)</f>
        <v>0</v>
      </c>
      <c r="J93" s="236"/>
      <c r="K93" s="235">
        <f>ROUND(E93*J93,2)</f>
        <v>0</v>
      </c>
      <c r="L93" s="235">
        <v>21</v>
      </c>
      <c r="M93" s="235">
        <f>G93*(1+L93/100)</f>
        <v>0</v>
      </c>
      <c r="N93" s="234">
        <v>0</v>
      </c>
      <c r="O93" s="234">
        <f>ROUND(E93*N93,2)</f>
        <v>0</v>
      </c>
      <c r="P93" s="234">
        <v>0</v>
      </c>
      <c r="Q93" s="234">
        <f>ROUND(E93*P93,2)</f>
        <v>0</v>
      </c>
      <c r="R93" s="235"/>
      <c r="S93" s="235" t="s">
        <v>277</v>
      </c>
      <c r="T93" s="235" t="s">
        <v>278</v>
      </c>
      <c r="U93" s="235">
        <v>0.85199999999999998</v>
      </c>
      <c r="V93" s="235">
        <f>ROUND(E93*U93,2)</f>
        <v>55.92</v>
      </c>
      <c r="W93" s="235"/>
      <c r="X93" s="235" t="s">
        <v>705</v>
      </c>
      <c r="Y93" s="235" t="s">
        <v>280</v>
      </c>
      <c r="Z93" s="214"/>
      <c r="AA93" s="214"/>
      <c r="AB93" s="214"/>
      <c r="AC93" s="214"/>
      <c r="AD93" s="214"/>
      <c r="AE93" s="214"/>
      <c r="AF93" s="214"/>
      <c r="AG93" s="214" t="s">
        <v>706</v>
      </c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</row>
    <row r="94" spans="1:60" x14ac:dyDescent="0.2">
      <c r="A94" s="241" t="s">
        <v>272</v>
      </c>
      <c r="B94" s="242" t="s">
        <v>183</v>
      </c>
      <c r="C94" s="261" t="s">
        <v>184</v>
      </c>
      <c r="D94" s="243"/>
      <c r="E94" s="244"/>
      <c r="F94" s="245"/>
      <c r="G94" s="246">
        <f>SUMIF(AG95:AG107,"&lt;&gt;NOR",G95:G107)</f>
        <v>0</v>
      </c>
      <c r="H94" s="240"/>
      <c r="I94" s="240">
        <f>SUM(I95:I107)</f>
        <v>0</v>
      </c>
      <c r="J94" s="240"/>
      <c r="K94" s="240">
        <f>SUM(K95:K107)</f>
        <v>0</v>
      </c>
      <c r="L94" s="240"/>
      <c r="M94" s="240">
        <f>SUM(M95:M107)</f>
        <v>0</v>
      </c>
      <c r="N94" s="239"/>
      <c r="O94" s="239">
        <f>SUM(O95:O107)</f>
        <v>0.81</v>
      </c>
      <c r="P94" s="239"/>
      <c r="Q94" s="239">
        <f>SUM(Q95:Q107)</f>
        <v>0</v>
      </c>
      <c r="R94" s="240"/>
      <c r="S94" s="240"/>
      <c r="T94" s="240"/>
      <c r="U94" s="240"/>
      <c r="V94" s="240">
        <f>SUM(V95:V107)</f>
        <v>42.230000000000004</v>
      </c>
      <c r="W94" s="240"/>
      <c r="X94" s="240"/>
      <c r="Y94" s="240"/>
      <c r="AG94" t="s">
        <v>273</v>
      </c>
    </row>
    <row r="95" spans="1:60" ht="22.5" outlineLevel="1" x14ac:dyDescent="0.2">
      <c r="A95" s="254">
        <v>34</v>
      </c>
      <c r="B95" s="255" t="s">
        <v>1213</v>
      </c>
      <c r="C95" s="264" t="s">
        <v>1214</v>
      </c>
      <c r="D95" s="256" t="s">
        <v>342</v>
      </c>
      <c r="E95" s="257">
        <v>88.66</v>
      </c>
      <c r="F95" s="258"/>
      <c r="G95" s="259">
        <f>ROUND(E95*F95,2)</f>
        <v>0</v>
      </c>
      <c r="H95" s="236"/>
      <c r="I95" s="235">
        <f>ROUND(E95*H95,2)</f>
        <v>0</v>
      </c>
      <c r="J95" s="236"/>
      <c r="K95" s="235">
        <f>ROUND(E95*J95,2)</f>
        <v>0</v>
      </c>
      <c r="L95" s="235">
        <v>21</v>
      </c>
      <c r="M95" s="235">
        <f>G95*(1+L95/100)</f>
        <v>0</v>
      </c>
      <c r="N95" s="234">
        <v>2.0000000000000002E-5</v>
      </c>
      <c r="O95" s="234">
        <f>ROUND(E95*N95,2)</f>
        <v>0</v>
      </c>
      <c r="P95" s="234">
        <v>0</v>
      </c>
      <c r="Q95" s="234">
        <f>ROUND(E95*P95,2)</f>
        <v>0</v>
      </c>
      <c r="R95" s="235"/>
      <c r="S95" s="235" t="s">
        <v>277</v>
      </c>
      <c r="T95" s="235" t="s">
        <v>278</v>
      </c>
      <c r="U95" s="235">
        <v>0.18</v>
      </c>
      <c r="V95" s="235">
        <f>ROUND(E95*U95,2)</f>
        <v>15.96</v>
      </c>
      <c r="W95" s="235"/>
      <c r="X95" s="235" t="s">
        <v>279</v>
      </c>
      <c r="Y95" s="235" t="s">
        <v>280</v>
      </c>
      <c r="Z95" s="214"/>
      <c r="AA95" s="214"/>
      <c r="AB95" s="214"/>
      <c r="AC95" s="214"/>
      <c r="AD95" s="214"/>
      <c r="AE95" s="214"/>
      <c r="AF95" s="214"/>
      <c r="AG95" s="214" t="s">
        <v>657</v>
      </c>
      <c r="AH95" s="214"/>
      <c r="AI95" s="214"/>
      <c r="AJ95" s="214"/>
      <c r="AK95" s="214"/>
      <c r="AL95" s="214"/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</row>
    <row r="96" spans="1:60" ht="22.5" outlineLevel="1" x14ac:dyDescent="0.2">
      <c r="A96" s="248">
        <v>35</v>
      </c>
      <c r="B96" s="249" t="s">
        <v>1215</v>
      </c>
      <c r="C96" s="262" t="s">
        <v>1216</v>
      </c>
      <c r="D96" s="250" t="s">
        <v>342</v>
      </c>
      <c r="E96" s="251">
        <v>88.66</v>
      </c>
      <c r="F96" s="252"/>
      <c r="G96" s="253">
        <f>ROUND(E96*F96,2)</f>
        <v>0</v>
      </c>
      <c r="H96" s="236"/>
      <c r="I96" s="235">
        <f>ROUND(E96*H96,2)</f>
        <v>0</v>
      </c>
      <c r="J96" s="236"/>
      <c r="K96" s="235">
        <f>ROUND(E96*J96,2)</f>
        <v>0</v>
      </c>
      <c r="L96" s="235">
        <v>21</v>
      </c>
      <c r="M96" s="235">
        <f>G96*(1+L96/100)</f>
        <v>0</v>
      </c>
      <c r="N96" s="234">
        <v>0</v>
      </c>
      <c r="O96" s="234">
        <f>ROUND(E96*N96,2)</f>
        <v>0</v>
      </c>
      <c r="P96" s="234">
        <v>0</v>
      </c>
      <c r="Q96" s="234">
        <f>ROUND(E96*P96,2)</f>
        <v>0</v>
      </c>
      <c r="R96" s="235"/>
      <c r="S96" s="235" t="s">
        <v>277</v>
      </c>
      <c r="T96" s="235" t="s">
        <v>278</v>
      </c>
      <c r="U96" s="235">
        <v>0.18</v>
      </c>
      <c r="V96" s="235">
        <f>ROUND(E96*U96,2)</f>
        <v>15.96</v>
      </c>
      <c r="W96" s="235"/>
      <c r="X96" s="235" t="s">
        <v>279</v>
      </c>
      <c r="Y96" s="235" t="s">
        <v>280</v>
      </c>
      <c r="Z96" s="214"/>
      <c r="AA96" s="214"/>
      <c r="AB96" s="214"/>
      <c r="AC96" s="214"/>
      <c r="AD96" s="214"/>
      <c r="AE96" s="214"/>
      <c r="AF96" s="214"/>
      <c r="AG96" s="214" t="s">
        <v>657</v>
      </c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</row>
    <row r="97" spans="1:60" outlineLevel="2" x14ac:dyDescent="0.2">
      <c r="A97" s="231"/>
      <c r="B97" s="232"/>
      <c r="C97" s="263" t="s">
        <v>1217</v>
      </c>
      <c r="D97" s="237"/>
      <c r="E97" s="238">
        <v>88.66</v>
      </c>
      <c r="F97" s="235"/>
      <c r="G97" s="235"/>
      <c r="H97" s="235"/>
      <c r="I97" s="235"/>
      <c r="J97" s="235"/>
      <c r="K97" s="235"/>
      <c r="L97" s="235"/>
      <c r="M97" s="235"/>
      <c r="N97" s="234"/>
      <c r="O97" s="234"/>
      <c r="P97" s="234"/>
      <c r="Q97" s="234"/>
      <c r="R97" s="235"/>
      <c r="S97" s="235"/>
      <c r="T97" s="235"/>
      <c r="U97" s="235"/>
      <c r="V97" s="235"/>
      <c r="W97" s="235"/>
      <c r="X97" s="235"/>
      <c r="Y97" s="235"/>
      <c r="Z97" s="214"/>
      <c r="AA97" s="214"/>
      <c r="AB97" s="214"/>
      <c r="AC97" s="214"/>
      <c r="AD97" s="214"/>
      <c r="AE97" s="214"/>
      <c r="AF97" s="214"/>
      <c r="AG97" s="214" t="s">
        <v>283</v>
      </c>
      <c r="AH97" s="214">
        <v>0</v>
      </c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</row>
    <row r="98" spans="1:60" ht="22.5" outlineLevel="1" x14ac:dyDescent="0.2">
      <c r="A98" s="248">
        <v>36</v>
      </c>
      <c r="B98" s="249" t="s">
        <v>1218</v>
      </c>
      <c r="C98" s="262" t="s">
        <v>1219</v>
      </c>
      <c r="D98" s="250" t="s">
        <v>342</v>
      </c>
      <c r="E98" s="251">
        <v>68.78</v>
      </c>
      <c r="F98" s="252"/>
      <c r="G98" s="253">
        <f>ROUND(E98*F98,2)</f>
        <v>0</v>
      </c>
      <c r="H98" s="236"/>
      <c r="I98" s="235">
        <f>ROUND(E98*H98,2)</f>
        <v>0</v>
      </c>
      <c r="J98" s="236"/>
      <c r="K98" s="235">
        <f>ROUND(E98*J98,2)</f>
        <v>0</v>
      </c>
      <c r="L98" s="235">
        <v>21</v>
      </c>
      <c r="M98" s="235">
        <f>G98*(1+L98/100)</f>
        <v>0</v>
      </c>
      <c r="N98" s="234">
        <v>0</v>
      </c>
      <c r="O98" s="234">
        <f>ROUND(E98*N98,2)</f>
        <v>0</v>
      </c>
      <c r="P98" s="234">
        <v>0</v>
      </c>
      <c r="Q98" s="234">
        <f>ROUND(E98*P98,2)</f>
        <v>0</v>
      </c>
      <c r="R98" s="235"/>
      <c r="S98" s="235" t="s">
        <v>277</v>
      </c>
      <c r="T98" s="235" t="s">
        <v>278</v>
      </c>
      <c r="U98" s="235">
        <v>0.08</v>
      </c>
      <c r="V98" s="235">
        <f>ROUND(E98*U98,2)</f>
        <v>5.5</v>
      </c>
      <c r="W98" s="235"/>
      <c r="X98" s="235" t="s">
        <v>279</v>
      </c>
      <c r="Y98" s="235" t="s">
        <v>280</v>
      </c>
      <c r="Z98" s="214"/>
      <c r="AA98" s="214"/>
      <c r="AB98" s="214"/>
      <c r="AC98" s="214"/>
      <c r="AD98" s="214"/>
      <c r="AE98" s="214"/>
      <c r="AF98" s="214"/>
      <c r="AG98" s="214" t="s">
        <v>657</v>
      </c>
      <c r="AH98" s="214"/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</row>
    <row r="99" spans="1:60" outlineLevel="2" x14ac:dyDescent="0.2">
      <c r="A99" s="231"/>
      <c r="B99" s="232"/>
      <c r="C99" s="263" t="s">
        <v>1220</v>
      </c>
      <c r="D99" s="237"/>
      <c r="E99" s="238">
        <v>67.5</v>
      </c>
      <c r="F99" s="235"/>
      <c r="G99" s="235"/>
      <c r="H99" s="235"/>
      <c r="I99" s="235"/>
      <c r="J99" s="235"/>
      <c r="K99" s="235"/>
      <c r="L99" s="235"/>
      <c r="M99" s="235"/>
      <c r="N99" s="234"/>
      <c r="O99" s="234"/>
      <c r="P99" s="234"/>
      <c r="Q99" s="234"/>
      <c r="R99" s="235"/>
      <c r="S99" s="235"/>
      <c r="T99" s="235"/>
      <c r="U99" s="235"/>
      <c r="V99" s="235"/>
      <c r="W99" s="235"/>
      <c r="X99" s="235"/>
      <c r="Y99" s="235"/>
      <c r="Z99" s="214"/>
      <c r="AA99" s="214"/>
      <c r="AB99" s="214"/>
      <c r="AC99" s="214"/>
      <c r="AD99" s="214"/>
      <c r="AE99" s="214"/>
      <c r="AF99" s="214"/>
      <c r="AG99" s="214" t="s">
        <v>283</v>
      </c>
      <c r="AH99" s="214">
        <v>0</v>
      </c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</row>
    <row r="100" spans="1:60" outlineLevel="3" x14ac:dyDescent="0.2">
      <c r="A100" s="231"/>
      <c r="B100" s="232"/>
      <c r="C100" s="263" t="s">
        <v>1221</v>
      </c>
      <c r="D100" s="237"/>
      <c r="E100" s="238">
        <v>1.28</v>
      </c>
      <c r="F100" s="235"/>
      <c r="G100" s="235"/>
      <c r="H100" s="235"/>
      <c r="I100" s="235"/>
      <c r="J100" s="235"/>
      <c r="K100" s="235"/>
      <c r="L100" s="235"/>
      <c r="M100" s="235"/>
      <c r="N100" s="234"/>
      <c r="O100" s="234"/>
      <c r="P100" s="234"/>
      <c r="Q100" s="234"/>
      <c r="R100" s="235"/>
      <c r="S100" s="235"/>
      <c r="T100" s="235"/>
      <c r="U100" s="235"/>
      <c r="V100" s="235"/>
      <c r="W100" s="235"/>
      <c r="X100" s="235"/>
      <c r="Y100" s="235"/>
      <c r="Z100" s="214"/>
      <c r="AA100" s="214"/>
      <c r="AB100" s="214"/>
      <c r="AC100" s="214"/>
      <c r="AD100" s="214"/>
      <c r="AE100" s="214"/>
      <c r="AF100" s="214"/>
      <c r="AG100" s="214" t="s">
        <v>283</v>
      </c>
      <c r="AH100" s="214">
        <v>0</v>
      </c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</row>
    <row r="101" spans="1:60" outlineLevel="1" x14ac:dyDescent="0.2">
      <c r="A101" s="254">
        <v>37</v>
      </c>
      <c r="B101" s="255" t="s">
        <v>1222</v>
      </c>
      <c r="C101" s="264" t="s">
        <v>1223</v>
      </c>
      <c r="D101" s="256" t="s">
        <v>342</v>
      </c>
      <c r="E101" s="257">
        <v>68.78</v>
      </c>
      <c r="F101" s="258"/>
      <c r="G101" s="259">
        <f>ROUND(E101*F101,2)</f>
        <v>0</v>
      </c>
      <c r="H101" s="236"/>
      <c r="I101" s="235">
        <f>ROUND(E101*H101,2)</f>
        <v>0</v>
      </c>
      <c r="J101" s="236"/>
      <c r="K101" s="235">
        <f>ROUND(E101*J101,2)</f>
        <v>0</v>
      </c>
      <c r="L101" s="235">
        <v>21</v>
      </c>
      <c r="M101" s="235">
        <f>G101*(1+L101/100)</f>
        <v>0</v>
      </c>
      <c r="N101" s="234">
        <v>1.0000000000000001E-5</v>
      </c>
      <c r="O101" s="234">
        <f>ROUND(E101*N101,2)</f>
        <v>0</v>
      </c>
      <c r="P101" s="234">
        <v>0</v>
      </c>
      <c r="Q101" s="234">
        <f>ROUND(E101*P101,2)</f>
        <v>0</v>
      </c>
      <c r="R101" s="235"/>
      <c r="S101" s="235" t="s">
        <v>277</v>
      </c>
      <c r="T101" s="235" t="s">
        <v>278</v>
      </c>
      <c r="U101" s="235">
        <v>7.0000000000000007E-2</v>
      </c>
      <c r="V101" s="235">
        <f>ROUND(E101*U101,2)</f>
        <v>4.8099999999999996</v>
      </c>
      <c r="W101" s="235"/>
      <c r="X101" s="235" t="s">
        <v>279</v>
      </c>
      <c r="Y101" s="235" t="s">
        <v>280</v>
      </c>
      <c r="Z101" s="214"/>
      <c r="AA101" s="214"/>
      <c r="AB101" s="214"/>
      <c r="AC101" s="214"/>
      <c r="AD101" s="214"/>
      <c r="AE101" s="214"/>
      <c r="AF101" s="214"/>
      <c r="AG101" s="214" t="s">
        <v>657</v>
      </c>
      <c r="AH101" s="214"/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</row>
    <row r="102" spans="1:60" outlineLevel="1" x14ac:dyDescent="0.2">
      <c r="A102" s="248">
        <v>38</v>
      </c>
      <c r="B102" s="249" t="s">
        <v>1224</v>
      </c>
      <c r="C102" s="262" t="s">
        <v>1225</v>
      </c>
      <c r="D102" s="250" t="s">
        <v>342</v>
      </c>
      <c r="E102" s="251">
        <v>71</v>
      </c>
      <c r="F102" s="252"/>
      <c r="G102" s="253">
        <f>ROUND(E102*F102,2)</f>
        <v>0</v>
      </c>
      <c r="H102" s="236"/>
      <c r="I102" s="235">
        <f>ROUND(E102*H102,2)</f>
        <v>0</v>
      </c>
      <c r="J102" s="236"/>
      <c r="K102" s="235">
        <f>ROUND(E102*J102,2)</f>
        <v>0</v>
      </c>
      <c r="L102" s="235">
        <v>21</v>
      </c>
      <c r="M102" s="235">
        <f>G102*(1+L102/100)</f>
        <v>0</v>
      </c>
      <c r="N102" s="234">
        <v>1E-3</v>
      </c>
      <c r="O102" s="234">
        <f>ROUND(E102*N102,2)</f>
        <v>7.0000000000000007E-2</v>
      </c>
      <c r="P102" s="234">
        <v>0</v>
      </c>
      <c r="Q102" s="234">
        <f>ROUND(E102*P102,2)</f>
        <v>0</v>
      </c>
      <c r="R102" s="235" t="s">
        <v>716</v>
      </c>
      <c r="S102" s="235" t="s">
        <v>277</v>
      </c>
      <c r="T102" s="235" t="s">
        <v>278</v>
      </c>
      <c r="U102" s="235">
        <v>0</v>
      </c>
      <c r="V102" s="235">
        <f>ROUND(E102*U102,2)</f>
        <v>0</v>
      </c>
      <c r="W102" s="235"/>
      <c r="X102" s="235" t="s">
        <v>346</v>
      </c>
      <c r="Y102" s="235" t="s">
        <v>280</v>
      </c>
      <c r="Z102" s="214"/>
      <c r="AA102" s="214"/>
      <c r="AB102" s="214"/>
      <c r="AC102" s="214"/>
      <c r="AD102" s="214"/>
      <c r="AE102" s="214"/>
      <c r="AF102" s="214"/>
      <c r="AG102" s="214" t="s">
        <v>347</v>
      </c>
      <c r="AH102" s="214"/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</row>
    <row r="103" spans="1:60" outlineLevel="2" x14ac:dyDescent="0.2">
      <c r="A103" s="231"/>
      <c r="B103" s="232"/>
      <c r="C103" s="263" t="s">
        <v>1226</v>
      </c>
      <c r="D103" s="237"/>
      <c r="E103" s="238">
        <v>68.849999999999994</v>
      </c>
      <c r="F103" s="235"/>
      <c r="G103" s="235"/>
      <c r="H103" s="235"/>
      <c r="I103" s="235"/>
      <c r="J103" s="235"/>
      <c r="K103" s="235"/>
      <c r="L103" s="235"/>
      <c r="M103" s="235"/>
      <c r="N103" s="234"/>
      <c r="O103" s="234"/>
      <c r="P103" s="234"/>
      <c r="Q103" s="234"/>
      <c r="R103" s="235"/>
      <c r="S103" s="235"/>
      <c r="T103" s="235"/>
      <c r="U103" s="235"/>
      <c r="V103" s="235"/>
      <c r="W103" s="235"/>
      <c r="X103" s="235"/>
      <c r="Y103" s="235"/>
      <c r="Z103" s="214"/>
      <c r="AA103" s="214"/>
      <c r="AB103" s="214"/>
      <c r="AC103" s="214"/>
      <c r="AD103" s="214"/>
      <c r="AE103" s="214"/>
      <c r="AF103" s="214"/>
      <c r="AG103" s="214" t="s">
        <v>283</v>
      </c>
      <c r="AH103" s="214">
        <v>0</v>
      </c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</row>
    <row r="104" spans="1:60" outlineLevel="3" x14ac:dyDescent="0.2">
      <c r="A104" s="231"/>
      <c r="B104" s="232"/>
      <c r="C104" s="263" t="s">
        <v>1227</v>
      </c>
      <c r="D104" s="237"/>
      <c r="E104" s="238">
        <v>2.15</v>
      </c>
      <c r="F104" s="235"/>
      <c r="G104" s="235"/>
      <c r="H104" s="235"/>
      <c r="I104" s="235"/>
      <c r="J104" s="235"/>
      <c r="K104" s="235"/>
      <c r="L104" s="235"/>
      <c r="M104" s="235"/>
      <c r="N104" s="234"/>
      <c r="O104" s="234"/>
      <c r="P104" s="234"/>
      <c r="Q104" s="234"/>
      <c r="R104" s="235"/>
      <c r="S104" s="235"/>
      <c r="T104" s="235"/>
      <c r="U104" s="235"/>
      <c r="V104" s="235"/>
      <c r="W104" s="235"/>
      <c r="X104" s="235"/>
      <c r="Y104" s="235"/>
      <c r="Z104" s="214"/>
      <c r="AA104" s="214"/>
      <c r="AB104" s="214"/>
      <c r="AC104" s="214"/>
      <c r="AD104" s="214"/>
      <c r="AE104" s="214"/>
      <c r="AF104" s="214"/>
      <c r="AG104" s="214" t="s">
        <v>283</v>
      </c>
      <c r="AH104" s="214">
        <v>0</v>
      </c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</row>
    <row r="105" spans="1:60" outlineLevel="1" x14ac:dyDescent="0.2">
      <c r="A105" s="248">
        <v>39</v>
      </c>
      <c r="B105" s="249" t="s">
        <v>1228</v>
      </c>
      <c r="C105" s="262" t="s">
        <v>1229</v>
      </c>
      <c r="D105" s="250" t="s">
        <v>342</v>
      </c>
      <c r="E105" s="251">
        <v>186.19</v>
      </c>
      <c r="F105" s="252"/>
      <c r="G105" s="253">
        <f>ROUND(E105*F105,2)</f>
        <v>0</v>
      </c>
      <c r="H105" s="236"/>
      <c r="I105" s="235">
        <f>ROUND(E105*H105,2)</f>
        <v>0</v>
      </c>
      <c r="J105" s="236"/>
      <c r="K105" s="235">
        <f>ROUND(E105*J105,2)</f>
        <v>0</v>
      </c>
      <c r="L105" s="235">
        <v>21</v>
      </c>
      <c r="M105" s="235">
        <f>G105*(1+L105/100)</f>
        <v>0</v>
      </c>
      <c r="N105" s="234">
        <v>4.0000000000000001E-3</v>
      </c>
      <c r="O105" s="234">
        <f>ROUND(E105*N105,2)</f>
        <v>0.74</v>
      </c>
      <c r="P105" s="234">
        <v>0</v>
      </c>
      <c r="Q105" s="234">
        <f>ROUND(E105*P105,2)</f>
        <v>0</v>
      </c>
      <c r="R105" s="235" t="s">
        <v>716</v>
      </c>
      <c r="S105" s="235" t="s">
        <v>277</v>
      </c>
      <c r="T105" s="235" t="s">
        <v>278</v>
      </c>
      <c r="U105" s="235">
        <v>0</v>
      </c>
      <c r="V105" s="235">
        <f>ROUND(E105*U105,2)</f>
        <v>0</v>
      </c>
      <c r="W105" s="235"/>
      <c r="X105" s="235" t="s">
        <v>346</v>
      </c>
      <c r="Y105" s="235" t="s">
        <v>280</v>
      </c>
      <c r="Z105" s="214"/>
      <c r="AA105" s="214"/>
      <c r="AB105" s="214"/>
      <c r="AC105" s="214"/>
      <c r="AD105" s="214"/>
      <c r="AE105" s="214"/>
      <c r="AF105" s="214"/>
      <c r="AG105" s="214" t="s">
        <v>347</v>
      </c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</row>
    <row r="106" spans="1:60" outlineLevel="2" x14ac:dyDescent="0.2">
      <c r="A106" s="231"/>
      <c r="B106" s="232"/>
      <c r="C106" s="263" t="s">
        <v>1230</v>
      </c>
      <c r="D106" s="237"/>
      <c r="E106" s="238">
        <v>186.19</v>
      </c>
      <c r="F106" s="235"/>
      <c r="G106" s="235"/>
      <c r="H106" s="235"/>
      <c r="I106" s="235"/>
      <c r="J106" s="235"/>
      <c r="K106" s="235"/>
      <c r="L106" s="235"/>
      <c r="M106" s="235"/>
      <c r="N106" s="234"/>
      <c r="O106" s="234"/>
      <c r="P106" s="234"/>
      <c r="Q106" s="234"/>
      <c r="R106" s="235"/>
      <c r="S106" s="235"/>
      <c r="T106" s="235"/>
      <c r="U106" s="235"/>
      <c r="V106" s="235"/>
      <c r="W106" s="235"/>
      <c r="X106" s="235"/>
      <c r="Y106" s="235"/>
      <c r="Z106" s="214"/>
      <c r="AA106" s="214"/>
      <c r="AB106" s="214"/>
      <c r="AC106" s="214"/>
      <c r="AD106" s="214"/>
      <c r="AE106" s="214"/>
      <c r="AF106" s="214"/>
      <c r="AG106" s="214" t="s">
        <v>283</v>
      </c>
      <c r="AH106" s="214">
        <v>0</v>
      </c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</row>
    <row r="107" spans="1:60" ht="22.5" outlineLevel="1" x14ac:dyDescent="0.2">
      <c r="A107" s="231">
        <v>40</v>
      </c>
      <c r="B107" s="232" t="s">
        <v>1231</v>
      </c>
      <c r="C107" s="265" t="s">
        <v>1232</v>
      </c>
      <c r="D107" s="233" t="s">
        <v>0</v>
      </c>
      <c r="E107" s="260"/>
      <c r="F107" s="236"/>
      <c r="G107" s="235">
        <f>ROUND(E107*F107,2)</f>
        <v>0</v>
      </c>
      <c r="H107" s="236"/>
      <c r="I107" s="235">
        <f>ROUND(E107*H107,2)</f>
        <v>0</v>
      </c>
      <c r="J107" s="236"/>
      <c r="K107" s="235">
        <f>ROUND(E107*J107,2)</f>
        <v>0</v>
      </c>
      <c r="L107" s="235">
        <v>21</v>
      </c>
      <c r="M107" s="235">
        <f>G107*(1+L107/100)</f>
        <v>0</v>
      </c>
      <c r="N107" s="234">
        <v>0</v>
      </c>
      <c r="O107" s="234">
        <f>ROUND(E107*N107,2)</f>
        <v>0</v>
      </c>
      <c r="P107" s="234">
        <v>0</v>
      </c>
      <c r="Q107" s="234">
        <f>ROUND(E107*P107,2)</f>
        <v>0</v>
      </c>
      <c r="R107" s="235"/>
      <c r="S107" s="235" t="s">
        <v>277</v>
      </c>
      <c r="T107" s="235" t="s">
        <v>278</v>
      </c>
      <c r="U107" s="235">
        <v>0</v>
      </c>
      <c r="V107" s="235">
        <f>ROUND(E107*U107,2)</f>
        <v>0</v>
      </c>
      <c r="W107" s="235"/>
      <c r="X107" s="235" t="s">
        <v>705</v>
      </c>
      <c r="Y107" s="235" t="s">
        <v>280</v>
      </c>
      <c r="Z107" s="214"/>
      <c r="AA107" s="214"/>
      <c r="AB107" s="214"/>
      <c r="AC107" s="214"/>
      <c r="AD107" s="214"/>
      <c r="AE107" s="214"/>
      <c r="AF107" s="214"/>
      <c r="AG107" s="214" t="s">
        <v>741</v>
      </c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</row>
    <row r="108" spans="1:60" x14ac:dyDescent="0.2">
      <c r="A108" s="241" t="s">
        <v>272</v>
      </c>
      <c r="B108" s="242" t="s">
        <v>208</v>
      </c>
      <c r="C108" s="261" t="s">
        <v>209</v>
      </c>
      <c r="D108" s="243"/>
      <c r="E108" s="244"/>
      <c r="F108" s="245"/>
      <c r="G108" s="246">
        <f>SUMIF(AG109:AG127,"&lt;&gt;NOR",G109:G127)</f>
        <v>0</v>
      </c>
      <c r="H108" s="240"/>
      <c r="I108" s="240">
        <f>SUM(I109:I127)</f>
        <v>0</v>
      </c>
      <c r="J108" s="240"/>
      <c r="K108" s="240">
        <f>SUM(K109:K127)</f>
        <v>0</v>
      </c>
      <c r="L108" s="240"/>
      <c r="M108" s="240">
        <f>SUM(M109:M127)</f>
        <v>0</v>
      </c>
      <c r="N108" s="239"/>
      <c r="O108" s="239">
        <f>SUM(O109:O127)</f>
        <v>2.76</v>
      </c>
      <c r="P108" s="239"/>
      <c r="Q108" s="239">
        <f>SUM(Q109:Q127)</f>
        <v>0</v>
      </c>
      <c r="R108" s="240"/>
      <c r="S108" s="240"/>
      <c r="T108" s="240"/>
      <c r="U108" s="240"/>
      <c r="V108" s="240">
        <f>SUM(V109:V127)</f>
        <v>62.29</v>
      </c>
      <c r="W108" s="240"/>
      <c r="X108" s="240"/>
      <c r="Y108" s="240"/>
      <c r="AG108" t="s">
        <v>273</v>
      </c>
    </row>
    <row r="109" spans="1:60" ht="22.5" outlineLevel="1" x14ac:dyDescent="0.2">
      <c r="A109" s="248">
        <v>41</v>
      </c>
      <c r="B109" s="249" t="s">
        <v>1233</v>
      </c>
      <c r="C109" s="262" t="s">
        <v>1234</v>
      </c>
      <c r="D109" s="250" t="s">
        <v>342</v>
      </c>
      <c r="E109" s="251">
        <v>88.66</v>
      </c>
      <c r="F109" s="252"/>
      <c r="G109" s="253">
        <f>ROUND(E109*F109,2)</f>
        <v>0</v>
      </c>
      <c r="H109" s="236"/>
      <c r="I109" s="235">
        <f>ROUND(E109*H109,2)</f>
        <v>0</v>
      </c>
      <c r="J109" s="236"/>
      <c r="K109" s="235">
        <f>ROUND(E109*J109,2)</f>
        <v>0</v>
      </c>
      <c r="L109" s="235">
        <v>21</v>
      </c>
      <c r="M109" s="235">
        <f>G109*(1+L109/100)</f>
        <v>0</v>
      </c>
      <c r="N109" s="234">
        <v>0</v>
      </c>
      <c r="O109" s="234">
        <f>ROUND(E109*N109,2)</f>
        <v>0</v>
      </c>
      <c r="P109" s="234">
        <v>0</v>
      </c>
      <c r="Q109" s="234">
        <f>ROUND(E109*P109,2)</f>
        <v>0</v>
      </c>
      <c r="R109" s="235"/>
      <c r="S109" s="235" t="s">
        <v>277</v>
      </c>
      <c r="T109" s="235" t="s">
        <v>278</v>
      </c>
      <c r="U109" s="235">
        <v>0.29199999999999998</v>
      </c>
      <c r="V109" s="235">
        <f>ROUND(E109*U109,2)</f>
        <v>25.89</v>
      </c>
      <c r="W109" s="235"/>
      <c r="X109" s="235" t="s">
        <v>279</v>
      </c>
      <c r="Y109" s="235" t="s">
        <v>280</v>
      </c>
      <c r="Z109" s="214"/>
      <c r="AA109" s="214"/>
      <c r="AB109" s="214"/>
      <c r="AC109" s="214"/>
      <c r="AD109" s="214"/>
      <c r="AE109" s="214"/>
      <c r="AF109" s="214"/>
      <c r="AG109" s="214" t="s">
        <v>281</v>
      </c>
      <c r="AH109" s="214"/>
      <c r="AI109" s="214"/>
      <c r="AJ109" s="214"/>
      <c r="AK109" s="214"/>
      <c r="AL109" s="214"/>
      <c r="AM109" s="214"/>
      <c r="AN109" s="214"/>
      <c r="AO109" s="214"/>
      <c r="AP109" s="214"/>
      <c r="AQ109" s="214"/>
      <c r="AR109" s="214"/>
      <c r="AS109" s="214"/>
      <c r="AT109" s="214"/>
      <c r="AU109" s="214"/>
      <c r="AV109" s="214"/>
      <c r="AW109" s="214"/>
      <c r="AX109" s="214"/>
      <c r="AY109" s="214"/>
      <c r="AZ109" s="214"/>
      <c r="BA109" s="214"/>
      <c r="BB109" s="214"/>
      <c r="BC109" s="214"/>
      <c r="BD109" s="214"/>
      <c r="BE109" s="214"/>
      <c r="BF109" s="214"/>
      <c r="BG109" s="214"/>
      <c r="BH109" s="214"/>
    </row>
    <row r="110" spans="1:60" outlineLevel="2" x14ac:dyDescent="0.2">
      <c r="A110" s="231"/>
      <c r="B110" s="232"/>
      <c r="C110" s="263" t="s">
        <v>1235</v>
      </c>
      <c r="D110" s="237"/>
      <c r="E110" s="238">
        <v>88.66</v>
      </c>
      <c r="F110" s="235"/>
      <c r="G110" s="235"/>
      <c r="H110" s="235"/>
      <c r="I110" s="235"/>
      <c r="J110" s="235"/>
      <c r="K110" s="235"/>
      <c r="L110" s="235"/>
      <c r="M110" s="235"/>
      <c r="N110" s="234"/>
      <c r="O110" s="234"/>
      <c r="P110" s="234"/>
      <c r="Q110" s="234"/>
      <c r="R110" s="235"/>
      <c r="S110" s="235"/>
      <c r="T110" s="235"/>
      <c r="U110" s="235"/>
      <c r="V110" s="235"/>
      <c r="W110" s="235"/>
      <c r="X110" s="235"/>
      <c r="Y110" s="235"/>
      <c r="Z110" s="214"/>
      <c r="AA110" s="214"/>
      <c r="AB110" s="214"/>
      <c r="AC110" s="214"/>
      <c r="AD110" s="214"/>
      <c r="AE110" s="214"/>
      <c r="AF110" s="214"/>
      <c r="AG110" s="214" t="s">
        <v>283</v>
      </c>
      <c r="AH110" s="214">
        <v>0</v>
      </c>
      <c r="AI110" s="214"/>
      <c r="AJ110" s="214"/>
      <c r="AK110" s="214"/>
      <c r="AL110" s="214"/>
      <c r="AM110" s="214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</row>
    <row r="111" spans="1:60" ht="22.5" outlineLevel="1" x14ac:dyDescent="0.2">
      <c r="A111" s="254">
        <v>42</v>
      </c>
      <c r="B111" s="255" t="s">
        <v>1236</v>
      </c>
      <c r="C111" s="264" t="s">
        <v>1237</v>
      </c>
      <c r="D111" s="256" t="s">
        <v>342</v>
      </c>
      <c r="E111" s="257">
        <v>88.66</v>
      </c>
      <c r="F111" s="258"/>
      <c r="G111" s="259">
        <f>ROUND(E111*F111,2)</f>
        <v>0</v>
      </c>
      <c r="H111" s="236"/>
      <c r="I111" s="235">
        <f>ROUND(E111*H111,2)</f>
        <v>0</v>
      </c>
      <c r="J111" s="236"/>
      <c r="K111" s="235">
        <f>ROUND(E111*J111,2)</f>
        <v>0</v>
      </c>
      <c r="L111" s="235">
        <v>21</v>
      </c>
      <c r="M111" s="235">
        <f>G111*(1+L111/100)</f>
        <v>0</v>
      </c>
      <c r="N111" s="234">
        <v>4.0299999999999997E-3</v>
      </c>
      <c r="O111" s="234">
        <f>ROUND(E111*N111,2)</f>
        <v>0.36</v>
      </c>
      <c r="P111" s="234">
        <v>0</v>
      </c>
      <c r="Q111" s="234">
        <f>ROUND(E111*P111,2)</f>
        <v>0</v>
      </c>
      <c r="R111" s="235"/>
      <c r="S111" s="235" t="s">
        <v>277</v>
      </c>
      <c r="T111" s="235" t="s">
        <v>278</v>
      </c>
      <c r="U111" s="235">
        <v>0.16</v>
      </c>
      <c r="V111" s="235">
        <f>ROUND(E111*U111,2)</f>
        <v>14.19</v>
      </c>
      <c r="W111" s="235"/>
      <c r="X111" s="235" t="s">
        <v>279</v>
      </c>
      <c r="Y111" s="235" t="s">
        <v>280</v>
      </c>
      <c r="Z111" s="214"/>
      <c r="AA111" s="214"/>
      <c r="AB111" s="214"/>
      <c r="AC111" s="214"/>
      <c r="AD111" s="214"/>
      <c r="AE111" s="214"/>
      <c r="AF111" s="214"/>
      <c r="AG111" s="214" t="s">
        <v>281</v>
      </c>
      <c r="AH111" s="214"/>
      <c r="AI111" s="214"/>
      <c r="AJ111" s="214"/>
      <c r="AK111" s="214"/>
      <c r="AL111" s="214"/>
      <c r="AM111" s="214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</row>
    <row r="112" spans="1:60" outlineLevel="1" x14ac:dyDescent="0.2">
      <c r="A112" s="248">
        <v>43</v>
      </c>
      <c r="B112" s="249" t="s">
        <v>1238</v>
      </c>
      <c r="C112" s="262" t="s">
        <v>1239</v>
      </c>
      <c r="D112" s="250" t="s">
        <v>276</v>
      </c>
      <c r="E112" s="251">
        <v>2.82</v>
      </c>
      <c r="F112" s="252"/>
      <c r="G112" s="253">
        <f>ROUND(E112*F112,2)</f>
        <v>0</v>
      </c>
      <c r="H112" s="236"/>
      <c r="I112" s="235">
        <f>ROUND(E112*H112,2)</f>
        <v>0</v>
      </c>
      <c r="J112" s="236"/>
      <c r="K112" s="235">
        <f>ROUND(E112*J112,2)</f>
        <v>0</v>
      </c>
      <c r="L112" s="235">
        <v>21</v>
      </c>
      <c r="M112" s="235">
        <f>G112*(1+L112/100)</f>
        <v>0</v>
      </c>
      <c r="N112" s="234">
        <v>2.2970000000000001E-2</v>
      </c>
      <c r="O112" s="234">
        <f>ROUND(E112*N112,2)</f>
        <v>0.06</v>
      </c>
      <c r="P112" s="234">
        <v>0</v>
      </c>
      <c r="Q112" s="234">
        <f>ROUND(E112*P112,2)</f>
        <v>0</v>
      </c>
      <c r="R112" s="235"/>
      <c r="S112" s="235" t="s">
        <v>277</v>
      </c>
      <c r="T112" s="235" t="s">
        <v>278</v>
      </c>
      <c r="U112" s="235">
        <v>0</v>
      </c>
      <c r="V112" s="235">
        <f>ROUND(E112*U112,2)</f>
        <v>0</v>
      </c>
      <c r="W112" s="235"/>
      <c r="X112" s="235" t="s">
        <v>279</v>
      </c>
      <c r="Y112" s="235" t="s">
        <v>280</v>
      </c>
      <c r="Z112" s="214"/>
      <c r="AA112" s="214"/>
      <c r="AB112" s="214"/>
      <c r="AC112" s="214"/>
      <c r="AD112" s="214"/>
      <c r="AE112" s="214"/>
      <c r="AF112" s="214"/>
      <c r="AG112" s="214" t="s">
        <v>281</v>
      </c>
      <c r="AH112" s="214"/>
      <c r="AI112" s="214"/>
      <c r="AJ112" s="214"/>
      <c r="AK112" s="214"/>
      <c r="AL112" s="214"/>
      <c r="AM112" s="214"/>
      <c r="AN112" s="214"/>
      <c r="AO112" s="214"/>
      <c r="AP112" s="214"/>
      <c r="AQ112" s="214"/>
      <c r="AR112" s="214"/>
      <c r="AS112" s="214"/>
      <c r="AT112" s="214"/>
      <c r="AU112" s="214"/>
      <c r="AV112" s="214"/>
      <c r="AW112" s="214"/>
      <c r="AX112" s="214"/>
      <c r="AY112" s="214"/>
      <c r="AZ112" s="214"/>
      <c r="BA112" s="214"/>
      <c r="BB112" s="214"/>
      <c r="BC112" s="214"/>
      <c r="BD112" s="214"/>
      <c r="BE112" s="214"/>
      <c r="BF112" s="214"/>
      <c r="BG112" s="214"/>
      <c r="BH112" s="214"/>
    </row>
    <row r="113" spans="1:60" outlineLevel="2" x14ac:dyDescent="0.2">
      <c r="A113" s="231"/>
      <c r="B113" s="232"/>
      <c r="C113" s="263" t="s">
        <v>1240</v>
      </c>
      <c r="D113" s="237"/>
      <c r="E113" s="238">
        <v>2.2193999999999998</v>
      </c>
      <c r="F113" s="235"/>
      <c r="G113" s="235"/>
      <c r="H113" s="235"/>
      <c r="I113" s="235"/>
      <c r="J113" s="235"/>
      <c r="K113" s="235"/>
      <c r="L113" s="235"/>
      <c r="M113" s="235"/>
      <c r="N113" s="234"/>
      <c r="O113" s="234"/>
      <c r="P113" s="234"/>
      <c r="Q113" s="234"/>
      <c r="R113" s="235"/>
      <c r="S113" s="235"/>
      <c r="T113" s="235"/>
      <c r="U113" s="235"/>
      <c r="V113" s="235"/>
      <c r="W113" s="235"/>
      <c r="X113" s="235"/>
      <c r="Y113" s="235"/>
      <c r="Z113" s="214"/>
      <c r="AA113" s="214"/>
      <c r="AB113" s="214"/>
      <c r="AC113" s="214"/>
      <c r="AD113" s="214"/>
      <c r="AE113" s="214"/>
      <c r="AF113" s="214"/>
      <c r="AG113" s="214" t="s">
        <v>283</v>
      </c>
      <c r="AH113" s="214">
        <v>0</v>
      </c>
      <c r="AI113" s="214"/>
      <c r="AJ113" s="214"/>
      <c r="AK113" s="214"/>
      <c r="AL113" s="214"/>
      <c r="AM113" s="214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</row>
    <row r="114" spans="1:60" outlineLevel="3" x14ac:dyDescent="0.2">
      <c r="A114" s="231"/>
      <c r="B114" s="232"/>
      <c r="C114" s="263" t="s">
        <v>1241</v>
      </c>
      <c r="D114" s="237"/>
      <c r="E114" s="238">
        <v>0.60060000000000002</v>
      </c>
      <c r="F114" s="235"/>
      <c r="G114" s="235"/>
      <c r="H114" s="235"/>
      <c r="I114" s="235"/>
      <c r="J114" s="235"/>
      <c r="K114" s="235"/>
      <c r="L114" s="235"/>
      <c r="M114" s="235"/>
      <c r="N114" s="234"/>
      <c r="O114" s="234"/>
      <c r="P114" s="234"/>
      <c r="Q114" s="234"/>
      <c r="R114" s="235"/>
      <c r="S114" s="235"/>
      <c r="T114" s="235"/>
      <c r="U114" s="235"/>
      <c r="V114" s="235"/>
      <c r="W114" s="235"/>
      <c r="X114" s="235"/>
      <c r="Y114" s="235"/>
      <c r="Z114" s="214"/>
      <c r="AA114" s="214"/>
      <c r="AB114" s="214"/>
      <c r="AC114" s="214"/>
      <c r="AD114" s="214"/>
      <c r="AE114" s="214"/>
      <c r="AF114" s="214"/>
      <c r="AG114" s="214" t="s">
        <v>283</v>
      </c>
      <c r="AH114" s="214">
        <v>0</v>
      </c>
      <c r="AI114" s="214"/>
      <c r="AJ114" s="214"/>
      <c r="AK114" s="214"/>
      <c r="AL114" s="214"/>
      <c r="AM114" s="214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</row>
    <row r="115" spans="1:60" ht="22.5" outlineLevel="1" x14ac:dyDescent="0.2">
      <c r="A115" s="254">
        <v>44</v>
      </c>
      <c r="B115" s="255" t="s">
        <v>1242</v>
      </c>
      <c r="C115" s="264" t="s">
        <v>1243</v>
      </c>
      <c r="D115" s="256" t="s">
        <v>342</v>
      </c>
      <c r="E115" s="257">
        <v>19</v>
      </c>
      <c r="F115" s="258"/>
      <c r="G115" s="259">
        <f>ROUND(E115*F115,2)</f>
        <v>0</v>
      </c>
      <c r="H115" s="236"/>
      <c r="I115" s="235">
        <f>ROUND(E115*H115,2)</f>
        <v>0</v>
      </c>
      <c r="J115" s="236"/>
      <c r="K115" s="235">
        <f>ROUND(E115*J115,2)</f>
        <v>0</v>
      </c>
      <c r="L115" s="235">
        <v>21</v>
      </c>
      <c r="M115" s="235">
        <f>G115*(1+L115/100)</f>
        <v>0</v>
      </c>
      <c r="N115" s="234">
        <v>0</v>
      </c>
      <c r="O115" s="234">
        <f>ROUND(E115*N115,2)</f>
        <v>0</v>
      </c>
      <c r="P115" s="234">
        <v>0</v>
      </c>
      <c r="Q115" s="234">
        <f>ROUND(E115*P115,2)</f>
        <v>0</v>
      </c>
      <c r="R115" s="235"/>
      <c r="S115" s="235" t="s">
        <v>311</v>
      </c>
      <c r="T115" s="235" t="s">
        <v>312</v>
      </c>
      <c r="U115" s="235">
        <v>0</v>
      </c>
      <c r="V115" s="235">
        <f>ROUND(E115*U115,2)</f>
        <v>0</v>
      </c>
      <c r="W115" s="235"/>
      <c r="X115" s="235" t="s">
        <v>279</v>
      </c>
      <c r="Y115" s="235" t="s">
        <v>280</v>
      </c>
      <c r="Z115" s="214"/>
      <c r="AA115" s="214"/>
      <c r="AB115" s="214"/>
      <c r="AC115" s="214"/>
      <c r="AD115" s="214"/>
      <c r="AE115" s="214"/>
      <c r="AF115" s="214"/>
      <c r="AG115" s="214" t="s">
        <v>281</v>
      </c>
      <c r="AH115" s="214"/>
      <c r="AI115" s="214"/>
      <c r="AJ115" s="214"/>
      <c r="AK115" s="214"/>
      <c r="AL115" s="214"/>
      <c r="AM115" s="214"/>
      <c r="AN115" s="214"/>
      <c r="AO115" s="214"/>
      <c r="AP115" s="214"/>
      <c r="AQ115" s="214"/>
      <c r="AR115" s="214"/>
      <c r="AS115" s="214"/>
      <c r="AT115" s="214"/>
      <c r="AU115" s="214"/>
      <c r="AV115" s="214"/>
      <c r="AW115" s="214"/>
      <c r="AX115" s="214"/>
      <c r="AY115" s="214"/>
      <c r="AZ115" s="214"/>
      <c r="BA115" s="214"/>
      <c r="BB115" s="214"/>
      <c r="BC115" s="214"/>
      <c r="BD115" s="214"/>
      <c r="BE115" s="214"/>
      <c r="BF115" s="214"/>
      <c r="BG115" s="214"/>
      <c r="BH115" s="214"/>
    </row>
    <row r="116" spans="1:60" outlineLevel="1" x14ac:dyDescent="0.2">
      <c r="A116" s="254">
        <v>45</v>
      </c>
      <c r="B116" s="255" t="s">
        <v>659</v>
      </c>
      <c r="C116" s="264" t="s">
        <v>1244</v>
      </c>
      <c r="D116" s="256" t="s">
        <v>310</v>
      </c>
      <c r="E116" s="257">
        <v>1</v>
      </c>
      <c r="F116" s="258"/>
      <c r="G116" s="259">
        <f>ROUND(E116*F116,2)</f>
        <v>0</v>
      </c>
      <c r="H116" s="236"/>
      <c r="I116" s="235">
        <f>ROUND(E116*H116,2)</f>
        <v>0</v>
      </c>
      <c r="J116" s="236"/>
      <c r="K116" s="235">
        <f>ROUND(E116*J116,2)</f>
        <v>0</v>
      </c>
      <c r="L116" s="235">
        <v>21</v>
      </c>
      <c r="M116" s="235">
        <f>G116*(1+L116/100)</f>
        <v>0</v>
      </c>
      <c r="N116" s="234">
        <v>0</v>
      </c>
      <c r="O116" s="234">
        <f>ROUND(E116*N116,2)</f>
        <v>0</v>
      </c>
      <c r="P116" s="234">
        <v>0</v>
      </c>
      <c r="Q116" s="234">
        <f>ROUND(E116*P116,2)</f>
        <v>0</v>
      </c>
      <c r="R116" s="235"/>
      <c r="S116" s="235" t="s">
        <v>311</v>
      </c>
      <c r="T116" s="235" t="s">
        <v>312</v>
      </c>
      <c r="U116" s="235">
        <v>0</v>
      </c>
      <c r="V116" s="235">
        <f>ROUND(E116*U116,2)</f>
        <v>0</v>
      </c>
      <c r="W116" s="235"/>
      <c r="X116" s="235" t="s">
        <v>279</v>
      </c>
      <c r="Y116" s="235" t="s">
        <v>280</v>
      </c>
      <c r="Z116" s="214"/>
      <c r="AA116" s="214"/>
      <c r="AB116" s="214"/>
      <c r="AC116" s="214"/>
      <c r="AD116" s="214"/>
      <c r="AE116" s="214"/>
      <c r="AF116" s="214"/>
      <c r="AG116" s="214" t="s">
        <v>281</v>
      </c>
      <c r="AH116" s="214"/>
      <c r="AI116" s="214"/>
      <c r="AJ116" s="214"/>
      <c r="AK116" s="214"/>
      <c r="AL116" s="214"/>
      <c r="AM116" s="214"/>
      <c r="AN116" s="214"/>
      <c r="AO116" s="214"/>
      <c r="AP116" s="214"/>
      <c r="AQ116" s="214"/>
      <c r="AR116" s="214"/>
      <c r="AS116" s="214"/>
      <c r="AT116" s="214"/>
      <c r="AU116" s="214"/>
      <c r="AV116" s="214"/>
      <c r="AW116" s="214"/>
      <c r="AX116" s="214"/>
      <c r="AY116" s="214"/>
      <c r="AZ116" s="214"/>
      <c r="BA116" s="214"/>
      <c r="BB116" s="214"/>
      <c r="BC116" s="214"/>
      <c r="BD116" s="214"/>
      <c r="BE116" s="214"/>
      <c r="BF116" s="214"/>
      <c r="BG116" s="214"/>
      <c r="BH116" s="214"/>
    </row>
    <row r="117" spans="1:60" ht="22.5" outlineLevel="1" x14ac:dyDescent="0.2">
      <c r="A117" s="248">
        <v>46</v>
      </c>
      <c r="B117" s="249" t="s">
        <v>1245</v>
      </c>
      <c r="C117" s="262" t="s">
        <v>1246</v>
      </c>
      <c r="D117" s="250" t="s">
        <v>351</v>
      </c>
      <c r="E117" s="251">
        <v>76.599999999999994</v>
      </c>
      <c r="F117" s="252"/>
      <c r="G117" s="253">
        <f>ROUND(E117*F117,2)</f>
        <v>0</v>
      </c>
      <c r="H117" s="236"/>
      <c r="I117" s="235">
        <f>ROUND(E117*H117,2)</f>
        <v>0</v>
      </c>
      <c r="J117" s="236"/>
      <c r="K117" s="235">
        <f>ROUND(E117*J117,2)</f>
        <v>0</v>
      </c>
      <c r="L117" s="235">
        <v>21</v>
      </c>
      <c r="M117" s="235">
        <f>G117*(1+L117/100)</f>
        <v>0</v>
      </c>
      <c r="N117" s="234">
        <v>2.0000000000000001E-4</v>
      </c>
      <c r="O117" s="234">
        <f>ROUND(E117*N117,2)</f>
        <v>0.02</v>
      </c>
      <c r="P117" s="234">
        <v>0</v>
      </c>
      <c r="Q117" s="234">
        <f>ROUND(E117*P117,2)</f>
        <v>0</v>
      </c>
      <c r="R117" s="235"/>
      <c r="S117" s="235" t="s">
        <v>277</v>
      </c>
      <c r="T117" s="235" t="s">
        <v>278</v>
      </c>
      <c r="U117" s="235">
        <v>0.28999999999999998</v>
      </c>
      <c r="V117" s="235">
        <f>ROUND(E117*U117,2)</f>
        <v>22.21</v>
      </c>
      <c r="W117" s="235"/>
      <c r="X117" s="235" t="s">
        <v>279</v>
      </c>
      <c r="Y117" s="235" t="s">
        <v>280</v>
      </c>
      <c r="Z117" s="214"/>
      <c r="AA117" s="214"/>
      <c r="AB117" s="214"/>
      <c r="AC117" s="214"/>
      <c r="AD117" s="214"/>
      <c r="AE117" s="214"/>
      <c r="AF117" s="214"/>
      <c r="AG117" s="214" t="s">
        <v>657</v>
      </c>
      <c r="AH117" s="214"/>
      <c r="AI117" s="214"/>
      <c r="AJ117" s="214"/>
      <c r="AK117" s="214"/>
      <c r="AL117" s="214"/>
      <c r="AM117" s="214"/>
      <c r="AN117" s="214"/>
      <c r="AO117" s="214"/>
      <c r="AP117" s="214"/>
      <c r="AQ117" s="214"/>
      <c r="AR117" s="214"/>
      <c r="AS117" s="214"/>
      <c r="AT117" s="214"/>
      <c r="AU117" s="214"/>
      <c r="AV117" s="214"/>
      <c r="AW117" s="214"/>
      <c r="AX117" s="214"/>
      <c r="AY117" s="214"/>
      <c r="AZ117" s="214"/>
      <c r="BA117" s="214"/>
      <c r="BB117" s="214"/>
      <c r="BC117" s="214"/>
      <c r="BD117" s="214"/>
      <c r="BE117" s="214"/>
      <c r="BF117" s="214"/>
      <c r="BG117" s="214"/>
      <c r="BH117" s="214"/>
    </row>
    <row r="118" spans="1:60" outlineLevel="2" x14ac:dyDescent="0.2">
      <c r="A118" s="231"/>
      <c r="B118" s="232"/>
      <c r="C118" s="263" t="s">
        <v>1247</v>
      </c>
      <c r="D118" s="237"/>
      <c r="E118" s="238">
        <v>76.599999999999994</v>
      </c>
      <c r="F118" s="235"/>
      <c r="G118" s="235"/>
      <c r="H118" s="235"/>
      <c r="I118" s="235"/>
      <c r="J118" s="235"/>
      <c r="K118" s="235"/>
      <c r="L118" s="235"/>
      <c r="M118" s="235"/>
      <c r="N118" s="234"/>
      <c r="O118" s="234"/>
      <c r="P118" s="234"/>
      <c r="Q118" s="234"/>
      <c r="R118" s="235"/>
      <c r="S118" s="235"/>
      <c r="T118" s="235"/>
      <c r="U118" s="235"/>
      <c r="V118" s="235"/>
      <c r="W118" s="235"/>
      <c r="X118" s="235"/>
      <c r="Y118" s="235"/>
      <c r="Z118" s="214"/>
      <c r="AA118" s="214"/>
      <c r="AB118" s="214"/>
      <c r="AC118" s="214"/>
      <c r="AD118" s="214"/>
      <c r="AE118" s="214"/>
      <c r="AF118" s="214"/>
      <c r="AG118" s="214" t="s">
        <v>283</v>
      </c>
      <c r="AH118" s="214">
        <v>0</v>
      </c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</row>
    <row r="119" spans="1:60" outlineLevel="1" x14ac:dyDescent="0.2">
      <c r="A119" s="248">
        <v>47</v>
      </c>
      <c r="B119" s="249" t="s">
        <v>727</v>
      </c>
      <c r="C119" s="262" t="s">
        <v>728</v>
      </c>
      <c r="D119" s="250" t="s">
        <v>276</v>
      </c>
      <c r="E119" s="251">
        <v>1.1299999999999999</v>
      </c>
      <c r="F119" s="252"/>
      <c r="G119" s="253">
        <f>ROUND(E119*F119,2)</f>
        <v>0</v>
      </c>
      <c r="H119" s="236"/>
      <c r="I119" s="235">
        <f>ROUND(E119*H119,2)</f>
        <v>0</v>
      </c>
      <c r="J119" s="236"/>
      <c r="K119" s="235">
        <f>ROUND(E119*J119,2)</f>
        <v>0</v>
      </c>
      <c r="L119" s="235">
        <v>21</v>
      </c>
      <c r="M119" s="235">
        <f>G119*(1+L119/100)</f>
        <v>0</v>
      </c>
      <c r="N119" s="234">
        <v>1.549E-2</v>
      </c>
      <c r="O119" s="234">
        <f>ROUND(E119*N119,2)</f>
        <v>0.02</v>
      </c>
      <c r="P119" s="234">
        <v>0</v>
      </c>
      <c r="Q119" s="234">
        <f>ROUND(E119*P119,2)</f>
        <v>0</v>
      </c>
      <c r="R119" s="235"/>
      <c r="S119" s="235" t="s">
        <v>277</v>
      </c>
      <c r="T119" s="235" t="s">
        <v>278</v>
      </c>
      <c r="U119" s="235">
        <v>0</v>
      </c>
      <c r="V119" s="235">
        <f>ROUND(E119*U119,2)</f>
        <v>0</v>
      </c>
      <c r="W119" s="235"/>
      <c r="X119" s="235" t="s">
        <v>279</v>
      </c>
      <c r="Y119" s="235" t="s">
        <v>280</v>
      </c>
      <c r="Z119" s="214"/>
      <c r="AA119" s="214"/>
      <c r="AB119" s="214"/>
      <c r="AC119" s="214"/>
      <c r="AD119" s="214"/>
      <c r="AE119" s="214"/>
      <c r="AF119" s="214"/>
      <c r="AG119" s="214" t="s">
        <v>657</v>
      </c>
      <c r="AH119" s="214"/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</row>
    <row r="120" spans="1:60" outlineLevel="2" x14ac:dyDescent="0.2">
      <c r="A120" s="231"/>
      <c r="B120" s="232"/>
      <c r="C120" s="263" t="s">
        <v>1248</v>
      </c>
      <c r="D120" s="237"/>
      <c r="E120" s="238">
        <v>1.1299999999999999</v>
      </c>
      <c r="F120" s="235"/>
      <c r="G120" s="235"/>
      <c r="H120" s="235"/>
      <c r="I120" s="235"/>
      <c r="J120" s="235"/>
      <c r="K120" s="235"/>
      <c r="L120" s="235"/>
      <c r="M120" s="235"/>
      <c r="N120" s="234"/>
      <c r="O120" s="234"/>
      <c r="P120" s="234"/>
      <c r="Q120" s="234"/>
      <c r="R120" s="235"/>
      <c r="S120" s="235"/>
      <c r="T120" s="235"/>
      <c r="U120" s="235"/>
      <c r="V120" s="235"/>
      <c r="W120" s="235"/>
      <c r="X120" s="235"/>
      <c r="Y120" s="235"/>
      <c r="Z120" s="214"/>
      <c r="AA120" s="214"/>
      <c r="AB120" s="214"/>
      <c r="AC120" s="214"/>
      <c r="AD120" s="214"/>
      <c r="AE120" s="214"/>
      <c r="AF120" s="214"/>
      <c r="AG120" s="214" t="s">
        <v>283</v>
      </c>
      <c r="AH120" s="214">
        <v>0</v>
      </c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</row>
    <row r="121" spans="1:60" outlineLevel="1" x14ac:dyDescent="0.2">
      <c r="A121" s="248">
        <v>48</v>
      </c>
      <c r="B121" s="249" t="s">
        <v>1249</v>
      </c>
      <c r="C121" s="262" t="s">
        <v>1250</v>
      </c>
      <c r="D121" s="250" t="s">
        <v>342</v>
      </c>
      <c r="E121" s="251">
        <v>0.74</v>
      </c>
      <c r="F121" s="252"/>
      <c r="G121" s="253">
        <f>ROUND(E121*F121,2)</f>
        <v>0</v>
      </c>
      <c r="H121" s="236"/>
      <c r="I121" s="235">
        <f>ROUND(E121*H121,2)</f>
        <v>0</v>
      </c>
      <c r="J121" s="236"/>
      <c r="K121" s="235">
        <f>ROUND(E121*J121,2)</f>
        <v>0</v>
      </c>
      <c r="L121" s="235">
        <v>21</v>
      </c>
      <c r="M121" s="235">
        <f>G121*(1+L121/100)</f>
        <v>0</v>
      </c>
      <c r="N121" s="234">
        <v>0</v>
      </c>
      <c r="O121" s="234">
        <f>ROUND(E121*N121,2)</f>
        <v>0</v>
      </c>
      <c r="P121" s="234">
        <v>0</v>
      </c>
      <c r="Q121" s="234">
        <f>ROUND(E121*P121,2)</f>
        <v>0</v>
      </c>
      <c r="R121" s="235"/>
      <c r="S121" s="235" t="s">
        <v>311</v>
      </c>
      <c r="T121" s="235" t="s">
        <v>312</v>
      </c>
      <c r="U121" s="235">
        <v>0</v>
      </c>
      <c r="V121" s="235">
        <f>ROUND(E121*U121,2)</f>
        <v>0</v>
      </c>
      <c r="W121" s="235"/>
      <c r="X121" s="235" t="s">
        <v>279</v>
      </c>
      <c r="Y121" s="235" t="s">
        <v>280</v>
      </c>
      <c r="Z121" s="214"/>
      <c r="AA121" s="214"/>
      <c r="AB121" s="214"/>
      <c r="AC121" s="214"/>
      <c r="AD121" s="214"/>
      <c r="AE121" s="214"/>
      <c r="AF121" s="214"/>
      <c r="AG121" s="214" t="s">
        <v>657</v>
      </c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</row>
    <row r="122" spans="1:60" outlineLevel="2" x14ac:dyDescent="0.2">
      <c r="A122" s="231"/>
      <c r="B122" s="232"/>
      <c r="C122" s="263" t="s">
        <v>1251</v>
      </c>
      <c r="D122" s="237"/>
      <c r="E122" s="238">
        <v>0.74</v>
      </c>
      <c r="F122" s="235"/>
      <c r="G122" s="235"/>
      <c r="H122" s="235"/>
      <c r="I122" s="235"/>
      <c r="J122" s="235"/>
      <c r="K122" s="235"/>
      <c r="L122" s="235"/>
      <c r="M122" s="235"/>
      <c r="N122" s="234"/>
      <c r="O122" s="234"/>
      <c r="P122" s="234"/>
      <c r="Q122" s="234"/>
      <c r="R122" s="235"/>
      <c r="S122" s="235"/>
      <c r="T122" s="235"/>
      <c r="U122" s="235"/>
      <c r="V122" s="235"/>
      <c r="W122" s="235"/>
      <c r="X122" s="235"/>
      <c r="Y122" s="235"/>
      <c r="Z122" s="214"/>
      <c r="AA122" s="214"/>
      <c r="AB122" s="214"/>
      <c r="AC122" s="214"/>
      <c r="AD122" s="214"/>
      <c r="AE122" s="214"/>
      <c r="AF122" s="214"/>
      <c r="AG122" s="214" t="s">
        <v>283</v>
      </c>
      <c r="AH122" s="214">
        <v>0</v>
      </c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</row>
    <row r="123" spans="1:60" outlineLevel="1" x14ac:dyDescent="0.2">
      <c r="A123" s="248">
        <v>49</v>
      </c>
      <c r="B123" s="249" t="s">
        <v>1252</v>
      </c>
      <c r="C123" s="262" t="s">
        <v>1253</v>
      </c>
      <c r="D123" s="250" t="s">
        <v>276</v>
      </c>
      <c r="E123" s="251">
        <v>1.40002</v>
      </c>
      <c r="F123" s="252"/>
      <c r="G123" s="253">
        <f>ROUND(E123*F123,2)</f>
        <v>0</v>
      </c>
      <c r="H123" s="236"/>
      <c r="I123" s="235">
        <f>ROUND(E123*H123,2)</f>
        <v>0</v>
      </c>
      <c r="J123" s="236"/>
      <c r="K123" s="235">
        <f>ROUND(E123*J123,2)</f>
        <v>0</v>
      </c>
      <c r="L123" s="235">
        <v>21</v>
      </c>
      <c r="M123" s="235">
        <f>G123*(1+L123/100)</f>
        <v>0</v>
      </c>
      <c r="N123" s="234">
        <v>0.55000000000000004</v>
      </c>
      <c r="O123" s="234">
        <f>ROUND(E123*N123,2)</f>
        <v>0.77</v>
      </c>
      <c r="P123" s="234">
        <v>0</v>
      </c>
      <c r="Q123" s="234">
        <f>ROUND(E123*P123,2)</f>
        <v>0</v>
      </c>
      <c r="R123" s="235" t="s">
        <v>716</v>
      </c>
      <c r="S123" s="235" t="s">
        <v>277</v>
      </c>
      <c r="T123" s="235" t="s">
        <v>278</v>
      </c>
      <c r="U123" s="235">
        <v>0</v>
      </c>
      <c r="V123" s="235">
        <f>ROUND(E123*U123,2)</f>
        <v>0</v>
      </c>
      <c r="W123" s="235"/>
      <c r="X123" s="235" t="s">
        <v>346</v>
      </c>
      <c r="Y123" s="235" t="s">
        <v>280</v>
      </c>
      <c r="Z123" s="214"/>
      <c r="AA123" s="214"/>
      <c r="AB123" s="214"/>
      <c r="AC123" s="214"/>
      <c r="AD123" s="214"/>
      <c r="AE123" s="214"/>
      <c r="AF123" s="214"/>
      <c r="AG123" s="214" t="s">
        <v>347</v>
      </c>
      <c r="AH123" s="214"/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</row>
    <row r="124" spans="1:60" outlineLevel="2" x14ac:dyDescent="0.2">
      <c r="A124" s="231"/>
      <c r="B124" s="232"/>
      <c r="C124" s="263" t="s">
        <v>1254</v>
      </c>
      <c r="D124" s="237"/>
      <c r="E124" s="238">
        <v>1.40002</v>
      </c>
      <c r="F124" s="235"/>
      <c r="G124" s="235"/>
      <c r="H124" s="235"/>
      <c r="I124" s="235"/>
      <c r="J124" s="235"/>
      <c r="K124" s="235"/>
      <c r="L124" s="235"/>
      <c r="M124" s="235"/>
      <c r="N124" s="234"/>
      <c r="O124" s="234"/>
      <c r="P124" s="234"/>
      <c r="Q124" s="234"/>
      <c r="R124" s="235"/>
      <c r="S124" s="235"/>
      <c r="T124" s="235"/>
      <c r="U124" s="235"/>
      <c r="V124" s="235"/>
      <c r="W124" s="235"/>
      <c r="X124" s="235"/>
      <c r="Y124" s="235"/>
      <c r="Z124" s="214"/>
      <c r="AA124" s="214"/>
      <c r="AB124" s="214"/>
      <c r="AC124" s="214"/>
      <c r="AD124" s="214"/>
      <c r="AE124" s="214"/>
      <c r="AF124" s="214"/>
      <c r="AG124" s="214" t="s">
        <v>283</v>
      </c>
      <c r="AH124" s="214">
        <v>0</v>
      </c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</row>
    <row r="125" spans="1:60" outlineLevel="1" x14ac:dyDescent="0.2">
      <c r="A125" s="248">
        <v>50</v>
      </c>
      <c r="B125" s="249" t="s">
        <v>1255</v>
      </c>
      <c r="C125" s="262" t="s">
        <v>1256</v>
      </c>
      <c r="D125" s="250" t="s">
        <v>342</v>
      </c>
      <c r="E125" s="251">
        <v>97.53</v>
      </c>
      <c r="F125" s="252"/>
      <c r="G125" s="253">
        <f>ROUND(E125*F125,2)</f>
        <v>0</v>
      </c>
      <c r="H125" s="236"/>
      <c r="I125" s="235">
        <f>ROUND(E125*H125,2)</f>
        <v>0</v>
      </c>
      <c r="J125" s="236"/>
      <c r="K125" s="235">
        <f>ROUND(E125*J125,2)</f>
        <v>0</v>
      </c>
      <c r="L125" s="235">
        <v>21</v>
      </c>
      <c r="M125" s="235">
        <f>G125*(1+L125/100)</f>
        <v>0</v>
      </c>
      <c r="N125" s="234">
        <v>1.5699999999999999E-2</v>
      </c>
      <c r="O125" s="234">
        <f>ROUND(E125*N125,2)</f>
        <v>1.53</v>
      </c>
      <c r="P125" s="234">
        <v>0</v>
      </c>
      <c r="Q125" s="234">
        <f>ROUND(E125*P125,2)</f>
        <v>0</v>
      </c>
      <c r="R125" s="235" t="s">
        <v>716</v>
      </c>
      <c r="S125" s="235" t="s">
        <v>277</v>
      </c>
      <c r="T125" s="235" t="s">
        <v>278</v>
      </c>
      <c r="U125" s="235">
        <v>0</v>
      </c>
      <c r="V125" s="235">
        <f>ROUND(E125*U125,2)</f>
        <v>0</v>
      </c>
      <c r="W125" s="235"/>
      <c r="X125" s="235" t="s">
        <v>346</v>
      </c>
      <c r="Y125" s="235" t="s">
        <v>280</v>
      </c>
      <c r="Z125" s="214"/>
      <c r="AA125" s="214"/>
      <c r="AB125" s="214"/>
      <c r="AC125" s="214"/>
      <c r="AD125" s="214"/>
      <c r="AE125" s="214"/>
      <c r="AF125" s="214"/>
      <c r="AG125" s="214" t="s">
        <v>688</v>
      </c>
      <c r="AH125" s="214"/>
      <c r="AI125" s="214"/>
      <c r="AJ125" s="214"/>
      <c r="AK125" s="214"/>
      <c r="AL125" s="214"/>
      <c r="AM125" s="214"/>
      <c r="AN125" s="214"/>
      <c r="AO125" s="214"/>
      <c r="AP125" s="214"/>
      <c r="AQ125" s="214"/>
      <c r="AR125" s="214"/>
      <c r="AS125" s="214"/>
      <c r="AT125" s="214"/>
      <c r="AU125" s="214"/>
      <c r="AV125" s="214"/>
      <c r="AW125" s="214"/>
      <c r="AX125" s="214"/>
      <c r="AY125" s="214"/>
      <c r="AZ125" s="214"/>
      <c r="BA125" s="214"/>
      <c r="BB125" s="214"/>
      <c r="BC125" s="214"/>
      <c r="BD125" s="214"/>
      <c r="BE125" s="214"/>
      <c r="BF125" s="214"/>
      <c r="BG125" s="214"/>
      <c r="BH125" s="214"/>
    </row>
    <row r="126" spans="1:60" outlineLevel="2" x14ac:dyDescent="0.2">
      <c r="A126" s="231"/>
      <c r="B126" s="232"/>
      <c r="C126" s="263" t="s">
        <v>1257</v>
      </c>
      <c r="D126" s="237"/>
      <c r="E126" s="238">
        <v>97.53</v>
      </c>
      <c r="F126" s="235"/>
      <c r="G126" s="235"/>
      <c r="H126" s="235"/>
      <c r="I126" s="235"/>
      <c r="J126" s="235"/>
      <c r="K126" s="235"/>
      <c r="L126" s="235"/>
      <c r="M126" s="235"/>
      <c r="N126" s="234"/>
      <c r="O126" s="234"/>
      <c r="P126" s="234"/>
      <c r="Q126" s="234"/>
      <c r="R126" s="235"/>
      <c r="S126" s="235"/>
      <c r="T126" s="235"/>
      <c r="U126" s="235"/>
      <c r="V126" s="235"/>
      <c r="W126" s="235"/>
      <c r="X126" s="235"/>
      <c r="Y126" s="235"/>
      <c r="Z126" s="214"/>
      <c r="AA126" s="214"/>
      <c r="AB126" s="214"/>
      <c r="AC126" s="214"/>
      <c r="AD126" s="214"/>
      <c r="AE126" s="214"/>
      <c r="AF126" s="214"/>
      <c r="AG126" s="214" t="s">
        <v>283</v>
      </c>
      <c r="AH126" s="214">
        <v>0</v>
      </c>
      <c r="AI126" s="214"/>
      <c r="AJ126" s="214"/>
      <c r="AK126" s="214"/>
      <c r="AL126" s="214"/>
      <c r="AM126" s="214"/>
      <c r="AN126" s="214"/>
      <c r="AO126" s="214"/>
      <c r="AP126" s="214"/>
      <c r="AQ126" s="214"/>
      <c r="AR126" s="214"/>
      <c r="AS126" s="214"/>
      <c r="AT126" s="214"/>
      <c r="AU126" s="214"/>
      <c r="AV126" s="214"/>
      <c r="AW126" s="214"/>
      <c r="AX126" s="214"/>
      <c r="AY126" s="214"/>
      <c r="AZ126" s="214"/>
      <c r="BA126" s="214"/>
      <c r="BB126" s="214"/>
      <c r="BC126" s="214"/>
      <c r="BD126" s="214"/>
      <c r="BE126" s="214"/>
      <c r="BF126" s="214"/>
      <c r="BG126" s="214"/>
      <c r="BH126" s="214"/>
    </row>
    <row r="127" spans="1:60" ht="22.5" outlineLevel="1" x14ac:dyDescent="0.2">
      <c r="A127" s="231">
        <v>51</v>
      </c>
      <c r="B127" s="232" t="s">
        <v>730</v>
      </c>
      <c r="C127" s="265" t="s">
        <v>731</v>
      </c>
      <c r="D127" s="233" t="s">
        <v>0</v>
      </c>
      <c r="E127" s="260"/>
      <c r="F127" s="236"/>
      <c r="G127" s="235">
        <f>ROUND(E127*F127,2)</f>
        <v>0</v>
      </c>
      <c r="H127" s="236"/>
      <c r="I127" s="235">
        <f>ROUND(E127*H127,2)</f>
        <v>0</v>
      </c>
      <c r="J127" s="236"/>
      <c r="K127" s="235">
        <f>ROUND(E127*J127,2)</f>
        <v>0</v>
      </c>
      <c r="L127" s="235">
        <v>21</v>
      </c>
      <c r="M127" s="235">
        <f>G127*(1+L127/100)</f>
        <v>0</v>
      </c>
      <c r="N127" s="234">
        <v>0</v>
      </c>
      <c r="O127" s="234">
        <f>ROUND(E127*N127,2)</f>
        <v>0</v>
      </c>
      <c r="P127" s="234">
        <v>0</v>
      </c>
      <c r="Q127" s="234">
        <f>ROUND(E127*P127,2)</f>
        <v>0</v>
      </c>
      <c r="R127" s="235"/>
      <c r="S127" s="235" t="s">
        <v>277</v>
      </c>
      <c r="T127" s="235" t="s">
        <v>278</v>
      </c>
      <c r="U127" s="235">
        <v>0</v>
      </c>
      <c r="V127" s="235">
        <f>ROUND(E127*U127,2)</f>
        <v>0</v>
      </c>
      <c r="W127" s="235"/>
      <c r="X127" s="235" t="s">
        <v>705</v>
      </c>
      <c r="Y127" s="235" t="s">
        <v>280</v>
      </c>
      <c r="Z127" s="214"/>
      <c r="AA127" s="214"/>
      <c r="AB127" s="214"/>
      <c r="AC127" s="214"/>
      <c r="AD127" s="214"/>
      <c r="AE127" s="214"/>
      <c r="AF127" s="214"/>
      <c r="AG127" s="214" t="s">
        <v>723</v>
      </c>
      <c r="AH127" s="214"/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  <c r="AS127" s="214"/>
      <c r="AT127" s="214"/>
      <c r="AU127" s="214"/>
      <c r="AV127" s="214"/>
      <c r="AW127" s="214"/>
      <c r="AX127" s="214"/>
      <c r="AY127" s="214"/>
      <c r="AZ127" s="214"/>
      <c r="BA127" s="214"/>
      <c r="BB127" s="214"/>
      <c r="BC127" s="214"/>
      <c r="BD127" s="214"/>
      <c r="BE127" s="214"/>
      <c r="BF127" s="214"/>
      <c r="BG127" s="214"/>
      <c r="BH127" s="214"/>
    </row>
    <row r="128" spans="1:60" x14ac:dyDescent="0.2">
      <c r="A128" s="241" t="s">
        <v>272</v>
      </c>
      <c r="B128" s="242" t="s">
        <v>210</v>
      </c>
      <c r="C128" s="261" t="s">
        <v>211</v>
      </c>
      <c r="D128" s="243"/>
      <c r="E128" s="244"/>
      <c r="F128" s="245"/>
      <c r="G128" s="246">
        <f>SUMIF(AG129:AG140,"&lt;&gt;NOR",G129:G140)</f>
        <v>0</v>
      </c>
      <c r="H128" s="240"/>
      <c r="I128" s="240">
        <f>SUM(I129:I140)</f>
        <v>0</v>
      </c>
      <c r="J128" s="240"/>
      <c r="K128" s="240">
        <f>SUM(K129:K140)</f>
        <v>0</v>
      </c>
      <c r="L128" s="240"/>
      <c r="M128" s="240">
        <f>SUM(M129:M140)</f>
        <v>0</v>
      </c>
      <c r="N128" s="239"/>
      <c r="O128" s="239">
        <f>SUM(O129:O140)</f>
        <v>0.47000000000000008</v>
      </c>
      <c r="P128" s="239"/>
      <c r="Q128" s="239">
        <f>SUM(Q129:Q140)</f>
        <v>0</v>
      </c>
      <c r="R128" s="240"/>
      <c r="S128" s="240"/>
      <c r="T128" s="240"/>
      <c r="U128" s="240"/>
      <c r="V128" s="240">
        <f>SUM(V129:V140)</f>
        <v>50.589999999999996</v>
      </c>
      <c r="W128" s="240"/>
      <c r="X128" s="240"/>
      <c r="Y128" s="240"/>
      <c r="AG128" t="s">
        <v>273</v>
      </c>
    </row>
    <row r="129" spans="1:60" ht="22.5" outlineLevel="1" x14ac:dyDescent="0.2">
      <c r="A129" s="248">
        <v>52</v>
      </c>
      <c r="B129" s="249" t="s">
        <v>1258</v>
      </c>
      <c r="C129" s="262" t="s">
        <v>1259</v>
      </c>
      <c r="D129" s="250" t="s">
        <v>342</v>
      </c>
      <c r="E129" s="251">
        <v>19</v>
      </c>
      <c r="F129" s="252"/>
      <c r="G129" s="253">
        <f>ROUND(E129*F129,2)</f>
        <v>0</v>
      </c>
      <c r="H129" s="236"/>
      <c r="I129" s="235">
        <f>ROUND(E129*H129,2)</f>
        <v>0</v>
      </c>
      <c r="J129" s="236"/>
      <c r="K129" s="235">
        <f>ROUND(E129*J129,2)</f>
        <v>0</v>
      </c>
      <c r="L129" s="235">
        <v>21</v>
      </c>
      <c r="M129" s="235">
        <f>G129*(1+L129/100)</f>
        <v>0</v>
      </c>
      <c r="N129" s="234">
        <v>1.84E-2</v>
      </c>
      <c r="O129" s="234">
        <f>ROUND(E129*N129,2)</f>
        <v>0.35</v>
      </c>
      <c r="P129" s="234">
        <v>0</v>
      </c>
      <c r="Q129" s="234">
        <f>ROUND(E129*P129,2)</f>
        <v>0</v>
      </c>
      <c r="R129" s="235"/>
      <c r="S129" s="235" t="s">
        <v>277</v>
      </c>
      <c r="T129" s="235" t="s">
        <v>278</v>
      </c>
      <c r="U129" s="235">
        <v>1.76973</v>
      </c>
      <c r="V129" s="235">
        <f>ROUND(E129*U129,2)</f>
        <v>33.619999999999997</v>
      </c>
      <c r="W129" s="235"/>
      <c r="X129" s="235" t="s">
        <v>279</v>
      </c>
      <c r="Y129" s="235" t="s">
        <v>280</v>
      </c>
      <c r="Z129" s="214"/>
      <c r="AA129" s="214"/>
      <c r="AB129" s="214"/>
      <c r="AC129" s="214"/>
      <c r="AD129" s="214"/>
      <c r="AE129" s="214"/>
      <c r="AF129" s="214"/>
      <c r="AG129" s="214" t="s">
        <v>657</v>
      </c>
      <c r="AH129" s="214"/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  <c r="AS129" s="214"/>
      <c r="AT129" s="214"/>
      <c r="AU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</row>
    <row r="130" spans="1:60" outlineLevel="2" x14ac:dyDescent="0.2">
      <c r="A130" s="231"/>
      <c r="B130" s="232"/>
      <c r="C130" s="263" t="s">
        <v>399</v>
      </c>
      <c r="D130" s="237"/>
      <c r="E130" s="238">
        <v>19</v>
      </c>
      <c r="F130" s="235"/>
      <c r="G130" s="235"/>
      <c r="H130" s="235"/>
      <c r="I130" s="235"/>
      <c r="J130" s="235"/>
      <c r="K130" s="235"/>
      <c r="L130" s="235"/>
      <c r="M130" s="235"/>
      <c r="N130" s="234"/>
      <c r="O130" s="234"/>
      <c r="P130" s="234"/>
      <c r="Q130" s="234"/>
      <c r="R130" s="235"/>
      <c r="S130" s="235"/>
      <c r="T130" s="235"/>
      <c r="U130" s="235"/>
      <c r="V130" s="235"/>
      <c r="W130" s="235"/>
      <c r="X130" s="235"/>
      <c r="Y130" s="235"/>
      <c r="Z130" s="214"/>
      <c r="AA130" s="214"/>
      <c r="AB130" s="214"/>
      <c r="AC130" s="214"/>
      <c r="AD130" s="214"/>
      <c r="AE130" s="214"/>
      <c r="AF130" s="214"/>
      <c r="AG130" s="214" t="s">
        <v>283</v>
      </c>
      <c r="AH130" s="214">
        <v>0</v>
      </c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</row>
    <row r="131" spans="1:60" ht="22.5" outlineLevel="1" x14ac:dyDescent="0.2">
      <c r="A131" s="254">
        <v>53</v>
      </c>
      <c r="B131" s="255" t="s">
        <v>1260</v>
      </c>
      <c r="C131" s="264" t="s">
        <v>1261</v>
      </c>
      <c r="D131" s="256" t="s">
        <v>351</v>
      </c>
      <c r="E131" s="257">
        <v>7.2</v>
      </c>
      <c r="F131" s="258"/>
      <c r="G131" s="259">
        <f>ROUND(E131*F131,2)</f>
        <v>0</v>
      </c>
      <c r="H131" s="236"/>
      <c r="I131" s="235">
        <f>ROUND(E131*H131,2)</f>
        <v>0</v>
      </c>
      <c r="J131" s="236"/>
      <c r="K131" s="235">
        <f>ROUND(E131*J131,2)</f>
        <v>0</v>
      </c>
      <c r="L131" s="235">
        <v>21</v>
      </c>
      <c r="M131" s="235">
        <f>G131*(1+L131/100)</f>
        <v>0</v>
      </c>
      <c r="N131" s="234">
        <v>3.5699999999999998E-3</v>
      </c>
      <c r="O131" s="234">
        <f>ROUND(E131*N131,2)</f>
        <v>0.03</v>
      </c>
      <c r="P131" s="234">
        <v>0</v>
      </c>
      <c r="Q131" s="234">
        <f>ROUND(E131*P131,2)</f>
        <v>0</v>
      </c>
      <c r="R131" s="235"/>
      <c r="S131" s="235" t="s">
        <v>277</v>
      </c>
      <c r="T131" s="235" t="s">
        <v>278</v>
      </c>
      <c r="U131" s="235">
        <v>0.64090000000000003</v>
      </c>
      <c r="V131" s="235">
        <f>ROUND(E131*U131,2)</f>
        <v>4.6100000000000003</v>
      </c>
      <c r="W131" s="235"/>
      <c r="X131" s="235" t="s">
        <v>279</v>
      </c>
      <c r="Y131" s="235" t="s">
        <v>280</v>
      </c>
      <c r="Z131" s="214"/>
      <c r="AA131" s="214"/>
      <c r="AB131" s="214"/>
      <c r="AC131" s="214"/>
      <c r="AD131" s="214"/>
      <c r="AE131" s="214"/>
      <c r="AF131" s="214"/>
      <c r="AG131" s="214" t="s">
        <v>281</v>
      </c>
      <c r="AH131" s="214"/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  <c r="AS131" s="214"/>
      <c r="AT131" s="214"/>
      <c r="AU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</row>
    <row r="132" spans="1:60" ht="22.5" outlineLevel="1" x14ac:dyDescent="0.2">
      <c r="A132" s="254">
        <v>54</v>
      </c>
      <c r="B132" s="255" t="s">
        <v>1262</v>
      </c>
      <c r="C132" s="264" t="s">
        <v>1263</v>
      </c>
      <c r="D132" s="256" t="s">
        <v>351</v>
      </c>
      <c r="E132" s="257">
        <v>7.2</v>
      </c>
      <c r="F132" s="258"/>
      <c r="G132" s="259">
        <f>ROUND(E132*F132,2)</f>
        <v>0</v>
      </c>
      <c r="H132" s="236"/>
      <c r="I132" s="235">
        <f>ROUND(E132*H132,2)</f>
        <v>0</v>
      </c>
      <c r="J132" s="236"/>
      <c r="K132" s="235">
        <f>ROUND(E132*J132,2)</f>
        <v>0</v>
      </c>
      <c r="L132" s="235">
        <v>21</v>
      </c>
      <c r="M132" s="235">
        <f>G132*(1+L132/100)</f>
        <v>0</v>
      </c>
      <c r="N132" s="234">
        <v>4.3299999999999996E-3</v>
      </c>
      <c r="O132" s="234">
        <f>ROUND(E132*N132,2)</f>
        <v>0.03</v>
      </c>
      <c r="P132" s="234">
        <v>0</v>
      </c>
      <c r="Q132" s="234">
        <f>ROUND(E132*P132,2)</f>
        <v>0</v>
      </c>
      <c r="R132" s="235"/>
      <c r="S132" s="235" t="s">
        <v>277</v>
      </c>
      <c r="T132" s="235" t="s">
        <v>278</v>
      </c>
      <c r="U132" s="235">
        <v>0.66274999999999995</v>
      </c>
      <c r="V132" s="235">
        <f>ROUND(E132*U132,2)</f>
        <v>4.7699999999999996</v>
      </c>
      <c r="W132" s="235"/>
      <c r="X132" s="235" t="s">
        <v>279</v>
      </c>
      <c r="Y132" s="235" t="s">
        <v>280</v>
      </c>
      <c r="Z132" s="214"/>
      <c r="AA132" s="214"/>
      <c r="AB132" s="214"/>
      <c r="AC132" s="214"/>
      <c r="AD132" s="214"/>
      <c r="AE132" s="214"/>
      <c r="AF132" s="214"/>
      <c r="AG132" s="214" t="s">
        <v>281</v>
      </c>
      <c r="AH132" s="214"/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</row>
    <row r="133" spans="1:60" outlineLevel="1" x14ac:dyDescent="0.2">
      <c r="A133" s="248">
        <v>55</v>
      </c>
      <c r="B133" s="249" t="s">
        <v>1264</v>
      </c>
      <c r="C133" s="262" t="s">
        <v>1265</v>
      </c>
      <c r="D133" s="250" t="s">
        <v>351</v>
      </c>
      <c r="E133" s="251">
        <v>5.28</v>
      </c>
      <c r="F133" s="252"/>
      <c r="G133" s="253">
        <f>ROUND(E133*F133,2)</f>
        <v>0</v>
      </c>
      <c r="H133" s="236"/>
      <c r="I133" s="235">
        <f>ROUND(E133*H133,2)</f>
        <v>0</v>
      </c>
      <c r="J133" s="236"/>
      <c r="K133" s="235">
        <f>ROUND(E133*J133,2)</f>
        <v>0</v>
      </c>
      <c r="L133" s="235">
        <v>21</v>
      </c>
      <c r="M133" s="235">
        <f>G133*(1+L133/100)</f>
        <v>0</v>
      </c>
      <c r="N133" s="234">
        <v>2.4599999999999999E-3</v>
      </c>
      <c r="O133" s="234">
        <f>ROUND(E133*N133,2)</f>
        <v>0.01</v>
      </c>
      <c r="P133" s="234">
        <v>0</v>
      </c>
      <c r="Q133" s="234">
        <f>ROUND(E133*P133,2)</f>
        <v>0</v>
      </c>
      <c r="R133" s="235"/>
      <c r="S133" s="235" t="s">
        <v>277</v>
      </c>
      <c r="T133" s="235" t="s">
        <v>278</v>
      </c>
      <c r="U133" s="235">
        <v>0.55184999999999995</v>
      </c>
      <c r="V133" s="235">
        <f>ROUND(E133*U133,2)</f>
        <v>2.91</v>
      </c>
      <c r="W133" s="235"/>
      <c r="X133" s="235" t="s">
        <v>279</v>
      </c>
      <c r="Y133" s="235" t="s">
        <v>280</v>
      </c>
      <c r="Z133" s="214"/>
      <c r="AA133" s="214"/>
      <c r="AB133" s="214"/>
      <c r="AC133" s="214"/>
      <c r="AD133" s="214"/>
      <c r="AE133" s="214"/>
      <c r="AF133" s="214"/>
      <c r="AG133" s="214" t="s">
        <v>281</v>
      </c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</row>
    <row r="134" spans="1:60" outlineLevel="2" x14ac:dyDescent="0.2">
      <c r="A134" s="231"/>
      <c r="B134" s="232"/>
      <c r="C134" s="263" t="s">
        <v>1266</v>
      </c>
      <c r="D134" s="237"/>
      <c r="E134" s="238">
        <v>5.28</v>
      </c>
      <c r="F134" s="235"/>
      <c r="G134" s="235"/>
      <c r="H134" s="235"/>
      <c r="I134" s="235"/>
      <c r="J134" s="235"/>
      <c r="K134" s="235"/>
      <c r="L134" s="235"/>
      <c r="M134" s="235"/>
      <c r="N134" s="234"/>
      <c r="O134" s="234"/>
      <c r="P134" s="234"/>
      <c r="Q134" s="234"/>
      <c r="R134" s="235"/>
      <c r="S134" s="235"/>
      <c r="T134" s="235"/>
      <c r="U134" s="235"/>
      <c r="V134" s="235"/>
      <c r="W134" s="235"/>
      <c r="X134" s="235"/>
      <c r="Y134" s="235"/>
      <c r="Z134" s="214"/>
      <c r="AA134" s="214"/>
      <c r="AB134" s="214"/>
      <c r="AC134" s="214"/>
      <c r="AD134" s="214"/>
      <c r="AE134" s="214"/>
      <c r="AF134" s="214"/>
      <c r="AG134" s="214" t="s">
        <v>283</v>
      </c>
      <c r="AH134" s="214">
        <v>0</v>
      </c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</row>
    <row r="135" spans="1:60" ht="22.5" outlineLevel="1" x14ac:dyDescent="0.2">
      <c r="A135" s="248">
        <v>56</v>
      </c>
      <c r="B135" s="249" t="s">
        <v>1267</v>
      </c>
      <c r="C135" s="262" t="s">
        <v>1268</v>
      </c>
      <c r="D135" s="250" t="s">
        <v>351</v>
      </c>
      <c r="E135" s="251">
        <v>6</v>
      </c>
      <c r="F135" s="252"/>
      <c r="G135" s="253">
        <f>ROUND(E135*F135,2)</f>
        <v>0</v>
      </c>
      <c r="H135" s="236"/>
      <c r="I135" s="235">
        <f>ROUND(E135*H135,2)</f>
        <v>0</v>
      </c>
      <c r="J135" s="236"/>
      <c r="K135" s="235">
        <f>ROUND(E135*J135,2)</f>
        <v>0</v>
      </c>
      <c r="L135" s="235">
        <v>21</v>
      </c>
      <c r="M135" s="235">
        <f>G135*(1+L135/100)</f>
        <v>0</v>
      </c>
      <c r="N135" s="234">
        <v>2.1299999999999999E-3</v>
      </c>
      <c r="O135" s="234">
        <f>ROUND(E135*N135,2)</f>
        <v>0.01</v>
      </c>
      <c r="P135" s="234">
        <v>0</v>
      </c>
      <c r="Q135" s="234">
        <f>ROUND(E135*P135,2)</f>
        <v>0</v>
      </c>
      <c r="R135" s="235"/>
      <c r="S135" s="235" t="s">
        <v>1269</v>
      </c>
      <c r="T135" s="235" t="s">
        <v>718</v>
      </c>
      <c r="U135" s="235">
        <v>0.78</v>
      </c>
      <c r="V135" s="235">
        <f>ROUND(E135*U135,2)</f>
        <v>4.68</v>
      </c>
      <c r="W135" s="235"/>
      <c r="X135" s="235" t="s">
        <v>279</v>
      </c>
      <c r="Y135" s="235" t="s">
        <v>280</v>
      </c>
      <c r="Z135" s="214"/>
      <c r="AA135" s="214"/>
      <c r="AB135" s="214"/>
      <c r="AC135" s="214"/>
      <c r="AD135" s="214"/>
      <c r="AE135" s="214"/>
      <c r="AF135" s="214"/>
      <c r="AG135" s="214" t="s">
        <v>657</v>
      </c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</row>
    <row r="136" spans="1:60" outlineLevel="2" x14ac:dyDescent="0.2">
      <c r="A136" s="231"/>
      <c r="B136" s="232"/>
      <c r="C136" s="263" t="s">
        <v>1270</v>
      </c>
      <c r="D136" s="237"/>
      <c r="E136" s="238">
        <v>6</v>
      </c>
      <c r="F136" s="235"/>
      <c r="G136" s="235"/>
      <c r="H136" s="235"/>
      <c r="I136" s="235"/>
      <c r="J136" s="235"/>
      <c r="K136" s="235"/>
      <c r="L136" s="235"/>
      <c r="M136" s="235"/>
      <c r="N136" s="234"/>
      <c r="O136" s="234"/>
      <c r="P136" s="234"/>
      <c r="Q136" s="234"/>
      <c r="R136" s="235"/>
      <c r="S136" s="235"/>
      <c r="T136" s="235"/>
      <c r="U136" s="235"/>
      <c r="V136" s="235"/>
      <c r="W136" s="235"/>
      <c r="X136" s="235"/>
      <c r="Y136" s="235"/>
      <c r="Z136" s="214"/>
      <c r="AA136" s="214"/>
      <c r="AB136" s="214"/>
      <c r="AC136" s="214"/>
      <c r="AD136" s="214"/>
      <c r="AE136" s="214"/>
      <c r="AF136" s="214"/>
      <c r="AG136" s="214" t="s">
        <v>283</v>
      </c>
      <c r="AH136" s="214">
        <v>0</v>
      </c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</row>
    <row r="137" spans="1:60" ht="22.5" outlineLevel="1" x14ac:dyDescent="0.2">
      <c r="A137" s="248">
        <v>57</v>
      </c>
      <c r="B137" s="249" t="s">
        <v>732</v>
      </c>
      <c r="C137" s="262" t="s">
        <v>1271</v>
      </c>
      <c r="D137" s="250" t="s">
        <v>351</v>
      </c>
      <c r="E137" s="251">
        <v>7.2</v>
      </c>
      <c r="F137" s="252"/>
      <c r="G137" s="253">
        <f>ROUND(E137*F137,2)</f>
        <v>0</v>
      </c>
      <c r="H137" s="236"/>
      <c r="I137" s="235">
        <f>ROUND(E137*H137,2)</f>
        <v>0</v>
      </c>
      <c r="J137" s="236"/>
      <c r="K137" s="235">
        <f>ROUND(E137*J137,2)</f>
        <v>0</v>
      </c>
      <c r="L137" s="235">
        <v>21</v>
      </c>
      <c r="M137" s="235">
        <f>G137*(1+L137/100)</f>
        <v>0</v>
      </c>
      <c r="N137" s="234">
        <v>3.0799999999999998E-3</v>
      </c>
      <c r="O137" s="234">
        <f>ROUND(E137*N137,2)</f>
        <v>0.02</v>
      </c>
      <c r="P137" s="234">
        <v>0</v>
      </c>
      <c r="Q137" s="234">
        <f>ROUND(E137*P137,2)</f>
        <v>0</v>
      </c>
      <c r="R137" s="235"/>
      <c r="S137" s="235" t="s">
        <v>311</v>
      </c>
      <c r="T137" s="235" t="s">
        <v>312</v>
      </c>
      <c r="U137" s="235">
        <v>0</v>
      </c>
      <c r="V137" s="235">
        <f>ROUND(E137*U137,2)</f>
        <v>0</v>
      </c>
      <c r="W137" s="235"/>
      <c r="X137" s="235" t="s">
        <v>346</v>
      </c>
      <c r="Y137" s="235" t="s">
        <v>280</v>
      </c>
      <c r="Z137" s="214"/>
      <c r="AA137" s="214"/>
      <c r="AB137" s="214"/>
      <c r="AC137" s="214"/>
      <c r="AD137" s="214"/>
      <c r="AE137" s="214"/>
      <c r="AF137" s="214"/>
      <c r="AG137" s="214" t="s">
        <v>347</v>
      </c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</row>
    <row r="138" spans="1:60" outlineLevel="2" x14ac:dyDescent="0.2">
      <c r="A138" s="231"/>
      <c r="B138" s="232"/>
      <c r="C138" s="263" t="s">
        <v>1272</v>
      </c>
      <c r="D138" s="237"/>
      <c r="E138" s="238">
        <v>7.2</v>
      </c>
      <c r="F138" s="235"/>
      <c r="G138" s="235"/>
      <c r="H138" s="235"/>
      <c r="I138" s="235"/>
      <c r="J138" s="235"/>
      <c r="K138" s="235"/>
      <c r="L138" s="235"/>
      <c r="M138" s="235"/>
      <c r="N138" s="234"/>
      <c r="O138" s="234"/>
      <c r="P138" s="234"/>
      <c r="Q138" s="234"/>
      <c r="R138" s="235"/>
      <c r="S138" s="235"/>
      <c r="T138" s="235"/>
      <c r="U138" s="235"/>
      <c r="V138" s="235"/>
      <c r="W138" s="235"/>
      <c r="X138" s="235"/>
      <c r="Y138" s="235"/>
      <c r="Z138" s="214"/>
      <c r="AA138" s="214"/>
      <c r="AB138" s="214"/>
      <c r="AC138" s="214"/>
      <c r="AD138" s="214"/>
      <c r="AE138" s="214"/>
      <c r="AF138" s="214"/>
      <c r="AG138" s="214" t="s">
        <v>283</v>
      </c>
      <c r="AH138" s="214">
        <v>0</v>
      </c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</row>
    <row r="139" spans="1:60" ht="22.5" outlineLevel="1" x14ac:dyDescent="0.2">
      <c r="A139" s="248">
        <v>58</v>
      </c>
      <c r="B139" s="249" t="s">
        <v>735</v>
      </c>
      <c r="C139" s="262" t="s">
        <v>1273</v>
      </c>
      <c r="D139" s="250" t="s">
        <v>351</v>
      </c>
      <c r="E139" s="251">
        <v>7.1</v>
      </c>
      <c r="F139" s="252"/>
      <c r="G139" s="253">
        <f>ROUND(E139*F139,2)</f>
        <v>0</v>
      </c>
      <c r="H139" s="236"/>
      <c r="I139" s="235">
        <f>ROUND(E139*H139,2)</f>
        <v>0</v>
      </c>
      <c r="J139" s="236"/>
      <c r="K139" s="235">
        <f>ROUND(E139*J139,2)</f>
        <v>0</v>
      </c>
      <c r="L139" s="235">
        <v>21</v>
      </c>
      <c r="M139" s="235">
        <f>G139*(1+L139/100)</f>
        <v>0</v>
      </c>
      <c r="N139" s="234">
        <v>3.0799999999999998E-3</v>
      </c>
      <c r="O139" s="234">
        <f>ROUND(E139*N139,2)</f>
        <v>0.02</v>
      </c>
      <c r="P139" s="234">
        <v>0</v>
      </c>
      <c r="Q139" s="234">
        <f>ROUND(E139*P139,2)</f>
        <v>0</v>
      </c>
      <c r="R139" s="235"/>
      <c r="S139" s="235" t="s">
        <v>311</v>
      </c>
      <c r="T139" s="235" t="s">
        <v>312</v>
      </c>
      <c r="U139" s="235">
        <v>0</v>
      </c>
      <c r="V139" s="235">
        <f>ROUND(E139*U139,2)</f>
        <v>0</v>
      </c>
      <c r="W139" s="235"/>
      <c r="X139" s="235" t="s">
        <v>346</v>
      </c>
      <c r="Y139" s="235" t="s">
        <v>280</v>
      </c>
      <c r="Z139" s="214"/>
      <c r="AA139" s="214"/>
      <c r="AB139" s="214"/>
      <c r="AC139" s="214"/>
      <c r="AD139" s="214"/>
      <c r="AE139" s="214"/>
      <c r="AF139" s="214"/>
      <c r="AG139" s="214" t="s">
        <v>347</v>
      </c>
      <c r="AH139" s="214"/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</row>
    <row r="140" spans="1:60" outlineLevel="2" x14ac:dyDescent="0.2">
      <c r="A140" s="231"/>
      <c r="B140" s="232"/>
      <c r="C140" s="263" t="s">
        <v>1274</v>
      </c>
      <c r="D140" s="237"/>
      <c r="E140" s="238">
        <v>7.1</v>
      </c>
      <c r="F140" s="235"/>
      <c r="G140" s="235"/>
      <c r="H140" s="235"/>
      <c r="I140" s="235"/>
      <c r="J140" s="235"/>
      <c r="K140" s="235"/>
      <c r="L140" s="235"/>
      <c r="M140" s="235"/>
      <c r="N140" s="234"/>
      <c r="O140" s="234"/>
      <c r="P140" s="234"/>
      <c r="Q140" s="234"/>
      <c r="R140" s="235"/>
      <c r="S140" s="235"/>
      <c r="T140" s="235"/>
      <c r="U140" s="235"/>
      <c r="V140" s="235"/>
      <c r="W140" s="235"/>
      <c r="X140" s="235"/>
      <c r="Y140" s="235"/>
      <c r="Z140" s="214"/>
      <c r="AA140" s="214"/>
      <c r="AB140" s="214"/>
      <c r="AC140" s="214"/>
      <c r="AD140" s="214"/>
      <c r="AE140" s="214"/>
      <c r="AF140" s="214"/>
      <c r="AG140" s="214" t="s">
        <v>283</v>
      </c>
      <c r="AH140" s="214">
        <v>0</v>
      </c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</row>
    <row r="141" spans="1:60" x14ac:dyDescent="0.2">
      <c r="A141" s="241" t="s">
        <v>272</v>
      </c>
      <c r="B141" s="242" t="s">
        <v>214</v>
      </c>
      <c r="C141" s="261" t="s">
        <v>215</v>
      </c>
      <c r="D141" s="243"/>
      <c r="E141" s="244"/>
      <c r="F141" s="245"/>
      <c r="G141" s="246">
        <f>SUMIF(AG142:AG154,"&lt;&gt;NOR",G142:G154)</f>
        <v>0</v>
      </c>
      <c r="H141" s="240"/>
      <c r="I141" s="240">
        <f>SUM(I142:I154)</f>
        <v>0</v>
      </c>
      <c r="J141" s="240"/>
      <c r="K141" s="240">
        <f>SUM(K142:K154)</f>
        <v>0</v>
      </c>
      <c r="L141" s="240"/>
      <c r="M141" s="240">
        <f>SUM(M142:M154)</f>
        <v>0</v>
      </c>
      <c r="N141" s="239"/>
      <c r="O141" s="239">
        <f>SUM(O142:O154)</f>
        <v>0.02</v>
      </c>
      <c r="P141" s="239"/>
      <c r="Q141" s="239">
        <f>SUM(Q142:Q154)</f>
        <v>0</v>
      </c>
      <c r="R141" s="240"/>
      <c r="S141" s="240"/>
      <c r="T141" s="240"/>
      <c r="U141" s="240"/>
      <c r="V141" s="240">
        <f>SUM(V142:V154)</f>
        <v>13.980000000000002</v>
      </c>
      <c r="W141" s="240"/>
      <c r="X141" s="240"/>
      <c r="Y141" s="240"/>
      <c r="AG141" t="s">
        <v>273</v>
      </c>
    </row>
    <row r="142" spans="1:60" outlineLevel="1" x14ac:dyDescent="0.2">
      <c r="A142" s="254">
        <v>59</v>
      </c>
      <c r="B142" s="255" t="s">
        <v>1076</v>
      </c>
      <c r="C142" s="264" t="s">
        <v>1077</v>
      </c>
      <c r="D142" s="256" t="s">
        <v>374</v>
      </c>
      <c r="E142" s="257">
        <v>4</v>
      </c>
      <c r="F142" s="258"/>
      <c r="G142" s="259">
        <f>ROUND(E142*F142,2)</f>
        <v>0</v>
      </c>
      <c r="H142" s="236"/>
      <c r="I142" s="235">
        <f>ROUND(E142*H142,2)</f>
        <v>0</v>
      </c>
      <c r="J142" s="236"/>
      <c r="K142" s="235">
        <f>ROUND(E142*J142,2)</f>
        <v>0</v>
      </c>
      <c r="L142" s="235">
        <v>21</v>
      </c>
      <c r="M142" s="235">
        <f>G142*(1+L142/100)</f>
        <v>0</v>
      </c>
      <c r="N142" s="234">
        <v>8.9999999999999998E-4</v>
      </c>
      <c r="O142" s="234">
        <f>ROUND(E142*N142,2)</f>
        <v>0</v>
      </c>
      <c r="P142" s="234">
        <v>0</v>
      </c>
      <c r="Q142" s="234">
        <f>ROUND(E142*P142,2)</f>
        <v>0</v>
      </c>
      <c r="R142" s="235"/>
      <c r="S142" s="235" t="s">
        <v>277</v>
      </c>
      <c r="T142" s="235" t="s">
        <v>278</v>
      </c>
      <c r="U142" s="235">
        <v>2.29</v>
      </c>
      <c r="V142" s="235">
        <f>ROUND(E142*U142,2)</f>
        <v>9.16</v>
      </c>
      <c r="W142" s="235"/>
      <c r="X142" s="235" t="s">
        <v>279</v>
      </c>
      <c r="Y142" s="235" t="s">
        <v>280</v>
      </c>
      <c r="Z142" s="214"/>
      <c r="AA142" s="214"/>
      <c r="AB142" s="214"/>
      <c r="AC142" s="214"/>
      <c r="AD142" s="214"/>
      <c r="AE142" s="214"/>
      <c r="AF142" s="214"/>
      <c r="AG142" s="214" t="s">
        <v>281</v>
      </c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</row>
    <row r="143" spans="1:60" outlineLevel="1" x14ac:dyDescent="0.2">
      <c r="A143" s="254">
        <v>60</v>
      </c>
      <c r="B143" s="255" t="s">
        <v>1275</v>
      </c>
      <c r="C143" s="264" t="s">
        <v>1276</v>
      </c>
      <c r="D143" s="256" t="s">
        <v>374</v>
      </c>
      <c r="E143" s="257">
        <v>1</v>
      </c>
      <c r="F143" s="258"/>
      <c r="G143" s="259">
        <f>ROUND(E143*F143,2)</f>
        <v>0</v>
      </c>
      <c r="H143" s="236"/>
      <c r="I143" s="235">
        <f>ROUND(E143*H143,2)</f>
        <v>0</v>
      </c>
      <c r="J143" s="236"/>
      <c r="K143" s="235">
        <f>ROUND(E143*J143,2)</f>
        <v>0</v>
      </c>
      <c r="L143" s="235">
        <v>21</v>
      </c>
      <c r="M143" s="235">
        <f>G143*(1+L143/100)</f>
        <v>0</v>
      </c>
      <c r="N143" s="234">
        <v>1.1999999999999999E-3</v>
      </c>
      <c r="O143" s="234">
        <f>ROUND(E143*N143,2)</f>
        <v>0</v>
      </c>
      <c r="P143" s="234">
        <v>0</v>
      </c>
      <c r="Q143" s="234">
        <f>ROUND(E143*P143,2)</f>
        <v>0</v>
      </c>
      <c r="R143" s="235"/>
      <c r="S143" s="235" t="s">
        <v>277</v>
      </c>
      <c r="T143" s="235" t="s">
        <v>278</v>
      </c>
      <c r="U143" s="235">
        <v>2.72</v>
      </c>
      <c r="V143" s="235">
        <f>ROUND(E143*U143,2)</f>
        <v>2.72</v>
      </c>
      <c r="W143" s="235"/>
      <c r="X143" s="235" t="s">
        <v>279</v>
      </c>
      <c r="Y143" s="235" t="s">
        <v>280</v>
      </c>
      <c r="Z143" s="214"/>
      <c r="AA143" s="214"/>
      <c r="AB143" s="214"/>
      <c r="AC143" s="214"/>
      <c r="AD143" s="214"/>
      <c r="AE143" s="214"/>
      <c r="AF143" s="214"/>
      <c r="AG143" s="214" t="s">
        <v>281</v>
      </c>
      <c r="AH143" s="214"/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  <c r="AS143" s="214"/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</row>
    <row r="144" spans="1:60" outlineLevel="1" x14ac:dyDescent="0.2">
      <c r="A144" s="254">
        <v>61</v>
      </c>
      <c r="B144" s="255" t="s">
        <v>1277</v>
      </c>
      <c r="C144" s="264" t="s">
        <v>1278</v>
      </c>
      <c r="D144" s="256" t="s">
        <v>374</v>
      </c>
      <c r="E144" s="257">
        <v>2</v>
      </c>
      <c r="F144" s="258"/>
      <c r="G144" s="259">
        <f>ROUND(E144*F144,2)</f>
        <v>0</v>
      </c>
      <c r="H144" s="236"/>
      <c r="I144" s="235">
        <f>ROUND(E144*H144,2)</f>
        <v>0</v>
      </c>
      <c r="J144" s="236"/>
      <c r="K144" s="235">
        <f>ROUND(E144*J144,2)</f>
        <v>0</v>
      </c>
      <c r="L144" s="235">
        <v>21</v>
      </c>
      <c r="M144" s="235">
        <f>G144*(1+L144/100)</f>
        <v>0</v>
      </c>
      <c r="N144" s="234">
        <v>1.0000000000000001E-5</v>
      </c>
      <c r="O144" s="234">
        <f>ROUND(E144*N144,2)</f>
        <v>0</v>
      </c>
      <c r="P144" s="234">
        <v>0</v>
      </c>
      <c r="Q144" s="234">
        <f>ROUND(E144*P144,2)</f>
        <v>0</v>
      </c>
      <c r="R144" s="235"/>
      <c r="S144" s="235" t="s">
        <v>277</v>
      </c>
      <c r="T144" s="235" t="s">
        <v>278</v>
      </c>
      <c r="U144" s="235">
        <v>0.40488000000000002</v>
      </c>
      <c r="V144" s="235">
        <f>ROUND(E144*U144,2)</f>
        <v>0.81</v>
      </c>
      <c r="W144" s="235"/>
      <c r="X144" s="235" t="s">
        <v>279</v>
      </c>
      <c r="Y144" s="235" t="s">
        <v>280</v>
      </c>
      <c r="Z144" s="214"/>
      <c r="AA144" s="214"/>
      <c r="AB144" s="214"/>
      <c r="AC144" s="214"/>
      <c r="AD144" s="214"/>
      <c r="AE144" s="214"/>
      <c r="AF144" s="214"/>
      <c r="AG144" s="214" t="s">
        <v>657</v>
      </c>
      <c r="AH144" s="214"/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  <c r="AS144" s="214"/>
      <c r="AT144" s="214"/>
      <c r="AU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</row>
    <row r="145" spans="1:60" outlineLevel="1" x14ac:dyDescent="0.2">
      <c r="A145" s="254">
        <v>62</v>
      </c>
      <c r="B145" s="255" t="s">
        <v>1279</v>
      </c>
      <c r="C145" s="264" t="s">
        <v>1280</v>
      </c>
      <c r="D145" s="256" t="s">
        <v>374</v>
      </c>
      <c r="E145" s="257">
        <v>1</v>
      </c>
      <c r="F145" s="258"/>
      <c r="G145" s="259">
        <f>ROUND(E145*F145,2)</f>
        <v>0</v>
      </c>
      <c r="H145" s="236"/>
      <c r="I145" s="235">
        <f>ROUND(E145*H145,2)</f>
        <v>0</v>
      </c>
      <c r="J145" s="236"/>
      <c r="K145" s="235">
        <f>ROUND(E145*J145,2)</f>
        <v>0</v>
      </c>
      <c r="L145" s="235">
        <v>21</v>
      </c>
      <c r="M145" s="235">
        <f>G145*(1+L145/100)</f>
        <v>0</v>
      </c>
      <c r="N145" s="234">
        <v>1.0000000000000001E-5</v>
      </c>
      <c r="O145" s="234">
        <f>ROUND(E145*N145,2)</f>
        <v>0</v>
      </c>
      <c r="P145" s="234">
        <v>0</v>
      </c>
      <c r="Q145" s="234">
        <f>ROUND(E145*P145,2)</f>
        <v>0</v>
      </c>
      <c r="R145" s="235"/>
      <c r="S145" s="235" t="s">
        <v>277</v>
      </c>
      <c r="T145" s="235" t="s">
        <v>278</v>
      </c>
      <c r="U145" s="235">
        <v>0.54730000000000001</v>
      </c>
      <c r="V145" s="235">
        <f>ROUND(E145*U145,2)</f>
        <v>0.55000000000000004</v>
      </c>
      <c r="W145" s="235"/>
      <c r="X145" s="235" t="s">
        <v>279</v>
      </c>
      <c r="Y145" s="235" t="s">
        <v>280</v>
      </c>
      <c r="Z145" s="214"/>
      <c r="AA145" s="214"/>
      <c r="AB145" s="214"/>
      <c r="AC145" s="214"/>
      <c r="AD145" s="214"/>
      <c r="AE145" s="214"/>
      <c r="AF145" s="214"/>
      <c r="AG145" s="214" t="s">
        <v>657</v>
      </c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</row>
    <row r="146" spans="1:60" outlineLevel="1" x14ac:dyDescent="0.2">
      <c r="A146" s="254">
        <v>63</v>
      </c>
      <c r="B146" s="255" t="s">
        <v>1281</v>
      </c>
      <c r="C146" s="264" t="s">
        <v>1282</v>
      </c>
      <c r="D146" s="256" t="s">
        <v>374</v>
      </c>
      <c r="E146" s="257">
        <v>1</v>
      </c>
      <c r="F146" s="258"/>
      <c r="G146" s="259">
        <f>ROUND(E146*F146,2)</f>
        <v>0</v>
      </c>
      <c r="H146" s="236"/>
      <c r="I146" s="235">
        <f>ROUND(E146*H146,2)</f>
        <v>0</v>
      </c>
      <c r="J146" s="236"/>
      <c r="K146" s="235">
        <f>ROUND(E146*J146,2)</f>
        <v>0</v>
      </c>
      <c r="L146" s="235">
        <v>21</v>
      </c>
      <c r="M146" s="235">
        <f>G146*(1+L146/100)</f>
        <v>0</v>
      </c>
      <c r="N146" s="234">
        <v>2.0000000000000002E-5</v>
      </c>
      <c r="O146" s="234">
        <f>ROUND(E146*N146,2)</f>
        <v>0</v>
      </c>
      <c r="P146" s="234">
        <v>0</v>
      </c>
      <c r="Q146" s="234">
        <f>ROUND(E146*P146,2)</f>
        <v>0</v>
      </c>
      <c r="R146" s="235"/>
      <c r="S146" s="235" t="s">
        <v>277</v>
      </c>
      <c r="T146" s="235" t="s">
        <v>278</v>
      </c>
      <c r="U146" s="235">
        <v>0.74034</v>
      </c>
      <c r="V146" s="235">
        <f>ROUND(E146*U146,2)</f>
        <v>0.74</v>
      </c>
      <c r="W146" s="235"/>
      <c r="X146" s="235" t="s">
        <v>279</v>
      </c>
      <c r="Y146" s="235" t="s">
        <v>280</v>
      </c>
      <c r="Z146" s="214"/>
      <c r="AA146" s="214"/>
      <c r="AB146" s="214"/>
      <c r="AC146" s="214"/>
      <c r="AD146" s="214"/>
      <c r="AE146" s="214"/>
      <c r="AF146" s="214"/>
      <c r="AG146" s="214" t="s">
        <v>657</v>
      </c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</row>
    <row r="147" spans="1:60" ht="22.5" outlineLevel="1" x14ac:dyDescent="0.2">
      <c r="A147" s="248">
        <v>64</v>
      </c>
      <c r="B147" s="249" t="s">
        <v>1283</v>
      </c>
      <c r="C147" s="262" t="s">
        <v>1284</v>
      </c>
      <c r="D147" s="250" t="s">
        <v>351</v>
      </c>
      <c r="E147" s="251">
        <v>6</v>
      </c>
      <c r="F147" s="252"/>
      <c r="G147" s="253">
        <f>ROUND(E147*F147,2)</f>
        <v>0</v>
      </c>
      <c r="H147" s="236"/>
      <c r="I147" s="235">
        <f>ROUND(E147*H147,2)</f>
        <v>0</v>
      </c>
      <c r="J147" s="236"/>
      <c r="K147" s="235">
        <f>ROUND(E147*J147,2)</f>
        <v>0</v>
      </c>
      <c r="L147" s="235">
        <v>21</v>
      </c>
      <c r="M147" s="235">
        <f>G147*(1+L147/100)</f>
        <v>0</v>
      </c>
      <c r="N147" s="234">
        <v>3.3E-3</v>
      </c>
      <c r="O147" s="234">
        <f>ROUND(E147*N147,2)</f>
        <v>0.02</v>
      </c>
      <c r="P147" s="234">
        <v>0</v>
      </c>
      <c r="Q147" s="234">
        <f>ROUND(E147*P147,2)</f>
        <v>0</v>
      </c>
      <c r="R147" s="235" t="s">
        <v>716</v>
      </c>
      <c r="S147" s="235" t="s">
        <v>277</v>
      </c>
      <c r="T147" s="235" t="s">
        <v>278</v>
      </c>
      <c r="U147" s="235">
        <v>0</v>
      </c>
      <c r="V147" s="235">
        <f>ROUND(E147*U147,2)</f>
        <v>0</v>
      </c>
      <c r="W147" s="235"/>
      <c r="X147" s="235" t="s">
        <v>346</v>
      </c>
      <c r="Y147" s="235" t="s">
        <v>280</v>
      </c>
      <c r="Z147" s="214"/>
      <c r="AA147" s="214"/>
      <c r="AB147" s="214"/>
      <c r="AC147" s="214"/>
      <c r="AD147" s="214"/>
      <c r="AE147" s="214"/>
      <c r="AF147" s="214"/>
      <c r="AG147" s="214" t="s">
        <v>347</v>
      </c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</row>
    <row r="148" spans="1:60" outlineLevel="2" x14ac:dyDescent="0.2">
      <c r="A148" s="231"/>
      <c r="B148" s="232"/>
      <c r="C148" s="263" t="s">
        <v>1285</v>
      </c>
      <c r="D148" s="237"/>
      <c r="E148" s="238">
        <v>6</v>
      </c>
      <c r="F148" s="235"/>
      <c r="G148" s="235"/>
      <c r="H148" s="235"/>
      <c r="I148" s="235"/>
      <c r="J148" s="235"/>
      <c r="K148" s="235"/>
      <c r="L148" s="235"/>
      <c r="M148" s="235"/>
      <c r="N148" s="234"/>
      <c r="O148" s="234"/>
      <c r="P148" s="234"/>
      <c r="Q148" s="234"/>
      <c r="R148" s="235"/>
      <c r="S148" s="235"/>
      <c r="T148" s="235"/>
      <c r="U148" s="235"/>
      <c r="V148" s="235"/>
      <c r="W148" s="235"/>
      <c r="X148" s="235"/>
      <c r="Y148" s="235"/>
      <c r="Z148" s="214"/>
      <c r="AA148" s="214"/>
      <c r="AB148" s="214"/>
      <c r="AC148" s="214"/>
      <c r="AD148" s="214"/>
      <c r="AE148" s="214"/>
      <c r="AF148" s="214"/>
      <c r="AG148" s="214" t="s">
        <v>283</v>
      </c>
      <c r="AH148" s="214">
        <v>0</v>
      </c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</row>
    <row r="149" spans="1:60" ht="22.5" outlineLevel="1" x14ac:dyDescent="0.2">
      <c r="A149" s="254">
        <v>65</v>
      </c>
      <c r="B149" s="255" t="s">
        <v>1286</v>
      </c>
      <c r="C149" s="264" t="s">
        <v>1287</v>
      </c>
      <c r="D149" s="256" t="s">
        <v>398</v>
      </c>
      <c r="E149" s="257">
        <v>5</v>
      </c>
      <c r="F149" s="258"/>
      <c r="G149" s="259">
        <f>ROUND(E149*F149,2)</f>
        <v>0</v>
      </c>
      <c r="H149" s="236"/>
      <c r="I149" s="235">
        <f>ROUND(E149*H149,2)</f>
        <v>0</v>
      </c>
      <c r="J149" s="236"/>
      <c r="K149" s="235">
        <f>ROUND(E149*J149,2)</f>
        <v>0</v>
      </c>
      <c r="L149" s="235">
        <v>21</v>
      </c>
      <c r="M149" s="235">
        <f>G149*(1+L149/100)</f>
        <v>0</v>
      </c>
      <c r="N149" s="234">
        <v>0</v>
      </c>
      <c r="O149" s="234">
        <f>ROUND(E149*N149,2)</f>
        <v>0</v>
      </c>
      <c r="P149" s="234">
        <v>0</v>
      </c>
      <c r="Q149" s="234">
        <f>ROUND(E149*P149,2)</f>
        <v>0</v>
      </c>
      <c r="R149" s="235"/>
      <c r="S149" s="235" t="s">
        <v>311</v>
      </c>
      <c r="T149" s="235" t="s">
        <v>312</v>
      </c>
      <c r="U149" s="235">
        <v>0</v>
      </c>
      <c r="V149" s="235">
        <f>ROUND(E149*U149,2)</f>
        <v>0</v>
      </c>
      <c r="W149" s="235"/>
      <c r="X149" s="235" t="s">
        <v>346</v>
      </c>
      <c r="Y149" s="235" t="s">
        <v>280</v>
      </c>
      <c r="Z149" s="214"/>
      <c r="AA149" s="214"/>
      <c r="AB149" s="214"/>
      <c r="AC149" s="214"/>
      <c r="AD149" s="214"/>
      <c r="AE149" s="214"/>
      <c r="AF149" s="214"/>
      <c r="AG149" s="214" t="s">
        <v>347</v>
      </c>
      <c r="AH149" s="214"/>
      <c r="AI149" s="214"/>
      <c r="AJ149" s="214"/>
      <c r="AK149" s="214"/>
      <c r="AL149" s="214"/>
      <c r="AM149" s="214"/>
      <c r="AN149" s="214"/>
      <c r="AO149" s="214"/>
      <c r="AP149" s="214"/>
      <c r="AQ149" s="214"/>
      <c r="AR149" s="214"/>
      <c r="AS149" s="214"/>
      <c r="AT149" s="214"/>
      <c r="AU149" s="214"/>
      <c r="AV149" s="214"/>
      <c r="AW149" s="214"/>
      <c r="AX149" s="214"/>
      <c r="AY149" s="214"/>
      <c r="AZ149" s="214"/>
      <c r="BA149" s="214"/>
      <c r="BB149" s="214"/>
      <c r="BC149" s="214"/>
      <c r="BD149" s="214"/>
      <c r="BE149" s="214"/>
      <c r="BF149" s="214"/>
      <c r="BG149" s="214"/>
      <c r="BH149" s="214"/>
    </row>
    <row r="150" spans="1:60" ht="22.5" outlineLevel="1" x14ac:dyDescent="0.2">
      <c r="A150" s="254">
        <v>66</v>
      </c>
      <c r="B150" s="255" t="s">
        <v>1288</v>
      </c>
      <c r="C150" s="264" t="s">
        <v>1289</v>
      </c>
      <c r="D150" s="256" t="s">
        <v>398</v>
      </c>
      <c r="E150" s="257">
        <v>2</v>
      </c>
      <c r="F150" s="258"/>
      <c r="G150" s="259">
        <f>ROUND(E150*F150,2)</f>
        <v>0</v>
      </c>
      <c r="H150" s="236"/>
      <c r="I150" s="235">
        <f>ROUND(E150*H150,2)</f>
        <v>0</v>
      </c>
      <c r="J150" s="236"/>
      <c r="K150" s="235">
        <f>ROUND(E150*J150,2)</f>
        <v>0</v>
      </c>
      <c r="L150" s="235">
        <v>21</v>
      </c>
      <c r="M150" s="235">
        <f>G150*(1+L150/100)</f>
        <v>0</v>
      </c>
      <c r="N150" s="234">
        <v>0</v>
      </c>
      <c r="O150" s="234">
        <f>ROUND(E150*N150,2)</f>
        <v>0</v>
      </c>
      <c r="P150" s="234">
        <v>0</v>
      </c>
      <c r="Q150" s="234">
        <f>ROUND(E150*P150,2)</f>
        <v>0</v>
      </c>
      <c r="R150" s="235"/>
      <c r="S150" s="235" t="s">
        <v>311</v>
      </c>
      <c r="T150" s="235" t="s">
        <v>312</v>
      </c>
      <c r="U150" s="235">
        <v>0</v>
      </c>
      <c r="V150" s="235">
        <f>ROUND(E150*U150,2)</f>
        <v>0</v>
      </c>
      <c r="W150" s="235"/>
      <c r="X150" s="235" t="s">
        <v>346</v>
      </c>
      <c r="Y150" s="235" t="s">
        <v>280</v>
      </c>
      <c r="Z150" s="214"/>
      <c r="AA150" s="214"/>
      <c r="AB150" s="214"/>
      <c r="AC150" s="214"/>
      <c r="AD150" s="214"/>
      <c r="AE150" s="214"/>
      <c r="AF150" s="214"/>
      <c r="AG150" s="214" t="s">
        <v>347</v>
      </c>
      <c r="AH150" s="214"/>
      <c r="AI150" s="214"/>
      <c r="AJ150" s="214"/>
      <c r="AK150" s="214"/>
      <c r="AL150" s="214"/>
      <c r="AM150" s="214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</row>
    <row r="151" spans="1:60" ht="22.5" outlineLevel="1" x14ac:dyDescent="0.2">
      <c r="A151" s="254">
        <v>67</v>
      </c>
      <c r="B151" s="255" t="s">
        <v>1290</v>
      </c>
      <c r="C151" s="264" t="s">
        <v>1291</v>
      </c>
      <c r="D151" s="256" t="s">
        <v>398</v>
      </c>
      <c r="E151" s="257">
        <v>1</v>
      </c>
      <c r="F151" s="258"/>
      <c r="G151" s="259">
        <f>ROUND(E151*F151,2)</f>
        <v>0</v>
      </c>
      <c r="H151" s="236"/>
      <c r="I151" s="235">
        <f>ROUND(E151*H151,2)</f>
        <v>0</v>
      </c>
      <c r="J151" s="236"/>
      <c r="K151" s="235">
        <f>ROUND(E151*J151,2)</f>
        <v>0</v>
      </c>
      <c r="L151" s="235">
        <v>21</v>
      </c>
      <c r="M151" s="235">
        <f>G151*(1+L151/100)</f>
        <v>0</v>
      </c>
      <c r="N151" s="234">
        <v>0</v>
      </c>
      <c r="O151" s="234">
        <f>ROUND(E151*N151,2)</f>
        <v>0</v>
      </c>
      <c r="P151" s="234">
        <v>0</v>
      </c>
      <c r="Q151" s="234">
        <f>ROUND(E151*P151,2)</f>
        <v>0</v>
      </c>
      <c r="R151" s="235"/>
      <c r="S151" s="235" t="s">
        <v>311</v>
      </c>
      <c r="T151" s="235" t="s">
        <v>312</v>
      </c>
      <c r="U151" s="235">
        <v>0</v>
      </c>
      <c r="V151" s="235">
        <f>ROUND(E151*U151,2)</f>
        <v>0</v>
      </c>
      <c r="W151" s="235"/>
      <c r="X151" s="235" t="s">
        <v>346</v>
      </c>
      <c r="Y151" s="235" t="s">
        <v>280</v>
      </c>
      <c r="Z151" s="214"/>
      <c r="AA151" s="214"/>
      <c r="AB151" s="214"/>
      <c r="AC151" s="214"/>
      <c r="AD151" s="214"/>
      <c r="AE151" s="214"/>
      <c r="AF151" s="214"/>
      <c r="AG151" s="214" t="s">
        <v>347</v>
      </c>
      <c r="AH151" s="214"/>
      <c r="AI151" s="214"/>
      <c r="AJ151" s="214"/>
      <c r="AK151" s="214"/>
      <c r="AL151" s="214"/>
      <c r="AM151" s="214"/>
      <c r="AN151" s="214"/>
      <c r="AO151" s="214"/>
      <c r="AP151" s="214"/>
      <c r="AQ151" s="214"/>
      <c r="AR151" s="214"/>
      <c r="AS151" s="214"/>
      <c r="AT151" s="214"/>
      <c r="AU151" s="214"/>
      <c r="AV151" s="214"/>
      <c r="AW151" s="214"/>
      <c r="AX151" s="214"/>
      <c r="AY151" s="214"/>
      <c r="AZ151" s="214"/>
      <c r="BA151" s="214"/>
      <c r="BB151" s="214"/>
      <c r="BC151" s="214"/>
      <c r="BD151" s="214"/>
      <c r="BE151" s="214"/>
      <c r="BF151" s="214"/>
      <c r="BG151" s="214"/>
      <c r="BH151" s="214"/>
    </row>
    <row r="152" spans="1:60" ht="22.5" outlineLevel="1" x14ac:dyDescent="0.2">
      <c r="A152" s="254">
        <v>68</v>
      </c>
      <c r="B152" s="255" t="s">
        <v>1078</v>
      </c>
      <c r="C152" s="264" t="s">
        <v>1079</v>
      </c>
      <c r="D152" s="256" t="s">
        <v>398</v>
      </c>
      <c r="E152" s="257">
        <v>3</v>
      </c>
      <c r="F152" s="258"/>
      <c r="G152" s="259">
        <f>ROUND(E152*F152,2)</f>
        <v>0</v>
      </c>
      <c r="H152" s="236"/>
      <c r="I152" s="235">
        <f>ROUND(E152*H152,2)</f>
        <v>0</v>
      </c>
      <c r="J152" s="236"/>
      <c r="K152" s="235">
        <f>ROUND(E152*J152,2)</f>
        <v>0</v>
      </c>
      <c r="L152" s="235">
        <v>21</v>
      </c>
      <c r="M152" s="235">
        <f>G152*(1+L152/100)</f>
        <v>0</v>
      </c>
      <c r="N152" s="234">
        <v>0</v>
      </c>
      <c r="O152" s="234">
        <f>ROUND(E152*N152,2)</f>
        <v>0</v>
      </c>
      <c r="P152" s="234">
        <v>0</v>
      </c>
      <c r="Q152" s="234">
        <f>ROUND(E152*P152,2)</f>
        <v>0</v>
      </c>
      <c r="R152" s="235"/>
      <c r="S152" s="235" t="s">
        <v>311</v>
      </c>
      <c r="T152" s="235" t="s">
        <v>312</v>
      </c>
      <c r="U152" s="235">
        <v>0</v>
      </c>
      <c r="V152" s="235">
        <f>ROUND(E152*U152,2)</f>
        <v>0</v>
      </c>
      <c r="W152" s="235"/>
      <c r="X152" s="235" t="s">
        <v>346</v>
      </c>
      <c r="Y152" s="235" t="s">
        <v>280</v>
      </c>
      <c r="Z152" s="214"/>
      <c r="AA152" s="214"/>
      <c r="AB152" s="214"/>
      <c r="AC152" s="214"/>
      <c r="AD152" s="214"/>
      <c r="AE152" s="214"/>
      <c r="AF152" s="214"/>
      <c r="AG152" s="214" t="s">
        <v>347</v>
      </c>
      <c r="AH152" s="214"/>
      <c r="AI152" s="214"/>
      <c r="AJ152" s="214"/>
      <c r="AK152" s="214"/>
      <c r="AL152" s="214"/>
      <c r="AM152" s="214"/>
      <c r="AN152" s="214"/>
      <c r="AO152" s="214"/>
      <c r="AP152" s="214"/>
      <c r="AQ152" s="214"/>
      <c r="AR152" s="214"/>
      <c r="AS152" s="214"/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</row>
    <row r="153" spans="1:60" ht="22.5" outlineLevel="1" x14ac:dyDescent="0.2">
      <c r="A153" s="254">
        <v>69</v>
      </c>
      <c r="B153" s="255" t="s">
        <v>1292</v>
      </c>
      <c r="C153" s="264" t="s">
        <v>1293</v>
      </c>
      <c r="D153" s="256" t="s">
        <v>398</v>
      </c>
      <c r="E153" s="257">
        <v>1</v>
      </c>
      <c r="F153" s="258"/>
      <c r="G153" s="259">
        <f>ROUND(E153*F153,2)</f>
        <v>0</v>
      </c>
      <c r="H153" s="236"/>
      <c r="I153" s="235">
        <f>ROUND(E153*H153,2)</f>
        <v>0</v>
      </c>
      <c r="J153" s="236"/>
      <c r="K153" s="235">
        <f>ROUND(E153*J153,2)</f>
        <v>0</v>
      </c>
      <c r="L153" s="235">
        <v>21</v>
      </c>
      <c r="M153" s="235">
        <f>G153*(1+L153/100)</f>
        <v>0</v>
      </c>
      <c r="N153" s="234">
        <v>0</v>
      </c>
      <c r="O153" s="234">
        <f>ROUND(E153*N153,2)</f>
        <v>0</v>
      </c>
      <c r="P153" s="234">
        <v>0</v>
      </c>
      <c r="Q153" s="234">
        <f>ROUND(E153*P153,2)</f>
        <v>0</v>
      </c>
      <c r="R153" s="235"/>
      <c r="S153" s="235" t="s">
        <v>311</v>
      </c>
      <c r="T153" s="235" t="s">
        <v>312</v>
      </c>
      <c r="U153" s="235">
        <v>0</v>
      </c>
      <c r="V153" s="235">
        <f>ROUND(E153*U153,2)</f>
        <v>0</v>
      </c>
      <c r="W153" s="235"/>
      <c r="X153" s="235" t="s">
        <v>346</v>
      </c>
      <c r="Y153" s="235" t="s">
        <v>280</v>
      </c>
      <c r="Z153" s="214"/>
      <c r="AA153" s="214"/>
      <c r="AB153" s="214"/>
      <c r="AC153" s="214"/>
      <c r="AD153" s="214"/>
      <c r="AE153" s="214"/>
      <c r="AF153" s="214"/>
      <c r="AG153" s="214" t="s">
        <v>347</v>
      </c>
      <c r="AH153" s="214"/>
      <c r="AI153" s="214"/>
      <c r="AJ153" s="214"/>
      <c r="AK153" s="214"/>
      <c r="AL153" s="214"/>
      <c r="AM153" s="214"/>
      <c r="AN153" s="214"/>
      <c r="AO153" s="214"/>
      <c r="AP153" s="214"/>
      <c r="AQ153" s="214"/>
      <c r="AR153" s="214"/>
      <c r="AS153" s="214"/>
      <c r="AT153" s="214"/>
      <c r="AU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</row>
    <row r="154" spans="1:60" ht="22.5" outlineLevel="1" x14ac:dyDescent="0.2">
      <c r="A154" s="254">
        <v>70</v>
      </c>
      <c r="B154" s="255" t="s">
        <v>1294</v>
      </c>
      <c r="C154" s="264" t="s">
        <v>1295</v>
      </c>
      <c r="D154" s="256" t="s">
        <v>398</v>
      </c>
      <c r="E154" s="257">
        <v>1</v>
      </c>
      <c r="F154" s="258"/>
      <c r="G154" s="259">
        <f>ROUND(E154*F154,2)</f>
        <v>0</v>
      </c>
      <c r="H154" s="236"/>
      <c r="I154" s="235">
        <f>ROUND(E154*H154,2)</f>
        <v>0</v>
      </c>
      <c r="J154" s="236"/>
      <c r="K154" s="235">
        <f>ROUND(E154*J154,2)</f>
        <v>0</v>
      </c>
      <c r="L154" s="235">
        <v>21</v>
      </c>
      <c r="M154" s="235">
        <f>G154*(1+L154/100)</f>
        <v>0</v>
      </c>
      <c r="N154" s="234">
        <v>0</v>
      </c>
      <c r="O154" s="234">
        <f>ROUND(E154*N154,2)</f>
        <v>0</v>
      </c>
      <c r="P154" s="234">
        <v>0</v>
      </c>
      <c r="Q154" s="234">
        <f>ROUND(E154*P154,2)</f>
        <v>0</v>
      </c>
      <c r="R154" s="235"/>
      <c r="S154" s="235" t="s">
        <v>311</v>
      </c>
      <c r="T154" s="235" t="s">
        <v>312</v>
      </c>
      <c r="U154" s="235">
        <v>0</v>
      </c>
      <c r="V154" s="235">
        <f>ROUND(E154*U154,2)</f>
        <v>0</v>
      </c>
      <c r="W154" s="235"/>
      <c r="X154" s="235" t="s">
        <v>346</v>
      </c>
      <c r="Y154" s="235" t="s">
        <v>280</v>
      </c>
      <c r="Z154" s="214"/>
      <c r="AA154" s="214"/>
      <c r="AB154" s="214"/>
      <c r="AC154" s="214"/>
      <c r="AD154" s="214"/>
      <c r="AE154" s="214"/>
      <c r="AF154" s="214"/>
      <c r="AG154" s="214" t="s">
        <v>347</v>
      </c>
      <c r="AH154" s="214"/>
      <c r="AI154" s="214"/>
      <c r="AJ154" s="214"/>
      <c r="AK154" s="214"/>
      <c r="AL154" s="214"/>
      <c r="AM154" s="214"/>
      <c r="AN154" s="214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</row>
    <row r="155" spans="1:60" x14ac:dyDescent="0.2">
      <c r="A155" s="241" t="s">
        <v>272</v>
      </c>
      <c r="B155" s="242" t="s">
        <v>218</v>
      </c>
      <c r="C155" s="261" t="s">
        <v>219</v>
      </c>
      <c r="D155" s="243"/>
      <c r="E155" s="244"/>
      <c r="F155" s="245"/>
      <c r="G155" s="246">
        <f>SUMIF(AG156:AG166,"&lt;&gt;NOR",G156:G166)</f>
        <v>0</v>
      </c>
      <c r="H155" s="240"/>
      <c r="I155" s="240">
        <f>SUM(I156:I166)</f>
        <v>0</v>
      </c>
      <c r="J155" s="240"/>
      <c r="K155" s="240">
        <f>SUM(K156:K166)</f>
        <v>0</v>
      </c>
      <c r="L155" s="240"/>
      <c r="M155" s="240">
        <f>SUM(M156:M166)</f>
        <v>0</v>
      </c>
      <c r="N155" s="239"/>
      <c r="O155" s="239">
        <f>SUM(O156:O166)</f>
        <v>2.37</v>
      </c>
      <c r="P155" s="239"/>
      <c r="Q155" s="239">
        <f>SUM(Q156:Q166)</f>
        <v>0</v>
      </c>
      <c r="R155" s="240"/>
      <c r="S155" s="240"/>
      <c r="T155" s="240"/>
      <c r="U155" s="240"/>
      <c r="V155" s="240">
        <f>SUM(V156:V166)</f>
        <v>83.98</v>
      </c>
      <c r="W155" s="240"/>
      <c r="X155" s="240"/>
      <c r="Y155" s="240"/>
      <c r="AG155" t="s">
        <v>273</v>
      </c>
    </row>
    <row r="156" spans="1:60" ht="22.5" outlineLevel="1" x14ac:dyDescent="0.2">
      <c r="A156" s="248">
        <v>71</v>
      </c>
      <c r="B156" s="249" t="s">
        <v>1090</v>
      </c>
      <c r="C156" s="262" t="s">
        <v>1091</v>
      </c>
      <c r="D156" s="250" t="s">
        <v>351</v>
      </c>
      <c r="E156" s="251">
        <v>71.75</v>
      </c>
      <c r="F156" s="252"/>
      <c r="G156" s="253">
        <f>ROUND(E156*F156,2)</f>
        <v>0</v>
      </c>
      <c r="H156" s="236"/>
      <c r="I156" s="235">
        <f>ROUND(E156*H156,2)</f>
        <v>0</v>
      </c>
      <c r="J156" s="236"/>
      <c r="K156" s="235">
        <f>ROUND(E156*J156,2)</f>
        <v>0</v>
      </c>
      <c r="L156" s="235">
        <v>21</v>
      </c>
      <c r="M156" s="235">
        <f>G156*(1+L156/100)</f>
        <v>0</v>
      </c>
      <c r="N156" s="234">
        <v>9.11E-3</v>
      </c>
      <c r="O156" s="234">
        <f>ROUND(E156*N156,2)</f>
        <v>0.65</v>
      </c>
      <c r="P156" s="234">
        <v>0</v>
      </c>
      <c r="Q156" s="234">
        <f>ROUND(E156*P156,2)</f>
        <v>0</v>
      </c>
      <c r="R156" s="235"/>
      <c r="S156" s="235" t="s">
        <v>311</v>
      </c>
      <c r="T156" s="235" t="s">
        <v>312</v>
      </c>
      <c r="U156" s="235">
        <v>0</v>
      </c>
      <c r="V156" s="235">
        <f>ROUND(E156*U156,2)</f>
        <v>0</v>
      </c>
      <c r="W156" s="235"/>
      <c r="X156" s="235" t="s">
        <v>279</v>
      </c>
      <c r="Y156" s="235" t="s">
        <v>280</v>
      </c>
      <c r="Z156" s="214"/>
      <c r="AA156" s="214"/>
      <c r="AB156" s="214"/>
      <c r="AC156" s="214"/>
      <c r="AD156" s="214"/>
      <c r="AE156" s="214"/>
      <c r="AF156" s="214"/>
      <c r="AG156" s="214" t="s">
        <v>657</v>
      </c>
      <c r="AH156" s="214"/>
      <c r="AI156" s="214"/>
      <c r="AJ156" s="214"/>
      <c r="AK156" s="214"/>
      <c r="AL156" s="214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</row>
    <row r="157" spans="1:60" ht="22.5" outlineLevel="2" x14ac:dyDescent="0.2">
      <c r="A157" s="231"/>
      <c r="B157" s="232"/>
      <c r="C157" s="263" t="s">
        <v>1296</v>
      </c>
      <c r="D157" s="237"/>
      <c r="E157" s="238">
        <v>79.25</v>
      </c>
      <c r="F157" s="235"/>
      <c r="G157" s="235"/>
      <c r="H157" s="235"/>
      <c r="I157" s="235"/>
      <c r="J157" s="235"/>
      <c r="K157" s="235"/>
      <c r="L157" s="235"/>
      <c r="M157" s="235"/>
      <c r="N157" s="234"/>
      <c r="O157" s="234"/>
      <c r="P157" s="234"/>
      <c r="Q157" s="234"/>
      <c r="R157" s="235"/>
      <c r="S157" s="235"/>
      <c r="T157" s="235"/>
      <c r="U157" s="235"/>
      <c r="V157" s="235"/>
      <c r="W157" s="235"/>
      <c r="X157" s="235"/>
      <c r="Y157" s="235"/>
      <c r="Z157" s="214"/>
      <c r="AA157" s="214"/>
      <c r="AB157" s="214"/>
      <c r="AC157" s="214"/>
      <c r="AD157" s="214"/>
      <c r="AE157" s="214"/>
      <c r="AF157" s="214"/>
      <c r="AG157" s="214" t="s">
        <v>283</v>
      </c>
      <c r="AH157" s="214">
        <v>0</v>
      </c>
      <c r="AI157" s="214"/>
      <c r="AJ157" s="214"/>
      <c r="AK157" s="214"/>
      <c r="AL157" s="214"/>
      <c r="AM157" s="214"/>
      <c r="AN157" s="214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214"/>
    </row>
    <row r="158" spans="1:60" outlineLevel="3" x14ac:dyDescent="0.2">
      <c r="A158" s="231"/>
      <c r="B158" s="232"/>
      <c r="C158" s="263" t="s">
        <v>1297</v>
      </c>
      <c r="D158" s="237"/>
      <c r="E158" s="238">
        <v>-7.5</v>
      </c>
      <c r="F158" s="235"/>
      <c r="G158" s="235"/>
      <c r="H158" s="235"/>
      <c r="I158" s="235"/>
      <c r="J158" s="235"/>
      <c r="K158" s="235"/>
      <c r="L158" s="235"/>
      <c r="M158" s="235"/>
      <c r="N158" s="234"/>
      <c r="O158" s="234"/>
      <c r="P158" s="234"/>
      <c r="Q158" s="234"/>
      <c r="R158" s="235"/>
      <c r="S158" s="235"/>
      <c r="T158" s="235"/>
      <c r="U158" s="235"/>
      <c r="V158" s="235"/>
      <c r="W158" s="235"/>
      <c r="X158" s="235"/>
      <c r="Y158" s="235"/>
      <c r="Z158" s="214"/>
      <c r="AA158" s="214"/>
      <c r="AB158" s="214"/>
      <c r="AC158" s="214"/>
      <c r="AD158" s="214"/>
      <c r="AE158" s="214"/>
      <c r="AF158" s="214"/>
      <c r="AG158" s="214" t="s">
        <v>283</v>
      </c>
      <c r="AH158" s="214">
        <v>0</v>
      </c>
      <c r="AI158" s="214"/>
      <c r="AJ158" s="214"/>
      <c r="AK158" s="214"/>
      <c r="AL158" s="214"/>
      <c r="AM158" s="214"/>
      <c r="AN158" s="214"/>
      <c r="AO158" s="214"/>
      <c r="AP158" s="214"/>
      <c r="AQ158" s="214"/>
      <c r="AR158" s="214"/>
      <c r="AS158" s="214"/>
      <c r="AT158" s="214"/>
      <c r="AU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</row>
    <row r="159" spans="1:60" outlineLevel="1" x14ac:dyDescent="0.2">
      <c r="A159" s="248">
        <v>72</v>
      </c>
      <c r="B159" s="249" t="s">
        <v>1095</v>
      </c>
      <c r="C159" s="262" t="s">
        <v>1096</v>
      </c>
      <c r="D159" s="250" t="s">
        <v>342</v>
      </c>
      <c r="E159" s="251">
        <v>68.78</v>
      </c>
      <c r="F159" s="252"/>
      <c r="G159" s="253">
        <f>ROUND(E159*F159,2)</f>
        <v>0</v>
      </c>
      <c r="H159" s="236"/>
      <c r="I159" s="235">
        <f>ROUND(E159*H159,2)</f>
        <v>0</v>
      </c>
      <c r="J159" s="236"/>
      <c r="K159" s="235">
        <f>ROUND(E159*J159,2)</f>
        <v>0</v>
      </c>
      <c r="L159" s="235">
        <v>21</v>
      </c>
      <c r="M159" s="235">
        <f>G159*(1+L159/100)</f>
        <v>0</v>
      </c>
      <c r="N159" s="234">
        <v>0</v>
      </c>
      <c r="O159" s="234">
        <f>ROUND(E159*N159,2)</f>
        <v>0</v>
      </c>
      <c r="P159" s="234">
        <v>0</v>
      </c>
      <c r="Q159" s="234">
        <f>ROUND(E159*P159,2)</f>
        <v>0</v>
      </c>
      <c r="R159" s="235"/>
      <c r="S159" s="235" t="s">
        <v>277</v>
      </c>
      <c r="T159" s="235" t="s">
        <v>278</v>
      </c>
      <c r="U159" s="235">
        <v>0.25</v>
      </c>
      <c r="V159" s="235">
        <f>ROUND(E159*U159,2)</f>
        <v>17.2</v>
      </c>
      <c r="W159" s="235"/>
      <c r="X159" s="235" t="s">
        <v>279</v>
      </c>
      <c r="Y159" s="235" t="s">
        <v>280</v>
      </c>
      <c r="Z159" s="214"/>
      <c r="AA159" s="214"/>
      <c r="AB159" s="214"/>
      <c r="AC159" s="214"/>
      <c r="AD159" s="214"/>
      <c r="AE159" s="214"/>
      <c r="AF159" s="214"/>
      <c r="AG159" s="214" t="s">
        <v>657</v>
      </c>
      <c r="AH159" s="214"/>
      <c r="AI159" s="214"/>
      <c r="AJ159" s="214"/>
      <c r="AK159" s="214"/>
      <c r="AL159" s="214"/>
      <c r="AM159" s="214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</row>
    <row r="160" spans="1:60" outlineLevel="2" x14ac:dyDescent="0.2">
      <c r="A160" s="231"/>
      <c r="B160" s="232"/>
      <c r="C160" s="263" t="s">
        <v>1220</v>
      </c>
      <c r="D160" s="237"/>
      <c r="E160" s="238">
        <v>67.5</v>
      </c>
      <c r="F160" s="235"/>
      <c r="G160" s="235"/>
      <c r="H160" s="235"/>
      <c r="I160" s="235"/>
      <c r="J160" s="235"/>
      <c r="K160" s="235"/>
      <c r="L160" s="235"/>
      <c r="M160" s="235"/>
      <c r="N160" s="234"/>
      <c r="O160" s="234"/>
      <c r="P160" s="234"/>
      <c r="Q160" s="234"/>
      <c r="R160" s="235"/>
      <c r="S160" s="235"/>
      <c r="T160" s="235"/>
      <c r="U160" s="235"/>
      <c r="V160" s="235"/>
      <c r="W160" s="235"/>
      <c r="X160" s="235"/>
      <c r="Y160" s="235"/>
      <c r="Z160" s="214"/>
      <c r="AA160" s="214"/>
      <c r="AB160" s="214"/>
      <c r="AC160" s="214"/>
      <c r="AD160" s="214"/>
      <c r="AE160" s="214"/>
      <c r="AF160" s="214"/>
      <c r="AG160" s="214" t="s">
        <v>283</v>
      </c>
      <c r="AH160" s="214">
        <v>0</v>
      </c>
      <c r="AI160" s="214"/>
      <c r="AJ160" s="214"/>
      <c r="AK160" s="214"/>
      <c r="AL160" s="214"/>
      <c r="AM160" s="214"/>
      <c r="AN160" s="214"/>
      <c r="AO160" s="214"/>
      <c r="AP160" s="214"/>
      <c r="AQ160" s="214"/>
      <c r="AR160" s="214"/>
      <c r="AS160" s="214"/>
      <c r="AT160" s="214"/>
      <c r="AU160" s="214"/>
      <c r="AV160" s="214"/>
      <c r="AW160" s="214"/>
      <c r="AX160" s="214"/>
      <c r="AY160" s="214"/>
      <c r="AZ160" s="214"/>
      <c r="BA160" s="214"/>
      <c r="BB160" s="214"/>
      <c r="BC160" s="214"/>
      <c r="BD160" s="214"/>
      <c r="BE160" s="214"/>
      <c r="BF160" s="214"/>
      <c r="BG160" s="214"/>
      <c r="BH160" s="214"/>
    </row>
    <row r="161" spans="1:60" outlineLevel="3" x14ac:dyDescent="0.2">
      <c r="A161" s="231"/>
      <c r="B161" s="232"/>
      <c r="C161" s="263" t="s">
        <v>1221</v>
      </c>
      <c r="D161" s="237"/>
      <c r="E161" s="238">
        <v>1.28</v>
      </c>
      <c r="F161" s="235"/>
      <c r="G161" s="235"/>
      <c r="H161" s="235"/>
      <c r="I161" s="235"/>
      <c r="J161" s="235"/>
      <c r="K161" s="235"/>
      <c r="L161" s="235"/>
      <c r="M161" s="235"/>
      <c r="N161" s="234"/>
      <c r="O161" s="234"/>
      <c r="P161" s="234"/>
      <c r="Q161" s="234"/>
      <c r="R161" s="235"/>
      <c r="S161" s="235"/>
      <c r="T161" s="235"/>
      <c r="U161" s="235"/>
      <c r="V161" s="235"/>
      <c r="W161" s="235"/>
      <c r="X161" s="235"/>
      <c r="Y161" s="235"/>
      <c r="Z161" s="214"/>
      <c r="AA161" s="214"/>
      <c r="AB161" s="214"/>
      <c r="AC161" s="214"/>
      <c r="AD161" s="214"/>
      <c r="AE161" s="214"/>
      <c r="AF161" s="214"/>
      <c r="AG161" s="214" t="s">
        <v>283</v>
      </c>
      <c r="AH161" s="214">
        <v>0</v>
      </c>
      <c r="AI161" s="214"/>
      <c r="AJ161" s="214"/>
      <c r="AK161" s="214"/>
      <c r="AL161" s="214"/>
      <c r="AM161" s="214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</row>
    <row r="162" spans="1:60" outlineLevel="1" x14ac:dyDescent="0.2">
      <c r="A162" s="248">
        <v>73</v>
      </c>
      <c r="B162" s="249" t="s">
        <v>1103</v>
      </c>
      <c r="C162" s="262" t="s">
        <v>1104</v>
      </c>
      <c r="D162" s="250" t="s">
        <v>342</v>
      </c>
      <c r="E162" s="251">
        <v>68.14</v>
      </c>
      <c r="F162" s="252"/>
      <c r="G162" s="253">
        <f>ROUND(E162*F162,2)</f>
        <v>0</v>
      </c>
      <c r="H162" s="236"/>
      <c r="I162" s="235">
        <f>ROUND(E162*H162,2)</f>
        <v>0</v>
      </c>
      <c r="J162" s="236"/>
      <c r="K162" s="235">
        <f>ROUND(E162*J162,2)</f>
        <v>0</v>
      </c>
      <c r="L162" s="235">
        <v>21</v>
      </c>
      <c r="M162" s="235">
        <f>G162*(1+L162/100)</f>
        <v>0</v>
      </c>
      <c r="N162" s="234">
        <v>5.0400000000000002E-3</v>
      </c>
      <c r="O162" s="234">
        <f>ROUND(E162*N162,2)</f>
        <v>0.34</v>
      </c>
      <c r="P162" s="234">
        <v>0</v>
      </c>
      <c r="Q162" s="234">
        <f>ROUND(E162*P162,2)</f>
        <v>0</v>
      </c>
      <c r="R162" s="235"/>
      <c r="S162" s="235" t="s">
        <v>277</v>
      </c>
      <c r="T162" s="235" t="s">
        <v>278</v>
      </c>
      <c r="U162" s="235">
        <v>0.98</v>
      </c>
      <c r="V162" s="235">
        <f>ROUND(E162*U162,2)</f>
        <v>66.78</v>
      </c>
      <c r="W162" s="235"/>
      <c r="X162" s="235" t="s">
        <v>279</v>
      </c>
      <c r="Y162" s="235" t="s">
        <v>280</v>
      </c>
      <c r="Z162" s="214"/>
      <c r="AA162" s="214"/>
      <c r="AB162" s="214"/>
      <c r="AC162" s="214"/>
      <c r="AD162" s="214"/>
      <c r="AE162" s="214"/>
      <c r="AF162" s="214"/>
      <c r="AG162" s="214" t="s">
        <v>657</v>
      </c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</row>
    <row r="163" spans="1:60" outlineLevel="2" x14ac:dyDescent="0.2">
      <c r="A163" s="231"/>
      <c r="B163" s="232"/>
      <c r="C163" s="263" t="s">
        <v>1298</v>
      </c>
      <c r="D163" s="237"/>
      <c r="E163" s="238">
        <v>68.14</v>
      </c>
      <c r="F163" s="235"/>
      <c r="G163" s="235"/>
      <c r="H163" s="235"/>
      <c r="I163" s="235"/>
      <c r="J163" s="235"/>
      <c r="K163" s="235"/>
      <c r="L163" s="235"/>
      <c r="M163" s="235"/>
      <c r="N163" s="234"/>
      <c r="O163" s="234"/>
      <c r="P163" s="234"/>
      <c r="Q163" s="234"/>
      <c r="R163" s="235"/>
      <c r="S163" s="235"/>
      <c r="T163" s="235"/>
      <c r="U163" s="235"/>
      <c r="V163" s="235"/>
      <c r="W163" s="235"/>
      <c r="X163" s="235"/>
      <c r="Y163" s="235"/>
      <c r="Z163" s="214"/>
      <c r="AA163" s="214"/>
      <c r="AB163" s="214"/>
      <c r="AC163" s="214"/>
      <c r="AD163" s="214"/>
      <c r="AE163" s="214"/>
      <c r="AF163" s="214"/>
      <c r="AG163" s="214" t="s">
        <v>283</v>
      </c>
      <c r="AH163" s="214">
        <v>0</v>
      </c>
      <c r="AI163" s="214"/>
      <c r="AJ163" s="214"/>
      <c r="AK163" s="214"/>
      <c r="AL163" s="214"/>
      <c r="AM163" s="214"/>
      <c r="AN163" s="214"/>
      <c r="AO163" s="214"/>
      <c r="AP163" s="214"/>
      <c r="AQ163" s="214"/>
      <c r="AR163" s="214"/>
      <c r="AS163" s="214"/>
      <c r="AT163" s="214"/>
      <c r="AU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</row>
    <row r="164" spans="1:60" outlineLevel="1" x14ac:dyDescent="0.2">
      <c r="A164" s="248">
        <v>74</v>
      </c>
      <c r="B164" s="249" t="s">
        <v>1299</v>
      </c>
      <c r="C164" s="262" t="s">
        <v>1300</v>
      </c>
      <c r="D164" s="250" t="s">
        <v>342</v>
      </c>
      <c r="E164" s="251">
        <v>72</v>
      </c>
      <c r="F164" s="252"/>
      <c r="G164" s="253">
        <f>ROUND(E164*F164,2)</f>
        <v>0</v>
      </c>
      <c r="H164" s="236"/>
      <c r="I164" s="235">
        <f>ROUND(E164*H164,2)</f>
        <v>0</v>
      </c>
      <c r="J164" s="236"/>
      <c r="K164" s="235">
        <f>ROUND(E164*J164,2)</f>
        <v>0</v>
      </c>
      <c r="L164" s="235">
        <v>21</v>
      </c>
      <c r="M164" s="235">
        <f>G164*(1+L164/100)</f>
        <v>0</v>
      </c>
      <c r="N164" s="234">
        <v>1.9199999999999998E-2</v>
      </c>
      <c r="O164" s="234">
        <f>ROUND(E164*N164,2)</f>
        <v>1.38</v>
      </c>
      <c r="P164" s="234">
        <v>0</v>
      </c>
      <c r="Q164" s="234">
        <f>ROUND(E164*P164,2)</f>
        <v>0</v>
      </c>
      <c r="R164" s="235" t="s">
        <v>716</v>
      </c>
      <c r="S164" s="235" t="s">
        <v>1301</v>
      </c>
      <c r="T164" s="235" t="s">
        <v>1302</v>
      </c>
      <c r="U164" s="235">
        <v>0</v>
      </c>
      <c r="V164" s="235">
        <f>ROUND(E164*U164,2)</f>
        <v>0</v>
      </c>
      <c r="W164" s="235"/>
      <c r="X164" s="235" t="s">
        <v>346</v>
      </c>
      <c r="Y164" s="235" t="s">
        <v>280</v>
      </c>
      <c r="Z164" s="214"/>
      <c r="AA164" s="214"/>
      <c r="AB164" s="214"/>
      <c r="AC164" s="214"/>
      <c r="AD164" s="214"/>
      <c r="AE164" s="214"/>
      <c r="AF164" s="214"/>
      <c r="AG164" s="214" t="s">
        <v>347</v>
      </c>
      <c r="AH164" s="214"/>
      <c r="AI164" s="214"/>
      <c r="AJ164" s="214"/>
      <c r="AK164" s="214"/>
      <c r="AL164" s="214"/>
      <c r="AM164" s="214"/>
      <c r="AN164" s="214"/>
      <c r="AO164" s="214"/>
      <c r="AP164" s="214"/>
      <c r="AQ164" s="214"/>
      <c r="AR164" s="214"/>
      <c r="AS164" s="214"/>
      <c r="AT164" s="214"/>
      <c r="AU164" s="214"/>
      <c r="AV164" s="214"/>
      <c r="AW164" s="214"/>
      <c r="AX164" s="214"/>
      <c r="AY164" s="214"/>
      <c r="AZ164" s="214"/>
      <c r="BA164" s="214"/>
      <c r="BB164" s="214"/>
      <c r="BC164" s="214"/>
      <c r="BD164" s="214"/>
      <c r="BE164" s="214"/>
      <c r="BF164" s="214"/>
      <c r="BG164" s="214"/>
      <c r="BH164" s="214"/>
    </row>
    <row r="165" spans="1:60" outlineLevel="2" x14ac:dyDescent="0.2">
      <c r="A165" s="231"/>
      <c r="B165" s="232"/>
      <c r="C165" s="263" t="s">
        <v>1303</v>
      </c>
      <c r="D165" s="237"/>
      <c r="E165" s="238">
        <v>72</v>
      </c>
      <c r="F165" s="235"/>
      <c r="G165" s="235"/>
      <c r="H165" s="235"/>
      <c r="I165" s="235"/>
      <c r="J165" s="235"/>
      <c r="K165" s="235"/>
      <c r="L165" s="235"/>
      <c r="M165" s="235"/>
      <c r="N165" s="234"/>
      <c r="O165" s="234"/>
      <c r="P165" s="234"/>
      <c r="Q165" s="234"/>
      <c r="R165" s="235"/>
      <c r="S165" s="235"/>
      <c r="T165" s="235"/>
      <c r="U165" s="235"/>
      <c r="V165" s="235"/>
      <c r="W165" s="235"/>
      <c r="X165" s="235"/>
      <c r="Y165" s="235"/>
      <c r="Z165" s="214"/>
      <c r="AA165" s="214"/>
      <c r="AB165" s="214"/>
      <c r="AC165" s="214"/>
      <c r="AD165" s="214"/>
      <c r="AE165" s="214"/>
      <c r="AF165" s="214"/>
      <c r="AG165" s="214" t="s">
        <v>283</v>
      </c>
      <c r="AH165" s="214">
        <v>0</v>
      </c>
      <c r="AI165" s="214"/>
      <c r="AJ165" s="214"/>
      <c r="AK165" s="214"/>
      <c r="AL165" s="214"/>
      <c r="AM165" s="214"/>
      <c r="AN165" s="214"/>
      <c r="AO165" s="214"/>
      <c r="AP165" s="214"/>
      <c r="AQ165" s="214"/>
      <c r="AR165" s="214"/>
      <c r="AS165" s="214"/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</row>
    <row r="166" spans="1:60" ht="22.5" outlineLevel="1" x14ac:dyDescent="0.2">
      <c r="A166" s="231">
        <v>75</v>
      </c>
      <c r="B166" s="232" t="s">
        <v>1112</v>
      </c>
      <c r="C166" s="265" t="s">
        <v>1113</v>
      </c>
      <c r="D166" s="233" t="s">
        <v>0</v>
      </c>
      <c r="E166" s="260"/>
      <c r="F166" s="236"/>
      <c r="G166" s="235">
        <f>ROUND(E166*F166,2)</f>
        <v>0</v>
      </c>
      <c r="H166" s="236"/>
      <c r="I166" s="235">
        <f>ROUND(E166*H166,2)</f>
        <v>0</v>
      </c>
      <c r="J166" s="236"/>
      <c r="K166" s="235">
        <f>ROUND(E166*J166,2)</f>
        <v>0</v>
      </c>
      <c r="L166" s="235">
        <v>21</v>
      </c>
      <c r="M166" s="235">
        <f>G166*(1+L166/100)</f>
        <v>0</v>
      </c>
      <c r="N166" s="234">
        <v>0</v>
      </c>
      <c r="O166" s="234">
        <f>ROUND(E166*N166,2)</f>
        <v>0</v>
      </c>
      <c r="P166" s="234">
        <v>0</v>
      </c>
      <c r="Q166" s="234">
        <f>ROUND(E166*P166,2)</f>
        <v>0</v>
      </c>
      <c r="R166" s="235"/>
      <c r="S166" s="235" t="s">
        <v>277</v>
      </c>
      <c r="T166" s="235" t="s">
        <v>278</v>
      </c>
      <c r="U166" s="235">
        <v>0</v>
      </c>
      <c r="V166" s="235">
        <f>ROUND(E166*U166,2)</f>
        <v>0</v>
      </c>
      <c r="W166" s="235"/>
      <c r="X166" s="235" t="s">
        <v>705</v>
      </c>
      <c r="Y166" s="235" t="s">
        <v>280</v>
      </c>
      <c r="Z166" s="214"/>
      <c r="AA166" s="214"/>
      <c r="AB166" s="214"/>
      <c r="AC166" s="214"/>
      <c r="AD166" s="214"/>
      <c r="AE166" s="214"/>
      <c r="AF166" s="214"/>
      <c r="AG166" s="214" t="s">
        <v>723</v>
      </c>
      <c r="AH166" s="214"/>
      <c r="AI166" s="214"/>
      <c r="AJ166" s="214"/>
      <c r="AK166" s="214"/>
      <c r="AL166" s="214"/>
      <c r="AM166" s="214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</row>
    <row r="167" spans="1:60" x14ac:dyDescent="0.2">
      <c r="A167" s="241" t="s">
        <v>272</v>
      </c>
      <c r="B167" s="242" t="s">
        <v>222</v>
      </c>
      <c r="C167" s="261" t="s">
        <v>223</v>
      </c>
      <c r="D167" s="243"/>
      <c r="E167" s="244"/>
      <c r="F167" s="245"/>
      <c r="G167" s="246">
        <f>SUMIF(AG168:AG183,"&lt;&gt;NOR",G168:G183)</f>
        <v>0</v>
      </c>
      <c r="H167" s="240"/>
      <c r="I167" s="240">
        <f>SUM(I168:I183)</f>
        <v>0</v>
      </c>
      <c r="J167" s="240"/>
      <c r="K167" s="240">
        <f>SUM(K168:K183)</f>
        <v>0</v>
      </c>
      <c r="L167" s="240"/>
      <c r="M167" s="240">
        <f>SUM(M168:M183)</f>
        <v>0</v>
      </c>
      <c r="N167" s="239"/>
      <c r="O167" s="239">
        <f>SUM(O168:O183)</f>
        <v>0.76</v>
      </c>
      <c r="P167" s="239"/>
      <c r="Q167" s="239">
        <f>SUM(Q168:Q183)</f>
        <v>0</v>
      </c>
      <c r="R167" s="240"/>
      <c r="S167" s="240"/>
      <c r="T167" s="240"/>
      <c r="U167" s="240"/>
      <c r="V167" s="240">
        <f>SUM(V168:V183)</f>
        <v>51.24</v>
      </c>
      <c r="W167" s="240"/>
      <c r="X167" s="240"/>
      <c r="Y167" s="240"/>
      <c r="AG167" t="s">
        <v>273</v>
      </c>
    </row>
    <row r="168" spans="1:60" ht="33.75" outlineLevel="1" x14ac:dyDescent="0.2">
      <c r="A168" s="254">
        <v>76</v>
      </c>
      <c r="B168" s="255" t="s">
        <v>1304</v>
      </c>
      <c r="C168" s="264" t="s">
        <v>1305</v>
      </c>
      <c r="D168" s="256" t="s">
        <v>342</v>
      </c>
      <c r="E168" s="257">
        <v>40.35</v>
      </c>
      <c r="F168" s="258"/>
      <c r="G168" s="259">
        <f>ROUND(E168*F168,2)</f>
        <v>0</v>
      </c>
      <c r="H168" s="236"/>
      <c r="I168" s="235">
        <f>ROUND(E168*H168,2)</f>
        <v>0</v>
      </c>
      <c r="J168" s="236"/>
      <c r="K168" s="235">
        <f>ROUND(E168*J168,2)</f>
        <v>0</v>
      </c>
      <c r="L168" s="235">
        <v>21</v>
      </c>
      <c r="M168" s="235">
        <f>G168*(1+L168/100)</f>
        <v>0</v>
      </c>
      <c r="N168" s="234">
        <v>4.9699999999999996E-3</v>
      </c>
      <c r="O168" s="234">
        <f>ROUND(E168*N168,2)</f>
        <v>0.2</v>
      </c>
      <c r="P168" s="234">
        <v>0</v>
      </c>
      <c r="Q168" s="234">
        <f>ROUND(E168*P168,2)</f>
        <v>0</v>
      </c>
      <c r="R168" s="235"/>
      <c r="S168" s="235" t="s">
        <v>277</v>
      </c>
      <c r="T168" s="235" t="s">
        <v>278</v>
      </c>
      <c r="U168" s="235">
        <v>0.98</v>
      </c>
      <c r="V168" s="235">
        <f>ROUND(E168*U168,2)</f>
        <v>39.54</v>
      </c>
      <c r="W168" s="235"/>
      <c r="X168" s="235" t="s">
        <v>279</v>
      </c>
      <c r="Y168" s="235" t="s">
        <v>280</v>
      </c>
      <c r="Z168" s="214"/>
      <c r="AA168" s="214"/>
      <c r="AB168" s="214"/>
      <c r="AC168" s="214"/>
      <c r="AD168" s="214"/>
      <c r="AE168" s="214"/>
      <c r="AF168" s="214"/>
      <c r="AG168" s="214" t="s">
        <v>281</v>
      </c>
      <c r="AH168" s="214"/>
      <c r="AI168" s="214"/>
      <c r="AJ168" s="214"/>
      <c r="AK168" s="214"/>
      <c r="AL168" s="214"/>
      <c r="AM168" s="214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</row>
    <row r="169" spans="1:60" outlineLevel="1" x14ac:dyDescent="0.2">
      <c r="A169" s="248">
        <v>77</v>
      </c>
      <c r="B169" s="249" t="s">
        <v>1115</v>
      </c>
      <c r="C169" s="262" t="s">
        <v>1116</v>
      </c>
      <c r="D169" s="250" t="s">
        <v>342</v>
      </c>
      <c r="E169" s="251">
        <v>40.35</v>
      </c>
      <c r="F169" s="252"/>
      <c r="G169" s="253">
        <f>ROUND(E169*F169,2)</f>
        <v>0</v>
      </c>
      <c r="H169" s="236"/>
      <c r="I169" s="235">
        <f>ROUND(E169*H169,2)</f>
        <v>0</v>
      </c>
      <c r="J169" s="236"/>
      <c r="K169" s="235">
        <f>ROUND(E169*J169,2)</f>
        <v>0</v>
      </c>
      <c r="L169" s="235">
        <v>21</v>
      </c>
      <c r="M169" s="235">
        <f>G169*(1+L169/100)</f>
        <v>0</v>
      </c>
      <c r="N169" s="234">
        <v>0</v>
      </c>
      <c r="O169" s="234">
        <f>ROUND(E169*N169,2)</f>
        <v>0</v>
      </c>
      <c r="P169" s="234">
        <v>0</v>
      </c>
      <c r="Q169" s="234">
        <f>ROUND(E169*P169,2)</f>
        <v>0</v>
      </c>
      <c r="R169" s="235"/>
      <c r="S169" s="235" t="s">
        <v>277</v>
      </c>
      <c r="T169" s="235" t="s">
        <v>278</v>
      </c>
      <c r="U169" s="235">
        <v>0.24</v>
      </c>
      <c r="V169" s="235">
        <f>ROUND(E169*U169,2)</f>
        <v>9.68</v>
      </c>
      <c r="W169" s="235"/>
      <c r="X169" s="235" t="s">
        <v>279</v>
      </c>
      <c r="Y169" s="235" t="s">
        <v>280</v>
      </c>
      <c r="Z169" s="214"/>
      <c r="AA169" s="214"/>
      <c r="AB169" s="214"/>
      <c r="AC169" s="214"/>
      <c r="AD169" s="214"/>
      <c r="AE169" s="214"/>
      <c r="AF169" s="214"/>
      <c r="AG169" s="214" t="s">
        <v>657</v>
      </c>
      <c r="AH169" s="214"/>
      <c r="AI169" s="214"/>
      <c r="AJ169" s="214"/>
      <c r="AK169" s="214"/>
      <c r="AL169" s="214"/>
      <c r="AM169" s="214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</row>
    <row r="170" spans="1:60" outlineLevel="2" x14ac:dyDescent="0.2">
      <c r="A170" s="231"/>
      <c r="B170" s="232"/>
      <c r="C170" s="263" t="s">
        <v>1179</v>
      </c>
      <c r="D170" s="237"/>
      <c r="E170" s="238">
        <v>17.100000000000001</v>
      </c>
      <c r="F170" s="235"/>
      <c r="G170" s="235"/>
      <c r="H170" s="235"/>
      <c r="I170" s="235"/>
      <c r="J170" s="235"/>
      <c r="K170" s="235"/>
      <c r="L170" s="235"/>
      <c r="M170" s="235"/>
      <c r="N170" s="234"/>
      <c r="O170" s="234"/>
      <c r="P170" s="234"/>
      <c r="Q170" s="234"/>
      <c r="R170" s="235"/>
      <c r="S170" s="235"/>
      <c r="T170" s="235"/>
      <c r="U170" s="235"/>
      <c r="V170" s="235"/>
      <c r="W170" s="235"/>
      <c r="X170" s="235"/>
      <c r="Y170" s="235"/>
      <c r="Z170" s="214"/>
      <c r="AA170" s="214"/>
      <c r="AB170" s="214"/>
      <c r="AC170" s="214"/>
      <c r="AD170" s="214"/>
      <c r="AE170" s="214"/>
      <c r="AF170" s="214"/>
      <c r="AG170" s="214" t="s">
        <v>283</v>
      </c>
      <c r="AH170" s="214">
        <v>0</v>
      </c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</row>
    <row r="171" spans="1:60" outlineLevel="3" x14ac:dyDescent="0.2">
      <c r="A171" s="231"/>
      <c r="B171" s="232"/>
      <c r="C171" s="263" t="s">
        <v>1180</v>
      </c>
      <c r="D171" s="237"/>
      <c r="E171" s="238">
        <v>9.3000000000000007</v>
      </c>
      <c r="F171" s="235"/>
      <c r="G171" s="235"/>
      <c r="H171" s="235"/>
      <c r="I171" s="235"/>
      <c r="J171" s="235"/>
      <c r="K171" s="235"/>
      <c r="L171" s="235"/>
      <c r="M171" s="235"/>
      <c r="N171" s="234"/>
      <c r="O171" s="234"/>
      <c r="P171" s="234"/>
      <c r="Q171" s="234"/>
      <c r="R171" s="235"/>
      <c r="S171" s="235"/>
      <c r="T171" s="235"/>
      <c r="U171" s="235"/>
      <c r="V171" s="235"/>
      <c r="W171" s="235"/>
      <c r="X171" s="235"/>
      <c r="Y171" s="235"/>
      <c r="Z171" s="214"/>
      <c r="AA171" s="214"/>
      <c r="AB171" s="214"/>
      <c r="AC171" s="214"/>
      <c r="AD171" s="214"/>
      <c r="AE171" s="214"/>
      <c r="AF171" s="214"/>
      <c r="AG171" s="214" t="s">
        <v>283</v>
      </c>
      <c r="AH171" s="214">
        <v>0</v>
      </c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</row>
    <row r="172" spans="1:60" outlineLevel="3" x14ac:dyDescent="0.2">
      <c r="A172" s="231"/>
      <c r="B172" s="232"/>
      <c r="C172" s="263" t="s">
        <v>1181</v>
      </c>
      <c r="D172" s="237"/>
      <c r="E172" s="238">
        <v>9.9209999999999994</v>
      </c>
      <c r="F172" s="235"/>
      <c r="G172" s="235"/>
      <c r="H172" s="235"/>
      <c r="I172" s="235"/>
      <c r="J172" s="235"/>
      <c r="K172" s="235"/>
      <c r="L172" s="235"/>
      <c r="M172" s="235"/>
      <c r="N172" s="234"/>
      <c r="O172" s="234"/>
      <c r="P172" s="234"/>
      <c r="Q172" s="234"/>
      <c r="R172" s="235"/>
      <c r="S172" s="235"/>
      <c r="T172" s="235"/>
      <c r="U172" s="235"/>
      <c r="V172" s="235"/>
      <c r="W172" s="235"/>
      <c r="X172" s="235"/>
      <c r="Y172" s="235"/>
      <c r="Z172" s="214"/>
      <c r="AA172" s="214"/>
      <c r="AB172" s="214"/>
      <c r="AC172" s="214"/>
      <c r="AD172" s="214"/>
      <c r="AE172" s="214"/>
      <c r="AF172" s="214"/>
      <c r="AG172" s="214" t="s">
        <v>283</v>
      </c>
      <c r="AH172" s="214">
        <v>0</v>
      </c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</row>
    <row r="173" spans="1:60" outlineLevel="3" x14ac:dyDescent="0.2">
      <c r="A173" s="231"/>
      <c r="B173" s="232"/>
      <c r="C173" s="263" t="s">
        <v>1182</v>
      </c>
      <c r="D173" s="237"/>
      <c r="E173" s="238">
        <v>0.60899999999999999</v>
      </c>
      <c r="F173" s="235"/>
      <c r="G173" s="235"/>
      <c r="H173" s="235"/>
      <c r="I173" s="235"/>
      <c r="J173" s="235"/>
      <c r="K173" s="235"/>
      <c r="L173" s="235"/>
      <c r="M173" s="235"/>
      <c r="N173" s="234"/>
      <c r="O173" s="234"/>
      <c r="P173" s="234"/>
      <c r="Q173" s="234"/>
      <c r="R173" s="235"/>
      <c r="S173" s="235"/>
      <c r="T173" s="235"/>
      <c r="U173" s="235"/>
      <c r="V173" s="235"/>
      <c r="W173" s="235"/>
      <c r="X173" s="235"/>
      <c r="Y173" s="235"/>
      <c r="Z173" s="214"/>
      <c r="AA173" s="214"/>
      <c r="AB173" s="214"/>
      <c r="AC173" s="214"/>
      <c r="AD173" s="214"/>
      <c r="AE173" s="214"/>
      <c r="AF173" s="214"/>
      <c r="AG173" s="214" t="s">
        <v>283</v>
      </c>
      <c r="AH173" s="214">
        <v>0</v>
      </c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</row>
    <row r="174" spans="1:60" outlineLevel="3" x14ac:dyDescent="0.2">
      <c r="A174" s="231"/>
      <c r="B174" s="232"/>
      <c r="C174" s="263" t="s">
        <v>1306</v>
      </c>
      <c r="D174" s="237"/>
      <c r="E174" s="238">
        <v>3.42</v>
      </c>
      <c r="F174" s="235"/>
      <c r="G174" s="235"/>
      <c r="H174" s="235"/>
      <c r="I174" s="235"/>
      <c r="J174" s="235"/>
      <c r="K174" s="235"/>
      <c r="L174" s="235"/>
      <c r="M174" s="235"/>
      <c r="N174" s="234"/>
      <c r="O174" s="234"/>
      <c r="P174" s="234"/>
      <c r="Q174" s="234"/>
      <c r="R174" s="235"/>
      <c r="S174" s="235"/>
      <c r="T174" s="235"/>
      <c r="U174" s="235"/>
      <c r="V174" s="235"/>
      <c r="W174" s="235"/>
      <c r="X174" s="235"/>
      <c r="Y174" s="235"/>
      <c r="Z174" s="214"/>
      <c r="AA174" s="214"/>
      <c r="AB174" s="214"/>
      <c r="AC174" s="214"/>
      <c r="AD174" s="214"/>
      <c r="AE174" s="214"/>
      <c r="AF174" s="214"/>
      <c r="AG174" s="214" t="s">
        <v>283</v>
      </c>
      <c r="AH174" s="214">
        <v>0</v>
      </c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</row>
    <row r="175" spans="1:60" outlineLevel="1" x14ac:dyDescent="0.2">
      <c r="A175" s="248">
        <v>78</v>
      </c>
      <c r="B175" s="249" t="s">
        <v>1121</v>
      </c>
      <c r="C175" s="262" t="s">
        <v>1122</v>
      </c>
      <c r="D175" s="250" t="s">
        <v>342</v>
      </c>
      <c r="E175" s="251">
        <v>40.35</v>
      </c>
      <c r="F175" s="252"/>
      <c r="G175" s="253">
        <f>ROUND(E175*F175,2)</f>
        <v>0</v>
      </c>
      <c r="H175" s="236"/>
      <c r="I175" s="235">
        <f>ROUND(E175*H175,2)</f>
        <v>0</v>
      </c>
      <c r="J175" s="236"/>
      <c r="K175" s="235">
        <f>ROUND(E175*J175,2)</f>
        <v>0</v>
      </c>
      <c r="L175" s="235">
        <v>21</v>
      </c>
      <c r="M175" s="235">
        <f>G175*(1+L175/100)</f>
        <v>0</v>
      </c>
      <c r="N175" s="234">
        <v>2.1000000000000001E-4</v>
      </c>
      <c r="O175" s="234">
        <f>ROUND(E175*N175,2)</f>
        <v>0.01</v>
      </c>
      <c r="P175" s="234">
        <v>0</v>
      </c>
      <c r="Q175" s="234">
        <f>ROUND(E175*P175,2)</f>
        <v>0</v>
      </c>
      <c r="R175" s="235"/>
      <c r="S175" s="235" t="s">
        <v>277</v>
      </c>
      <c r="T175" s="235" t="s">
        <v>278</v>
      </c>
      <c r="U175" s="235">
        <v>0.05</v>
      </c>
      <c r="V175" s="235">
        <f>ROUND(E175*U175,2)</f>
        <v>2.02</v>
      </c>
      <c r="W175" s="235"/>
      <c r="X175" s="235" t="s">
        <v>279</v>
      </c>
      <c r="Y175" s="235" t="s">
        <v>280</v>
      </c>
      <c r="Z175" s="214"/>
      <c r="AA175" s="214"/>
      <c r="AB175" s="214"/>
      <c r="AC175" s="214"/>
      <c r="AD175" s="214"/>
      <c r="AE175" s="214"/>
      <c r="AF175" s="214"/>
      <c r="AG175" s="214" t="s">
        <v>657</v>
      </c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</row>
    <row r="176" spans="1:60" outlineLevel="2" x14ac:dyDescent="0.2">
      <c r="A176" s="231"/>
      <c r="B176" s="232"/>
      <c r="C176" s="263" t="s">
        <v>1179</v>
      </c>
      <c r="D176" s="237"/>
      <c r="E176" s="238">
        <v>17.100000000000001</v>
      </c>
      <c r="F176" s="235"/>
      <c r="G176" s="235"/>
      <c r="H176" s="235"/>
      <c r="I176" s="235"/>
      <c r="J176" s="235"/>
      <c r="K176" s="235"/>
      <c r="L176" s="235"/>
      <c r="M176" s="235"/>
      <c r="N176" s="234"/>
      <c r="O176" s="234"/>
      <c r="P176" s="234"/>
      <c r="Q176" s="234"/>
      <c r="R176" s="235"/>
      <c r="S176" s="235"/>
      <c r="T176" s="235"/>
      <c r="U176" s="235"/>
      <c r="V176" s="235"/>
      <c r="W176" s="235"/>
      <c r="X176" s="235"/>
      <c r="Y176" s="235"/>
      <c r="Z176" s="214"/>
      <c r="AA176" s="214"/>
      <c r="AB176" s="214"/>
      <c r="AC176" s="214"/>
      <c r="AD176" s="214"/>
      <c r="AE176" s="214"/>
      <c r="AF176" s="214"/>
      <c r="AG176" s="214" t="s">
        <v>283</v>
      </c>
      <c r="AH176" s="214">
        <v>0</v>
      </c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</row>
    <row r="177" spans="1:60" outlineLevel="3" x14ac:dyDescent="0.2">
      <c r="A177" s="231"/>
      <c r="B177" s="232"/>
      <c r="C177" s="263" t="s">
        <v>1180</v>
      </c>
      <c r="D177" s="237"/>
      <c r="E177" s="238">
        <v>9.3000000000000007</v>
      </c>
      <c r="F177" s="235"/>
      <c r="G177" s="235"/>
      <c r="H177" s="235"/>
      <c r="I177" s="235"/>
      <c r="J177" s="235"/>
      <c r="K177" s="235"/>
      <c r="L177" s="235"/>
      <c r="M177" s="235"/>
      <c r="N177" s="234"/>
      <c r="O177" s="234"/>
      <c r="P177" s="234"/>
      <c r="Q177" s="234"/>
      <c r="R177" s="235"/>
      <c r="S177" s="235"/>
      <c r="T177" s="235"/>
      <c r="U177" s="235"/>
      <c r="V177" s="235"/>
      <c r="W177" s="235"/>
      <c r="X177" s="235"/>
      <c r="Y177" s="235"/>
      <c r="Z177" s="214"/>
      <c r="AA177" s="214"/>
      <c r="AB177" s="214"/>
      <c r="AC177" s="214"/>
      <c r="AD177" s="214"/>
      <c r="AE177" s="214"/>
      <c r="AF177" s="214"/>
      <c r="AG177" s="214" t="s">
        <v>283</v>
      </c>
      <c r="AH177" s="214">
        <v>0</v>
      </c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</row>
    <row r="178" spans="1:60" outlineLevel="3" x14ac:dyDescent="0.2">
      <c r="A178" s="231"/>
      <c r="B178" s="232"/>
      <c r="C178" s="263" t="s">
        <v>1181</v>
      </c>
      <c r="D178" s="237"/>
      <c r="E178" s="238">
        <v>9.9209999999999994</v>
      </c>
      <c r="F178" s="235"/>
      <c r="G178" s="235"/>
      <c r="H178" s="235"/>
      <c r="I178" s="235"/>
      <c r="J178" s="235"/>
      <c r="K178" s="235"/>
      <c r="L178" s="235"/>
      <c r="M178" s="235"/>
      <c r="N178" s="234"/>
      <c r="O178" s="234"/>
      <c r="P178" s="234"/>
      <c r="Q178" s="234"/>
      <c r="R178" s="235"/>
      <c r="S178" s="235"/>
      <c r="T178" s="235"/>
      <c r="U178" s="235"/>
      <c r="V178" s="235"/>
      <c r="W178" s="235"/>
      <c r="X178" s="235"/>
      <c r="Y178" s="235"/>
      <c r="Z178" s="214"/>
      <c r="AA178" s="214"/>
      <c r="AB178" s="214"/>
      <c r="AC178" s="214"/>
      <c r="AD178" s="214"/>
      <c r="AE178" s="214"/>
      <c r="AF178" s="214"/>
      <c r="AG178" s="214" t="s">
        <v>283</v>
      </c>
      <c r="AH178" s="214">
        <v>0</v>
      </c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</row>
    <row r="179" spans="1:60" outlineLevel="3" x14ac:dyDescent="0.2">
      <c r="A179" s="231"/>
      <c r="B179" s="232"/>
      <c r="C179" s="263" t="s">
        <v>1182</v>
      </c>
      <c r="D179" s="237"/>
      <c r="E179" s="238">
        <v>0.60899999999999999</v>
      </c>
      <c r="F179" s="235"/>
      <c r="G179" s="235"/>
      <c r="H179" s="235"/>
      <c r="I179" s="235"/>
      <c r="J179" s="235"/>
      <c r="K179" s="235"/>
      <c r="L179" s="235"/>
      <c r="M179" s="235"/>
      <c r="N179" s="234"/>
      <c r="O179" s="234"/>
      <c r="P179" s="234"/>
      <c r="Q179" s="234"/>
      <c r="R179" s="235"/>
      <c r="S179" s="235"/>
      <c r="T179" s="235"/>
      <c r="U179" s="235"/>
      <c r="V179" s="235"/>
      <c r="W179" s="235"/>
      <c r="X179" s="235"/>
      <c r="Y179" s="235"/>
      <c r="Z179" s="214"/>
      <c r="AA179" s="214"/>
      <c r="AB179" s="214"/>
      <c r="AC179" s="214"/>
      <c r="AD179" s="214"/>
      <c r="AE179" s="214"/>
      <c r="AF179" s="214"/>
      <c r="AG179" s="214" t="s">
        <v>283</v>
      </c>
      <c r="AH179" s="214">
        <v>0</v>
      </c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</row>
    <row r="180" spans="1:60" outlineLevel="3" x14ac:dyDescent="0.2">
      <c r="A180" s="231"/>
      <c r="B180" s="232"/>
      <c r="C180" s="263" t="s">
        <v>1306</v>
      </c>
      <c r="D180" s="237"/>
      <c r="E180" s="238">
        <v>3.42</v>
      </c>
      <c r="F180" s="235"/>
      <c r="G180" s="235"/>
      <c r="H180" s="235"/>
      <c r="I180" s="235"/>
      <c r="J180" s="235"/>
      <c r="K180" s="235"/>
      <c r="L180" s="235"/>
      <c r="M180" s="235"/>
      <c r="N180" s="234"/>
      <c r="O180" s="234"/>
      <c r="P180" s="234"/>
      <c r="Q180" s="234"/>
      <c r="R180" s="235"/>
      <c r="S180" s="235"/>
      <c r="T180" s="235"/>
      <c r="U180" s="235"/>
      <c r="V180" s="235"/>
      <c r="W180" s="235"/>
      <c r="X180" s="235"/>
      <c r="Y180" s="235"/>
      <c r="Z180" s="214"/>
      <c r="AA180" s="214"/>
      <c r="AB180" s="214"/>
      <c r="AC180" s="214"/>
      <c r="AD180" s="214"/>
      <c r="AE180" s="214"/>
      <c r="AF180" s="214"/>
      <c r="AG180" s="214" t="s">
        <v>283</v>
      </c>
      <c r="AH180" s="214">
        <v>0</v>
      </c>
      <c r="AI180" s="214"/>
      <c r="AJ180" s="214"/>
      <c r="AK180" s="214"/>
      <c r="AL180" s="214"/>
      <c r="AM180" s="214"/>
      <c r="AN180" s="214"/>
      <c r="AO180" s="214"/>
      <c r="AP180" s="214"/>
      <c r="AQ180" s="214"/>
      <c r="AR180" s="214"/>
      <c r="AS180" s="214"/>
      <c r="AT180" s="214"/>
      <c r="AU180" s="214"/>
      <c r="AV180" s="214"/>
      <c r="AW180" s="214"/>
      <c r="AX180" s="214"/>
      <c r="AY180" s="214"/>
      <c r="AZ180" s="214"/>
      <c r="BA180" s="214"/>
      <c r="BB180" s="214"/>
      <c r="BC180" s="214"/>
      <c r="BD180" s="214"/>
      <c r="BE180" s="214"/>
      <c r="BF180" s="214"/>
      <c r="BG180" s="214"/>
      <c r="BH180" s="214"/>
    </row>
    <row r="181" spans="1:60" outlineLevel="1" x14ac:dyDescent="0.2">
      <c r="A181" s="248">
        <v>79</v>
      </c>
      <c r="B181" s="249" t="s">
        <v>1307</v>
      </c>
      <c r="C181" s="262" t="s">
        <v>1308</v>
      </c>
      <c r="D181" s="250" t="s">
        <v>342</v>
      </c>
      <c r="E181" s="251">
        <v>44</v>
      </c>
      <c r="F181" s="252"/>
      <c r="G181" s="253">
        <f>ROUND(E181*F181,2)</f>
        <v>0</v>
      </c>
      <c r="H181" s="236"/>
      <c r="I181" s="235">
        <f>ROUND(E181*H181,2)</f>
        <v>0</v>
      </c>
      <c r="J181" s="236"/>
      <c r="K181" s="235">
        <f>ROUND(E181*J181,2)</f>
        <v>0</v>
      </c>
      <c r="L181" s="235">
        <v>21</v>
      </c>
      <c r="M181" s="235">
        <f>G181*(1+L181/100)</f>
        <v>0</v>
      </c>
      <c r="N181" s="234">
        <v>1.24E-2</v>
      </c>
      <c r="O181" s="234">
        <f>ROUND(E181*N181,2)</f>
        <v>0.55000000000000004</v>
      </c>
      <c r="P181" s="234">
        <v>0</v>
      </c>
      <c r="Q181" s="234">
        <f>ROUND(E181*P181,2)</f>
        <v>0</v>
      </c>
      <c r="R181" s="235" t="s">
        <v>716</v>
      </c>
      <c r="S181" s="235" t="s">
        <v>277</v>
      </c>
      <c r="T181" s="235" t="s">
        <v>278</v>
      </c>
      <c r="U181" s="235">
        <v>0</v>
      </c>
      <c r="V181" s="235">
        <f>ROUND(E181*U181,2)</f>
        <v>0</v>
      </c>
      <c r="W181" s="235"/>
      <c r="X181" s="235" t="s">
        <v>346</v>
      </c>
      <c r="Y181" s="235" t="s">
        <v>280</v>
      </c>
      <c r="Z181" s="214"/>
      <c r="AA181" s="214"/>
      <c r="AB181" s="214"/>
      <c r="AC181" s="214"/>
      <c r="AD181" s="214"/>
      <c r="AE181" s="214"/>
      <c r="AF181" s="214"/>
      <c r="AG181" s="214" t="s">
        <v>688</v>
      </c>
      <c r="AH181" s="214"/>
      <c r="AI181" s="214"/>
      <c r="AJ181" s="214"/>
      <c r="AK181" s="214"/>
      <c r="AL181" s="214"/>
      <c r="AM181" s="214"/>
      <c r="AN181" s="214"/>
      <c r="AO181" s="214"/>
      <c r="AP181" s="214"/>
      <c r="AQ181" s="214"/>
      <c r="AR181" s="214"/>
      <c r="AS181" s="214"/>
      <c r="AT181" s="214"/>
      <c r="AU181" s="214"/>
      <c r="AV181" s="214"/>
      <c r="AW181" s="214"/>
      <c r="AX181" s="214"/>
      <c r="AY181" s="214"/>
      <c r="AZ181" s="214"/>
      <c r="BA181" s="214"/>
      <c r="BB181" s="214"/>
      <c r="BC181" s="214"/>
      <c r="BD181" s="214"/>
      <c r="BE181" s="214"/>
      <c r="BF181" s="214"/>
      <c r="BG181" s="214"/>
      <c r="BH181" s="214"/>
    </row>
    <row r="182" spans="1:60" outlineLevel="2" x14ac:dyDescent="0.2">
      <c r="A182" s="231"/>
      <c r="B182" s="232"/>
      <c r="C182" s="263" t="s">
        <v>1309</v>
      </c>
      <c r="D182" s="237"/>
      <c r="E182" s="238">
        <v>44</v>
      </c>
      <c r="F182" s="235"/>
      <c r="G182" s="235"/>
      <c r="H182" s="235"/>
      <c r="I182" s="235"/>
      <c r="J182" s="235"/>
      <c r="K182" s="235"/>
      <c r="L182" s="235"/>
      <c r="M182" s="235"/>
      <c r="N182" s="234"/>
      <c r="O182" s="234"/>
      <c r="P182" s="234"/>
      <c r="Q182" s="234"/>
      <c r="R182" s="235"/>
      <c r="S182" s="235"/>
      <c r="T182" s="235"/>
      <c r="U182" s="235"/>
      <c r="V182" s="235"/>
      <c r="W182" s="235"/>
      <c r="X182" s="235"/>
      <c r="Y182" s="235"/>
      <c r="Z182" s="214"/>
      <c r="AA182" s="214"/>
      <c r="AB182" s="214"/>
      <c r="AC182" s="214"/>
      <c r="AD182" s="214"/>
      <c r="AE182" s="214"/>
      <c r="AF182" s="214"/>
      <c r="AG182" s="214" t="s">
        <v>283</v>
      </c>
      <c r="AH182" s="214">
        <v>0</v>
      </c>
      <c r="AI182" s="214"/>
      <c r="AJ182" s="214"/>
      <c r="AK182" s="214"/>
      <c r="AL182" s="214"/>
      <c r="AM182" s="214"/>
      <c r="AN182" s="214"/>
      <c r="AO182" s="214"/>
      <c r="AP182" s="214"/>
      <c r="AQ182" s="214"/>
      <c r="AR182" s="214"/>
      <c r="AS182" s="214"/>
      <c r="AT182" s="214"/>
      <c r="AU182" s="214"/>
      <c r="AV182" s="214"/>
      <c r="AW182" s="214"/>
      <c r="AX182" s="214"/>
      <c r="AY182" s="214"/>
      <c r="AZ182" s="214"/>
      <c r="BA182" s="214"/>
      <c r="BB182" s="214"/>
      <c r="BC182" s="214"/>
      <c r="BD182" s="214"/>
      <c r="BE182" s="214"/>
      <c r="BF182" s="214"/>
      <c r="BG182" s="214"/>
      <c r="BH182" s="214"/>
    </row>
    <row r="183" spans="1:60" ht="22.5" outlineLevel="1" x14ac:dyDescent="0.2">
      <c r="A183" s="231">
        <v>80</v>
      </c>
      <c r="B183" s="232" t="s">
        <v>1129</v>
      </c>
      <c r="C183" s="265" t="s">
        <v>1130</v>
      </c>
      <c r="D183" s="233" t="s">
        <v>0</v>
      </c>
      <c r="E183" s="260"/>
      <c r="F183" s="236"/>
      <c r="G183" s="235">
        <f>ROUND(E183*F183,2)</f>
        <v>0</v>
      </c>
      <c r="H183" s="236"/>
      <c r="I183" s="235">
        <f>ROUND(E183*H183,2)</f>
        <v>0</v>
      </c>
      <c r="J183" s="236"/>
      <c r="K183" s="235">
        <f>ROUND(E183*J183,2)</f>
        <v>0</v>
      </c>
      <c r="L183" s="235">
        <v>21</v>
      </c>
      <c r="M183" s="235">
        <f>G183*(1+L183/100)</f>
        <v>0</v>
      </c>
      <c r="N183" s="234">
        <v>0</v>
      </c>
      <c r="O183" s="234">
        <f>ROUND(E183*N183,2)</f>
        <v>0</v>
      </c>
      <c r="P183" s="234">
        <v>0</v>
      </c>
      <c r="Q183" s="234">
        <f>ROUND(E183*P183,2)</f>
        <v>0</v>
      </c>
      <c r="R183" s="235"/>
      <c r="S183" s="235" t="s">
        <v>277</v>
      </c>
      <c r="T183" s="235" t="s">
        <v>278</v>
      </c>
      <c r="U183" s="235">
        <v>0</v>
      </c>
      <c r="V183" s="235">
        <f>ROUND(E183*U183,2)</f>
        <v>0</v>
      </c>
      <c r="W183" s="235"/>
      <c r="X183" s="235" t="s">
        <v>705</v>
      </c>
      <c r="Y183" s="235" t="s">
        <v>280</v>
      </c>
      <c r="Z183" s="214"/>
      <c r="AA183" s="214"/>
      <c r="AB183" s="214"/>
      <c r="AC183" s="214"/>
      <c r="AD183" s="214"/>
      <c r="AE183" s="214"/>
      <c r="AF183" s="214"/>
      <c r="AG183" s="214" t="s">
        <v>723</v>
      </c>
      <c r="AH183" s="214"/>
      <c r="AI183" s="214"/>
      <c r="AJ183" s="214"/>
      <c r="AK183" s="214"/>
      <c r="AL183" s="214"/>
      <c r="AM183" s="214"/>
      <c r="AN183" s="214"/>
      <c r="AO183" s="214"/>
      <c r="AP183" s="214"/>
      <c r="AQ183" s="214"/>
      <c r="AR183" s="214"/>
      <c r="AS183" s="214"/>
      <c r="AT183" s="214"/>
      <c r="AU183" s="214"/>
      <c r="AV183" s="214"/>
      <c r="AW183" s="214"/>
      <c r="AX183" s="214"/>
      <c r="AY183" s="214"/>
      <c r="AZ183" s="214"/>
      <c r="BA183" s="214"/>
      <c r="BB183" s="214"/>
      <c r="BC183" s="214"/>
      <c r="BD183" s="214"/>
      <c r="BE183" s="214"/>
      <c r="BF183" s="214"/>
      <c r="BG183" s="214"/>
      <c r="BH183" s="214"/>
    </row>
    <row r="184" spans="1:60" x14ac:dyDescent="0.2">
      <c r="A184" s="241" t="s">
        <v>272</v>
      </c>
      <c r="B184" s="242" t="s">
        <v>224</v>
      </c>
      <c r="C184" s="261" t="s">
        <v>225</v>
      </c>
      <c r="D184" s="243"/>
      <c r="E184" s="244"/>
      <c r="F184" s="245"/>
      <c r="G184" s="246">
        <f>SUMIF(AG185:AG187,"&lt;&gt;NOR",G185:G187)</f>
        <v>0</v>
      </c>
      <c r="H184" s="240"/>
      <c r="I184" s="240">
        <f>SUM(I185:I187)</f>
        <v>0</v>
      </c>
      <c r="J184" s="240"/>
      <c r="K184" s="240">
        <f>SUM(K185:K187)</f>
        <v>0</v>
      </c>
      <c r="L184" s="240"/>
      <c r="M184" s="240">
        <f>SUM(M185:M187)</f>
        <v>0</v>
      </c>
      <c r="N184" s="239"/>
      <c r="O184" s="239">
        <f>SUM(O185:O187)</f>
        <v>0</v>
      </c>
      <c r="P184" s="239"/>
      <c r="Q184" s="239">
        <f>SUM(Q185:Q187)</f>
        <v>0</v>
      </c>
      <c r="R184" s="240"/>
      <c r="S184" s="240"/>
      <c r="T184" s="240"/>
      <c r="U184" s="240"/>
      <c r="V184" s="240">
        <f>SUM(V185:V187)</f>
        <v>2.2400000000000002</v>
      </c>
      <c r="W184" s="240"/>
      <c r="X184" s="240"/>
      <c r="Y184" s="240"/>
      <c r="AG184" t="s">
        <v>273</v>
      </c>
    </row>
    <row r="185" spans="1:60" outlineLevel="1" x14ac:dyDescent="0.2">
      <c r="A185" s="248">
        <v>81</v>
      </c>
      <c r="B185" s="249" t="s">
        <v>1131</v>
      </c>
      <c r="C185" s="262" t="s">
        <v>1132</v>
      </c>
      <c r="D185" s="250" t="s">
        <v>342</v>
      </c>
      <c r="E185" s="251">
        <v>7.79</v>
      </c>
      <c r="F185" s="252"/>
      <c r="G185" s="253">
        <f>ROUND(E185*F185,2)</f>
        <v>0</v>
      </c>
      <c r="H185" s="236"/>
      <c r="I185" s="235">
        <f>ROUND(E185*H185,2)</f>
        <v>0</v>
      </c>
      <c r="J185" s="236"/>
      <c r="K185" s="235">
        <f>ROUND(E185*J185,2)</f>
        <v>0</v>
      </c>
      <c r="L185" s="235">
        <v>21</v>
      </c>
      <c r="M185" s="235">
        <f>G185*(1+L185/100)</f>
        <v>0</v>
      </c>
      <c r="N185" s="234">
        <v>2.4000000000000001E-4</v>
      </c>
      <c r="O185" s="234">
        <f>ROUND(E185*N185,2)</f>
        <v>0</v>
      </c>
      <c r="P185" s="234">
        <v>0</v>
      </c>
      <c r="Q185" s="234">
        <f>ROUND(E185*P185,2)</f>
        <v>0</v>
      </c>
      <c r="R185" s="235"/>
      <c r="S185" s="235" t="s">
        <v>277</v>
      </c>
      <c r="T185" s="235" t="s">
        <v>278</v>
      </c>
      <c r="U185" s="235">
        <v>0.28699999999999998</v>
      </c>
      <c r="V185" s="235">
        <f>ROUND(E185*U185,2)</f>
        <v>2.2400000000000002</v>
      </c>
      <c r="W185" s="235"/>
      <c r="X185" s="235" t="s">
        <v>279</v>
      </c>
      <c r="Y185" s="235" t="s">
        <v>280</v>
      </c>
      <c r="Z185" s="214"/>
      <c r="AA185" s="214"/>
      <c r="AB185" s="214"/>
      <c r="AC185" s="214"/>
      <c r="AD185" s="214"/>
      <c r="AE185" s="214"/>
      <c r="AF185" s="214"/>
      <c r="AG185" s="214" t="s">
        <v>657</v>
      </c>
      <c r="AH185" s="214"/>
      <c r="AI185" s="214"/>
      <c r="AJ185" s="214"/>
      <c r="AK185" s="214"/>
      <c r="AL185" s="214"/>
      <c r="AM185" s="214"/>
      <c r="AN185" s="214"/>
      <c r="AO185" s="214"/>
      <c r="AP185" s="214"/>
      <c r="AQ185" s="214"/>
      <c r="AR185" s="214"/>
      <c r="AS185" s="214"/>
      <c r="AT185" s="214"/>
      <c r="AU185" s="214"/>
      <c r="AV185" s="214"/>
      <c r="AW185" s="214"/>
      <c r="AX185" s="214"/>
      <c r="AY185" s="214"/>
      <c r="AZ185" s="214"/>
      <c r="BA185" s="214"/>
      <c r="BB185" s="214"/>
      <c r="BC185" s="214"/>
      <c r="BD185" s="214"/>
      <c r="BE185" s="214"/>
      <c r="BF185" s="214"/>
      <c r="BG185" s="214"/>
      <c r="BH185" s="214"/>
    </row>
    <row r="186" spans="1:60" outlineLevel="2" x14ac:dyDescent="0.2">
      <c r="A186" s="231"/>
      <c r="B186" s="232"/>
      <c r="C186" s="263" t="s">
        <v>1310</v>
      </c>
      <c r="D186" s="237"/>
      <c r="E186" s="238">
        <v>1.8560000000000001</v>
      </c>
      <c r="F186" s="235"/>
      <c r="G186" s="235"/>
      <c r="H186" s="235"/>
      <c r="I186" s="235"/>
      <c r="J186" s="235"/>
      <c r="K186" s="235"/>
      <c r="L186" s="235"/>
      <c r="M186" s="235"/>
      <c r="N186" s="234"/>
      <c r="O186" s="234"/>
      <c r="P186" s="234"/>
      <c r="Q186" s="234"/>
      <c r="R186" s="235"/>
      <c r="S186" s="235"/>
      <c r="T186" s="235"/>
      <c r="U186" s="235"/>
      <c r="V186" s="235"/>
      <c r="W186" s="235"/>
      <c r="X186" s="235"/>
      <c r="Y186" s="235"/>
      <c r="Z186" s="214"/>
      <c r="AA186" s="214"/>
      <c r="AB186" s="214"/>
      <c r="AC186" s="214"/>
      <c r="AD186" s="214"/>
      <c r="AE186" s="214"/>
      <c r="AF186" s="214"/>
      <c r="AG186" s="214" t="s">
        <v>283</v>
      </c>
      <c r="AH186" s="214">
        <v>0</v>
      </c>
      <c r="AI186" s="214"/>
      <c r="AJ186" s="214"/>
      <c r="AK186" s="214"/>
      <c r="AL186" s="214"/>
      <c r="AM186" s="214"/>
      <c r="AN186" s="214"/>
      <c r="AO186" s="214"/>
      <c r="AP186" s="214"/>
      <c r="AQ186" s="214"/>
      <c r="AR186" s="214"/>
      <c r="AS186" s="214"/>
      <c r="AT186" s="214"/>
      <c r="AU186" s="214"/>
      <c r="AV186" s="214"/>
      <c r="AW186" s="214"/>
      <c r="AX186" s="214"/>
      <c r="AY186" s="214"/>
      <c r="AZ186" s="214"/>
      <c r="BA186" s="214"/>
      <c r="BB186" s="214"/>
      <c r="BC186" s="214"/>
      <c r="BD186" s="214"/>
      <c r="BE186" s="214"/>
      <c r="BF186" s="214"/>
      <c r="BG186" s="214"/>
      <c r="BH186" s="214"/>
    </row>
    <row r="187" spans="1:60" outlineLevel="3" x14ac:dyDescent="0.2">
      <c r="A187" s="231"/>
      <c r="B187" s="232"/>
      <c r="C187" s="263" t="s">
        <v>1311</v>
      </c>
      <c r="D187" s="237"/>
      <c r="E187" s="238">
        <v>5.9340000000000002</v>
      </c>
      <c r="F187" s="235"/>
      <c r="G187" s="235"/>
      <c r="H187" s="235"/>
      <c r="I187" s="235"/>
      <c r="J187" s="235"/>
      <c r="K187" s="235"/>
      <c r="L187" s="235"/>
      <c r="M187" s="235"/>
      <c r="N187" s="234"/>
      <c r="O187" s="234"/>
      <c r="P187" s="234"/>
      <c r="Q187" s="234"/>
      <c r="R187" s="235"/>
      <c r="S187" s="235"/>
      <c r="T187" s="235"/>
      <c r="U187" s="235"/>
      <c r="V187" s="235"/>
      <c r="W187" s="235"/>
      <c r="X187" s="235"/>
      <c r="Y187" s="235"/>
      <c r="Z187" s="214"/>
      <c r="AA187" s="214"/>
      <c r="AB187" s="214"/>
      <c r="AC187" s="214"/>
      <c r="AD187" s="214"/>
      <c r="AE187" s="214"/>
      <c r="AF187" s="214"/>
      <c r="AG187" s="214" t="s">
        <v>283</v>
      </c>
      <c r="AH187" s="214">
        <v>0</v>
      </c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</row>
    <row r="188" spans="1:60" x14ac:dyDescent="0.2">
      <c r="A188" s="241" t="s">
        <v>272</v>
      </c>
      <c r="B188" s="242" t="s">
        <v>226</v>
      </c>
      <c r="C188" s="261" t="s">
        <v>227</v>
      </c>
      <c r="D188" s="243"/>
      <c r="E188" s="244"/>
      <c r="F188" s="245"/>
      <c r="G188" s="246">
        <f>SUMIF(AG189:AG197,"&lt;&gt;NOR",G189:G197)</f>
        <v>0</v>
      </c>
      <c r="H188" s="240"/>
      <c r="I188" s="240">
        <f>SUM(I189:I197)</f>
        <v>0</v>
      </c>
      <c r="J188" s="240"/>
      <c r="K188" s="240">
        <f>SUM(K189:K197)</f>
        <v>0</v>
      </c>
      <c r="L188" s="240"/>
      <c r="M188" s="240">
        <f>SUM(M189:M197)</f>
        <v>0</v>
      </c>
      <c r="N188" s="239"/>
      <c r="O188" s="239">
        <f>SUM(O189:O197)</f>
        <v>0.12000000000000001</v>
      </c>
      <c r="P188" s="239"/>
      <c r="Q188" s="239">
        <f>SUM(Q189:Q197)</f>
        <v>0</v>
      </c>
      <c r="R188" s="240"/>
      <c r="S188" s="240"/>
      <c r="T188" s="240"/>
      <c r="U188" s="240"/>
      <c r="V188" s="240">
        <f>SUM(V189:V197)</f>
        <v>24.97</v>
      </c>
      <c r="W188" s="240"/>
      <c r="X188" s="240"/>
      <c r="Y188" s="240"/>
      <c r="AG188" t="s">
        <v>273</v>
      </c>
    </row>
    <row r="189" spans="1:60" outlineLevel="1" x14ac:dyDescent="0.2">
      <c r="A189" s="254">
        <v>82</v>
      </c>
      <c r="B189" s="255" t="s">
        <v>1312</v>
      </c>
      <c r="C189" s="264" t="s">
        <v>1313</v>
      </c>
      <c r="D189" s="256" t="s">
        <v>342</v>
      </c>
      <c r="E189" s="257">
        <v>67.5</v>
      </c>
      <c r="F189" s="258"/>
      <c r="G189" s="259">
        <f>ROUND(E189*F189,2)</f>
        <v>0</v>
      </c>
      <c r="H189" s="236"/>
      <c r="I189" s="235">
        <f>ROUND(E189*H189,2)</f>
        <v>0</v>
      </c>
      <c r="J189" s="236"/>
      <c r="K189" s="235">
        <f>ROUND(E189*J189,2)</f>
        <v>0</v>
      </c>
      <c r="L189" s="235">
        <v>21</v>
      </c>
      <c r="M189" s="235">
        <f>G189*(1+L189/100)</f>
        <v>0</v>
      </c>
      <c r="N189" s="234">
        <v>5.1999999999999995E-4</v>
      </c>
      <c r="O189" s="234">
        <f>ROUND(E189*N189,2)</f>
        <v>0.04</v>
      </c>
      <c r="P189" s="234">
        <v>0</v>
      </c>
      <c r="Q189" s="234">
        <f>ROUND(E189*P189,2)</f>
        <v>0</v>
      </c>
      <c r="R189" s="235"/>
      <c r="S189" s="235" t="s">
        <v>277</v>
      </c>
      <c r="T189" s="235" t="s">
        <v>278</v>
      </c>
      <c r="U189" s="235">
        <v>3.2480000000000002E-2</v>
      </c>
      <c r="V189" s="235">
        <f>ROUND(E189*U189,2)</f>
        <v>2.19</v>
      </c>
      <c r="W189" s="235"/>
      <c r="X189" s="235" t="s">
        <v>279</v>
      </c>
      <c r="Y189" s="235" t="s">
        <v>280</v>
      </c>
      <c r="Z189" s="214"/>
      <c r="AA189" s="214"/>
      <c r="AB189" s="214"/>
      <c r="AC189" s="214"/>
      <c r="AD189" s="214"/>
      <c r="AE189" s="214"/>
      <c r="AF189" s="214"/>
      <c r="AG189" s="214" t="s">
        <v>657</v>
      </c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</row>
    <row r="190" spans="1:60" outlineLevel="1" x14ac:dyDescent="0.2">
      <c r="A190" s="248">
        <v>83</v>
      </c>
      <c r="B190" s="249" t="s">
        <v>1314</v>
      </c>
      <c r="C190" s="262" t="s">
        <v>1315</v>
      </c>
      <c r="D190" s="250" t="s">
        <v>342</v>
      </c>
      <c r="E190" s="251">
        <v>67.5</v>
      </c>
      <c r="F190" s="252"/>
      <c r="G190" s="253">
        <f>ROUND(E190*F190,2)</f>
        <v>0</v>
      </c>
      <c r="H190" s="236"/>
      <c r="I190" s="235">
        <f>ROUND(E190*H190,2)</f>
        <v>0</v>
      </c>
      <c r="J190" s="236"/>
      <c r="K190" s="235">
        <f>ROUND(E190*J190,2)</f>
        <v>0</v>
      </c>
      <c r="L190" s="235">
        <v>21</v>
      </c>
      <c r="M190" s="235">
        <f>G190*(1+L190/100)</f>
        <v>0</v>
      </c>
      <c r="N190" s="234">
        <v>4.8000000000000001E-4</v>
      </c>
      <c r="O190" s="234">
        <f>ROUND(E190*N190,2)</f>
        <v>0.03</v>
      </c>
      <c r="P190" s="234">
        <v>0</v>
      </c>
      <c r="Q190" s="234">
        <f>ROUND(E190*P190,2)</f>
        <v>0</v>
      </c>
      <c r="R190" s="235"/>
      <c r="S190" s="235" t="s">
        <v>277</v>
      </c>
      <c r="T190" s="235" t="s">
        <v>278</v>
      </c>
      <c r="U190" s="235">
        <v>0.11</v>
      </c>
      <c r="V190" s="235">
        <f>ROUND(E190*U190,2)</f>
        <v>7.43</v>
      </c>
      <c r="W190" s="235"/>
      <c r="X190" s="235" t="s">
        <v>279</v>
      </c>
      <c r="Y190" s="235" t="s">
        <v>280</v>
      </c>
      <c r="Z190" s="214"/>
      <c r="AA190" s="214"/>
      <c r="AB190" s="214"/>
      <c r="AC190" s="214"/>
      <c r="AD190" s="214"/>
      <c r="AE190" s="214"/>
      <c r="AF190" s="214"/>
      <c r="AG190" s="214" t="s">
        <v>657</v>
      </c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</row>
    <row r="191" spans="1:60" outlineLevel="2" x14ac:dyDescent="0.2">
      <c r="A191" s="231"/>
      <c r="B191" s="232"/>
      <c r="C191" s="263" t="s">
        <v>1220</v>
      </c>
      <c r="D191" s="237"/>
      <c r="E191" s="238">
        <v>67.5</v>
      </c>
      <c r="F191" s="235"/>
      <c r="G191" s="235"/>
      <c r="H191" s="235"/>
      <c r="I191" s="235"/>
      <c r="J191" s="235"/>
      <c r="K191" s="235"/>
      <c r="L191" s="235"/>
      <c r="M191" s="235"/>
      <c r="N191" s="234"/>
      <c r="O191" s="234"/>
      <c r="P191" s="234"/>
      <c r="Q191" s="234"/>
      <c r="R191" s="235"/>
      <c r="S191" s="235"/>
      <c r="T191" s="235"/>
      <c r="U191" s="235"/>
      <c r="V191" s="235"/>
      <c r="W191" s="235"/>
      <c r="X191" s="235"/>
      <c r="Y191" s="235"/>
      <c r="Z191" s="214"/>
      <c r="AA191" s="214"/>
      <c r="AB191" s="214"/>
      <c r="AC191" s="214"/>
      <c r="AD191" s="214"/>
      <c r="AE191" s="214"/>
      <c r="AF191" s="214"/>
      <c r="AG191" s="214" t="s">
        <v>283</v>
      </c>
      <c r="AH191" s="214">
        <v>0</v>
      </c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</row>
    <row r="192" spans="1:60" outlineLevel="1" x14ac:dyDescent="0.2">
      <c r="A192" s="248">
        <v>84</v>
      </c>
      <c r="B192" s="249" t="s">
        <v>1134</v>
      </c>
      <c r="C192" s="262" t="s">
        <v>1316</v>
      </c>
      <c r="D192" s="250" t="s">
        <v>342</v>
      </c>
      <c r="E192" s="251">
        <v>153.44999999999999</v>
      </c>
      <c r="F192" s="252"/>
      <c r="G192" s="253">
        <f>ROUND(E192*F192,2)</f>
        <v>0</v>
      </c>
      <c r="H192" s="236"/>
      <c r="I192" s="235">
        <f>ROUND(E192*H192,2)</f>
        <v>0</v>
      </c>
      <c r="J192" s="236"/>
      <c r="K192" s="235">
        <f>ROUND(E192*J192,2)</f>
        <v>0</v>
      </c>
      <c r="L192" s="235">
        <v>21</v>
      </c>
      <c r="M192" s="235">
        <f>G192*(1+L192/100)</f>
        <v>0</v>
      </c>
      <c r="N192" s="234">
        <v>3.3E-4</v>
      </c>
      <c r="O192" s="234">
        <f>ROUND(E192*N192,2)</f>
        <v>0.05</v>
      </c>
      <c r="P192" s="234">
        <v>0</v>
      </c>
      <c r="Q192" s="234">
        <f>ROUND(E192*P192,2)</f>
        <v>0</v>
      </c>
      <c r="R192" s="235"/>
      <c r="S192" s="235" t="s">
        <v>277</v>
      </c>
      <c r="T192" s="235" t="s">
        <v>278</v>
      </c>
      <c r="U192" s="235">
        <v>0.1</v>
      </c>
      <c r="V192" s="235">
        <f>ROUND(E192*U192,2)</f>
        <v>15.35</v>
      </c>
      <c r="W192" s="235"/>
      <c r="X192" s="235" t="s">
        <v>761</v>
      </c>
      <c r="Y192" s="235" t="s">
        <v>280</v>
      </c>
      <c r="Z192" s="214"/>
      <c r="AA192" s="214"/>
      <c r="AB192" s="214"/>
      <c r="AC192" s="214"/>
      <c r="AD192" s="214"/>
      <c r="AE192" s="214"/>
      <c r="AF192" s="214"/>
      <c r="AG192" s="214" t="s">
        <v>795</v>
      </c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</row>
    <row r="193" spans="1:60" outlineLevel="2" x14ac:dyDescent="0.2">
      <c r="A193" s="231"/>
      <c r="B193" s="232"/>
      <c r="C193" s="263" t="s">
        <v>1183</v>
      </c>
      <c r="D193" s="237"/>
      <c r="E193" s="238">
        <v>3.7</v>
      </c>
      <c r="F193" s="235"/>
      <c r="G193" s="235"/>
      <c r="H193" s="235"/>
      <c r="I193" s="235"/>
      <c r="J193" s="235"/>
      <c r="K193" s="235"/>
      <c r="L193" s="235"/>
      <c r="M193" s="235"/>
      <c r="N193" s="234"/>
      <c r="O193" s="234"/>
      <c r="P193" s="234"/>
      <c r="Q193" s="234"/>
      <c r="R193" s="235"/>
      <c r="S193" s="235"/>
      <c r="T193" s="235"/>
      <c r="U193" s="235"/>
      <c r="V193" s="235"/>
      <c r="W193" s="235"/>
      <c r="X193" s="235"/>
      <c r="Y193" s="235"/>
      <c r="Z193" s="214"/>
      <c r="AA193" s="214"/>
      <c r="AB193" s="214"/>
      <c r="AC193" s="214"/>
      <c r="AD193" s="214"/>
      <c r="AE193" s="214"/>
      <c r="AF193" s="214"/>
      <c r="AG193" s="214" t="s">
        <v>283</v>
      </c>
      <c r="AH193" s="214">
        <v>0</v>
      </c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</row>
    <row r="194" spans="1:60" outlineLevel="3" x14ac:dyDescent="0.2">
      <c r="A194" s="231"/>
      <c r="B194" s="232"/>
      <c r="C194" s="263" t="s">
        <v>1184</v>
      </c>
      <c r="D194" s="237"/>
      <c r="E194" s="238">
        <v>1.66</v>
      </c>
      <c r="F194" s="235"/>
      <c r="G194" s="235"/>
      <c r="H194" s="235"/>
      <c r="I194" s="235"/>
      <c r="J194" s="235"/>
      <c r="K194" s="235"/>
      <c r="L194" s="235"/>
      <c r="M194" s="235"/>
      <c r="N194" s="234"/>
      <c r="O194" s="234"/>
      <c r="P194" s="234"/>
      <c r="Q194" s="234"/>
      <c r="R194" s="235"/>
      <c r="S194" s="235"/>
      <c r="T194" s="235"/>
      <c r="U194" s="235"/>
      <c r="V194" s="235"/>
      <c r="W194" s="235"/>
      <c r="X194" s="235"/>
      <c r="Y194" s="235"/>
      <c r="Z194" s="214"/>
      <c r="AA194" s="214"/>
      <c r="AB194" s="214"/>
      <c r="AC194" s="214"/>
      <c r="AD194" s="214"/>
      <c r="AE194" s="214"/>
      <c r="AF194" s="214"/>
      <c r="AG194" s="214" t="s">
        <v>283</v>
      </c>
      <c r="AH194" s="214">
        <v>0</v>
      </c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</row>
    <row r="195" spans="1:60" outlineLevel="3" x14ac:dyDescent="0.2">
      <c r="A195" s="231"/>
      <c r="B195" s="232"/>
      <c r="C195" s="263" t="s">
        <v>1185</v>
      </c>
      <c r="D195" s="237"/>
      <c r="E195" s="238">
        <v>158.08000000000001</v>
      </c>
      <c r="F195" s="235"/>
      <c r="G195" s="235"/>
      <c r="H195" s="235"/>
      <c r="I195" s="235"/>
      <c r="J195" s="235"/>
      <c r="K195" s="235"/>
      <c r="L195" s="235"/>
      <c r="M195" s="235"/>
      <c r="N195" s="234"/>
      <c r="O195" s="234"/>
      <c r="P195" s="234"/>
      <c r="Q195" s="234"/>
      <c r="R195" s="235"/>
      <c r="S195" s="235"/>
      <c r="T195" s="235"/>
      <c r="U195" s="235"/>
      <c r="V195" s="235"/>
      <c r="W195" s="235"/>
      <c r="X195" s="235"/>
      <c r="Y195" s="235"/>
      <c r="Z195" s="214"/>
      <c r="AA195" s="214"/>
      <c r="AB195" s="214"/>
      <c r="AC195" s="214"/>
      <c r="AD195" s="214"/>
      <c r="AE195" s="214"/>
      <c r="AF195" s="214"/>
      <c r="AG195" s="214" t="s">
        <v>283</v>
      </c>
      <c r="AH195" s="214">
        <v>0</v>
      </c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</row>
    <row r="196" spans="1:60" outlineLevel="3" x14ac:dyDescent="0.2">
      <c r="A196" s="231"/>
      <c r="B196" s="232"/>
      <c r="C196" s="263" t="s">
        <v>1186</v>
      </c>
      <c r="D196" s="237"/>
      <c r="E196" s="238">
        <v>-23.28</v>
      </c>
      <c r="F196" s="235"/>
      <c r="G196" s="235"/>
      <c r="H196" s="235"/>
      <c r="I196" s="235"/>
      <c r="J196" s="235"/>
      <c r="K196" s="235"/>
      <c r="L196" s="235"/>
      <c r="M196" s="235"/>
      <c r="N196" s="234"/>
      <c r="O196" s="234"/>
      <c r="P196" s="234"/>
      <c r="Q196" s="234"/>
      <c r="R196" s="235"/>
      <c r="S196" s="235"/>
      <c r="T196" s="235"/>
      <c r="U196" s="235"/>
      <c r="V196" s="235"/>
      <c r="W196" s="235"/>
      <c r="X196" s="235"/>
      <c r="Y196" s="235"/>
      <c r="Z196" s="214"/>
      <c r="AA196" s="214"/>
      <c r="AB196" s="214"/>
      <c r="AC196" s="214"/>
      <c r="AD196" s="214"/>
      <c r="AE196" s="214"/>
      <c r="AF196" s="214"/>
      <c r="AG196" s="214" t="s">
        <v>283</v>
      </c>
      <c r="AH196" s="214">
        <v>0</v>
      </c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</row>
    <row r="197" spans="1:60" outlineLevel="3" x14ac:dyDescent="0.2">
      <c r="A197" s="231"/>
      <c r="B197" s="232"/>
      <c r="C197" s="263" t="s">
        <v>1187</v>
      </c>
      <c r="D197" s="237"/>
      <c r="E197" s="238">
        <v>13.29</v>
      </c>
      <c r="F197" s="235"/>
      <c r="G197" s="235"/>
      <c r="H197" s="235"/>
      <c r="I197" s="235"/>
      <c r="J197" s="235"/>
      <c r="K197" s="235"/>
      <c r="L197" s="235"/>
      <c r="M197" s="235"/>
      <c r="N197" s="234"/>
      <c r="O197" s="234"/>
      <c r="P197" s="234"/>
      <c r="Q197" s="234"/>
      <c r="R197" s="235"/>
      <c r="S197" s="235"/>
      <c r="T197" s="235"/>
      <c r="U197" s="235"/>
      <c r="V197" s="235"/>
      <c r="W197" s="235"/>
      <c r="X197" s="235"/>
      <c r="Y197" s="235"/>
      <c r="Z197" s="214"/>
      <c r="AA197" s="214"/>
      <c r="AB197" s="214"/>
      <c r="AC197" s="214"/>
      <c r="AD197" s="214"/>
      <c r="AE197" s="214"/>
      <c r="AF197" s="214"/>
      <c r="AG197" s="214" t="s">
        <v>283</v>
      </c>
      <c r="AH197" s="214">
        <v>0</v>
      </c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</row>
    <row r="198" spans="1:60" x14ac:dyDescent="0.2">
      <c r="A198" s="241" t="s">
        <v>272</v>
      </c>
      <c r="B198" s="242" t="s">
        <v>244</v>
      </c>
      <c r="C198" s="261" t="s">
        <v>29</v>
      </c>
      <c r="D198" s="243"/>
      <c r="E198" s="244"/>
      <c r="F198" s="245"/>
      <c r="G198" s="246">
        <f>SUMIF(AG199:AG199,"&lt;&gt;NOR",G199:G199)</f>
        <v>0</v>
      </c>
      <c r="H198" s="240"/>
      <c r="I198" s="240">
        <f>SUM(I199:I199)</f>
        <v>0</v>
      </c>
      <c r="J198" s="240"/>
      <c r="K198" s="240">
        <f>SUM(K199:K199)</f>
        <v>0</v>
      </c>
      <c r="L198" s="240"/>
      <c r="M198" s="240">
        <f>SUM(M199:M199)</f>
        <v>0</v>
      </c>
      <c r="N198" s="239"/>
      <c r="O198" s="239">
        <f>SUM(O199:O199)</f>
        <v>0</v>
      </c>
      <c r="P198" s="239"/>
      <c r="Q198" s="239">
        <f>SUM(Q199:Q199)</f>
        <v>0</v>
      </c>
      <c r="R198" s="240"/>
      <c r="S198" s="240"/>
      <c r="T198" s="240"/>
      <c r="U198" s="240"/>
      <c r="V198" s="240">
        <f>SUM(V199:V199)</f>
        <v>0</v>
      </c>
      <c r="W198" s="240"/>
      <c r="X198" s="240"/>
      <c r="Y198" s="240"/>
      <c r="AG198" t="s">
        <v>273</v>
      </c>
    </row>
    <row r="199" spans="1:60" outlineLevel="1" x14ac:dyDescent="0.2">
      <c r="A199" s="248">
        <v>85</v>
      </c>
      <c r="B199" s="249" t="s">
        <v>1140</v>
      </c>
      <c r="C199" s="262" t="s">
        <v>1141</v>
      </c>
      <c r="D199" s="250" t="s">
        <v>804</v>
      </c>
      <c r="E199" s="251">
        <v>1</v>
      </c>
      <c r="F199" s="252"/>
      <c r="G199" s="253">
        <f>ROUND(E199*F199,2)</f>
        <v>0</v>
      </c>
      <c r="H199" s="236"/>
      <c r="I199" s="235">
        <f>ROUND(E199*H199,2)</f>
        <v>0</v>
      </c>
      <c r="J199" s="236"/>
      <c r="K199" s="235">
        <f>ROUND(E199*J199,2)</f>
        <v>0</v>
      </c>
      <c r="L199" s="235">
        <v>21</v>
      </c>
      <c r="M199" s="235">
        <f>G199*(1+L199/100)</f>
        <v>0</v>
      </c>
      <c r="N199" s="234">
        <v>0</v>
      </c>
      <c r="O199" s="234">
        <f>ROUND(E199*N199,2)</f>
        <v>0</v>
      </c>
      <c r="P199" s="234">
        <v>0</v>
      </c>
      <c r="Q199" s="234">
        <f>ROUND(E199*P199,2)</f>
        <v>0</v>
      </c>
      <c r="R199" s="235"/>
      <c r="S199" s="235" t="s">
        <v>311</v>
      </c>
      <c r="T199" s="235" t="s">
        <v>312</v>
      </c>
      <c r="U199" s="235">
        <v>0</v>
      </c>
      <c r="V199" s="235">
        <f>ROUND(E199*U199,2)</f>
        <v>0</v>
      </c>
      <c r="W199" s="235"/>
      <c r="X199" s="235" t="s">
        <v>805</v>
      </c>
      <c r="Y199" s="235" t="s">
        <v>280</v>
      </c>
      <c r="Z199" s="214"/>
      <c r="AA199" s="214"/>
      <c r="AB199" s="214"/>
      <c r="AC199" s="214"/>
      <c r="AD199" s="214"/>
      <c r="AE199" s="214"/>
      <c r="AF199" s="214"/>
      <c r="AG199" s="214" t="s">
        <v>809</v>
      </c>
      <c r="AH199" s="214"/>
      <c r="AI199" s="214"/>
      <c r="AJ199" s="214"/>
      <c r="AK199" s="214"/>
      <c r="AL199" s="214"/>
      <c r="AM199" s="214"/>
      <c r="AN199" s="214"/>
      <c r="AO199" s="214"/>
      <c r="AP199" s="214"/>
      <c r="AQ199" s="214"/>
      <c r="AR199" s="214"/>
      <c r="AS199" s="214"/>
      <c r="AT199" s="214"/>
      <c r="AU199" s="214"/>
      <c r="AV199" s="214"/>
      <c r="AW199" s="214"/>
      <c r="AX199" s="214"/>
      <c r="AY199" s="214"/>
      <c r="AZ199" s="214"/>
      <c r="BA199" s="214"/>
      <c r="BB199" s="214"/>
      <c r="BC199" s="214"/>
      <c r="BD199" s="214"/>
      <c r="BE199" s="214"/>
      <c r="BF199" s="214"/>
      <c r="BG199" s="214"/>
      <c r="BH199" s="214"/>
    </row>
    <row r="200" spans="1:60" x14ac:dyDescent="0.2">
      <c r="A200" s="3"/>
      <c r="B200" s="4"/>
      <c r="C200" s="266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AE200">
        <v>12</v>
      </c>
      <c r="AF200">
        <v>21</v>
      </c>
      <c r="AG200" t="s">
        <v>258</v>
      </c>
    </row>
    <row r="201" spans="1:60" x14ac:dyDescent="0.2">
      <c r="A201" s="217"/>
      <c r="B201" s="218" t="s">
        <v>31</v>
      </c>
      <c r="C201" s="267"/>
      <c r="D201" s="219"/>
      <c r="E201" s="220"/>
      <c r="F201" s="220"/>
      <c r="G201" s="247">
        <f>G8+G37+G47+G65+G82+G88+G92+G94+G108+G128+G141+G155+G167+G184+G188+G198</f>
        <v>0</v>
      </c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AE201">
        <f>SUMIF(L7:L199,AE200,G7:G199)</f>
        <v>0</v>
      </c>
      <c r="AF201">
        <f>SUMIF(L7:L199,AF200,G7:G199)</f>
        <v>0</v>
      </c>
      <c r="AG201" t="s">
        <v>810</v>
      </c>
    </row>
    <row r="202" spans="1:60" x14ac:dyDescent="0.2">
      <c r="A202" s="3"/>
      <c r="B202" s="4"/>
      <c r="C202" s="266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spans="1:60" x14ac:dyDescent="0.2">
      <c r="A203" s="3"/>
      <c r="B203" s="4"/>
      <c r="C203" s="266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60" x14ac:dyDescent="0.2">
      <c r="A204" s="221" t="s">
        <v>811</v>
      </c>
      <c r="B204" s="221"/>
      <c r="C204" s="268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spans="1:60" x14ac:dyDescent="0.2">
      <c r="A205" s="222"/>
      <c r="B205" s="223"/>
      <c r="C205" s="269"/>
      <c r="D205" s="223"/>
      <c r="E205" s="223"/>
      <c r="F205" s="223"/>
      <c r="G205" s="22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AG205" t="s">
        <v>812</v>
      </c>
    </row>
    <row r="206" spans="1:60" x14ac:dyDescent="0.2">
      <c r="A206" s="225"/>
      <c r="B206" s="226"/>
      <c r="C206" s="270"/>
      <c r="D206" s="226"/>
      <c r="E206" s="226"/>
      <c r="F206" s="226"/>
      <c r="G206" s="227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60" x14ac:dyDescent="0.2">
      <c r="A207" s="225"/>
      <c r="B207" s="226"/>
      <c r="C207" s="270"/>
      <c r="D207" s="226"/>
      <c r="E207" s="226"/>
      <c r="F207" s="226"/>
      <c r="G207" s="227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spans="1:60" x14ac:dyDescent="0.2">
      <c r="A208" s="225"/>
      <c r="B208" s="226"/>
      <c r="C208" s="270"/>
      <c r="D208" s="226"/>
      <c r="E208" s="226"/>
      <c r="F208" s="226"/>
      <c r="G208" s="227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spans="1:33" x14ac:dyDescent="0.2">
      <c r="A209" s="228"/>
      <c r="B209" s="229"/>
      <c r="C209" s="271"/>
      <c r="D209" s="229"/>
      <c r="E209" s="229"/>
      <c r="F209" s="229"/>
      <c r="G209" s="230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33" x14ac:dyDescent="0.2">
      <c r="A210" s="3"/>
      <c r="B210" s="4"/>
      <c r="C210" s="266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spans="1:33" x14ac:dyDescent="0.2">
      <c r="C211" s="272"/>
      <c r="D211" s="10"/>
      <c r="AG211" t="s">
        <v>813</v>
      </c>
    </row>
    <row r="212" spans="1:33" x14ac:dyDescent="0.2">
      <c r="D212" s="10"/>
    </row>
    <row r="213" spans="1:33" x14ac:dyDescent="0.2">
      <c r="D213" s="10"/>
    </row>
    <row r="214" spans="1:33" x14ac:dyDescent="0.2">
      <c r="D214" s="10"/>
    </row>
    <row r="215" spans="1:33" x14ac:dyDescent="0.2">
      <c r="D215" s="10"/>
    </row>
    <row r="216" spans="1:33" x14ac:dyDescent="0.2">
      <c r="D216" s="10"/>
    </row>
    <row r="217" spans="1:33" x14ac:dyDescent="0.2">
      <c r="D217" s="10"/>
    </row>
    <row r="218" spans="1:33" x14ac:dyDescent="0.2">
      <c r="D218" s="10"/>
    </row>
    <row r="219" spans="1:33" x14ac:dyDescent="0.2">
      <c r="D219" s="10"/>
    </row>
    <row r="220" spans="1:33" x14ac:dyDescent="0.2">
      <c r="D220" s="10"/>
    </row>
    <row r="221" spans="1:33" x14ac:dyDescent="0.2">
      <c r="D221" s="10"/>
    </row>
    <row r="222" spans="1:33" x14ac:dyDescent="0.2">
      <c r="D222" s="10"/>
    </row>
    <row r="223" spans="1:33" x14ac:dyDescent="0.2">
      <c r="D223" s="10"/>
    </row>
    <row r="224" spans="1:33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204:C204"/>
    <mergeCell ref="A205:G209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52</v>
      </c>
      <c r="C3" s="203" t="s">
        <v>53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59</v>
      </c>
      <c r="C4" s="206" t="s">
        <v>60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230</v>
      </c>
      <c r="C8" s="261" t="s">
        <v>231</v>
      </c>
      <c r="D8" s="243"/>
      <c r="E8" s="244"/>
      <c r="F8" s="245"/>
      <c r="G8" s="246">
        <f>SUMIF(AG9:AG61,"&lt;&gt;NOR",G9:G61)</f>
        <v>0</v>
      </c>
      <c r="H8" s="240"/>
      <c r="I8" s="240">
        <f>SUM(I9:I61)</f>
        <v>0</v>
      </c>
      <c r="J8" s="240"/>
      <c r="K8" s="240">
        <f>SUM(K9:K61)</f>
        <v>0</v>
      </c>
      <c r="L8" s="240"/>
      <c r="M8" s="240">
        <f>SUM(M9:M61)</f>
        <v>0</v>
      </c>
      <c r="N8" s="239"/>
      <c r="O8" s="239">
        <f>SUM(O9:O61)</f>
        <v>0</v>
      </c>
      <c r="P8" s="239"/>
      <c r="Q8" s="239">
        <f>SUM(Q9:Q61)</f>
        <v>0</v>
      </c>
      <c r="R8" s="240"/>
      <c r="S8" s="240"/>
      <c r="T8" s="240"/>
      <c r="U8" s="240"/>
      <c r="V8" s="240">
        <f>SUM(V9:V61)</f>
        <v>0</v>
      </c>
      <c r="W8" s="240"/>
      <c r="X8" s="240"/>
      <c r="Y8" s="240"/>
      <c r="AG8" t="s">
        <v>273</v>
      </c>
    </row>
    <row r="9" spans="1:60" ht="22.5" outlineLevel="1" x14ac:dyDescent="0.2">
      <c r="A9" s="254">
        <v>1</v>
      </c>
      <c r="B9" s="255" t="s">
        <v>399</v>
      </c>
      <c r="C9" s="264" t="s">
        <v>1317</v>
      </c>
      <c r="D9" s="256" t="s">
        <v>351</v>
      </c>
      <c r="E9" s="257">
        <v>12</v>
      </c>
      <c r="F9" s="258"/>
      <c r="G9" s="259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311</v>
      </c>
      <c r="T9" s="235" t="s">
        <v>312</v>
      </c>
      <c r="U9" s="235">
        <v>0</v>
      </c>
      <c r="V9" s="235">
        <f>ROUND(E9*U9,2)</f>
        <v>0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293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1" x14ac:dyDescent="0.2">
      <c r="A10" s="254">
        <v>2</v>
      </c>
      <c r="B10" s="255" t="s">
        <v>141</v>
      </c>
      <c r="C10" s="264" t="s">
        <v>1318</v>
      </c>
      <c r="D10" s="256" t="s">
        <v>351</v>
      </c>
      <c r="E10" s="257">
        <v>210</v>
      </c>
      <c r="F10" s="258"/>
      <c r="G10" s="259">
        <f>ROUND(E10*F10,2)</f>
        <v>0</v>
      </c>
      <c r="H10" s="236"/>
      <c r="I10" s="235">
        <f>ROUND(E10*H10,2)</f>
        <v>0</v>
      </c>
      <c r="J10" s="236"/>
      <c r="K10" s="235">
        <f>ROUND(E10*J10,2)</f>
        <v>0</v>
      </c>
      <c r="L10" s="235">
        <v>21</v>
      </c>
      <c r="M10" s="235">
        <f>G10*(1+L10/100)</f>
        <v>0</v>
      </c>
      <c r="N10" s="234">
        <v>0</v>
      </c>
      <c r="O10" s="234">
        <f>ROUND(E10*N10,2)</f>
        <v>0</v>
      </c>
      <c r="P10" s="234">
        <v>0</v>
      </c>
      <c r="Q10" s="234">
        <f>ROUND(E10*P10,2)</f>
        <v>0</v>
      </c>
      <c r="R10" s="235"/>
      <c r="S10" s="235" t="s">
        <v>311</v>
      </c>
      <c r="T10" s="235" t="s">
        <v>312</v>
      </c>
      <c r="U10" s="235">
        <v>0</v>
      </c>
      <c r="V10" s="235">
        <f>ROUND(E10*U10,2)</f>
        <v>0</v>
      </c>
      <c r="W10" s="235"/>
      <c r="X10" s="235" t="s">
        <v>279</v>
      </c>
      <c r="Y10" s="235" t="s">
        <v>280</v>
      </c>
      <c r="Z10" s="214"/>
      <c r="AA10" s="214"/>
      <c r="AB10" s="214"/>
      <c r="AC10" s="214"/>
      <c r="AD10" s="214"/>
      <c r="AE10" s="214"/>
      <c r="AF10" s="214"/>
      <c r="AG10" s="214" t="s">
        <v>293</v>
      </c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ht="22.5" outlineLevel="1" x14ac:dyDescent="0.2">
      <c r="A11" s="254">
        <v>3</v>
      </c>
      <c r="B11" s="255" t="s">
        <v>1319</v>
      </c>
      <c r="C11" s="264" t="s">
        <v>1320</v>
      </c>
      <c r="D11" s="256" t="s">
        <v>351</v>
      </c>
      <c r="E11" s="257">
        <v>115</v>
      </c>
      <c r="F11" s="258"/>
      <c r="G11" s="259">
        <f>ROUND(E11*F11,2)</f>
        <v>0</v>
      </c>
      <c r="H11" s="236"/>
      <c r="I11" s="235">
        <f>ROUND(E11*H11,2)</f>
        <v>0</v>
      </c>
      <c r="J11" s="236"/>
      <c r="K11" s="235">
        <f>ROUND(E11*J11,2)</f>
        <v>0</v>
      </c>
      <c r="L11" s="235">
        <v>21</v>
      </c>
      <c r="M11" s="235">
        <f>G11*(1+L11/100)</f>
        <v>0</v>
      </c>
      <c r="N11" s="234">
        <v>0</v>
      </c>
      <c r="O11" s="234">
        <f>ROUND(E11*N11,2)</f>
        <v>0</v>
      </c>
      <c r="P11" s="234">
        <v>0</v>
      </c>
      <c r="Q11" s="234">
        <f>ROUND(E11*P11,2)</f>
        <v>0</v>
      </c>
      <c r="R11" s="235"/>
      <c r="S11" s="235" t="s">
        <v>311</v>
      </c>
      <c r="T11" s="235" t="s">
        <v>312</v>
      </c>
      <c r="U11" s="235">
        <v>0</v>
      </c>
      <c r="V11" s="235">
        <f>ROUND(E11*U11,2)</f>
        <v>0</v>
      </c>
      <c r="W11" s="235"/>
      <c r="X11" s="235" t="s">
        <v>279</v>
      </c>
      <c r="Y11" s="235" t="s">
        <v>280</v>
      </c>
      <c r="Z11" s="214"/>
      <c r="AA11" s="214"/>
      <c r="AB11" s="214"/>
      <c r="AC11" s="214"/>
      <c r="AD11" s="214"/>
      <c r="AE11" s="214"/>
      <c r="AF11" s="214"/>
      <c r="AG11" s="214" t="s">
        <v>293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ht="22.5" outlineLevel="1" x14ac:dyDescent="0.2">
      <c r="A12" s="254">
        <v>4</v>
      </c>
      <c r="B12" s="255" t="s">
        <v>1321</v>
      </c>
      <c r="C12" s="264" t="s">
        <v>1322</v>
      </c>
      <c r="D12" s="256" t="s">
        <v>351</v>
      </c>
      <c r="E12" s="257">
        <v>24</v>
      </c>
      <c r="F12" s="258"/>
      <c r="G12" s="259">
        <f>ROUND(E12*F12,2)</f>
        <v>0</v>
      </c>
      <c r="H12" s="236"/>
      <c r="I12" s="235">
        <f>ROUND(E12*H12,2)</f>
        <v>0</v>
      </c>
      <c r="J12" s="236"/>
      <c r="K12" s="235">
        <f>ROUND(E12*J12,2)</f>
        <v>0</v>
      </c>
      <c r="L12" s="235">
        <v>21</v>
      </c>
      <c r="M12" s="235">
        <f>G12*(1+L12/100)</f>
        <v>0</v>
      </c>
      <c r="N12" s="234">
        <v>0</v>
      </c>
      <c r="O12" s="234">
        <f>ROUND(E12*N12,2)</f>
        <v>0</v>
      </c>
      <c r="P12" s="234">
        <v>0</v>
      </c>
      <c r="Q12" s="234">
        <f>ROUND(E12*P12,2)</f>
        <v>0</v>
      </c>
      <c r="R12" s="235"/>
      <c r="S12" s="235" t="s">
        <v>311</v>
      </c>
      <c r="T12" s="235" t="s">
        <v>312</v>
      </c>
      <c r="U12" s="235">
        <v>0</v>
      </c>
      <c r="V12" s="235">
        <f>ROUND(E12*U12,2)</f>
        <v>0</v>
      </c>
      <c r="W12" s="235"/>
      <c r="X12" s="235" t="s">
        <v>279</v>
      </c>
      <c r="Y12" s="235" t="s">
        <v>280</v>
      </c>
      <c r="Z12" s="214"/>
      <c r="AA12" s="214"/>
      <c r="AB12" s="214"/>
      <c r="AC12" s="214"/>
      <c r="AD12" s="214"/>
      <c r="AE12" s="214"/>
      <c r="AF12" s="214"/>
      <c r="AG12" s="214" t="s">
        <v>293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ht="22.5" outlineLevel="1" x14ac:dyDescent="0.2">
      <c r="A13" s="254">
        <v>5</v>
      </c>
      <c r="B13" s="255" t="s">
        <v>1323</v>
      </c>
      <c r="C13" s="264" t="s">
        <v>1324</v>
      </c>
      <c r="D13" s="256" t="s">
        <v>351</v>
      </c>
      <c r="E13" s="257">
        <v>120</v>
      </c>
      <c r="F13" s="258"/>
      <c r="G13" s="259">
        <f>ROUND(E13*F13,2)</f>
        <v>0</v>
      </c>
      <c r="H13" s="236"/>
      <c r="I13" s="235">
        <f>ROUND(E13*H13,2)</f>
        <v>0</v>
      </c>
      <c r="J13" s="236"/>
      <c r="K13" s="235">
        <f>ROUND(E13*J13,2)</f>
        <v>0</v>
      </c>
      <c r="L13" s="235">
        <v>21</v>
      </c>
      <c r="M13" s="235">
        <f>G13*(1+L13/100)</f>
        <v>0</v>
      </c>
      <c r="N13" s="234">
        <v>0</v>
      </c>
      <c r="O13" s="234">
        <f>ROUND(E13*N13,2)</f>
        <v>0</v>
      </c>
      <c r="P13" s="234">
        <v>0</v>
      </c>
      <c r="Q13" s="234">
        <f>ROUND(E13*P13,2)</f>
        <v>0</v>
      </c>
      <c r="R13" s="235"/>
      <c r="S13" s="235" t="s">
        <v>311</v>
      </c>
      <c r="T13" s="235" t="s">
        <v>312</v>
      </c>
      <c r="U13" s="235">
        <v>0</v>
      </c>
      <c r="V13" s="235">
        <f>ROUND(E13*U13,2)</f>
        <v>0</v>
      </c>
      <c r="W13" s="235"/>
      <c r="X13" s="235" t="s">
        <v>279</v>
      </c>
      <c r="Y13" s="235" t="s">
        <v>280</v>
      </c>
      <c r="Z13" s="214"/>
      <c r="AA13" s="214"/>
      <c r="AB13" s="214"/>
      <c r="AC13" s="214"/>
      <c r="AD13" s="214"/>
      <c r="AE13" s="214"/>
      <c r="AF13" s="214"/>
      <c r="AG13" s="214" t="s">
        <v>293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ht="22.5" outlineLevel="1" x14ac:dyDescent="0.2">
      <c r="A14" s="254">
        <v>6</v>
      </c>
      <c r="B14" s="255" t="s">
        <v>1325</v>
      </c>
      <c r="C14" s="264" t="s">
        <v>1326</v>
      </c>
      <c r="D14" s="256" t="s">
        <v>398</v>
      </c>
      <c r="E14" s="257">
        <v>2</v>
      </c>
      <c r="F14" s="258"/>
      <c r="G14" s="259">
        <f>ROUND(E14*F14,2)</f>
        <v>0</v>
      </c>
      <c r="H14" s="236"/>
      <c r="I14" s="235">
        <f>ROUND(E14*H14,2)</f>
        <v>0</v>
      </c>
      <c r="J14" s="236"/>
      <c r="K14" s="235">
        <f>ROUND(E14*J14,2)</f>
        <v>0</v>
      </c>
      <c r="L14" s="235">
        <v>21</v>
      </c>
      <c r="M14" s="235">
        <f>G14*(1+L14/100)</f>
        <v>0</v>
      </c>
      <c r="N14" s="234">
        <v>0</v>
      </c>
      <c r="O14" s="234">
        <f>ROUND(E14*N14,2)</f>
        <v>0</v>
      </c>
      <c r="P14" s="234">
        <v>0</v>
      </c>
      <c r="Q14" s="234">
        <f>ROUND(E14*P14,2)</f>
        <v>0</v>
      </c>
      <c r="R14" s="235"/>
      <c r="S14" s="235" t="s">
        <v>311</v>
      </c>
      <c r="T14" s="235" t="s">
        <v>312</v>
      </c>
      <c r="U14" s="235">
        <v>0</v>
      </c>
      <c r="V14" s="235">
        <f>ROUND(E14*U14,2)</f>
        <v>0</v>
      </c>
      <c r="W14" s="235"/>
      <c r="X14" s="235" t="s">
        <v>279</v>
      </c>
      <c r="Y14" s="235" t="s">
        <v>280</v>
      </c>
      <c r="Z14" s="214"/>
      <c r="AA14" s="214"/>
      <c r="AB14" s="214"/>
      <c r="AC14" s="214"/>
      <c r="AD14" s="214"/>
      <c r="AE14" s="214"/>
      <c r="AF14" s="214"/>
      <c r="AG14" s="214" t="s">
        <v>293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ht="22.5" outlineLevel="1" x14ac:dyDescent="0.2">
      <c r="A15" s="254">
        <v>7</v>
      </c>
      <c r="B15" s="255" t="s">
        <v>1327</v>
      </c>
      <c r="C15" s="264" t="s">
        <v>1328</v>
      </c>
      <c r="D15" s="256" t="s">
        <v>398</v>
      </c>
      <c r="E15" s="257">
        <v>7</v>
      </c>
      <c r="F15" s="258"/>
      <c r="G15" s="259">
        <f>ROUND(E15*F15,2)</f>
        <v>0</v>
      </c>
      <c r="H15" s="236"/>
      <c r="I15" s="235">
        <f>ROUND(E15*H15,2)</f>
        <v>0</v>
      </c>
      <c r="J15" s="236"/>
      <c r="K15" s="235">
        <f>ROUND(E15*J15,2)</f>
        <v>0</v>
      </c>
      <c r="L15" s="235">
        <v>21</v>
      </c>
      <c r="M15" s="235">
        <f>G15*(1+L15/100)</f>
        <v>0</v>
      </c>
      <c r="N15" s="234">
        <v>0</v>
      </c>
      <c r="O15" s="234">
        <f>ROUND(E15*N15,2)</f>
        <v>0</v>
      </c>
      <c r="P15" s="234">
        <v>0</v>
      </c>
      <c r="Q15" s="234">
        <f>ROUND(E15*P15,2)</f>
        <v>0</v>
      </c>
      <c r="R15" s="235"/>
      <c r="S15" s="235" t="s">
        <v>311</v>
      </c>
      <c r="T15" s="235" t="s">
        <v>312</v>
      </c>
      <c r="U15" s="235">
        <v>0</v>
      </c>
      <c r="V15" s="235">
        <f>ROUND(E15*U15,2)</f>
        <v>0</v>
      </c>
      <c r="W15" s="235"/>
      <c r="X15" s="235" t="s">
        <v>279</v>
      </c>
      <c r="Y15" s="235" t="s">
        <v>280</v>
      </c>
      <c r="Z15" s="214"/>
      <c r="AA15" s="214"/>
      <c r="AB15" s="214"/>
      <c r="AC15" s="214"/>
      <c r="AD15" s="214"/>
      <c r="AE15" s="214"/>
      <c r="AF15" s="214"/>
      <c r="AG15" s="214" t="s">
        <v>293</v>
      </c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ht="22.5" outlineLevel="1" x14ac:dyDescent="0.2">
      <c r="A16" s="254">
        <v>8</v>
      </c>
      <c r="B16" s="255" t="s">
        <v>1329</v>
      </c>
      <c r="C16" s="264" t="s">
        <v>1330</v>
      </c>
      <c r="D16" s="256" t="s">
        <v>398</v>
      </c>
      <c r="E16" s="257">
        <v>109</v>
      </c>
      <c r="F16" s="258"/>
      <c r="G16" s="259">
        <f>ROUND(E16*F16,2)</f>
        <v>0</v>
      </c>
      <c r="H16" s="236"/>
      <c r="I16" s="235">
        <f>ROUND(E16*H16,2)</f>
        <v>0</v>
      </c>
      <c r="J16" s="236"/>
      <c r="K16" s="235">
        <f>ROUND(E16*J16,2)</f>
        <v>0</v>
      </c>
      <c r="L16" s="235">
        <v>21</v>
      </c>
      <c r="M16" s="235">
        <f>G16*(1+L16/100)</f>
        <v>0</v>
      </c>
      <c r="N16" s="234">
        <v>0</v>
      </c>
      <c r="O16" s="234">
        <f>ROUND(E16*N16,2)</f>
        <v>0</v>
      </c>
      <c r="P16" s="234">
        <v>0</v>
      </c>
      <c r="Q16" s="234">
        <f>ROUND(E16*P16,2)</f>
        <v>0</v>
      </c>
      <c r="R16" s="235"/>
      <c r="S16" s="235" t="s">
        <v>311</v>
      </c>
      <c r="T16" s="235" t="s">
        <v>312</v>
      </c>
      <c r="U16" s="235">
        <v>0</v>
      </c>
      <c r="V16" s="235">
        <f>ROUND(E16*U16,2)</f>
        <v>0</v>
      </c>
      <c r="W16" s="235"/>
      <c r="X16" s="235" t="s">
        <v>279</v>
      </c>
      <c r="Y16" s="235" t="s">
        <v>280</v>
      </c>
      <c r="Z16" s="214"/>
      <c r="AA16" s="214"/>
      <c r="AB16" s="214"/>
      <c r="AC16" s="214"/>
      <c r="AD16" s="214"/>
      <c r="AE16" s="214"/>
      <c r="AF16" s="214"/>
      <c r="AG16" s="214" t="s">
        <v>293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ht="22.5" outlineLevel="1" x14ac:dyDescent="0.2">
      <c r="A17" s="254">
        <v>9</v>
      </c>
      <c r="B17" s="255" t="s">
        <v>1331</v>
      </c>
      <c r="C17" s="264" t="s">
        <v>1332</v>
      </c>
      <c r="D17" s="256" t="s">
        <v>398</v>
      </c>
      <c r="E17" s="257">
        <v>8</v>
      </c>
      <c r="F17" s="258"/>
      <c r="G17" s="259">
        <f>ROUND(E17*F17,2)</f>
        <v>0</v>
      </c>
      <c r="H17" s="236"/>
      <c r="I17" s="235">
        <f>ROUND(E17*H17,2)</f>
        <v>0</v>
      </c>
      <c r="J17" s="236"/>
      <c r="K17" s="235">
        <f>ROUND(E17*J17,2)</f>
        <v>0</v>
      </c>
      <c r="L17" s="235">
        <v>21</v>
      </c>
      <c r="M17" s="235">
        <f>G17*(1+L17/100)</f>
        <v>0</v>
      </c>
      <c r="N17" s="234">
        <v>0</v>
      </c>
      <c r="O17" s="234">
        <f>ROUND(E17*N17,2)</f>
        <v>0</v>
      </c>
      <c r="P17" s="234">
        <v>0</v>
      </c>
      <c r="Q17" s="234">
        <f>ROUND(E17*P17,2)</f>
        <v>0</v>
      </c>
      <c r="R17" s="235"/>
      <c r="S17" s="235" t="s">
        <v>311</v>
      </c>
      <c r="T17" s="235" t="s">
        <v>312</v>
      </c>
      <c r="U17" s="235">
        <v>0</v>
      </c>
      <c r="V17" s="235">
        <f>ROUND(E17*U17,2)</f>
        <v>0</v>
      </c>
      <c r="W17" s="235"/>
      <c r="X17" s="235" t="s">
        <v>279</v>
      </c>
      <c r="Y17" s="235" t="s">
        <v>280</v>
      </c>
      <c r="Z17" s="214"/>
      <c r="AA17" s="214"/>
      <c r="AB17" s="214"/>
      <c r="AC17" s="214"/>
      <c r="AD17" s="214"/>
      <c r="AE17" s="214"/>
      <c r="AF17" s="214"/>
      <c r="AG17" s="214" t="s">
        <v>293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1" x14ac:dyDescent="0.2">
      <c r="A18" s="254">
        <v>10</v>
      </c>
      <c r="B18" s="255" t="s">
        <v>1333</v>
      </c>
      <c r="C18" s="264" t="s">
        <v>1334</v>
      </c>
      <c r="D18" s="256" t="s">
        <v>398</v>
      </c>
      <c r="E18" s="257">
        <v>4</v>
      </c>
      <c r="F18" s="258"/>
      <c r="G18" s="259">
        <f>ROUND(E18*F18,2)</f>
        <v>0</v>
      </c>
      <c r="H18" s="236"/>
      <c r="I18" s="235">
        <f>ROUND(E18*H18,2)</f>
        <v>0</v>
      </c>
      <c r="J18" s="236"/>
      <c r="K18" s="235">
        <f>ROUND(E18*J18,2)</f>
        <v>0</v>
      </c>
      <c r="L18" s="235">
        <v>21</v>
      </c>
      <c r="M18" s="235">
        <f>G18*(1+L18/100)</f>
        <v>0</v>
      </c>
      <c r="N18" s="234">
        <v>0</v>
      </c>
      <c r="O18" s="234">
        <f>ROUND(E18*N18,2)</f>
        <v>0</v>
      </c>
      <c r="P18" s="234">
        <v>0</v>
      </c>
      <c r="Q18" s="234">
        <f>ROUND(E18*P18,2)</f>
        <v>0</v>
      </c>
      <c r="R18" s="235"/>
      <c r="S18" s="235" t="s">
        <v>311</v>
      </c>
      <c r="T18" s="235" t="s">
        <v>312</v>
      </c>
      <c r="U18" s="235">
        <v>0</v>
      </c>
      <c r="V18" s="235">
        <f>ROUND(E18*U18,2)</f>
        <v>0</v>
      </c>
      <c r="W18" s="235"/>
      <c r="X18" s="235" t="s">
        <v>279</v>
      </c>
      <c r="Y18" s="235" t="s">
        <v>280</v>
      </c>
      <c r="Z18" s="214"/>
      <c r="AA18" s="214"/>
      <c r="AB18" s="214"/>
      <c r="AC18" s="214"/>
      <c r="AD18" s="214"/>
      <c r="AE18" s="214"/>
      <c r="AF18" s="214"/>
      <c r="AG18" s="214" t="s">
        <v>293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1" x14ac:dyDescent="0.2">
      <c r="A19" s="254">
        <v>11</v>
      </c>
      <c r="B19" s="255" t="s">
        <v>1335</v>
      </c>
      <c r="C19" s="264" t="s">
        <v>1336</v>
      </c>
      <c r="D19" s="256" t="s">
        <v>398</v>
      </c>
      <c r="E19" s="257">
        <v>280</v>
      </c>
      <c r="F19" s="258"/>
      <c r="G19" s="259">
        <f>ROUND(E19*F19,2)</f>
        <v>0</v>
      </c>
      <c r="H19" s="236"/>
      <c r="I19" s="235">
        <f>ROUND(E19*H19,2)</f>
        <v>0</v>
      </c>
      <c r="J19" s="236"/>
      <c r="K19" s="235">
        <f>ROUND(E19*J19,2)</f>
        <v>0</v>
      </c>
      <c r="L19" s="235">
        <v>21</v>
      </c>
      <c r="M19" s="235">
        <f>G19*(1+L19/100)</f>
        <v>0</v>
      </c>
      <c r="N19" s="234">
        <v>0</v>
      </c>
      <c r="O19" s="234">
        <f>ROUND(E19*N19,2)</f>
        <v>0</v>
      </c>
      <c r="P19" s="234">
        <v>0</v>
      </c>
      <c r="Q19" s="234">
        <f>ROUND(E19*P19,2)</f>
        <v>0</v>
      </c>
      <c r="R19" s="235"/>
      <c r="S19" s="235" t="s">
        <v>311</v>
      </c>
      <c r="T19" s="235" t="s">
        <v>312</v>
      </c>
      <c r="U19" s="235">
        <v>0</v>
      </c>
      <c r="V19" s="235">
        <f>ROUND(E19*U19,2)</f>
        <v>0</v>
      </c>
      <c r="W19" s="235"/>
      <c r="X19" s="235" t="s">
        <v>279</v>
      </c>
      <c r="Y19" s="235" t="s">
        <v>280</v>
      </c>
      <c r="Z19" s="214"/>
      <c r="AA19" s="214"/>
      <c r="AB19" s="214"/>
      <c r="AC19" s="214"/>
      <c r="AD19" s="214"/>
      <c r="AE19" s="214"/>
      <c r="AF19" s="214"/>
      <c r="AG19" s="214" t="s">
        <v>293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1" x14ac:dyDescent="0.2">
      <c r="A20" s="254">
        <v>12</v>
      </c>
      <c r="B20" s="255" t="s">
        <v>1337</v>
      </c>
      <c r="C20" s="264" t="s">
        <v>1338</v>
      </c>
      <c r="D20" s="256" t="s">
        <v>1339</v>
      </c>
      <c r="E20" s="257">
        <v>32</v>
      </c>
      <c r="F20" s="258"/>
      <c r="G20" s="259">
        <f>ROUND(E20*F20,2)</f>
        <v>0</v>
      </c>
      <c r="H20" s="236"/>
      <c r="I20" s="235">
        <f>ROUND(E20*H20,2)</f>
        <v>0</v>
      </c>
      <c r="J20" s="236"/>
      <c r="K20" s="235">
        <f>ROUND(E20*J20,2)</f>
        <v>0</v>
      </c>
      <c r="L20" s="235">
        <v>21</v>
      </c>
      <c r="M20" s="235">
        <f>G20*(1+L20/100)</f>
        <v>0</v>
      </c>
      <c r="N20" s="234">
        <v>0</v>
      </c>
      <c r="O20" s="234">
        <f>ROUND(E20*N20,2)</f>
        <v>0</v>
      </c>
      <c r="P20" s="234">
        <v>0</v>
      </c>
      <c r="Q20" s="234">
        <f>ROUND(E20*P20,2)</f>
        <v>0</v>
      </c>
      <c r="R20" s="235"/>
      <c r="S20" s="235" t="s">
        <v>311</v>
      </c>
      <c r="T20" s="235" t="s">
        <v>312</v>
      </c>
      <c r="U20" s="235">
        <v>0</v>
      </c>
      <c r="V20" s="235">
        <f>ROUND(E20*U20,2)</f>
        <v>0</v>
      </c>
      <c r="W20" s="235"/>
      <c r="X20" s="235" t="s">
        <v>279</v>
      </c>
      <c r="Y20" s="235" t="s">
        <v>280</v>
      </c>
      <c r="Z20" s="214"/>
      <c r="AA20" s="214"/>
      <c r="AB20" s="214"/>
      <c r="AC20" s="214"/>
      <c r="AD20" s="214"/>
      <c r="AE20" s="214"/>
      <c r="AF20" s="214"/>
      <c r="AG20" s="214" t="s">
        <v>281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1" x14ac:dyDescent="0.2">
      <c r="A21" s="254">
        <v>13</v>
      </c>
      <c r="B21" s="255" t="s">
        <v>1340</v>
      </c>
      <c r="C21" s="264" t="s">
        <v>1341</v>
      </c>
      <c r="D21" s="256" t="s">
        <v>351</v>
      </c>
      <c r="E21" s="257">
        <v>420</v>
      </c>
      <c r="F21" s="258"/>
      <c r="G21" s="259">
        <f>ROUND(E21*F21,2)</f>
        <v>0</v>
      </c>
      <c r="H21" s="236"/>
      <c r="I21" s="235">
        <f>ROUND(E21*H21,2)</f>
        <v>0</v>
      </c>
      <c r="J21" s="236"/>
      <c r="K21" s="235">
        <f>ROUND(E21*J21,2)</f>
        <v>0</v>
      </c>
      <c r="L21" s="235">
        <v>21</v>
      </c>
      <c r="M21" s="235">
        <f>G21*(1+L21/100)</f>
        <v>0</v>
      </c>
      <c r="N21" s="234">
        <v>0</v>
      </c>
      <c r="O21" s="234">
        <f>ROUND(E21*N21,2)</f>
        <v>0</v>
      </c>
      <c r="P21" s="234">
        <v>0</v>
      </c>
      <c r="Q21" s="234">
        <f>ROUND(E21*P21,2)</f>
        <v>0</v>
      </c>
      <c r="R21" s="235"/>
      <c r="S21" s="235" t="s">
        <v>311</v>
      </c>
      <c r="T21" s="235" t="s">
        <v>312</v>
      </c>
      <c r="U21" s="235">
        <v>0</v>
      </c>
      <c r="V21" s="235">
        <f>ROUND(E21*U21,2)</f>
        <v>0</v>
      </c>
      <c r="W21" s="235"/>
      <c r="X21" s="235" t="s">
        <v>761</v>
      </c>
      <c r="Y21" s="235" t="s">
        <v>280</v>
      </c>
      <c r="Z21" s="214"/>
      <c r="AA21" s="214"/>
      <c r="AB21" s="214"/>
      <c r="AC21" s="214"/>
      <c r="AD21" s="214"/>
      <c r="AE21" s="214"/>
      <c r="AF21" s="214"/>
      <c r="AG21" s="214" t="s">
        <v>762</v>
      </c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1" x14ac:dyDescent="0.2">
      <c r="A22" s="254">
        <v>14</v>
      </c>
      <c r="B22" s="255" t="s">
        <v>1342</v>
      </c>
      <c r="C22" s="264" t="s">
        <v>1343</v>
      </c>
      <c r="D22" s="256" t="s">
        <v>351</v>
      </c>
      <c r="E22" s="257">
        <v>160</v>
      </c>
      <c r="F22" s="258"/>
      <c r="G22" s="259">
        <f>ROUND(E22*F22,2)</f>
        <v>0</v>
      </c>
      <c r="H22" s="236"/>
      <c r="I22" s="235">
        <f>ROUND(E22*H22,2)</f>
        <v>0</v>
      </c>
      <c r="J22" s="236"/>
      <c r="K22" s="235">
        <f>ROUND(E22*J22,2)</f>
        <v>0</v>
      </c>
      <c r="L22" s="235">
        <v>21</v>
      </c>
      <c r="M22" s="235">
        <f>G22*(1+L22/100)</f>
        <v>0</v>
      </c>
      <c r="N22" s="234">
        <v>0</v>
      </c>
      <c r="O22" s="234">
        <f>ROUND(E22*N22,2)</f>
        <v>0</v>
      </c>
      <c r="P22" s="234">
        <v>0</v>
      </c>
      <c r="Q22" s="234">
        <f>ROUND(E22*P22,2)</f>
        <v>0</v>
      </c>
      <c r="R22" s="235"/>
      <c r="S22" s="235" t="s">
        <v>311</v>
      </c>
      <c r="T22" s="235" t="s">
        <v>312</v>
      </c>
      <c r="U22" s="235">
        <v>0</v>
      </c>
      <c r="V22" s="235">
        <f>ROUND(E22*U22,2)</f>
        <v>0</v>
      </c>
      <c r="W22" s="235"/>
      <c r="X22" s="235" t="s">
        <v>761</v>
      </c>
      <c r="Y22" s="235" t="s">
        <v>280</v>
      </c>
      <c r="Z22" s="214"/>
      <c r="AA22" s="214"/>
      <c r="AB22" s="214"/>
      <c r="AC22" s="214"/>
      <c r="AD22" s="214"/>
      <c r="AE22" s="214"/>
      <c r="AF22" s="214"/>
      <c r="AG22" s="214" t="s">
        <v>762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1" x14ac:dyDescent="0.2">
      <c r="A23" s="254">
        <v>15</v>
      </c>
      <c r="B23" s="255" t="s">
        <v>139</v>
      </c>
      <c r="C23" s="264" t="s">
        <v>1344</v>
      </c>
      <c r="D23" s="256" t="s">
        <v>398</v>
      </c>
      <c r="E23" s="257">
        <v>12</v>
      </c>
      <c r="F23" s="258"/>
      <c r="G23" s="259">
        <f>ROUND(E23*F23,2)</f>
        <v>0</v>
      </c>
      <c r="H23" s="236"/>
      <c r="I23" s="235">
        <f>ROUND(E23*H23,2)</f>
        <v>0</v>
      </c>
      <c r="J23" s="236"/>
      <c r="K23" s="235">
        <f>ROUND(E23*J23,2)</f>
        <v>0</v>
      </c>
      <c r="L23" s="235">
        <v>21</v>
      </c>
      <c r="M23" s="235">
        <f>G23*(1+L23/100)</f>
        <v>0</v>
      </c>
      <c r="N23" s="234">
        <v>0</v>
      </c>
      <c r="O23" s="234">
        <f>ROUND(E23*N23,2)</f>
        <v>0</v>
      </c>
      <c r="P23" s="234">
        <v>0</v>
      </c>
      <c r="Q23" s="234">
        <f>ROUND(E23*P23,2)</f>
        <v>0</v>
      </c>
      <c r="R23" s="235"/>
      <c r="S23" s="235" t="s">
        <v>311</v>
      </c>
      <c r="T23" s="235" t="s">
        <v>312</v>
      </c>
      <c r="U23" s="235">
        <v>0</v>
      </c>
      <c r="V23" s="235">
        <f>ROUND(E23*U23,2)</f>
        <v>0</v>
      </c>
      <c r="W23" s="235"/>
      <c r="X23" s="235" t="s">
        <v>346</v>
      </c>
      <c r="Y23" s="235" t="s">
        <v>280</v>
      </c>
      <c r="Z23" s="214"/>
      <c r="AA23" s="214"/>
      <c r="AB23" s="214"/>
      <c r="AC23" s="214"/>
      <c r="AD23" s="214"/>
      <c r="AE23" s="214"/>
      <c r="AF23" s="214"/>
      <c r="AG23" s="214" t="s">
        <v>347</v>
      </c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1" x14ac:dyDescent="0.2">
      <c r="A24" s="254">
        <v>16</v>
      </c>
      <c r="B24" s="255" t="s">
        <v>1345</v>
      </c>
      <c r="C24" s="264" t="s">
        <v>1346</v>
      </c>
      <c r="D24" s="256" t="s">
        <v>351</v>
      </c>
      <c r="E24" s="257">
        <v>140</v>
      </c>
      <c r="F24" s="258"/>
      <c r="G24" s="259">
        <f>ROUND(E24*F24,2)</f>
        <v>0</v>
      </c>
      <c r="H24" s="236"/>
      <c r="I24" s="235">
        <f>ROUND(E24*H24,2)</f>
        <v>0</v>
      </c>
      <c r="J24" s="236"/>
      <c r="K24" s="235">
        <f>ROUND(E24*J24,2)</f>
        <v>0</v>
      </c>
      <c r="L24" s="235">
        <v>21</v>
      </c>
      <c r="M24" s="235">
        <f>G24*(1+L24/100)</f>
        <v>0</v>
      </c>
      <c r="N24" s="234">
        <v>0</v>
      </c>
      <c r="O24" s="234">
        <f>ROUND(E24*N24,2)</f>
        <v>0</v>
      </c>
      <c r="P24" s="234">
        <v>0</v>
      </c>
      <c r="Q24" s="234">
        <f>ROUND(E24*P24,2)</f>
        <v>0</v>
      </c>
      <c r="R24" s="235"/>
      <c r="S24" s="235" t="s">
        <v>311</v>
      </c>
      <c r="T24" s="235" t="s">
        <v>312</v>
      </c>
      <c r="U24" s="235">
        <v>0</v>
      </c>
      <c r="V24" s="235">
        <f>ROUND(E24*U24,2)</f>
        <v>0</v>
      </c>
      <c r="W24" s="235"/>
      <c r="X24" s="235" t="s">
        <v>346</v>
      </c>
      <c r="Y24" s="235" t="s">
        <v>280</v>
      </c>
      <c r="Z24" s="214"/>
      <c r="AA24" s="214"/>
      <c r="AB24" s="214"/>
      <c r="AC24" s="214"/>
      <c r="AD24" s="214"/>
      <c r="AE24" s="214"/>
      <c r="AF24" s="214"/>
      <c r="AG24" s="214" t="s">
        <v>347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1" x14ac:dyDescent="0.2">
      <c r="A25" s="254">
        <v>17</v>
      </c>
      <c r="B25" s="255" t="s">
        <v>1347</v>
      </c>
      <c r="C25" s="264" t="s">
        <v>1348</v>
      </c>
      <c r="D25" s="256" t="s">
        <v>351</v>
      </c>
      <c r="E25" s="257">
        <v>65</v>
      </c>
      <c r="F25" s="258"/>
      <c r="G25" s="259">
        <f>ROUND(E25*F25,2)</f>
        <v>0</v>
      </c>
      <c r="H25" s="236"/>
      <c r="I25" s="235">
        <f>ROUND(E25*H25,2)</f>
        <v>0</v>
      </c>
      <c r="J25" s="236"/>
      <c r="K25" s="235">
        <f>ROUND(E25*J25,2)</f>
        <v>0</v>
      </c>
      <c r="L25" s="235">
        <v>21</v>
      </c>
      <c r="M25" s="235">
        <f>G25*(1+L25/100)</f>
        <v>0</v>
      </c>
      <c r="N25" s="234">
        <v>0</v>
      </c>
      <c r="O25" s="234">
        <f>ROUND(E25*N25,2)</f>
        <v>0</v>
      </c>
      <c r="P25" s="234">
        <v>0</v>
      </c>
      <c r="Q25" s="234">
        <f>ROUND(E25*P25,2)</f>
        <v>0</v>
      </c>
      <c r="R25" s="235"/>
      <c r="S25" s="235" t="s">
        <v>311</v>
      </c>
      <c r="T25" s="235" t="s">
        <v>312</v>
      </c>
      <c r="U25" s="235">
        <v>0</v>
      </c>
      <c r="V25" s="235">
        <f>ROUND(E25*U25,2)</f>
        <v>0</v>
      </c>
      <c r="W25" s="235"/>
      <c r="X25" s="235" t="s">
        <v>346</v>
      </c>
      <c r="Y25" s="235" t="s">
        <v>280</v>
      </c>
      <c r="Z25" s="214"/>
      <c r="AA25" s="214"/>
      <c r="AB25" s="214"/>
      <c r="AC25" s="214"/>
      <c r="AD25" s="214"/>
      <c r="AE25" s="214"/>
      <c r="AF25" s="214"/>
      <c r="AG25" s="214" t="s">
        <v>347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1" x14ac:dyDescent="0.2">
      <c r="A26" s="254">
        <v>18</v>
      </c>
      <c r="B26" s="255" t="s">
        <v>845</v>
      </c>
      <c r="C26" s="264" t="s">
        <v>1349</v>
      </c>
      <c r="D26" s="256" t="s">
        <v>351</v>
      </c>
      <c r="E26" s="257">
        <v>80</v>
      </c>
      <c r="F26" s="258"/>
      <c r="G26" s="259">
        <f>ROUND(E26*F26,2)</f>
        <v>0</v>
      </c>
      <c r="H26" s="236"/>
      <c r="I26" s="235">
        <f>ROUND(E26*H26,2)</f>
        <v>0</v>
      </c>
      <c r="J26" s="236"/>
      <c r="K26" s="235">
        <f>ROUND(E26*J26,2)</f>
        <v>0</v>
      </c>
      <c r="L26" s="235">
        <v>21</v>
      </c>
      <c r="M26" s="235">
        <f>G26*(1+L26/100)</f>
        <v>0</v>
      </c>
      <c r="N26" s="234">
        <v>0</v>
      </c>
      <c r="O26" s="234">
        <f>ROUND(E26*N26,2)</f>
        <v>0</v>
      </c>
      <c r="P26" s="234">
        <v>0</v>
      </c>
      <c r="Q26" s="234">
        <f>ROUND(E26*P26,2)</f>
        <v>0</v>
      </c>
      <c r="R26" s="235"/>
      <c r="S26" s="235" t="s">
        <v>311</v>
      </c>
      <c r="T26" s="235" t="s">
        <v>312</v>
      </c>
      <c r="U26" s="235">
        <v>0</v>
      </c>
      <c r="V26" s="235">
        <f>ROUND(E26*U26,2)</f>
        <v>0</v>
      </c>
      <c r="W26" s="235"/>
      <c r="X26" s="235" t="s">
        <v>346</v>
      </c>
      <c r="Y26" s="235" t="s">
        <v>280</v>
      </c>
      <c r="Z26" s="214"/>
      <c r="AA26" s="214"/>
      <c r="AB26" s="214"/>
      <c r="AC26" s="214"/>
      <c r="AD26" s="214"/>
      <c r="AE26" s="214"/>
      <c r="AF26" s="214"/>
      <c r="AG26" s="214" t="s">
        <v>347</v>
      </c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1" x14ac:dyDescent="0.2">
      <c r="A27" s="254">
        <v>19</v>
      </c>
      <c r="B27" s="255" t="s">
        <v>1350</v>
      </c>
      <c r="C27" s="264" t="s">
        <v>1351</v>
      </c>
      <c r="D27" s="256" t="s">
        <v>351</v>
      </c>
      <c r="E27" s="257">
        <v>260</v>
      </c>
      <c r="F27" s="258"/>
      <c r="G27" s="259">
        <f>ROUND(E27*F27,2)</f>
        <v>0</v>
      </c>
      <c r="H27" s="236"/>
      <c r="I27" s="235">
        <f>ROUND(E27*H27,2)</f>
        <v>0</v>
      </c>
      <c r="J27" s="236"/>
      <c r="K27" s="235">
        <f>ROUND(E27*J27,2)</f>
        <v>0</v>
      </c>
      <c r="L27" s="235">
        <v>21</v>
      </c>
      <c r="M27" s="235">
        <f>G27*(1+L27/100)</f>
        <v>0</v>
      </c>
      <c r="N27" s="234">
        <v>0</v>
      </c>
      <c r="O27" s="234">
        <f>ROUND(E27*N27,2)</f>
        <v>0</v>
      </c>
      <c r="P27" s="234">
        <v>0</v>
      </c>
      <c r="Q27" s="234">
        <f>ROUND(E27*P27,2)</f>
        <v>0</v>
      </c>
      <c r="R27" s="235"/>
      <c r="S27" s="235" t="s">
        <v>311</v>
      </c>
      <c r="T27" s="235" t="s">
        <v>312</v>
      </c>
      <c r="U27" s="235">
        <v>0</v>
      </c>
      <c r="V27" s="235">
        <f>ROUND(E27*U27,2)</f>
        <v>0</v>
      </c>
      <c r="W27" s="235"/>
      <c r="X27" s="235" t="s">
        <v>346</v>
      </c>
      <c r="Y27" s="235" t="s">
        <v>280</v>
      </c>
      <c r="Z27" s="214"/>
      <c r="AA27" s="214"/>
      <c r="AB27" s="214"/>
      <c r="AC27" s="214"/>
      <c r="AD27" s="214"/>
      <c r="AE27" s="214"/>
      <c r="AF27" s="214"/>
      <c r="AG27" s="214" t="s">
        <v>347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1" x14ac:dyDescent="0.2">
      <c r="A28" s="254">
        <v>20</v>
      </c>
      <c r="B28" s="255" t="s">
        <v>1340</v>
      </c>
      <c r="C28" s="264" t="s">
        <v>1352</v>
      </c>
      <c r="D28" s="256" t="s">
        <v>351</v>
      </c>
      <c r="E28" s="257">
        <v>15</v>
      </c>
      <c r="F28" s="258"/>
      <c r="G28" s="259">
        <f>ROUND(E28*F28,2)</f>
        <v>0</v>
      </c>
      <c r="H28" s="236"/>
      <c r="I28" s="235">
        <f>ROUND(E28*H28,2)</f>
        <v>0</v>
      </c>
      <c r="J28" s="236"/>
      <c r="K28" s="235">
        <f>ROUND(E28*J28,2)</f>
        <v>0</v>
      </c>
      <c r="L28" s="235">
        <v>21</v>
      </c>
      <c r="M28" s="235">
        <f>G28*(1+L28/100)</f>
        <v>0</v>
      </c>
      <c r="N28" s="234">
        <v>0</v>
      </c>
      <c r="O28" s="234">
        <f>ROUND(E28*N28,2)</f>
        <v>0</v>
      </c>
      <c r="P28" s="234">
        <v>0</v>
      </c>
      <c r="Q28" s="234">
        <f>ROUND(E28*P28,2)</f>
        <v>0</v>
      </c>
      <c r="R28" s="235"/>
      <c r="S28" s="235" t="s">
        <v>311</v>
      </c>
      <c r="T28" s="235" t="s">
        <v>312</v>
      </c>
      <c r="U28" s="235">
        <v>0</v>
      </c>
      <c r="V28" s="235">
        <f>ROUND(E28*U28,2)</f>
        <v>0</v>
      </c>
      <c r="W28" s="235"/>
      <c r="X28" s="235" t="s">
        <v>346</v>
      </c>
      <c r="Y28" s="235" t="s">
        <v>280</v>
      </c>
      <c r="Z28" s="214"/>
      <c r="AA28" s="214"/>
      <c r="AB28" s="214"/>
      <c r="AC28" s="214"/>
      <c r="AD28" s="214"/>
      <c r="AE28" s="214"/>
      <c r="AF28" s="214"/>
      <c r="AG28" s="214" t="s">
        <v>347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ht="22.5" outlineLevel="1" x14ac:dyDescent="0.2">
      <c r="A29" s="254">
        <v>21</v>
      </c>
      <c r="B29" s="255" t="s">
        <v>1353</v>
      </c>
      <c r="C29" s="264" t="s">
        <v>1354</v>
      </c>
      <c r="D29" s="256" t="s">
        <v>351</v>
      </c>
      <c r="E29" s="257">
        <v>36</v>
      </c>
      <c r="F29" s="258"/>
      <c r="G29" s="259">
        <f>ROUND(E29*F29,2)</f>
        <v>0</v>
      </c>
      <c r="H29" s="236"/>
      <c r="I29" s="235">
        <f>ROUND(E29*H29,2)</f>
        <v>0</v>
      </c>
      <c r="J29" s="236"/>
      <c r="K29" s="235">
        <f>ROUND(E29*J29,2)</f>
        <v>0</v>
      </c>
      <c r="L29" s="235">
        <v>21</v>
      </c>
      <c r="M29" s="235">
        <f>G29*(1+L29/100)</f>
        <v>0</v>
      </c>
      <c r="N29" s="234">
        <v>0</v>
      </c>
      <c r="O29" s="234">
        <f>ROUND(E29*N29,2)</f>
        <v>0</v>
      </c>
      <c r="P29" s="234">
        <v>0</v>
      </c>
      <c r="Q29" s="234">
        <f>ROUND(E29*P29,2)</f>
        <v>0</v>
      </c>
      <c r="R29" s="235"/>
      <c r="S29" s="235" t="s">
        <v>311</v>
      </c>
      <c r="T29" s="235" t="s">
        <v>312</v>
      </c>
      <c r="U29" s="235">
        <v>0</v>
      </c>
      <c r="V29" s="235">
        <f>ROUND(E29*U29,2)</f>
        <v>0</v>
      </c>
      <c r="W29" s="235"/>
      <c r="X29" s="235" t="s">
        <v>346</v>
      </c>
      <c r="Y29" s="235" t="s">
        <v>280</v>
      </c>
      <c r="Z29" s="214"/>
      <c r="AA29" s="214"/>
      <c r="AB29" s="214"/>
      <c r="AC29" s="214"/>
      <c r="AD29" s="214"/>
      <c r="AE29" s="214"/>
      <c r="AF29" s="214"/>
      <c r="AG29" s="214" t="s">
        <v>347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1" x14ac:dyDescent="0.2">
      <c r="A30" s="254">
        <v>22</v>
      </c>
      <c r="B30" s="255" t="s">
        <v>1355</v>
      </c>
      <c r="C30" s="264" t="s">
        <v>1356</v>
      </c>
      <c r="D30" s="256" t="s">
        <v>351</v>
      </c>
      <c r="E30" s="257">
        <v>340</v>
      </c>
      <c r="F30" s="258"/>
      <c r="G30" s="259">
        <f>ROUND(E30*F30,2)</f>
        <v>0</v>
      </c>
      <c r="H30" s="236"/>
      <c r="I30" s="235">
        <f>ROUND(E30*H30,2)</f>
        <v>0</v>
      </c>
      <c r="J30" s="236"/>
      <c r="K30" s="235">
        <f>ROUND(E30*J30,2)</f>
        <v>0</v>
      </c>
      <c r="L30" s="235">
        <v>21</v>
      </c>
      <c r="M30" s="235">
        <f>G30*(1+L30/100)</f>
        <v>0</v>
      </c>
      <c r="N30" s="234">
        <v>0</v>
      </c>
      <c r="O30" s="234">
        <f>ROUND(E30*N30,2)</f>
        <v>0</v>
      </c>
      <c r="P30" s="234">
        <v>0</v>
      </c>
      <c r="Q30" s="234">
        <f>ROUND(E30*P30,2)</f>
        <v>0</v>
      </c>
      <c r="R30" s="235"/>
      <c r="S30" s="235" t="s">
        <v>311</v>
      </c>
      <c r="T30" s="235" t="s">
        <v>312</v>
      </c>
      <c r="U30" s="235">
        <v>0</v>
      </c>
      <c r="V30" s="235">
        <f>ROUND(E30*U30,2)</f>
        <v>0</v>
      </c>
      <c r="W30" s="235"/>
      <c r="X30" s="235" t="s">
        <v>346</v>
      </c>
      <c r="Y30" s="235" t="s">
        <v>280</v>
      </c>
      <c r="Z30" s="214"/>
      <c r="AA30" s="214"/>
      <c r="AB30" s="214"/>
      <c r="AC30" s="214"/>
      <c r="AD30" s="214"/>
      <c r="AE30" s="214"/>
      <c r="AF30" s="214"/>
      <c r="AG30" s="214" t="s">
        <v>347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1" x14ac:dyDescent="0.2">
      <c r="A31" s="254">
        <v>23</v>
      </c>
      <c r="B31" s="255" t="s">
        <v>954</v>
      </c>
      <c r="C31" s="264" t="s">
        <v>1357</v>
      </c>
      <c r="D31" s="256" t="s">
        <v>398</v>
      </c>
      <c r="E31" s="257">
        <v>21</v>
      </c>
      <c r="F31" s="258"/>
      <c r="G31" s="259">
        <f>ROUND(E31*F31,2)</f>
        <v>0</v>
      </c>
      <c r="H31" s="236"/>
      <c r="I31" s="235">
        <f>ROUND(E31*H31,2)</f>
        <v>0</v>
      </c>
      <c r="J31" s="236"/>
      <c r="K31" s="235">
        <f>ROUND(E31*J31,2)</f>
        <v>0</v>
      </c>
      <c r="L31" s="235">
        <v>21</v>
      </c>
      <c r="M31" s="235">
        <f>G31*(1+L31/100)</f>
        <v>0</v>
      </c>
      <c r="N31" s="234">
        <v>0</v>
      </c>
      <c r="O31" s="234">
        <f>ROUND(E31*N31,2)</f>
        <v>0</v>
      </c>
      <c r="P31" s="234">
        <v>0</v>
      </c>
      <c r="Q31" s="234">
        <f>ROUND(E31*P31,2)</f>
        <v>0</v>
      </c>
      <c r="R31" s="235"/>
      <c r="S31" s="235" t="s">
        <v>311</v>
      </c>
      <c r="T31" s="235" t="s">
        <v>312</v>
      </c>
      <c r="U31" s="235">
        <v>0</v>
      </c>
      <c r="V31" s="235">
        <f>ROUND(E31*U31,2)</f>
        <v>0</v>
      </c>
      <c r="W31" s="235"/>
      <c r="X31" s="235" t="s">
        <v>346</v>
      </c>
      <c r="Y31" s="235" t="s">
        <v>280</v>
      </c>
      <c r="Z31" s="214"/>
      <c r="AA31" s="214"/>
      <c r="AB31" s="214"/>
      <c r="AC31" s="214"/>
      <c r="AD31" s="214"/>
      <c r="AE31" s="214"/>
      <c r="AF31" s="214"/>
      <c r="AG31" s="214" t="s">
        <v>347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1" x14ac:dyDescent="0.2">
      <c r="A32" s="254">
        <v>24</v>
      </c>
      <c r="B32" s="255" t="s">
        <v>1358</v>
      </c>
      <c r="C32" s="264" t="s">
        <v>1359</v>
      </c>
      <c r="D32" s="256" t="s">
        <v>398</v>
      </c>
      <c r="E32" s="257">
        <v>22</v>
      </c>
      <c r="F32" s="258"/>
      <c r="G32" s="259">
        <f>ROUND(E32*F32,2)</f>
        <v>0</v>
      </c>
      <c r="H32" s="236"/>
      <c r="I32" s="235">
        <f>ROUND(E32*H32,2)</f>
        <v>0</v>
      </c>
      <c r="J32" s="236"/>
      <c r="K32" s="235">
        <f>ROUND(E32*J32,2)</f>
        <v>0</v>
      </c>
      <c r="L32" s="235">
        <v>21</v>
      </c>
      <c r="M32" s="235">
        <f>G32*(1+L32/100)</f>
        <v>0</v>
      </c>
      <c r="N32" s="234">
        <v>0</v>
      </c>
      <c r="O32" s="234">
        <f>ROUND(E32*N32,2)</f>
        <v>0</v>
      </c>
      <c r="P32" s="234">
        <v>0</v>
      </c>
      <c r="Q32" s="234">
        <f>ROUND(E32*P32,2)</f>
        <v>0</v>
      </c>
      <c r="R32" s="235"/>
      <c r="S32" s="235" t="s">
        <v>311</v>
      </c>
      <c r="T32" s="235" t="s">
        <v>312</v>
      </c>
      <c r="U32" s="235">
        <v>0</v>
      </c>
      <c r="V32" s="235">
        <f>ROUND(E32*U32,2)</f>
        <v>0</v>
      </c>
      <c r="W32" s="235"/>
      <c r="X32" s="235" t="s">
        <v>346</v>
      </c>
      <c r="Y32" s="235" t="s">
        <v>280</v>
      </c>
      <c r="Z32" s="214"/>
      <c r="AA32" s="214"/>
      <c r="AB32" s="214"/>
      <c r="AC32" s="214"/>
      <c r="AD32" s="214"/>
      <c r="AE32" s="214"/>
      <c r="AF32" s="214"/>
      <c r="AG32" s="214" t="s">
        <v>347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1" x14ac:dyDescent="0.2">
      <c r="A33" s="254">
        <v>25</v>
      </c>
      <c r="B33" s="255" t="s">
        <v>1360</v>
      </c>
      <c r="C33" s="264" t="s">
        <v>1361</v>
      </c>
      <c r="D33" s="256" t="s">
        <v>398</v>
      </c>
      <c r="E33" s="257">
        <v>2</v>
      </c>
      <c r="F33" s="258"/>
      <c r="G33" s="259">
        <f>ROUND(E33*F33,2)</f>
        <v>0</v>
      </c>
      <c r="H33" s="236"/>
      <c r="I33" s="235">
        <f>ROUND(E33*H33,2)</f>
        <v>0</v>
      </c>
      <c r="J33" s="236"/>
      <c r="K33" s="235">
        <f>ROUND(E33*J33,2)</f>
        <v>0</v>
      </c>
      <c r="L33" s="235">
        <v>21</v>
      </c>
      <c r="M33" s="235">
        <f>G33*(1+L33/100)</f>
        <v>0</v>
      </c>
      <c r="N33" s="234">
        <v>0</v>
      </c>
      <c r="O33" s="234">
        <f>ROUND(E33*N33,2)</f>
        <v>0</v>
      </c>
      <c r="P33" s="234">
        <v>0</v>
      </c>
      <c r="Q33" s="234">
        <f>ROUND(E33*P33,2)</f>
        <v>0</v>
      </c>
      <c r="R33" s="235"/>
      <c r="S33" s="235" t="s">
        <v>311</v>
      </c>
      <c r="T33" s="235" t="s">
        <v>312</v>
      </c>
      <c r="U33" s="235">
        <v>0</v>
      </c>
      <c r="V33" s="235">
        <f>ROUND(E33*U33,2)</f>
        <v>0</v>
      </c>
      <c r="W33" s="235"/>
      <c r="X33" s="235" t="s">
        <v>346</v>
      </c>
      <c r="Y33" s="235" t="s">
        <v>280</v>
      </c>
      <c r="Z33" s="214"/>
      <c r="AA33" s="214"/>
      <c r="AB33" s="214"/>
      <c r="AC33" s="214"/>
      <c r="AD33" s="214"/>
      <c r="AE33" s="214"/>
      <c r="AF33" s="214"/>
      <c r="AG33" s="214" t="s">
        <v>347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1" x14ac:dyDescent="0.2">
      <c r="A34" s="254">
        <v>26</v>
      </c>
      <c r="B34" s="255" t="s">
        <v>1362</v>
      </c>
      <c r="C34" s="264" t="s">
        <v>1363</v>
      </c>
      <c r="D34" s="256" t="s">
        <v>398</v>
      </c>
      <c r="E34" s="257">
        <v>3</v>
      </c>
      <c r="F34" s="258"/>
      <c r="G34" s="259">
        <f>ROUND(E34*F34,2)</f>
        <v>0</v>
      </c>
      <c r="H34" s="236"/>
      <c r="I34" s="235">
        <f>ROUND(E34*H34,2)</f>
        <v>0</v>
      </c>
      <c r="J34" s="236"/>
      <c r="K34" s="235">
        <f>ROUND(E34*J34,2)</f>
        <v>0</v>
      </c>
      <c r="L34" s="235">
        <v>21</v>
      </c>
      <c r="M34" s="235">
        <f>G34*(1+L34/100)</f>
        <v>0</v>
      </c>
      <c r="N34" s="234">
        <v>0</v>
      </c>
      <c r="O34" s="234">
        <f>ROUND(E34*N34,2)</f>
        <v>0</v>
      </c>
      <c r="P34" s="234">
        <v>0</v>
      </c>
      <c r="Q34" s="234">
        <f>ROUND(E34*P34,2)</f>
        <v>0</v>
      </c>
      <c r="R34" s="235"/>
      <c r="S34" s="235" t="s">
        <v>311</v>
      </c>
      <c r="T34" s="235" t="s">
        <v>312</v>
      </c>
      <c r="U34" s="235">
        <v>0</v>
      </c>
      <c r="V34" s="235">
        <f>ROUND(E34*U34,2)</f>
        <v>0</v>
      </c>
      <c r="W34" s="235"/>
      <c r="X34" s="235" t="s">
        <v>346</v>
      </c>
      <c r="Y34" s="235" t="s">
        <v>280</v>
      </c>
      <c r="Z34" s="214"/>
      <c r="AA34" s="214"/>
      <c r="AB34" s="214"/>
      <c r="AC34" s="214"/>
      <c r="AD34" s="214"/>
      <c r="AE34" s="214"/>
      <c r="AF34" s="214"/>
      <c r="AG34" s="214" t="s">
        <v>347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1" x14ac:dyDescent="0.2">
      <c r="A35" s="254">
        <v>27</v>
      </c>
      <c r="B35" s="255" t="s">
        <v>1364</v>
      </c>
      <c r="C35" s="264" t="s">
        <v>1365</v>
      </c>
      <c r="D35" s="256" t="s">
        <v>398</v>
      </c>
      <c r="E35" s="257">
        <v>1</v>
      </c>
      <c r="F35" s="258"/>
      <c r="G35" s="259">
        <f>ROUND(E35*F35,2)</f>
        <v>0</v>
      </c>
      <c r="H35" s="236"/>
      <c r="I35" s="235">
        <f>ROUND(E35*H35,2)</f>
        <v>0</v>
      </c>
      <c r="J35" s="236"/>
      <c r="K35" s="235">
        <f>ROUND(E35*J35,2)</f>
        <v>0</v>
      </c>
      <c r="L35" s="235">
        <v>21</v>
      </c>
      <c r="M35" s="235">
        <f>G35*(1+L35/100)</f>
        <v>0</v>
      </c>
      <c r="N35" s="234">
        <v>0</v>
      </c>
      <c r="O35" s="234">
        <f>ROUND(E35*N35,2)</f>
        <v>0</v>
      </c>
      <c r="P35" s="234">
        <v>0</v>
      </c>
      <c r="Q35" s="234">
        <f>ROUND(E35*P35,2)</f>
        <v>0</v>
      </c>
      <c r="R35" s="235"/>
      <c r="S35" s="235" t="s">
        <v>311</v>
      </c>
      <c r="T35" s="235" t="s">
        <v>312</v>
      </c>
      <c r="U35" s="235">
        <v>0</v>
      </c>
      <c r="V35" s="235">
        <f>ROUND(E35*U35,2)</f>
        <v>0</v>
      </c>
      <c r="W35" s="235"/>
      <c r="X35" s="235" t="s">
        <v>346</v>
      </c>
      <c r="Y35" s="235" t="s">
        <v>280</v>
      </c>
      <c r="Z35" s="214"/>
      <c r="AA35" s="214"/>
      <c r="AB35" s="214"/>
      <c r="AC35" s="214"/>
      <c r="AD35" s="214"/>
      <c r="AE35" s="214"/>
      <c r="AF35" s="214"/>
      <c r="AG35" s="214" t="s">
        <v>347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1" x14ac:dyDescent="0.2">
      <c r="A36" s="254">
        <v>28</v>
      </c>
      <c r="B36" s="255" t="s">
        <v>1366</v>
      </c>
      <c r="C36" s="264" t="s">
        <v>1367</v>
      </c>
      <c r="D36" s="256" t="s">
        <v>398</v>
      </c>
      <c r="E36" s="257">
        <v>9</v>
      </c>
      <c r="F36" s="258"/>
      <c r="G36" s="259">
        <f>ROUND(E36*F36,2)</f>
        <v>0</v>
      </c>
      <c r="H36" s="236"/>
      <c r="I36" s="235">
        <f>ROUND(E36*H36,2)</f>
        <v>0</v>
      </c>
      <c r="J36" s="236"/>
      <c r="K36" s="235">
        <f>ROUND(E36*J36,2)</f>
        <v>0</v>
      </c>
      <c r="L36" s="235">
        <v>21</v>
      </c>
      <c r="M36" s="235">
        <f>G36*(1+L36/100)</f>
        <v>0</v>
      </c>
      <c r="N36" s="234">
        <v>0</v>
      </c>
      <c r="O36" s="234">
        <f>ROUND(E36*N36,2)</f>
        <v>0</v>
      </c>
      <c r="P36" s="234">
        <v>0</v>
      </c>
      <c r="Q36" s="234">
        <f>ROUND(E36*P36,2)</f>
        <v>0</v>
      </c>
      <c r="R36" s="235"/>
      <c r="S36" s="235" t="s">
        <v>311</v>
      </c>
      <c r="T36" s="235" t="s">
        <v>312</v>
      </c>
      <c r="U36" s="235">
        <v>0</v>
      </c>
      <c r="V36" s="235">
        <f>ROUND(E36*U36,2)</f>
        <v>0</v>
      </c>
      <c r="W36" s="235"/>
      <c r="X36" s="235" t="s">
        <v>346</v>
      </c>
      <c r="Y36" s="235" t="s">
        <v>280</v>
      </c>
      <c r="Z36" s="214"/>
      <c r="AA36" s="214"/>
      <c r="AB36" s="214"/>
      <c r="AC36" s="214"/>
      <c r="AD36" s="214"/>
      <c r="AE36" s="214"/>
      <c r="AF36" s="214"/>
      <c r="AG36" s="214" t="s">
        <v>347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ht="22.5" outlineLevel="1" x14ac:dyDescent="0.2">
      <c r="A37" s="254">
        <v>29</v>
      </c>
      <c r="B37" s="255" t="s">
        <v>1368</v>
      </c>
      <c r="C37" s="264" t="s">
        <v>1369</v>
      </c>
      <c r="D37" s="256" t="s">
        <v>398</v>
      </c>
      <c r="E37" s="257">
        <v>2</v>
      </c>
      <c r="F37" s="258"/>
      <c r="G37" s="259">
        <f>ROUND(E37*F37,2)</f>
        <v>0</v>
      </c>
      <c r="H37" s="236"/>
      <c r="I37" s="235">
        <f>ROUND(E37*H37,2)</f>
        <v>0</v>
      </c>
      <c r="J37" s="236"/>
      <c r="K37" s="235">
        <f>ROUND(E37*J37,2)</f>
        <v>0</v>
      </c>
      <c r="L37" s="235">
        <v>21</v>
      </c>
      <c r="M37" s="235">
        <f>G37*(1+L37/100)</f>
        <v>0</v>
      </c>
      <c r="N37" s="234">
        <v>0</v>
      </c>
      <c r="O37" s="234">
        <f>ROUND(E37*N37,2)</f>
        <v>0</v>
      </c>
      <c r="P37" s="234">
        <v>0</v>
      </c>
      <c r="Q37" s="234">
        <f>ROUND(E37*P37,2)</f>
        <v>0</v>
      </c>
      <c r="R37" s="235"/>
      <c r="S37" s="235" t="s">
        <v>311</v>
      </c>
      <c r="T37" s="235" t="s">
        <v>312</v>
      </c>
      <c r="U37" s="235">
        <v>0</v>
      </c>
      <c r="V37" s="235">
        <f>ROUND(E37*U37,2)</f>
        <v>0</v>
      </c>
      <c r="W37" s="235"/>
      <c r="X37" s="235" t="s">
        <v>346</v>
      </c>
      <c r="Y37" s="235" t="s">
        <v>280</v>
      </c>
      <c r="Z37" s="214"/>
      <c r="AA37" s="214"/>
      <c r="AB37" s="214"/>
      <c r="AC37" s="214"/>
      <c r="AD37" s="214"/>
      <c r="AE37" s="214"/>
      <c r="AF37" s="214"/>
      <c r="AG37" s="214" t="s">
        <v>347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1" x14ac:dyDescent="0.2">
      <c r="A38" s="254">
        <v>30</v>
      </c>
      <c r="B38" s="255" t="s">
        <v>143</v>
      </c>
      <c r="C38" s="264" t="s">
        <v>1370</v>
      </c>
      <c r="D38" s="256" t="s">
        <v>398</v>
      </c>
      <c r="E38" s="257">
        <v>28</v>
      </c>
      <c r="F38" s="258"/>
      <c r="G38" s="259">
        <f>ROUND(E38*F38,2)</f>
        <v>0</v>
      </c>
      <c r="H38" s="236"/>
      <c r="I38" s="235">
        <f>ROUND(E38*H38,2)</f>
        <v>0</v>
      </c>
      <c r="J38" s="236"/>
      <c r="K38" s="235">
        <f>ROUND(E38*J38,2)</f>
        <v>0</v>
      </c>
      <c r="L38" s="235">
        <v>21</v>
      </c>
      <c r="M38" s="235">
        <f>G38*(1+L38/100)</f>
        <v>0</v>
      </c>
      <c r="N38" s="234">
        <v>0</v>
      </c>
      <c r="O38" s="234">
        <f>ROUND(E38*N38,2)</f>
        <v>0</v>
      </c>
      <c r="P38" s="234">
        <v>0</v>
      </c>
      <c r="Q38" s="234">
        <f>ROUND(E38*P38,2)</f>
        <v>0</v>
      </c>
      <c r="R38" s="235"/>
      <c r="S38" s="235" t="s">
        <v>311</v>
      </c>
      <c r="T38" s="235" t="s">
        <v>312</v>
      </c>
      <c r="U38" s="235">
        <v>0</v>
      </c>
      <c r="V38" s="235">
        <f>ROUND(E38*U38,2)</f>
        <v>0</v>
      </c>
      <c r="W38" s="235"/>
      <c r="X38" s="235" t="s">
        <v>346</v>
      </c>
      <c r="Y38" s="235" t="s">
        <v>280</v>
      </c>
      <c r="Z38" s="214"/>
      <c r="AA38" s="214"/>
      <c r="AB38" s="214"/>
      <c r="AC38" s="214"/>
      <c r="AD38" s="214"/>
      <c r="AE38" s="214"/>
      <c r="AF38" s="214"/>
      <c r="AG38" s="214" t="s">
        <v>347</v>
      </c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ht="22.5" outlineLevel="1" x14ac:dyDescent="0.2">
      <c r="A39" s="254">
        <v>31</v>
      </c>
      <c r="B39" s="255" t="s">
        <v>1371</v>
      </c>
      <c r="C39" s="264" t="s">
        <v>1372</v>
      </c>
      <c r="D39" s="256" t="s">
        <v>398</v>
      </c>
      <c r="E39" s="257">
        <v>3</v>
      </c>
      <c r="F39" s="258"/>
      <c r="G39" s="259">
        <f>ROUND(E39*F39,2)</f>
        <v>0</v>
      </c>
      <c r="H39" s="236"/>
      <c r="I39" s="235">
        <f>ROUND(E39*H39,2)</f>
        <v>0</v>
      </c>
      <c r="J39" s="236"/>
      <c r="K39" s="235">
        <f>ROUND(E39*J39,2)</f>
        <v>0</v>
      </c>
      <c r="L39" s="235">
        <v>21</v>
      </c>
      <c r="M39" s="235">
        <f>G39*(1+L39/100)</f>
        <v>0</v>
      </c>
      <c r="N39" s="234">
        <v>0</v>
      </c>
      <c r="O39" s="234">
        <f>ROUND(E39*N39,2)</f>
        <v>0</v>
      </c>
      <c r="P39" s="234">
        <v>0</v>
      </c>
      <c r="Q39" s="234">
        <f>ROUND(E39*P39,2)</f>
        <v>0</v>
      </c>
      <c r="R39" s="235"/>
      <c r="S39" s="235" t="s">
        <v>311</v>
      </c>
      <c r="T39" s="235" t="s">
        <v>312</v>
      </c>
      <c r="U39" s="235">
        <v>0</v>
      </c>
      <c r="V39" s="235">
        <f>ROUND(E39*U39,2)</f>
        <v>0</v>
      </c>
      <c r="W39" s="235"/>
      <c r="X39" s="235" t="s">
        <v>346</v>
      </c>
      <c r="Y39" s="235" t="s">
        <v>280</v>
      </c>
      <c r="Z39" s="214"/>
      <c r="AA39" s="214"/>
      <c r="AB39" s="214"/>
      <c r="AC39" s="214"/>
      <c r="AD39" s="214"/>
      <c r="AE39" s="214"/>
      <c r="AF39" s="214"/>
      <c r="AG39" s="214" t="s">
        <v>347</v>
      </c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1" x14ac:dyDescent="0.2">
      <c r="A40" s="254">
        <v>32</v>
      </c>
      <c r="B40" s="255" t="s">
        <v>1373</v>
      </c>
      <c r="C40" s="264" t="s">
        <v>1374</v>
      </c>
      <c r="D40" s="256" t="s">
        <v>398</v>
      </c>
      <c r="E40" s="257">
        <v>20</v>
      </c>
      <c r="F40" s="258"/>
      <c r="G40" s="259">
        <f>ROUND(E40*F40,2)</f>
        <v>0</v>
      </c>
      <c r="H40" s="236"/>
      <c r="I40" s="235">
        <f>ROUND(E40*H40,2)</f>
        <v>0</v>
      </c>
      <c r="J40" s="236"/>
      <c r="K40" s="235">
        <f>ROUND(E40*J40,2)</f>
        <v>0</v>
      </c>
      <c r="L40" s="235">
        <v>21</v>
      </c>
      <c r="M40" s="235">
        <f>G40*(1+L40/100)</f>
        <v>0</v>
      </c>
      <c r="N40" s="234">
        <v>0</v>
      </c>
      <c r="O40" s="234">
        <f>ROUND(E40*N40,2)</f>
        <v>0</v>
      </c>
      <c r="P40" s="234">
        <v>0</v>
      </c>
      <c r="Q40" s="234">
        <f>ROUND(E40*P40,2)</f>
        <v>0</v>
      </c>
      <c r="R40" s="235"/>
      <c r="S40" s="235" t="s">
        <v>311</v>
      </c>
      <c r="T40" s="235" t="s">
        <v>312</v>
      </c>
      <c r="U40" s="235">
        <v>0</v>
      </c>
      <c r="V40" s="235">
        <f>ROUND(E40*U40,2)</f>
        <v>0</v>
      </c>
      <c r="W40" s="235"/>
      <c r="X40" s="235" t="s">
        <v>346</v>
      </c>
      <c r="Y40" s="235" t="s">
        <v>280</v>
      </c>
      <c r="Z40" s="214"/>
      <c r="AA40" s="214"/>
      <c r="AB40" s="214"/>
      <c r="AC40" s="214"/>
      <c r="AD40" s="214"/>
      <c r="AE40" s="214"/>
      <c r="AF40" s="214"/>
      <c r="AG40" s="214" t="s">
        <v>347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1" x14ac:dyDescent="0.2">
      <c r="A41" s="254">
        <v>33</v>
      </c>
      <c r="B41" s="255" t="s">
        <v>1375</v>
      </c>
      <c r="C41" s="264" t="s">
        <v>1376</v>
      </c>
      <c r="D41" s="256" t="s">
        <v>398</v>
      </c>
      <c r="E41" s="257">
        <v>1</v>
      </c>
      <c r="F41" s="258"/>
      <c r="G41" s="259">
        <f>ROUND(E41*F41,2)</f>
        <v>0</v>
      </c>
      <c r="H41" s="236"/>
      <c r="I41" s="235">
        <f>ROUND(E41*H41,2)</f>
        <v>0</v>
      </c>
      <c r="J41" s="236"/>
      <c r="K41" s="235">
        <f>ROUND(E41*J41,2)</f>
        <v>0</v>
      </c>
      <c r="L41" s="235">
        <v>21</v>
      </c>
      <c r="M41" s="235">
        <f>G41*(1+L41/100)</f>
        <v>0</v>
      </c>
      <c r="N41" s="234">
        <v>0</v>
      </c>
      <c r="O41" s="234">
        <f>ROUND(E41*N41,2)</f>
        <v>0</v>
      </c>
      <c r="P41" s="234">
        <v>0</v>
      </c>
      <c r="Q41" s="234">
        <f>ROUND(E41*P41,2)</f>
        <v>0</v>
      </c>
      <c r="R41" s="235"/>
      <c r="S41" s="235" t="s">
        <v>311</v>
      </c>
      <c r="T41" s="235" t="s">
        <v>312</v>
      </c>
      <c r="U41" s="235">
        <v>0</v>
      </c>
      <c r="V41" s="235">
        <f>ROUND(E41*U41,2)</f>
        <v>0</v>
      </c>
      <c r="W41" s="235"/>
      <c r="X41" s="235" t="s">
        <v>346</v>
      </c>
      <c r="Y41" s="235" t="s">
        <v>280</v>
      </c>
      <c r="Z41" s="214"/>
      <c r="AA41" s="214"/>
      <c r="AB41" s="214"/>
      <c r="AC41" s="214"/>
      <c r="AD41" s="214"/>
      <c r="AE41" s="214"/>
      <c r="AF41" s="214"/>
      <c r="AG41" s="214" t="s">
        <v>347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ht="22.5" outlineLevel="1" x14ac:dyDescent="0.2">
      <c r="A42" s="254">
        <v>34</v>
      </c>
      <c r="B42" s="255" t="s">
        <v>1377</v>
      </c>
      <c r="C42" s="264" t="s">
        <v>1378</v>
      </c>
      <c r="D42" s="256" t="s">
        <v>398</v>
      </c>
      <c r="E42" s="257">
        <v>1</v>
      </c>
      <c r="F42" s="258"/>
      <c r="G42" s="259">
        <f>ROUND(E42*F42,2)</f>
        <v>0</v>
      </c>
      <c r="H42" s="236"/>
      <c r="I42" s="235">
        <f>ROUND(E42*H42,2)</f>
        <v>0</v>
      </c>
      <c r="J42" s="236"/>
      <c r="K42" s="235">
        <f>ROUND(E42*J42,2)</f>
        <v>0</v>
      </c>
      <c r="L42" s="235">
        <v>21</v>
      </c>
      <c r="M42" s="235">
        <f>G42*(1+L42/100)</f>
        <v>0</v>
      </c>
      <c r="N42" s="234">
        <v>0</v>
      </c>
      <c r="O42" s="234">
        <f>ROUND(E42*N42,2)</f>
        <v>0</v>
      </c>
      <c r="P42" s="234">
        <v>0</v>
      </c>
      <c r="Q42" s="234">
        <f>ROUND(E42*P42,2)</f>
        <v>0</v>
      </c>
      <c r="R42" s="235"/>
      <c r="S42" s="235" t="s">
        <v>311</v>
      </c>
      <c r="T42" s="235" t="s">
        <v>312</v>
      </c>
      <c r="U42" s="235">
        <v>0</v>
      </c>
      <c r="V42" s="235">
        <f>ROUND(E42*U42,2)</f>
        <v>0</v>
      </c>
      <c r="W42" s="235"/>
      <c r="X42" s="235" t="s">
        <v>346</v>
      </c>
      <c r="Y42" s="235" t="s">
        <v>280</v>
      </c>
      <c r="Z42" s="214"/>
      <c r="AA42" s="214"/>
      <c r="AB42" s="214"/>
      <c r="AC42" s="214"/>
      <c r="AD42" s="214"/>
      <c r="AE42" s="214"/>
      <c r="AF42" s="214"/>
      <c r="AG42" s="214" t="s">
        <v>347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1" x14ac:dyDescent="0.2">
      <c r="A43" s="254">
        <v>35</v>
      </c>
      <c r="B43" s="255" t="s">
        <v>1379</v>
      </c>
      <c r="C43" s="264" t="s">
        <v>1380</v>
      </c>
      <c r="D43" s="256" t="s">
        <v>398</v>
      </c>
      <c r="E43" s="257">
        <v>3</v>
      </c>
      <c r="F43" s="258"/>
      <c r="G43" s="259">
        <f>ROUND(E43*F43,2)</f>
        <v>0</v>
      </c>
      <c r="H43" s="236"/>
      <c r="I43" s="235">
        <f>ROUND(E43*H43,2)</f>
        <v>0</v>
      </c>
      <c r="J43" s="236"/>
      <c r="K43" s="235">
        <f>ROUND(E43*J43,2)</f>
        <v>0</v>
      </c>
      <c r="L43" s="235">
        <v>21</v>
      </c>
      <c r="M43" s="235">
        <f>G43*(1+L43/100)</f>
        <v>0</v>
      </c>
      <c r="N43" s="234">
        <v>0</v>
      </c>
      <c r="O43" s="234">
        <f>ROUND(E43*N43,2)</f>
        <v>0</v>
      </c>
      <c r="P43" s="234">
        <v>0</v>
      </c>
      <c r="Q43" s="234">
        <f>ROUND(E43*P43,2)</f>
        <v>0</v>
      </c>
      <c r="R43" s="235"/>
      <c r="S43" s="235" t="s">
        <v>311</v>
      </c>
      <c r="T43" s="235" t="s">
        <v>312</v>
      </c>
      <c r="U43" s="235">
        <v>0</v>
      </c>
      <c r="V43" s="235">
        <f>ROUND(E43*U43,2)</f>
        <v>0</v>
      </c>
      <c r="W43" s="235"/>
      <c r="X43" s="235" t="s">
        <v>346</v>
      </c>
      <c r="Y43" s="235" t="s">
        <v>280</v>
      </c>
      <c r="Z43" s="214"/>
      <c r="AA43" s="214"/>
      <c r="AB43" s="214"/>
      <c r="AC43" s="214"/>
      <c r="AD43" s="214"/>
      <c r="AE43" s="214"/>
      <c r="AF43" s="214"/>
      <c r="AG43" s="214" t="s">
        <v>347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outlineLevel="1" x14ac:dyDescent="0.2">
      <c r="A44" s="254">
        <v>36</v>
      </c>
      <c r="B44" s="255" t="s">
        <v>1381</v>
      </c>
      <c r="C44" s="264" t="s">
        <v>1382</v>
      </c>
      <c r="D44" s="256" t="s">
        <v>398</v>
      </c>
      <c r="E44" s="257">
        <v>1</v>
      </c>
      <c r="F44" s="258"/>
      <c r="G44" s="259">
        <f>ROUND(E44*F44,2)</f>
        <v>0</v>
      </c>
      <c r="H44" s="236"/>
      <c r="I44" s="235">
        <f>ROUND(E44*H44,2)</f>
        <v>0</v>
      </c>
      <c r="J44" s="236"/>
      <c r="K44" s="235">
        <f>ROUND(E44*J44,2)</f>
        <v>0</v>
      </c>
      <c r="L44" s="235">
        <v>21</v>
      </c>
      <c r="M44" s="235">
        <f>G44*(1+L44/100)</f>
        <v>0</v>
      </c>
      <c r="N44" s="234">
        <v>0</v>
      </c>
      <c r="O44" s="234">
        <f>ROUND(E44*N44,2)</f>
        <v>0</v>
      </c>
      <c r="P44" s="234">
        <v>0</v>
      </c>
      <c r="Q44" s="234">
        <f>ROUND(E44*P44,2)</f>
        <v>0</v>
      </c>
      <c r="R44" s="235"/>
      <c r="S44" s="235" t="s">
        <v>311</v>
      </c>
      <c r="T44" s="235" t="s">
        <v>312</v>
      </c>
      <c r="U44" s="235">
        <v>0</v>
      </c>
      <c r="V44" s="235">
        <f>ROUND(E44*U44,2)</f>
        <v>0</v>
      </c>
      <c r="W44" s="235"/>
      <c r="X44" s="235" t="s">
        <v>346</v>
      </c>
      <c r="Y44" s="235" t="s">
        <v>280</v>
      </c>
      <c r="Z44" s="214"/>
      <c r="AA44" s="214"/>
      <c r="AB44" s="214"/>
      <c r="AC44" s="214"/>
      <c r="AD44" s="214"/>
      <c r="AE44" s="214"/>
      <c r="AF44" s="214"/>
      <c r="AG44" s="214" t="s">
        <v>347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1" x14ac:dyDescent="0.2">
      <c r="A45" s="254">
        <v>37</v>
      </c>
      <c r="B45" s="255" t="s">
        <v>145</v>
      </c>
      <c r="C45" s="264" t="s">
        <v>1383</v>
      </c>
      <c r="D45" s="256" t="s">
        <v>398</v>
      </c>
      <c r="E45" s="257">
        <v>24</v>
      </c>
      <c r="F45" s="258"/>
      <c r="G45" s="259">
        <f>ROUND(E45*F45,2)</f>
        <v>0</v>
      </c>
      <c r="H45" s="236"/>
      <c r="I45" s="235">
        <f>ROUND(E45*H45,2)</f>
        <v>0</v>
      </c>
      <c r="J45" s="236"/>
      <c r="K45" s="235">
        <f>ROUND(E45*J45,2)</f>
        <v>0</v>
      </c>
      <c r="L45" s="235">
        <v>21</v>
      </c>
      <c r="M45" s="235">
        <f>G45*(1+L45/100)</f>
        <v>0</v>
      </c>
      <c r="N45" s="234">
        <v>0</v>
      </c>
      <c r="O45" s="234">
        <f>ROUND(E45*N45,2)</f>
        <v>0</v>
      </c>
      <c r="P45" s="234">
        <v>0</v>
      </c>
      <c r="Q45" s="234">
        <f>ROUND(E45*P45,2)</f>
        <v>0</v>
      </c>
      <c r="R45" s="235"/>
      <c r="S45" s="235" t="s">
        <v>311</v>
      </c>
      <c r="T45" s="235" t="s">
        <v>312</v>
      </c>
      <c r="U45" s="235">
        <v>0</v>
      </c>
      <c r="V45" s="235">
        <f>ROUND(E45*U45,2)</f>
        <v>0</v>
      </c>
      <c r="W45" s="235"/>
      <c r="X45" s="235" t="s">
        <v>346</v>
      </c>
      <c r="Y45" s="235" t="s">
        <v>280</v>
      </c>
      <c r="Z45" s="214"/>
      <c r="AA45" s="214"/>
      <c r="AB45" s="214"/>
      <c r="AC45" s="214"/>
      <c r="AD45" s="214"/>
      <c r="AE45" s="214"/>
      <c r="AF45" s="214"/>
      <c r="AG45" s="214" t="s">
        <v>347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1" x14ac:dyDescent="0.2">
      <c r="A46" s="254">
        <v>38</v>
      </c>
      <c r="B46" s="255" t="s">
        <v>1384</v>
      </c>
      <c r="C46" s="264" t="s">
        <v>1385</v>
      </c>
      <c r="D46" s="256" t="s">
        <v>398</v>
      </c>
      <c r="E46" s="257">
        <v>33</v>
      </c>
      <c r="F46" s="258"/>
      <c r="G46" s="259">
        <f>ROUND(E46*F46,2)</f>
        <v>0</v>
      </c>
      <c r="H46" s="236"/>
      <c r="I46" s="235">
        <f>ROUND(E46*H46,2)</f>
        <v>0</v>
      </c>
      <c r="J46" s="236"/>
      <c r="K46" s="235">
        <f>ROUND(E46*J46,2)</f>
        <v>0</v>
      </c>
      <c r="L46" s="235">
        <v>21</v>
      </c>
      <c r="M46" s="235">
        <f>G46*(1+L46/100)</f>
        <v>0</v>
      </c>
      <c r="N46" s="234">
        <v>0</v>
      </c>
      <c r="O46" s="234">
        <f>ROUND(E46*N46,2)</f>
        <v>0</v>
      </c>
      <c r="P46" s="234">
        <v>0</v>
      </c>
      <c r="Q46" s="234">
        <f>ROUND(E46*P46,2)</f>
        <v>0</v>
      </c>
      <c r="R46" s="235"/>
      <c r="S46" s="235" t="s">
        <v>311</v>
      </c>
      <c r="T46" s="235" t="s">
        <v>312</v>
      </c>
      <c r="U46" s="235">
        <v>0</v>
      </c>
      <c r="V46" s="235">
        <f>ROUND(E46*U46,2)</f>
        <v>0</v>
      </c>
      <c r="W46" s="235"/>
      <c r="X46" s="235" t="s">
        <v>346</v>
      </c>
      <c r="Y46" s="235" t="s">
        <v>280</v>
      </c>
      <c r="Z46" s="214"/>
      <c r="AA46" s="214"/>
      <c r="AB46" s="214"/>
      <c r="AC46" s="214"/>
      <c r="AD46" s="214"/>
      <c r="AE46" s="214"/>
      <c r="AF46" s="214"/>
      <c r="AG46" s="214" t="s">
        <v>347</v>
      </c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1" x14ac:dyDescent="0.2">
      <c r="A47" s="254">
        <v>39</v>
      </c>
      <c r="B47" s="255" t="s">
        <v>147</v>
      </c>
      <c r="C47" s="264" t="s">
        <v>1386</v>
      </c>
      <c r="D47" s="256" t="s">
        <v>351</v>
      </c>
      <c r="E47" s="257">
        <v>40</v>
      </c>
      <c r="F47" s="258"/>
      <c r="G47" s="259">
        <f>ROUND(E47*F47,2)</f>
        <v>0</v>
      </c>
      <c r="H47" s="236"/>
      <c r="I47" s="235">
        <f>ROUND(E47*H47,2)</f>
        <v>0</v>
      </c>
      <c r="J47" s="236"/>
      <c r="K47" s="235">
        <f>ROUND(E47*J47,2)</f>
        <v>0</v>
      </c>
      <c r="L47" s="235">
        <v>21</v>
      </c>
      <c r="M47" s="235">
        <f>G47*(1+L47/100)</f>
        <v>0</v>
      </c>
      <c r="N47" s="234">
        <v>0</v>
      </c>
      <c r="O47" s="234">
        <f>ROUND(E47*N47,2)</f>
        <v>0</v>
      </c>
      <c r="P47" s="234">
        <v>0</v>
      </c>
      <c r="Q47" s="234">
        <f>ROUND(E47*P47,2)</f>
        <v>0</v>
      </c>
      <c r="R47" s="235"/>
      <c r="S47" s="235" t="s">
        <v>311</v>
      </c>
      <c r="T47" s="235" t="s">
        <v>312</v>
      </c>
      <c r="U47" s="235">
        <v>0</v>
      </c>
      <c r="V47" s="235">
        <f>ROUND(E47*U47,2)</f>
        <v>0</v>
      </c>
      <c r="W47" s="235"/>
      <c r="X47" s="235" t="s">
        <v>346</v>
      </c>
      <c r="Y47" s="235" t="s">
        <v>280</v>
      </c>
      <c r="Z47" s="214"/>
      <c r="AA47" s="214"/>
      <c r="AB47" s="214"/>
      <c r="AC47" s="214"/>
      <c r="AD47" s="214"/>
      <c r="AE47" s="214"/>
      <c r="AF47" s="214"/>
      <c r="AG47" s="214" t="s">
        <v>347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outlineLevel="1" x14ac:dyDescent="0.2">
      <c r="A48" s="254">
        <v>40</v>
      </c>
      <c r="B48" s="255" t="s">
        <v>1387</v>
      </c>
      <c r="C48" s="264" t="s">
        <v>1388</v>
      </c>
      <c r="D48" s="256" t="s">
        <v>398</v>
      </c>
      <c r="E48" s="257">
        <v>26</v>
      </c>
      <c r="F48" s="258"/>
      <c r="G48" s="259">
        <f>ROUND(E48*F48,2)</f>
        <v>0</v>
      </c>
      <c r="H48" s="236"/>
      <c r="I48" s="235">
        <f>ROUND(E48*H48,2)</f>
        <v>0</v>
      </c>
      <c r="J48" s="236"/>
      <c r="K48" s="235">
        <f>ROUND(E48*J48,2)</f>
        <v>0</v>
      </c>
      <c r="L48" s="235">
        <v>21</v>
      </c>
      <c r="M48" s="235">
        <f>G48*(1+L48/100)</f>
        <v>0</v>
      </c>
      <c r="N48" s="234">
        <v>0</v>
      </c>
      <c r="O48" s="234">
        <f>ROUND(E48*N48,2)</f>
        <v>0</v>
      </c>
      <c r="P48" s="234">
        <v>0</v>
      </c>
      <c r="Q48" s="234">
        <f>ROUND(E48*P48,2)</f>
        <v>0</v>
      </c>
      <c r="R48" s="235"/>
      <c r="S48" s="235" t="s">
        <v>311</v>
      </c>
      <c r="T48" s="235" t="s">
        <v>312</v>
      </c>
      <c r="U48" s="235">
        <v>0</v>
      </c>
      <c r="V48" s="235">
        <f>ROUND(E48*U48,2)</f>
        <v>0</v>
      </c>
      <c r="W48" s="235"/>
      <c r="X48" s="235" t="s">
        <v>346</v>
      </c>
      <c r="Y48" s="235" t="s">
        <v>280</v>
      </c>
      <c r="Z48" s="214"/>
      <c r="AA48" s="214"/>
      <c r="AB48" s="214"/>
      <c r="AC48" s="214"/>
      <c r="AD48" s="214"/>
      <c r="AE48" s="214"/>
      <c r="AF48" s="214"/>
      <c r="AG48" s="214" t="s">
        <v>347</v>
      </c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outlineLevel="1" x14ac:dyDescent="0.2">
      <c r="A49" s="254">
        <v>41</v>
      </c>
      <c r="B49" s="255" t="s">
        <v>1389</v>
      </c>
      <c r="C49" s="264" t="s">
        <v>1390</v>
      </c>
      <c r="D49" s="256" t="s">
        <v>398</v>
      </c>
      <c r="E49" s="257">
        <v>5</v>
      </c>
      <c r="F49" s="258"/>
      <c r="G49" s="259">
        <f>ROUND(E49*F49,2)</f>
        <v>0</v>
      </c>
      <c r="H49" s="236"/>
      <c r="I49" s="235">
        <f>ROUND(E49*H49,2)</f>
        <v>0</v>
      </c>
      <c r="J49" s="236"/>
      <c r="K49" s="235">
        <f>ROUND(E49*J49,2)</f>
        <v>0</v>
      </c>
      <c r="L49" s="235">
        <v>21</v>
      </c>
      <c r="M49" s="235">
        <f>G49*(1+L49/100)</f>
        <v>0</v>
      </c>
      <c r="N49" s="234">
        <v>0</v>
      </c>
      <c r="O49" s="234">
        <f>ROUND(E49*N49,2)</f>
        <v>0</v>
      </c>
      <c r="P49" s="234">
        <v>0</v>
      </c>
      <c r="Q49" s="234">
        <f>ROUND(E49*P49,2)</f>
        <v>0</v>
      </c>
      <c r="R49" s="235"/>
      <c r="S49" s="235" t="s">
        <v>311</v>
      </c>
      <c r="T49" s="235" t="s">
        <v>312</v>
      </c>
      <c r="U49" s="235">
        <v>0</v>
      </c>
      <c r="V49" s="235">
        <f>ROUND(E49*U49,2)</f>
        <v>0</v>
      </c>
      <c r="W49" s="235"/>
      <c r="X49" s="235" t="s">
        <v>346</v>
      </c>
      <c r="Y49" s="235" t="s">
        <v>280</v>
      </c>
      <c r="Z49" s="214"/>
      <c r="AA49" s="214"/>
      <c r="AB49" s="214"/>
      <c r="AC49" s="214"/>
      <c r="AD49" s="214"/>
      <c r="AE49" s="214"/>
      <c r="AF49" s="214"/>
      <c r="AG49" s="214" t="s">
        <v>347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ht="22.5" outlineLevel="1" x14ac:dyDescent="0.2">
      <c r="A50" s="254">
        <v>42</v>
      </c>
      <c r="B50" s="255" t="s">
        <v>1391</v>
      </c>
      <c r="C50" s="264" t="s">
        <v>1392</v>
      </c>
      <c r="D50" s="256" t="s">
        <v>398</v>
      </c>
      <c r="E50" s="257">
        <v>16</v>
      </c>
      <c r="F50" s="258"/>
      <c r="G50" s="259">
        <f>ROUND(E50*F50,2)</f>
        <v>0</v>
      </c>
      <c r="H50" s="236"/>
      <c r="I50" s="235">
        <f>ROUND(E50*H50,2)</f>
        <v>0</v>
      </c>
      <c r="J50" s="236"/>
      <c r="K50" s="235">
        <f>ROUND(E50*J50,2)</f>
        <v>0</v>
      </c>
      <c r="L50" s="235">
        <v>21</v>
      </c>
      <c r="M50" s="235">
        <f>G50*(1+L50/100)</f>
        <v>0</v>
      </c>
      <c r="N50" s="234">
        <v>0</v>
      </c>
      <c r="O50" s="234">
        <f>ROUND(E50*N50,2)</f>
        <v>0</v>
      </c>
      <c r="P50" s="234">
        <v>0</v>
      </c>
      <c r="Q50" s="234">
        <f>ROUND(E50*P50,2)</f>
        <v>0</v>
      </c>
      <c r="R50" s="235"/>
      <c r="S50" s="235" t="s">
        <v>311</v>
      </c>
      <c r="T50" s="235" t="s">
        <v>312</v>
      </c>
      <c r="U50" s="235">
        <v>0</v>
      </c>
      <c r="V50" s="235">
        <f>ROUND(E50*U50,2)</f>
        <v>0</v>
      </c>
      <c r="W50" s="235"/>
      <c r="X50" s="235" t="s">
        <v>346</v>
      </c>
      <c r="Y50" s="235" t="s">
        <v>280</v>
      </c>
      <c r="Z50" s="214"/>
      <c r="AA50" s="214"/>
      <c r="AB50" s="214"/>
      <c r="AC50" s="214"/>
      <c r="AD50" s="214"/>
      <c r="AE50" s="214"/>
      <c r="AF50" s="214"/>
      <c r="AG50" s="214" t="s">
        <v>347</v>
      </c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ht="22.5" outlineLevel="1" x14ac:dyDescent="0.2">
      <c r="A51" s="254">
        <v>43</v>
      </c>
      <c r="B51" s="255" t="s">
        <v>1393</v>
      </c>
      <c r="C51" s="264" t="s">
        <v>1394</v>
      </c>
      <c r="D51" s="256" t="s">
        <v>398</v>
      </c>
      <c r="E51" s="257">
        <v>2</v>
      </c>
      <c r="F51" s="258"/>
      <c r="G51" s="259">
        <f>ROUND(E51*F51,2)</f>
        <v>0</v>
      </c>
      <c r="H51" s="236"/>
      <c r="I51" s="235">
        <f>ROUND(E51*H51,2)</f>
        <v>0</v>
      </c>
      <c r="J51" s="236"/>
      <c r="K51" s="235">
        <f>ROUND(E51*J51,2)</f>
        <v>0</v>
      </c>
      <c r="L51" s="235">
        <v>21</v>
      </c>
      <c r="M51" s="235">
        <f>G51*(1+L51/100)</f>
        <v>0</v>
      </c>
      <c r="N51" s="234">
        <v>0</v>
      </c>
      <c r="O51" s="234">
        <f>ROUND(E51*N51,2)</f>
        <v>0</v>
      </c>
      <c r="P51" s="234">
        <v>0</v>
      </c>
      <c r="Q51" s="234">
        <f>ROUND(E51*P51,2)</f>
        <v>0</v>
      </c>
      <c r="R51" s="235"/>
      <c r="S51" s="235" t="s">
        <v>311</v>
      </c>
      <c r="T51" s="235" t="s">
        <v>312</v>
      </c>
      <c r="U51" s="235">
        <v>0</v>
      </c>
      <c r="V51" s="235">
        <f>ROUND(E51*U51,2)</f>
        <v>0</v>
      </c>
      <c r="W51" s="235"/>
      <c r="X51" s="235" t="s">
        <v>346</v>
      </c>
      <c r="Y51" s="235" t="s">
        <v>280</v>
      </c>
      <c r="Z51" s="214"/>
      <c r="AA51" s="214"/>
      <c r="AB51" s="214"/>
      <c r="AC51" s="214"/>
      <c r="AD51" s="214"/>
      <c r="AE51" s="214"/>
      <c r="AF51" s="214"/>
      <c r="AG51" s="214" t="s">
        <v>347</v>
      </c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ht="22.5" outlineLevel="1" x14ac:dyDescent="0.2">
      <c r="A52" s="254">
        <v>44</v>
      </c>
      <c r="B52" s="255" t="s">
        <v>1395</v>
      </c>
      <c r="C52" s="264" t="s">
        <v>1396</v>
      </c>
      <c r="D52" s="256" t="s">
        <v>398</v>
      </c>
      <c r="E52" s="257">
        <v>6</v>
      </c>
      <c r="F52" s="258"/>
      <c r="G52" s="259">
        <f>ROUND(E52*F52,2)</f>
        <v>0</v>
      </c>
      <c r="H52" s="236"/>
      <c r="I52" s="235">
        <f>ROUND(E52*H52,2)</f>
        <v>0</v>
      </c>
      <c r="J52" s="236"/>
      <c r="K52" s="235">
        <f>ROUND(E52*J52,2)</f>
        <v>0</v>
      </c>
      <c r="L52" s="235">
        <v>21</v>
      </c>
      <c r="M52" s="235">
        <f>G52*(1+L52/100)</f>
        <v>0</v>
      </c>
      <c r="N52" s="234">
        <v>0</v>
      </c>
      <c r="O52" s="234">
        <f>ROUND(E52*N52,2)</f>
        <v>0</v>
      </c>
      <c r="P52" s="234">
        <v>0</v>
      </c>
      <c r="Q52" s="234">
        <f>ROUND(E52*P52,2)</f>
        <v>0</v>
      </c>
      <c r="R52" s="235"/>
      <c r="S52" s="235" t="s">
        <v>311</v>
      </c>
      <c r="T52" s="235" t="s">
        <v>312</v>
      </c>
      <c r="U52" s="235">
        <v>0</v>
      </c>
      <c r="V52" s="235">
        <f>ROUND(E52*U52,2)</f>
        <v>0</v>
      </c>
      <c r="W52" s="235"/>
      <c r="X52" s="235" t="s">
        <v>346</v>
      </c>
      <c r="Y52" s="235" t="s">
        <v>280</v>
      </c>
      <c r="Z52" s="214"/>
      <c r="AA52" s="214"/>
      <c r="AB52" s="214"/>
      <c r="AC52" s="214"/>
      <c r="AD52" s="214"/>
      <c r="AE52" s="214"/>
      <c r="AF52" s="214"/>
      <c r="AG52" s="214" t="s">
        <v>347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1" x14ac:dyDescent="0.2">
      <c r="A53" s="254">
        <v>45</v>
      </c>
      <c r="B53" s="255" t="s">
        <v>1397</v>
      </c>
      <c r="C53" s="264" t="s">
        <v>1398</v>
      </c>
      <c r="D53" s="256" t="s">
        <v>398</v>
      </c>
      <c r="E53" s="257">
        <v>2</v>
      </c>
      <c r="F53" s="258"/>
      <c r="G53" s="259">
        <f>ROUND(E53*F53,2)</f>
        <v>0</v>
      </c>
      <c r="H53" s="236"/>
      <c r="I53" s="235">
        <f>ROUND(E53*H53,2)</f>
        <v>0</v>
      </c>
      <c r="J53" s="236"/>
      <c r="K53" s="235">
        <f>ROUND(E53*J53,2)</f>
        <v>0</v>
      </c>
      <c r="L53" s="235">
        <v>21</v>
      </c>
      <c r="M53" s="235">
        <f>G53*(1+L53/100)</f>
        <v>0</v>
      </c>
      <c r="N53" s="234">
        <v>0</v>
      </c>
      <c r="O53" s="234">
        <f>ROUND(E53*N53,2)</f>
        <v>0</v>
      </c>
      <c r="P53" s="234">
        <v>0</v>
      </c>
      <c r="Q53" s="234">
        <f>ROUND(E53*P53,2)</f>
        <v>0</v>
      </c>
      <c r="R53" s="235"/>
      <c r="S53" s="235" t="s">
        <v>311</v>
      </c>
      <c r="T53" s="235" t="s">
        <v>312</v>
      </c>
      <c r="U53" s="235">
        <v>0</v>
      </c>
      <c r="V53" s="235">
        <f>ROUND(E53*U53,2)</f>
        <v>0</v>
      </c>
      <c r="W53" s="235"/>
      <c r="X53" s="235" t="s">
        <v>346</v>
      </c>
      <c r="Y53" s="235" t="s">
        <v>280</v>
      </c>
      <c r="Z53" s="214"/>
      <c r="AA53" s="214"/>
      <c r="AB53" s="214"/>
      <c r="AC53" s="214"/>
      <c r="AD53" s="214"/>
      <c r="AE53" s="214"/>
      <c r="AF53" s="214"/>
      <c r="AG53" s="214" t="s">
        <v>347</v>
      </c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1" x14ac:dyDescent="0.2">
      <c r="A54" s="254">
        <v>46</v>
      </c>
      <c r="B54" s="255" t="s">
        <v>1399</v>
      </c>
      <c r="C54" s="264" t="s">
        <v>1400</v>
      </c>
      <c r="D54" s="256" t="s">
        <v>398</v>
      </c>
      <c r="E54" s="257">
        <v>1</v>
      </c>
      <c r="F54" s="258"/>
      <c r="G54" s="259">
        <f>ROUND(E54*F54,2)</f>
        <v>0</v>
      </c>
      <c r="H54" s="236"/>
      <c r="I54" s="235">
        <f>ROUND(E54*H54,2)</f>
        <v>0</v>
      </c>
      <c r="J54" s="236"/>
      <c r="K54" s="235">
        <f>ROUND(E54*J54,2)</f>
        <v>0</v>
      </c>
      <c r="L54" s="235">
        <v>21</v>
      </c>
      <c r="M54" s="235">
        <f>G54*(1+L54/100)</f>
        <v>0</v>
      </c>
      <c r="N54" s="234">
        <v>0</v>
      </c>
      <c r="O54" s="234">
        <f>ROUND(E54*N54,2)</f>
        <v>0</v>
      </c>
      <c r="P54" s="234">
        <v>0</v>
      </c>
      <c r="Q54" s="234">
        <f>ROUND(E54*P54,2)</f>
        <v>0</v>
      </c>
      <c r="R54" s="235"/>
      <c r="S54" s="235" t="s">
        <v>311</v>
      </c>
      <c r="T54" s="235" t="s">
        <v>312</v>
      </c>
      <c r="U54" s="235">
        <v>0</v>
      </c>
      <c r="V54" s="235">
        <f>ROUND(E54*U54,2)</f>
        <v>0</v>
      </c>
      <c r="W54" s="235"/>
      <c r="X54" s="235" t="s">
        <v>346</v>
      </c>
      <c r="Y54" s="235" t="s">
        <v>280</v>
      </c>
      <c r="Z54" s="214"/>
      <c r="AA54" s="214"/>
      <c r="AB54" s="214"/>
      <c r="AC54" s="214"/>
      <c r="AD54" s="214"/>
      <c r="AE54" s="214"/>
      <c r="AF54" s="214"/>
      <c r="AG54" s="214" t="s">
        <v>347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1" x14ac:dyDescent="0.2">
      <c r="A55" s="254">
        <v>47</v>
      </c>
      <c r="B55" s="255" t="s">
        <v>149</v>
      </c>
      <c r="C55" s="264" t="s">
        <v>1401</v>
      </c>
      <c r="D55" s="256" t="s">
        <v>351</v>
      </c>
      <c r="E55" s="257">
        <v>36</v>
      </c>
      <c r="F55" s="258"/>
      <c r="G55" s="259">
        <f>ROUND(E55*F55,2)</f>
        <v>0</v>
      </c>
      <c r="H55" s="236"/>
      <c r="I55" s="235">
        <f>ROUND(E55*H55,2)</f>
        <v>0</v>
      </c>
      <c r="J55" s="236"/>
      <c r="K55" s="235">
        <f>ROUND(E55*J55,2)</f>
        <v>0</v>
      </c>
      <c r="L55" s="235">
        <v>21</v>
      </c>
      <c r="M55" s="235">
        <f>G55*(1+L55/100)</f>
        <v>0</v>
      </c>
      <c r="N55" s="234">
        <v>0</v>
      </c>
      <c r="O55" s="234">
        <f>ROUND(E55*N55,2)</f>
        <v>0</v>
      </c>
      <c r="P55" s="234">
        <v>0</v>
      </c>
      <c r="Q55" s="234">
        <f>ROUND(E55*P55,2)</f>
        <v>0</v>
      </c>
      <c r="R55" s="235"/>
      <c r="S55" s="235" t="s">
        <v>311</v>
      </c>
      <c r="T55" s="235" t="s">
        <v>312</v>
      </c>
      <c r="U55" s="235">
        <v>0</v>
      </c>
      <c r="V55" s="235">
        <f>ROUND(E55*U55,2)</f>
        <v>0</v>
      </c>
      <c r="W55" s="235"/>
      <c r="X55" s="235" t="s">
        <v>346</v>
      </c>
      <c r="Y55" s="235" t="s">
        <v>280</v>
      </c>
      <c r="Z55" s="214"/>
      <c r="AA55" s="214"/>
      <c r="AB55" s="214"/>
      <c r="AC55" s="214"/>
      <c r="AD55" s="214"/>
      <c r="AE55" s="214"/>
      <c r="AF55" s="214"/>
      <c r="AG55" s="214" t="s">
        <v>347</v>
      </c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1" x14ac:dyDescent="0.2">
      <c r="A56" s="254">
        <v>48</v>
      </c>
      <c r="B56" s="255" t="s">
        <v>1402</v>
      </c>
      <c r="C56" s="264" t="s">
        <v>1403</v>
      </c>
      <c r="D56" s="256" t="s">
        <v>398</v>
      </c>
      <c r="E56" s="257">
        <v>5</v>
      </c>
      <c r="F56" s="258"/>
      <c r="G56" s="259">
        <f>ROUND(E56*F56,2)</f>
        <v>0</v>
      </c>
      <c r="H56" s="236"/>
      <c r="I56" s="235">
        <f>ROUND(E56*H56,2)</f>
        <v>0</v>
      </c>
      <c r="J56" s="236"/>
      <c r="K56" s="235">
        <f>ROUND(E56*J56,2)</f>
        <v>0</v>
      </c>
      <c r="L56" s="235">
        <v>21</v>
      </c>
      <c r="M56" s="235">
        <f>G56*(1+L56/100)</f>
        <v>0</v>
      </c>
      <c r="N56" s="234">
        <v>0</v>
      </c>
      <c r="O56" s="234">
        <f>ROUND(E56*N56,2)</f>
        <v>0</v>
      </c>
      <c r="P56" s="234">
        <v>0</v>
      </c>
      <c r="Q56" s="234">
        <f>ROUND(E56*P56,2)</f>
        <v>0</v>
      </c>
      <c r="R56" s="235"/>
      <c r="S56" s="235" t="s">
        <v>311</v>
      </c>
      <c r="T56" s="235" t="s">
        <v>312</v>
      </c>
      <c r="U56" s="235">
        <v>0</v>
      </c>
      <c r="V56" s="235">
        <f>ROUND(E56*U56,2)</f>
        <v>0</v>
      </c>
      <c r="W56" s="235"/>
      <c r="X56" s="235" t="s">
        <v>346</v>
      </c>
      <c r="Y56" s="235" t="s">
        <v>280</v>
      </c>
      <c r="Z56" s="214"/>
      <c r="AA56" s="214"/>
      <c r="AB56" s="214"/>
      <c r="AC56" s="214"/>
      <c r="AD56" s="214"/>
      <c r="AE56" s="214"/>
      <c r="AF56" s="214"/>
      <c r="AG56" s="214" t="s">
        <v>347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outlineLevel="1" x14ac:dyDescent="0.2">
      <c r="A57" s="254">
        <v>49</v>
      </c>
      <c r="B57" s="255" t="s">
        <v>1404</v>
      </c>
      <c r="C57" s="264" t="s">
        <v>1405</v>
      </c>
      <c r="D57" s="256" t="s">
        <v>398</v>
      </c>
      <c r="E57" s="257">
        <v>65</v>
      </c>
      <c r="F57" s="258"/>
      <c r="G57" s="259">
        <f>ROUND(E57*F57,2)</f>
        <v>0</v>
      </c>
      <c r="H57" s="236"/>
      <c r="I57" s="235">
        <f>ROUND(E57*H57,2)</f>
        <v>0</v>
      </c>
      <c r="J57" s="236"/>
      <c r="K57" s="235">
        <f>ROUND(E57*J57,2)</f>
        <v>0</v>
      </c>
      <c r="L57" s="235">
        <v>21</v>
      </c>
      <c r="M57" s="235">
        <f>G57*(1+L57/100)</f>
        <v>0</v>
      </c>
      <c r="N57" s="234">
        <v>0</v>
      </c>
      <c r="O57" s="234">
        <f>ROUND(E57*N57,2)</f>
        <v>0</v>
      </c>
      <c r="P57" s="234">
        <v>0</v>
      </c>
      <c r="Q57" s="234">
        <f>ROUND(E57*P57,2)</f>
        <v>0</v>
      </c>
      <c r="R57" s="235"/>
      <c r="S57" s="235" t="s">
        <v>311</v>
      </c>
      <c r="T57" s="235" t="s">
        <v>312</v>
      </c>
      <c r="U57" s="235">
        <v>0</v>
      </c>
      <c r="V57" s="235">
        <f>ROUND(E57*U57,2)</f>
        <v>0</v>
      </c>
      <c r="W57" s="235"/>
      <c r="X57" s="235" t="s">
        <v>346</v>
      </c>
      <c r="Y57" s="235" t="s">
        <v>280</v>
      </c>
      <c r="Z57" s="214"/>
      <c r="AA57" s="214"/>
      <c r="AB57" s="214"/>
      <c r="AC57" s="214"/>
      <c r="AD57" s="214"/>
      <c r="AE57" s="214"/>
      <c r="AF57" s="214"/>
      <c r="AG57" s="214" t="s">
        <v>347</v>
      </c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outlineLevel="1" x14ac:dyDescent="0.2">
      <c r="A58" s="254">
        <v>50</v>
      </c>
      <c r="B58" s="255" t="s">
        <v>1406</v>
      </c>
      <c r="C58" s="264" t="s">
        <v>1407</v>
      </c>
      <c r="D58" s="256" t="s">
        <v>351</v>
      </c>
      <c r="E58" s="257">
        <v>18</v>
      </c>
      <c r="F58" s="258"/>
      <c r="G58" s="259">
        <f>ROUND(E58*F58,2)</f>
        <v>0</v>
      </c>
      <c r="H58" s="236"/>
      <c r="I58" s="235">
        <f>ROUND(E58*H58,2)</f>
        <v>0</v>
      </c>
      <c r="J58" s="236"/>
      <c r="K58" s="235">
        <f>ROUND(E58*J58,2)</f>
        <v>0</v>
      </c>
      <c r="L58" s="235">
        <v>21</v>
      </c>
      <c r="M58" s="235">
        <f>G58*(1+L58/100)</f>
        <v>0</v>
      </c>
      <c r="N58" s="234">
        <v>0</v>
      </c>
      <c r="O58" s="234">
        <f>ROUND(E58*N58,2)</f>
        <v>0</v>
      </c>
      <c r="P58" s="234">
        <v>0</v>
      </c>
      <c r="Q58" s="234">
        <f>ROUND(E58*P58,2)</f>
        <v>0</v>
      </c>
      <c r="R58" s="235"/>
      <c r="S58" s="235" t="s">
        <v>311</v>
      </c>
      <c r="T58" s="235" t="s">
        <v>312</v>
      </c>
      <c r="U58" s="235">
        <v>0</v>
      </c>
      <c r="V58" s="235">
        <f>ROUND(E58*U58,2)</f>
        <v>0</v>
      </c>
      <c r="W58" s="235"/>
      <c r="X58" s="235" t="s">
        <v>346</v>
      </c>
      <c r="Y58" s="235" t="s">
        <v>280</v>
      </c>
      <c r="Z58" s="214"/>
      <c r="AA58" s="214"/>
      <c r="AB58" s="214"/>
      <c r="AC58" s="214"/>
      <c r="AD58" s="214"/>
      <c r="AE58" s="214"/>
      <c r="AF58" s="214"/>
      <c r="AG58" s="214" t="s">
        <v>347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outlineLevel="1" x14ac:dyDescent="0.2">
      <c r="A59" s="254">
        <v>51</v>
      </c>
      <c r="B59" s="255" t="s">
        <v>1408</v>
      </c>
      <c r="C59" s="264" t="s">
        <v>1409</v>
      </c>
      <c r="D59" s="256" t="s">
        <v>351</v>
      </c>
      <c r="E59" s="257">
        <v>120</v>
      </c>
      <c r="F59" s="258"/>
      <c r="G59" s="259">
        <f>ROUND(E59*F59,2)</f>
        <v>0</v>
      </c>
      <c r="H59" s="236"/>
      <c r="I59" s="235">
        <f>ROUND(E59*H59,2)</f>
        <v>0</v>
      </c>
      <c r="J59" s="236"/>
      <c r="K59" s="235">
        <f>ROUND(E59*J59,2)</f>
        <v>0</v>
      </c>
      <c r="L59" s="235">
        <v>21</v>
      </c>
      <c r="M59" s="235">
        <f>G59*(1+L59/100)</f>
        <v>0</v>
      </c>
      <c r="N59" s="234">
        <v>0</v>
      </c>
      <c r="O59" s="234">
        <f>ROUND(E59*N59,2)</f>
        <v>0</v>
      </c>
      <c r="P59" s="234">
        <v>0</v>
      </c>
      <c r="Q59" s="234">
        <f>ROUND(E59*P59,2)</f>
        <v>0</v>
      </c>
      <c r="R59" s="235"/>
      <c r="S59" s="235" t="s">
        <v>311</v>
      </c>
      <c r="T59" s="235" t="s">
        <v>312</v>
      </c>
      <c r="U59" s="235">
        <v>0</v>
      </c>
      <c r="V59" s="235">
        <f>ROUND(E59*U59,2)</f>
        <v>0</v>
      </c>
      <c r="W59" s="235"/>
      <c r="X59" s="235" t="s">
        <v>346</v>
      </c>
      <c r="Y59" s="235" t="s">
        <v>280</v>
      </c>
      <c r="Z59" s="214"/>
      <c r="AA59" s="214"/>
      <c r="AB59" s="214"/>
      <c r="AC59" s="214"/>
      <c r="AD59" s="214"/>
      <c r="AE59" s="214"/>
      <c r="AF59" s="214"/>
      <c r="AG59" s="214" t="s">
        <v>347</v>
      </c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outlineLevel="1" x14ac:dyDescent="0.2">
      <c r="A60" s="254">
        <v>52</v>
      </c>
      <c r="B60" s="255" t="s">
        <v>160</v>
      </c>
      <c r="C60" s="264" t="s">
        <v>1410</v>
      </c>
      <c r="D60" s="256" t="s">
        <v>351</v>
      </c>
      <c r="E60" s="257">
        <v>15</v>
      </c>
      <c r="F60" s="258"/>
      <c r="G60" s="259">
        <f>ROUND(E60*F60,2)</f>
        <v>0</v>
      </c>
      <c r="H60" s="236"/>
      <c r="I60" s="235">
        <f>ROUND(E60*H60,2)</f>
        <v>0</v>
      </c>
      <c r="J60" s="236"/>
      <c r="K60" s="235">
        <f>ROUND(E60*J60,2)</f>
        <v>0</v>
      </c>
      <c r="L60" s="235">
        <v>21</v>
      </c>
      <c r="M60" s="235">
        <f>G60*(1+L60/100)</f>
        <v>0</v>
      </c>
      <c r="N60" s="234">
        <v>0</v>
      </c>
      <c r="O60" s="234">
        <f>ROUND(E60*N60,2)</f>
        <v>0</v>
      </c>
      <c r="P60" s="234">
        <v>0</v>
      </c>
      <c r="Q60" s="234">
        <f>ROUND(E60*P60,2)</f>
        <v>0</v>
      </c>
      <c r="R60" s="235"/>
      <c r="S60" s="235" t="s">
        <v>311</v>
      </c>
      <c r="T60" s="235" t="s">
        <v>312</v>
      </c>
      <c r="U60" s="235">
        <v>0</v>
      </c>
      <c r="V60" s="235">
        <f>ROUND(E60*U60,2)</f>
        <v>0</v>
      </c>
      <c r="W60" s="235"/>
      <c r="X60" s="235" t="s">
        <v>346</v>
      </c>
      <c r="Y60" s="235" t="s">
        <v>280</v>
      </c>
      <c r="Z60" s="214"/>
      <c r="AA60" s="214"/>
      <c r="AB60" s="214"/>
      <c r="AC60" s="214"/>
      <c r="AD60" s="214"/>
      <c r="AE60" s="214"/>
      <c r="AF60" s="214"/>
      <c r="AG60" s="214" t="s">
        <v>347</v>
      </c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outlineLevel="1" x14ac:dyDescent="0.2">
      <c r="A61" s="254">
        <v>53</v>
      </c>
      <c r="B61" s="255" t="s">
        <v>1411</v>
      </c>
      <c r="C61" s="264" t="s">
        <v>1412</v>
      </c>
      <c r="D61" s="256" t="s">
        <v>351</v>
      </c>
      <c r="E61" s="257">
        <v>130</v>
      </c>
      <c r="F61" s="258"/>
      <c r="G61" s="259">
        <f>ROUND(E61*F61,2)</f>
        <v>0</v>
      </c>
      <c r="H61" s="236"/>
      <c r="I61" s="235">
        <f>ROUND(E61*H61,2)</f>
        <v>0</v>
      </c>
      <c r="J61" s="236"/>
      <c r="K61" s="235">
        <f>ROUND(E61*J61,2)</f>
        <v>0</v>
      </c>
      <c r="L61" s="235">
        <v>21</v>
      </c>
      <c r="M61" s="235">
        <f>G61*(1+L61/100)</f>
        <v>0</v>
      </c>
      <c r="N61" s="234">
        <v>0</v>
      </c>
      <c r="O61" s="234">
        <f>ROUND(E61*N61,2)</f>
        <v>0</v>
      </c>
      <c r="P61" s="234">
        <v>0</v>
      </c>
      <c r="Q61" s="234">
        <f>ROUND(E61*P61,2)</f>
        <v>0</v>
      </c>
      <c r="R61" s="235"/>
      <c r="S61" s="235" t="s">
        <v>311</v>
      </c>
      <c r="T61" s="235" t="s">
        <v>312</v>
      </c>
      <c r="U61" s="235">
        <v>0</v>
      </c>
      <c r="V61" s="235">
        <f>ROUND(E61*U61,2)</f>
        <v>0</v>
      </c>
      <c r="W61" s="235"/>
      <c r="X61" s="235" t="s">
        <v>346</v>
      </c>
      <c r="Y61" s="235" t="s">
        <v>280</v>
      </c>
      <c r="Z61" s="214"/>
      <c r="AA61" s="214"/>
      <c r="AB61" s="214"/>
      <c r="AC61" s="214"/>
      <c r="AD61" s="214"/>
      <c r="AE61" s="214"/>
      <c r="AF61" s="214"/>
      <c r="AG61" s="214" t="s">
        <v>347</v>
      </c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ht="25.5" x14ac:dyDescent="0.2">
      <c r="A62" s="241" t="s">
        <v>272</v>
      </c>
      <c r="B62" s="242" t="s">
        <v>232</v>
      </c>
      <c r="C62" s="261" t="s">
        <v>233</v>
      </c>
      <c r="D62" s="243"/>
      <c r="E62" s="244"/>
      <c r="F62" s="245"/>
      <c r="G62" s="246">
        <f>SUMIF(AG63:AG71,"&lt;&gt;NOR",G63:G71)</f>
        <v>0</v>
      </c>
      <c r="H62" s="240"/>
      <c r="I62" s="240">
        <f>SUM(I63:I71)</f>
        <v>0</v>
      </c>
      <c r="J62" s="240"/>
      <c r="K62" s="240">
        <f>SUM(K63:K71)</f>
        <v>0</v>
      </c>
      <c r="L62" s="240"/>
      <c r="M62" s="240">
        <f>SUM(M63:M71)</f>
        <v>0</v>
      </c>
      <c r="N62" s="239"/>
      <c r="O62" s="239">
        <f>SUM(O63:O71)</f>
        <v>0</v>
      </c>
      <c r="P62" s="239"/>
      <c r="Q62" s="239">
        <f>SUM(Q63:Q71)</f>
        <v>0</v>
      </c>
      <c r="R62" s="240"/>
      <c r="S62" s="240"/>
      <c r="T62" s="240"/>
      <c r="U62" s="240"/>
      <c r="V62" s="240">
        <f>SUM(V63:V71)</f>
        <v>0</v>
      </c>
      <c r="W62" s="240"/>
      <c r="X62" s="240"/>
      <c r="Y62" s="240"/>
      <c r="AG62" t="s">
        <v>273</v>
      </c>
    </row>
    <row r="63" spans="1:60" outlineLevel="1" x14ac:dyDescent="0.2">
      <c r="A63" s="254">
        <v>54</v>
      </c>
      <c r="B63" s="255" t="s">
        <v>139</v>
      </c>
      <c r="C63" s="264" t="s">
        <v>1413</v>
      </c>
      <c r="D63" s="256" t="s">
        <v>351</v>
      </c>
      <c r="E63" s="257">
        <v>640</v>
      </c>
      <c r="F63" s="258"/>
      <c r="G63" s="259">
        <f>ROUND(E63*F63,2)</f>
        <v>0</v>
      </c>
      <c r="H63" s="236"/>
      <c r="I63" s="235">
        <f>ROUND(E63*H63,2)</f>
        <v>0</v>
      </c>
      <c r="J63" s="236"/>
      <c r="K63" s="235">
        <f>ROUND(E63*J63,2)</f>
        <v>0</v>
      </c>
      <c r="L63" s="235">
        <v>21</v>
      </c>
      <c r="M63" s="235">
        <f>G63*(1+L63/100)</f>
        <v>0</v>
      </c>
      <c r="N63" s="234">
        <v>0</v>
      </c>
      <c r="O63" s="234">
        <f>ROUND(E63*N63,2)</f>
        <v>0</v>
      </c>
      <c r="P63" s="234">
        <v>0</v>
      </c>
      <c r="Q63" s="234">
        <f>ROUND(E63*P63,2)</f>
        <v>0</v>
      </c>
      <c r="R63" s="235"/>
      <c r="S63" s="235" t="s">
        <v>311</v>
      </c>
      <c r="T63" s="235" t="s">
        <v>312</v>
      </c>
      <c r="U63" s="235">
        <v>0</v>
      </c>
      <c r="V63" s="235">
        <f>ROUND(E63*U63,2)</f>
        <v>0</v>
      </c>
      <c r="W63" s="235"/>
      <c r="X63" s="235" t="s">
        <v>279</v>
      </c>
      <c r="Y63" s="235" t="s">
        <v>280</v>
      </c>
      <c r="Z63" s="214"/>
      <c r="AA63" s="214"/>
      <c r="AB63" s="214"/>
      <c r="AC63" s="214"/>
      <c r="AD63" s="214"/>
      <c r="AE63" s="214"/>
      <c r="AF63" s="214"/>
      <c r="AG63" s="214" t="s">
        <v>281</v>
      </c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outlineLevel="1" x14ac:dyDescent="0.2">
      <c r="A64" s="254">
        <v>55</v>
      </c>
      <c r="B64" s="255" t="s">
        <v>143</v>
      </c>
      <c r="C64" s="264" t="s">
        <v>1414</v>
      </c>
      <c r="D64" s="256" t="s">
        <v>351</v>
      </c>
      <c r="E64" s="257">
        <v>130</v>
      </c>
      <c r="F64" s="258"/>
      <c r="G64" s="259">
        <f>ROUND(E64*F64,2)</f>
        <v>0</v>
      </c>
      <c r="H64" s="236"/>
      <c r="I64" s="235">
        <f>ROUND(E64*H64,2)</f>
        <v>0</v>
      </c>
      <c r="J64" s="236"/>
      <c r="K64" s="235">
        <f>ROUND(E64*J64,2)</f>
        <v>0</v>
      </c>
      <c r="L64" s="235">
        <v>21</v>
      </c>
      <c r="M64" s="235">
        <f>G64*(1+L64/100)</f>
        <v>0</v>
      </c>
      <c r="N64" s="234">
        <v>0</v>
      </c>
      <c r="O64" s="234">
        <f>ROUND(E64*N64,2)</f>
        <v>0</v>
      </c>
      <c r="P64" s="234">
        <v>0</v>
      </c>
      <c r="Q64" s="234">
        <f>ROUND(E64*P64,2)</f>
        <v>0</v>
      </c>
      <c r="R64" s="235"/>
      <c r="S64" s="235" t="s">
        <v>311</v>
      </c>
      <c r="T64" s="235" t="s">
        <v>312</v>
      </c>
      <c r="U64" s="235">
        <v>0</v>
      </c>
      <c r="V64" s="235">
        <f>ROUND(E64*U64,2)</f>
        <v>0</v>
      </c>
      <c r="W64" s="235"/>
      <c r="X64" s="235" t="s">
        <v>279</v>
      </c>
      <c r="Y64" s="235" t="s">
        <v>280</v>
      </c>
      <c r="Z64" s="214"/>
      <c r="AA64" s="214"/>
      <c r="AB64" s="214"/>
      <c r="AC64" s="214"/>
      <c r="AD64" s="214"/>
      <c r="AE64" s="214"/>
      <c r="AF64" s="214"/>
      <c r="AG64" s="214" t="s">
        <v>281</v>
      </c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</row>
    <row r="65" spans="1:60" outlineLevel="1" x14ac:dyDescent="0.2">
      <c r="A65" s="254">
        <v>56</v>
      </c>
      <c r="B65" s="255" t="s">
        <v>147</v>
      </c>
      <c r="C65" s="264" t="s">
        <v>1415</v>
      </c>
      <c r="D65" s="256" t="s">
        <v>398</v>
      </c>
      <c r="E65" s="257">
        <v>84</v>
      </c>
      <c r="F65" s="258"/>
      <c r="G65" s="259">
        <f>ROUND(E65*F65,2)</f>
        <v>0</v>
      </c>
      <c r="H65" s="236"/>
      <c r="I65" s="235">
        <f>ROUND(E65*H65,2)</f>
        <v>0</v>
      </c>
      <c r="J65" s="236"/>
      <c r="K65" s="235">
        <f>ROUND(E65*J65,2)</f>
        <v>0</v>
      </c>
      <c r="L65" s="235">
        <v>21</v>
      </c>
      <c r="M65" s="235">
        <f>G65*(1+L65/100)</f>
        <v>0</v>
      </c>
      <c r="N65" s="234">
        <v>0</v>
      </c>
      <c r="O65" s="234">
        <f>ROUND(E65*N65,2)</f>
        <v>0</v>
      </c>
      <c r="P65" s="234">
        <v>0</v>
      </c>
      <c r="Q65" s="234">
        <f>ROUND(E65*P65,2)</f>
        <v>0</v>
      </c>
      <c r="R65" s="235"/>
      <c r="S65" s="235" t="s">
        <v>311</v>
      </c>
      <c r="T65" s="235" t="s">
        <v>312</v>
      </c>
      <c r="U65" s="235">
        <v>0</v>
      </c>
      <c r="V65" s="235">
        <f>ROUND(E65*U65,2)</f>
        <v>0</v>
      </c>
      <c r="W65" s="235"/>
      <c r="X65" s="235" t="s">
        <v>279</v>
      </c>
      <c r="Y65" s="235" t="s">
        <v>280</v>
      </c>
      <c r="Z65" s="214"/>
      <c r="AA65" s="214"/>
      <c r="AB65" s="214"/>
      <c r="AC65" s="214"/>
      <c r="AD65" s="214"/>
      <c r="AE65" s="214"/>
      <c r="AF65" s="214"/>
      <c r="AG65" s="214" t="s">
        <v>281</v>
      </c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outlineLevel="1" x14ac:dyDescent="0.2">
      <c r="A66" s="254">
        <v>57</v>
      </c>
      <c r="B66" s="255" t="s">
        <v>149</v>
      </c>
      <c r="C66" s="264" t="s">
        <v>1416</v>
      </c>
      <c r="D66" s="256" t="s">
        <v>398</v>
      </c>
      <c r="E66" s="257">
        <v>210</v>
      </c>
      <c r="F66" s="258"/>
      <c r="G66" s="259">
        <f>ROUND(E66*F66,2)</f>
        <v>0</v>
      </c>
      <c r="H66" s="236"/>
      <c r="I66" s="235">
        <f>ROUND(E66*H66,2)</f>
        <v>0</v>
      </c>
      <c r="J66" s="236"/>
      <c r="K66" s="235">
        <f>ROUND(E66*J66,2)</f>
        <v>0</v>
      </c>
      <c r="L66" s="235">
        <v>21</v>
      </c>
      <c r="M66" s="235">
        <f>G66*(1+L66/100)</f>
        <v>0</v>
      </c>
      <c r="N66" s="234">
        <v>0</v>
      </c>
      <c r="O66" s="234">
        <f>ROUND(E66*N66,2)</f>
        <v>0</v>
      </c>
      <c r="P66" s="234">
        <v>0</v>
      </c>
      <c r="Q66" s="234">
        <f>ROUND(E66*P66,2)</f>
        <v>0</v>
      </c>
      <c r="R66" s="235"/>
      <c r="S66" s="235" t="s">
        <v>311</v>
      </c>
      <c r="T66" s="235" t="s">
        <v>312</v>
      </c>
      <c r="U66" s="235">
        <v>0</v>
      </c>
      <c r="V66" s="235">
        <f>ROUND(E66*U66,2)</f>
        <v>0</v>
      </c>
      <c r="W66" s="235"/>
      <c r="X66" s="235" t="s">
        <v>279</v>
      </c>
      <c r="Y66" s="235" t="s">
        <v>280</v>
      </c>
      <c r="Z66" s="214"/>
      <c r="AA66" s="214"/>
      <c r="AB66" s="214"/>
      <c r="AC66" s="214"/>
      <c r="AD66" s="214"/>
      <c r="AE66" s="214"/>
      <c r="AF66" s="214"/>
      <c r="AG66" s="214" t="s">
        <v>281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outlineLevel="1" x14ac:dyDescent="0.2">
      <c r="A67" s="254">
        <v>58</v>
      </c>
      <c r="B67" s="255" t="s">
        <v>1406</v>
      </c>
      <c r="C67" s="264" t="s">
        <v>1417</v>
      </c>
      <c r="D67" s="256" t="s">
        <v>398</v>
      </c>
      <c r="E67" s="257">
        <v>20</v>
      </c>
      <c r="F67" s="258"/>
      <c r="G67" s="259">
        <f>ROUND(E67*F67,2)</f>
        <v>0</v>
      </c>
      <c r="H67" s="236"/>
      <c r="I67" s="235">
        <f>ROUND(E67*H67,2)</f>
        <v>0</v>
      </c>
      <c r="J67" s="236"/>
      <c r="K67" s="235">
        <f>ROUND(E67*J67,2)</f>
        <v>0</v>
      </c>
      <c r="L67" s="235">
        <v>21</v>
      </c>
      <c r="M67" s="235">
        <f>G67*(1+L67/100)</f>
        <v>0</v>
      </c>
      <c r="N67" s="234">
        <v>0</v>
      </c>
      <c r="O67" s="234">
        <f>ROUND(E67*N67,2)</f>
        <v>0</v>
      </c>
      <c r="P67" s="234">
        <v>0</v>
      </c>
      <c r="Q67" s="234">
        <f>ROUND(E67*P67,2)</f>
        <v>0</v>
      </c>
      <c r="R67" s="235"/>
      <c r="S67" s="235" t="s">
        <v>311</v>
      </c>
      <c r="T67" s="235" t="s">
        <v>312</v>
      </c>
      <c r="U67" s="235">
        <v>0</v>
      </c>
      <c r="V67" s="235">
        <f>ROUND(E67*U67,2)</f>
        <v>0</v>
      </c>
      <c r="W67" s="235"/>
      <c r="X67" s="235" t="s">
        <v>279</v>
      </c>
      <c r="Y67" s="235" t="s">
        <v>280</v>
      </c>
      <c r="Z67" s="214"/>
      <c r="AA67" s="214"/>
      <c r="AB67" s="214"/>
      <c r="AC67" s="214"/>
      <c r="AD67" s="214"/>
      <c r="AE67" s="214"/>
      <c r="AF67" s="214"/>
      <c r="AG67" s="214" t="s">
        <v>281</v>
      </c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outlineLevel="1" x14ac:dyDescent="0.2">
      <c r="A68" s="254">
        <v>59</v>
      </c>
      <c r="B68" s="255" t="s">
        <v>1408</v>
      </c>
      <c r="C68" s="264" t="s">
        <v>1418</v>
      </c>
      <c r="D68" s="256" t="s">
        <v>398</v>
      </c>
      <c r="E68" s="257">
        <v>23</v>
      </c>
      <c r="F68" s="258"/>
      <c r="G68" s="259">
        <f>ROUND(E68*F68,2)</f>
        <v>0</v>
      </c>
      <c r="H68" s="236"/>
      <c r="I68" s="235">
        <f>ROUND(E68*H68,2)</f>
        <v>0</v>
      </c>
      <c r="J68" s="236"/>
      <c r="K68" s="235">
        <f>ROUND(E68*J68,2)</f>
        <v>0</v>
      </c>
      <c r="L68" s="235">
        <v>21</v>
      </c>
      <c r="M68" s="235">
        <f>G68*(1+L68/100)</f>
        <v>0</v>
      </c>
      <c r="N68" s="234">
        <v>0</v>
      </c>
      <c r="O68" s="234">
        <f>ROUND(E68*N68,2)</f>
        <v>0</v>
      </c>
      <c r="P68" s="234">
        <v>0</v>
      </c>
      <c r="Q68" s="234">
        <f>ROUND(E68*P68,2)</f>
        <v>0</v>
      </c>
      <c r="R68" s="235"/>
      <c r="S68" s="235" t="s">
        <v>311</v>
      </c>
      <c r="T68" s="235" t="s">
        <v>312</v>
      </c>
      <c r="U68" s="235">
        <v>0</v>
      </c>
      <c r="V68" s="235">
        <f>ROUND(E68*U68,2)</f>
        <v>0</v>
      </c>
      <c r="W68" s="235"/>
      <c r="X68" s="235" t="s">
        <v>279</v>
      </c>
      <c r="Y68" s="235" t="s">
        <v>280</v>
      </c>
      <c r="Z68" s="214"/>
      <c r="AA68" s="214"/>
      <c r="AB68" s="214"/>
      <c r="AC68" s="214"/>
      <c r="AD68" s="214"/>
      <c r="AE68" s="214"/>
      <c r="AF68" s="214"/>
      <c r="AG68" s="214" t="s">
        <v>281</v>
      </c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outlineLevel="1" x14ac:dyDescent="0.2">
      <c r="A69" s="254">
        <v>60</v>
      </c>
      <c r="B69" s="255" t="s">
        <v>160</v>
      </c>
      <c r="C69" s="264" t="s">
        <v>1419</v>
      </c>
      <c r="D69" s="256" t="s">
        <v>398</v>
      </c>
      <c r="E69" s="257">
        <v>12</v>
      </c>
      <c r="F69" s="258"/>
      <c r="G69" s="259">
        <f>ROUND(E69*F69,2)</f>
        <v>0</v>
      </c>
      <c r="H69" s="236"/>
      <c r="I69" s="235">
        <f>ROUND(E69*H69,2)</f>
        <v>0</v>
      </c>
      <c r="J69" s="236"/>
      <c r="K69" s="235">
        <f>ROUND(E69*J69,2)</f>
        <v>0</v>
      </c>
      <c r="L69" s="235">
        <v>21</v>
      </c>
      <c r="M69" s="235">
        <f>G69*(1+L69/100)</f>
        <v>0</v>
      </c>
      <c r="N69" s="234">
        <v>0</v>
      </c>
      <c r="O69" s="234">
        <f>ROUND(E69*N69,2)</f>
        <v>0</v>
      </c>
      <c r="P69" s="234">
        <v>0</v>
      </c>
      <c r="Q69" s="234">
        <f>ROUND(E69*P69,2)</f>
        <v>0</v>
      </c>
      <c r="R69" s="235"/>
      <c r="S69" s="235" t="s">
        <v>311</v>
      </c>
      <c r="T69" s="235" t="s">
        <v>312</v>
      </c>
      <c r="U69" s="235">
        <v>0</v>
      </c>
      <c r="V69" s="235">
        <f>ROUND(E69*U69,2)</f>
        <v>0</v>
      </c>
      <c r="W69" s="235"/>
      <c r="X69" s="235" t="s">
        <v>279</v>
      </c>
      <c r="Y69" s="235" t="s">
        <v>280</v>
      </c>
      <c r="Z69" s="214"/>
      <c r="AA69" s="214"/>
      <c r="AB69" s="214"/>
      <c r="AC69" s="214"/>
      <c r="AD69" s="214"/>
      <c r="AE69" s="214"/>
      <c r="AF69" s="214"/>
      <c r="AG69" s="214" t="s">
        <v>281</v>
      </c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outlineLevel="1" x14ac:dyDescent="0.2">
      <c r="A70" s="254">
        <v>61</v>
      </c>
      <c r="B70" s="255" t="s">
        <v>1411</v>
      </c>
      <c r="C70" s="264" t="s">
        <v>1420</v>
      </c>
      <c r="D70" s="256" t="s">
        <v>398</v>
      </c>
      <c r="E70" s="257">
        <v>32</v>
      </c>
      <c r="F70" s="258"/>
      <c r="G70" s="259">
        <f>ROUND(E70*F70,2)</f>
        <v>0</v>
      </c>
      <c r="H70" s="236"/>
      <c r="I70" s="235">
        <f>ROUND(E70*H70,2)</f>
        <v>0</v>
      </c>
      <c r="J70" s="236"/>
      <c r="K70" s="235">
        <f>ROUND(E70*J70,2)</f>
        <v>0</v>
      </c>
      <c r="L70" s="235">
        <v>21</v>
      </c>
      <c r="M70" s="235">
        <f>G70*(1+L70/100)</f>
        <v>0</v>
      </c>
      <c r="N70" s="234">
        <v>0</v>
      </c>
      <c r="O70" s="234">
        <f>ROUND(E70*N70,2)</f>
        <v>0</v>
      </c>
      <c r="P70" s="234">
        <v>0</v>
      </c>
      <c r="Q70" s="234">
        <f>ROUND(E70*P70,2)</f>
        <v>0</v>
      </c>
      <c r="R70" s="235"/>
      <c r="S70" s="235" t="s">
        <v>311</v>
      </c>
      <c r="T70" s="235" t="s">
        <v>312</v>
      </c>
      <c r="U70" s="235">
        <v>0</v>
      </c>
      <c r="V70" s="235">
        <f>ROUND(E70*U70,2)</f>
        <v>0</v>
      </c>
      <c r="W70" s="235"/>
      <c r="X70" s="235" t="s">
        <v>279</v>
      </c>
      <c r="Y70" s="235" t="s">
        <v>280</v>
      </c>
      <c r="Z70" s="214"/>
      <c r="AA70" s="214"/>
      <c r="AB70" s="214"/>
      <c r="AC70" s="214"/>
      <c r="AD70" s="214"/>
      <c r="AE70" s="214"/>
      <c r="AF70" s="214"/>
      <c r="AG70" s="214" t="s">
        <v>281</v>
      </c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</row>
    <row r="71" spans="1:60" outlineLevel="1" x14ac:dyDescent="0.2">
      <c r="A71" s="254">
        <v>62</v>
      </c>
      <c r="B71" s="255" t="s">
        <v>141</v>
      </c>
      <c r="C71" s="264" t="s">
        <v>1421</v>
      </c>
      <c r="D71" s="256" t="s">
        <v>351</v>
      </c>
      <c r="E71" s="257">
        <v>430</v>
      </c>
      <c r="F71" s="258"/>
      <c r="G71" s="259">
        <f>ROUND(E71*F71,2)</f>
        <v>0</v>
      </c>
      <c r="H71" s="236"/>
      <c r="I71" s="235">
        <f>ROUND(E71*H71,2)</f>
        <v>0</v>
      </c>
      <c r="J71" s="236"/>
      <c r="K71" s="235">
        <f>ROUND(E71*J71,2)</f>
        <v>0</v>
      </c>
      <c r="L71" s="235">
        <v>21</v>
      </c>
      <c r="M71" s="235">
        <f>G71*(1+L71/100)</f>
        <v>0</v>
      </c>
      <c r="N71" s="234">
        <v>0</v>
      </c>
      <c r="O71" s="234">
        <f>ROUND(E71*N71,2)</f>
        <v>0</v>
      </c>
      <c r="P71" s="234">
        <v>0</v>
      </c>
      <c r="Q71" s="234">
        <f>ROUND(E71*P71,2)</f>
        <v>0</v>
      </c>
      <c r="R71" s="235"/>
      <c r="S71" s="235" t="s">
        <v>311</v>
      </c>
      <c r="T71" s="235" t="s">
        <v>312</v>
      </c>
      <c r="U71" s="235">
        <v>0</v>
      </c>
      <c r="V71" s="235">
        <f>ROUND(E71*U71,2)</f>
        <v>0</v>
      </c>
      <c r="W71" s="235"/>
      <c r="X71" s="235" t="s">
        <v>484</v>
      </c>
      <c r="Y71" s="235" t="s">
        <v>280</v>
      </c>
      <c r="Z71" s="214"/>
      <c r="AA71" s="214"/>
      <c r="AB71" s="214"/>
      <c r="AC71" s="214"/>
      <c r="AD71" s="214"/>
      <c r="AE71" s="214"/>
      <c r="AF71" s="214"/>
      <c r="AG71" s="214" t="s">
        <v>485</v>
      </c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</row>
    <row r="72" spans="1:60" x14ac:dyDescent="0.2">
      <c r="A72" s="241" t="s">
        <v>272</v>
      </c>
      <c r="B72" s="242" t="s">
        <v>235</v>
      </c>
      <c r="C72" s="261" t="s">
        <v>236</v>
      </c>
      <c r="D72" s="243"/>
      <c r="E72" s="244"/>
      <c r="F72" s="245"/>
      <c r="G72" s="246">
        <f>SUMIF(AG73:AG73,"&lt;&gt;NOR",G73:G73)</f>
        <v>0</v>
      </c>
      <c r="H72" s="240"/>
      <c r="I72" s="240">
        <f>SUM(I73:I73)</f>
        <v>0</v>
      </c>
      <c r="J72" s="240"/>
      <c r="K72" s="240">
        <f>SUM(K73:K73)</f>
        <v>0</v>
      </c>
      <c r="L72" s="240"/>
      <c r="M72" s="240">
        <f>SUM(M73:M73)</f>
        <v>0</v>
      </c>
      <c r="N72" s="239"/>
      <c r="O72" s="239">
        <f>SUM(O73:O73)</f>
        <v>0</v>
      </c>
      <c r="P72" s="239"/>
      <c r="Q72" s="239">
        <f>SUM(Q73:Q73)</f>
        <v>0</v>
      </c>
      <c r="R72" s="240"/>
      <c r="S72" s="240"/>
      <c r="T72" s="240"/>
      <c r="U72" s="240"/>
      <c r="V72" s="240">
        <f>SUM(V73:V73)</f>
        <v>0</v>
      </c>
      <c r="W72" s="240"/>
      <c r="X72" s="240"/>
      <c r="Y72" s="240"/>
      <c r="AG72" t="s">
        <v>273</v>
      </c>
    </row>
    <row r="73" spans="1:60" ht="45" outlineLevel="1" x14ac:dyDescent="0.2">
      <c r="A73" s="254">
        <v>63</v>
      </c>
      <c r="B73" s="255" t="s">
        <v>139</v>
      </c>
      <c r="C73" s="264" t="s">
        <v>1422</v>
      </c>
      <c r="D73" s="256" t="s">
        <v>398</v>
      </c>
      <c r="E73" s="257">
        <v>1</v>
      </c>
      <c r="F73" s="258"/>
      <c r="G73" s="259">
        <f>ROUND(E73*F73,2)</f>
        <v>0</v>
      </c>
      <c r="H73" s="236"/>
      <c r="I73" s="235">
        <f>ROUND(E73*H73,2)</f>
        <v>0</v>
      </c>
      <c r="J73" s="236"/>
      <c r="K73" s="235">
        <f>ROUND(E73*J73,2)</f>
        <v>0</v>
      </c>
      <c r="L73" s="235">
        <v>21</v>
      </c>
      <c r="M73" s="235">
        <f>G73*(1+L73/100)</f>
        <v>0</v>
      </c>
      <c r="N73" s="234">
        <v>0</v>
      </c>
      <c r="O73" s="234">
        <f>ROUND(E73*N73,2)</f>
        <v>0</v>
      </c>
      <c r="P73" s="234">
        <v>0</v>
      </c>
      <c r="Q73" s="234">
        <f>ROUND(E73*P73,2)</f>
        <v>0</v>
      </c>
      <c r="R73" s="235"/>
      <c r="S73" s="235" t="s">
        <v>311</v>
      </c>
      <c r="T73" s="235" t="s">
        <v>312</v>
      </c>
      <c r="U73" s="235">
        <v>0</v>
      </c>
      <c r="V73" s="235">
        <f>ROUND(E73*U73,2)</f>
        <v>0</v>
      </c>
      <c r="W73" s="235"/>
      <c r="X73" s="235" t="s">
        <v>761</v>
      </c>
      <c r="Y73" s="235" t="s">
        <v>280</v>
      </c>
      <c r="Z73" s="214"/>
      <c r="AA73" s="214"/>
      <c r="AB73" s="214"/>
      <c r="AC73" s="214"/>
      <c r="AD73" s="214"/>
      <c r="AE73" s="214"/>
      <c r="AF73" s="214"/>
      <c r="AG73" s="214" t="s">
        <v>762</v>
      </c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</row>
    <row r="74" spans="1:60" x14ac:dyDescent="0.2">
      <c r="A74" s="241" t="s">
        <v>272</v>
      </c>
      <c r="B74" s="242" t="s">
        <v>239</v>
      </c>
      <c r="C74" s="261" t="s">
        <v>240</v>
      </c>
      <c r="D74" s="243"/>
      <c r="E74" s="244"/>
      <c r="F74" s="245"/>
      <c r="G74" s="246">
        <f>SUMIF(AG75:AG81,"&lt;&gt;NOR",G75:G81)</f>
        <v>0</v>
      </c>
      <c r="H74" s="240"/>
      <c r="I74" s="240">
        <f>SUM(I75:I81)</f>
        <v>0</v>
      </c>
      <c r="J74" s="240"/>
      <c r="K74" s="240">
        <f>SUM(K75:K81)</f>
        <v>0</v>
      </c>
      <c r="L74" s="240"/>
      <c r="M74" s="240">
        <f>SUM(M75:M81)</f>
        <v>0</v>
      </c>
      <c r="N74" s="239"/>
      <c r="O74" s="239">
        <f>SUM(O75:O81)</f>
        <v>12.13</v>
      </c>
      <c r="P74" s="239"/>
      <c r="Q74" s="239">
        <f>SUM(Q75:Q81)</f>
        <v>0</v>
      </c>
      <c r="R74" s="240"/>
      <c r="S74" s="240"/>
      <c r="T74" s="240"/>
      <c r="U74" s="240"/>
      <c r="V74" s="240">
        <f>SUM(V75:V81)</f>
        <v>24.89</v>
      </c>
      <c r="W74" s="240"/>
      <c r="X74" s="240"/>
      <c r="Y74" s="240"/>
      <c r="AG74" t="s">
        <v>273</v>
      </c>
    </row>
    <row r="75" spans="1:60" ht="22.5" outlineLevel="1" x14ac:dyDescent="0.2">
      <c r="A75" s="254">
        <v>64</v>
      </c>
      <c r="B75" s="255" t="s">
        <v>1423</v>
      </c>
      <c r="C75" s="264" t="s">
        <v>1424</v>
      </c>
      <c r="D75" s="256" t="s">
        <v>351</v>
      </c>
      <c r="E75" s="257">
        <v>55</v>
      </c>
      <c r="F75" s="258"/>
      <c r="G75" s="259">
        <f>ROUND(E75*F75,2)</f>
        <v>0</v>
      </c>
      <c r="H75" s="236"/>
      <c r="I75" s="235">
        <f>ROUND(E75*H75,2)</f>
        <v>0</v>
      </c>
      <c r="J75" s="236"/>
      <c r="K75" s="235">
        <f>ROUND(E75*J75,2)</f>
        <v>0</v>
      </c>
      <c r="L75" s="235">
        <v>21</v>
      </c>
      <c r="M75" s="235">
        <f>G75*(1+L75/100)</f>
        <v>0</v>
      </c>
      <c r="N75" s="234">
        <v>0</v>
      </c>
      <c r="O75" s="234">
        <f>ROUND(E75*N75,2)</f>
        <v>0</v>
      </c>
      <c r="P75" s="234">
        <v>0</v>
      </c>
      <c r="Q75" s="234">
        <f>ROUND(E75*P75,2)</f>
        <v>0</v>
      </c>
      <c r="R75" s="235"/>
      <c r="S75" s="235" t="s">
        <v>277</v>
      </c>
      <c r="T75" s="235" t="s">
        <v>278</v>
      </c>
      <c r="U75" s="235">
        <v>8.1759999999999999E-2</v>
      </c>
      <c r="V75" s="235">
        <f>ROUND(E75*U75,2)</f>
        <v>4.5</v>
      </c>
      <c r="W75" s="235"/>
      <c r="X75" s="235" t="s">
        <v>279</v>
      </c>
      <c r="Y75" s="235" t="s">
        <v>280</v>
      </c>
      <c r="Z75" s="214"/>
      <c r="AA75" s="214"/>
      <c r="AB75" s="214"/>
      <c r="AC75" s="214"/>
      <c r="AD75" s="214"/>
      <c r="AE75" s="214"/>
      <c r="AF75" s="214"/>
      <c r="AG75" s="214" t="s">
        <v>293</v>
      </c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</row>
    <row r="76" spans="1:60" outlineLevel="1" x14ac:dyDescent="0.2">
      <c r="A76" s="248">
        <v>65</v>
      </c>
      <c r="B76" s="249" t="s">
        <v>1425</v>
      </c>
      <c r="C76" s="262" t="s">
        <v>1426</v>
      </c>
      <c r="D76" s="250" t="s">
        <v>276</v>
      </c>
      <c r="E76" s="251">
        <v>14.56</v>
      </c>
      <c r="F76" s="252"/>
      <c r="G76" s="253">
        <f>ROUND(E76*F76,2)</f>
        <v>0</v>
      </c>
      <c r="H76" s="236"/>
      <c r="I76" s="235">
        <f>ROUND(E76*H76,2)</f>
        <v>0</v>
      </c>
      <c r="J76" s="236"/>
      <c r="K76" s="235">
        <f>ROUND(E76*J76,2)</f>
        <v>0</v>
      </c>
      <c r="L76" s="235">
        <v>21</v>
      </c>
      <c r="M76" s="235">
        <f>G76*(1+L76/100)</f>
        <v>0</v>
      </c>
      <c r="N76" s="234">
        <v>0</v>
      </c>
      <c r="O76" s="234">
        <f>ROUND(E76*N76,2)</f>
        <v>0</v>
      </c>
      <c r="P76" s="234">
        <v>0</v>
      </c>
      <c r="Q76" s="234">
        <f>ROUND(E76*P76,2)</f>
        <v>0</v>
      </c>
      <c r="R76" s="235"/>
      <c r="S76" s="235" t="s">
        <v>277</v>
      </c>
      <c r="T76" s="235" t="s">
        <v>278</v>
      </c>
      <c r="U76" s="235">
        <v>0.19</v>
      </c>
      <c r="V76" s="235">
        <f>ROUND(E76*U76,2)</f>
        <v>2.77</v>
      </c>
      <c r="W76" s="235"/>
      <c r="X76" s="235" t="s">
        <v>279</v>
      </c>
      <c r="Y76" s="235" t="s">
        <v>280</v>
      </c>
      <c r="Z76" s="214"/>
      <c r="AA76" s="214"/>
      <c r="AB76" s="214"/>
      <c r="AC76" s="214"/>
      <c r="AD76" s="214"/>
      <c r="AE76" s="214"/>
      <c r="AF76" s="214"/>
      <c r="AG76" s="214" t="s">
        <v>281</v>
      </c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</row>
    <row r="77" spans="1:60" outlineLevel="2" x14ac:dyDescent="0.2">
      <c r="A77" s="231"/>
      <c r="B77" s="232"/>
      <c r="C77" s="263" t="s">
        <v>1427</v>
      </c>
      <c r="D77" s="237"/>
      <c r="E77" s="238">
        <v>14.56</v>
      </c>
      <c r="F77" s="235"/>
      <c r="G77" s="235"/>
      <c r="H77" s="235"/>
      <c r="I77" s="235"/>
      <c r="J77" s="235"/>
      <c r="K77" s="235"/>
      <c r="L77" s="235"/>
      <c r="M77" s="235"/>
      <c r="N77" s="234"/>
      <c r="O77" s="234"/>
      <c r="P77" s="234"/>
      <c r="Q77" s="234"/>
      <c r="R77" s="235"/>
      <c r="S77" s="235"/>
      <c r="T77" s="235"/>
      <c r="U77" s="235"/>
      <c r="V77" s="235"/>
      <c r="W77" s="235"/>
      <c r="X77" s="235"/>
      <c r="Y77" s="235"/>
      <c r="Z77" s="214"/>
      <c r="AA77" s="214"/>
      <c r="AB77" s="214"/>
      <c r="AC77" s="214"/>
      <c r="AD77" s="214"/>
      <c r="AE77" s="214"/>
      <c r="AF77" s="214"/>
      <c r="AG77" s="214" t="s">
        <v>283</v>
      </c>
      <c r="AH77" s="214">
        <v>0</v>
      </c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</row>
    <row r="78" spans="1:60" ht="22.5" outlineLevel="1" x14ac:dyDescent="0.2">
      <c r="A78" s="254">
        <v>66</v>
      </c>
      <c r="B78" s="255" t="s">
        <v>1428</v>
      </c>
      <c r="C78" s="264" t="s">
        <v>1429</v>
      </c>
      <c r="D78" s="256" t="s">
        <v>351</v>
      </c>
      <c r="E78" s="257">
        <v>110</v>
      </c>
      <c r="F78" s="258"/>
      <c r="G78" s="259">
        <f>ROUND(E78*F78,2)</f>
        <v>0</v>
      </c>
      <c r="H78" s="236"/>
      <c r="I78" s="235">
        <f>ROUND(E78*H78,2)</f>
        <v>0</v>
      </c>
      <c r="J78" s="236"/>
      <c r="K78" s="235">
        <f>ROUND(E78*J78,2)</f>
        <v>0</v>
      </c>
      <c r="L78" s="235">
        <v>21</v>
      </c>
      <c r="M78" s="235">
        <f>G78*(1+L78/100)</f>
        <v>0</v>
      </c>
      <c r="N78" s="234">
        <v>0.11025</v>
      </c>
      <c r="O78" s="234">
        <f>ROUND(E78*N78,2)</f>
        <v>12.13</v>
      </c>
      <c r="P78" s="234">
        <v>0</v>
      </c>
      <c r="Q78" s="234">
        <f>ROUND(E78*P78,2)</f>
        <v>0</v>
      </c>
      <c r="R78" s="235"/>
      <c r="S78" s="235" t="s">
        <v>277</v>
      </c>
      <c r="T78" s="235" t="s">
        <v>278</v>
      </c>
      <c r="U78" s="235">
        <v>5.28E-2</v>
      </c>
      <c r="V78" s="235">
        <f>ROUND(E78*U78,2)</f>
        <v>5.81</v>
      </c>
      <c r="W78" s="235"/>
      <c r="X78" s="235" t="s">
        <v>279</v>
      </c>
      <c r="Y78" s="235" t="s">
        <v>280</v>
      </c>
      <c r="Z78" s="214"/>
      <c r="AA78" s="214"/>
      <c r="AB78" s="214"/>
      <c r="AC78" s="214"/>
      <c r="AD78" s="214"/>
      <c r="AE78" s="214"/>
      <c r="AF78" s="214"/>
      <c r="AG78" s="214" t="s">
        <v>281</v>
      </c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</row>
    <row r="79" spans="1:60" outlineLevel="1" x14ac:dyDescent="0.2">
      <c r="A79" s="254">
        <v>67</v>
      </c>
      <c r="B79" s="255" t="s">
        <v>1430</v>
      </c>
      <c r="C79" s="264" t="s">
        <v>1431</v>
      </c>
      <c r="D79" s="256" t="s">
        <v>351</v>
      </c>
      <c r="E79" s="257">
        <v>55</v>
      </c>
      <c r="F79" s="258"/>
      <c r="G79" s="259">
        <f>ROUND(E79*F79,2)</f>
        <v>0</v>
      </c>
      <c r="H79" s="236"/>
      <c r="I79" s="235">
        <f>ROUND(E79*H79,2)</f>
        <v>0</v>
      </c>
      <c r="J79" s="236"/>
      <c r="K79" s="235">
        <f>ROUND(E79*J79,2)</f>
        <v>0</v>
      </c>
      <c r="L79" s="235">
        <v>21</v>
      </c>
      <c r="M79" s="235">
        <f>G79*(1+L79/100)</f>
        <v>0</v>
      </c>
      <c r="N79" s="234">
        <v>6.0000000000000002E-5</v>
      </c>
      <c r="O79" s="234">
        <f>ROUND(E79*N79,2)</f>
        <v>0</v>
      </c>
      <c r="P79" s="234">
        <v>0</v>
      </c>
      <c r="Q79" s="234">
        <f>ROUND(E79*P79,2)</f>
        <v>0</v>
      </c>
      <c r="R79" s="235"/>
      <c r="S79" s="235" t="s">
        <v>277</v>
      </c>
      <c r="T79" s="235" t="s">
        <v>278</v>
      </c>
      <c r="U79" s="235">
        <v>2.5999999999999999E-2</v>
      </c>
      <c r="V79" s="235">
        <f>ROUND(E79*U79,2)</f>
        <v>1.43</v>
      </c>
      <c r="W79" s="235"/>
      <c r="X79" s="235" t="s">
        <v>279</v>
      </c>
      <c r="Y79" s="235" t="s">
        <v>280</v>
      </c>
      <c r="Z79" s="214"/>
      <c r="AA79" s="214"/>
      <c r="AB79" s="214"/>
      <c r="AC79" s="214"/>
      <c r="AD79" s="214"/>
      <c r="AE79" s="214"/>
      <c r="AF79" s="214"/>
      <c r="AG79" s="214" t="s">
        <v>281</v>
      </c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</row>
    <row r="80" spans="1:60" outlineLevel="1" x14ac:dyDescent="0.2">
      <c r="A80" s="254">
        <v>68</v>
      </c>
      <c r="B80" s="255" t="s">
        <v>1432</v>
      </c>
      <c r="C80" s="264" t="s">
        <v>1433</v>
      </c>
      <c r="D80" s="256" t="s">
        <v>351</v>
      </c>
      <c r="E80" s="257">
        <v>55</v>
      </c>
      <c r="F80" s="258"/>
      <c r="G80" s="259">
        <f>ROUND(E80*F80,2)</f>
        <v>0</v>
      </c>
      <c r="H80" s="236"/>
      <c r="I80" s="235">
        <f>ROUND(E80*H80,2)</f>
        <v>0</v>
      </c>
      <c r="J80" s="236"/>
      <c r="K80" s="235">
        <f>ROUND(E80*J80,2)</f>
        <v>0</v>
      </c>
      <c r="L80" s="235">
        <v>21</v>
      </c>
      <c r="M80" s="235">
        <f>G80*(1+L80/100)</f>
        <v>0</v>
      </c>
      <c r="N80" s="234">
        <v>0</v>
      </c>
      <c r="O80" s="234">
        <f>ROUND(E80*N80,2)</f>
        <v>0</v>
      </c>
      <c r="P80" s="234">
        <v>0</v>
      </c>
      <c r="Q80" s="234">
        <f>ROUND(E80*P80,2)</f>
        <v>0</v>
      </c>
      <c r="R80" s="235"/>
      <c r="S80" s="235" t="s">
        <v>277</v>
      </c>
      <c r="T80" s="235" t="s">
        <v>278</v>
      </c>
      <c r="U80" s="235">
        <v>0.1888</v>
      </c>
      <c r="V80" s="235">
        <f>ROUND(E80*U80,2)</f>
        <v>10.38</v>
      </c>
      <c r="W80" s="235"/>
      <c r="X80" s="235" t="s">
        <v>279</v>
      </c>
      <c r="Y80" s="235" t="s">
        <v>280</v>
      </c>
      <c r="Z80" s="214"/>
      <c r="AA80" s="214"/>
      <c r="AB80" s="214"/>
      <c r="AC80" s="214"/>
      <c r="AD80" s="214"/>
      <c r="AE80" s="214"/>
      <c r="AF80" s="214"/>
      <c r="AG80" s="214" t="s">
        <v>281</v>
      </c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</row>
    <row r="81" spans="1:60" outlineLevel="1" x14ac:dyDescent="0.2">
      <c r="A81" s="254">
        <v>69</v>
      </c>
      <c r="B81" s="255" t="s">
        <v>1406</v>
      </c>
      <c r="C81" s="264" t="s">
        <v>1434</v>
      </c>
      <c r="D81" s="256" t="s">
        <v>351</v>
      </c>
      <c r="E81" s="257">
        <v>60</v>
      </c>
      <c r="F81" s="258"/>
      <c r="G81" s="259">
        <f>ROUND(E81*F81,2)</f>
        <v>0</v>
      </c>
      <c r="H81" s="236"/>
      <c r="I81" s="235">
        <f>ROUND(E81*H81,2)</f>
        <v>0</v>
      </c>
      <c r="J81" s="236"/>
      <c r="K81" s="235">
        <f>ROUND(E81*J81,2)</f>
        <v>0</v>
      </c>
      <c r="L81" s="235">
        <v>21</v>
      </c>
      <c r="M81" s="235">
        <f>G81*(1+L81/100)</f>
        <v>0</v>
      </c>
      <c r="N81" s="234">
        <v>0</v>
      </c>
      <c r="O81" s="234">
        <f>ROUND(E81*N81,2)</f>
        <v>0</v>
      </c>
      <c r="P81" s="234">
        <v>0</v>
      </c>
      <c r="Q81" s="234">
        <f>ROUND(E81*P81,2)</f>
        <v>0</v>
      </c>
      <c r="R81" s="235"/>
      <c r="S81" s="235" t="s">
        <v>311</v>
      </c>
      <c r="T81" s="235" t="s">
        <v>312</v>
      </c>
      <c r="U81" s="235">
        <v>0</v>
      </c>
      <c r="V81" s="235">
        <f>ROUND(E81*U81,2)</f>
        <v>0</v>
      </c>
      <c r="W81" s="235"/>
      <c r="X81" s="235" t="s">
        <v>761</v>
      </c>
      <c r="Y81" s="235" t="s">
        <v>280</v>
      </c>
      <c r="Z81" s="214"/>
      <c r="AA81" s="214"/>
      <c r="AB81" s="214"/>
      <c r="AC81" s="214"/>
      <c r="AD81" s="214"/>
      <c r="AE81" s="214"/>
      <c r="AF81" s="214"/>
      <c r="AG81" s="214" t="s">
        <v>762</v>
      </c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</row>
    <row r="82" spans="1:60" x14ac:dyDescent="0.2">
      <c r="A82" s="241" t="s">
        <v>272</v>
      </c>
      <c r="B82" s="242" t="s">
        <v>244</v>
      </c>
      <c r="C82" s="261" t="s">
        <v>29</v>
      </c>
      <c r="D82" s="243"/>
      <c r="E82" s="244"/>
      <c r="F82" s="245"/>
      <c r="G82" s="246">
        <f>SUMIF(AG83:AG83,"&lt;&gt;NOR",G83:G83)</f>
        <v>0</v>
      </c>
      <c r="H82" s="240"/>
      <c r="I82" s="240">
        <f>SUM(I83:I83)</f>
        <v>0</v>
      </c>
      <c r="J82" s="240"/>
      <c r="K82" s="240">
        <f>SUM(K83:K83)</f>
        <v>0</v>
      </c>
      <c r="L82" s="240"/>
      <c r="M82" s="240">
        <f>SUM(M83:M83)</f>
        <v>0</v>
      </c>
      <c r="N82" s="239"/>
      <c r="O82" s="239">
        <f>SUM(O83:O83)</f>
        <v>0</v>
      </c>
      <c r="P82" s="239"/>
      <c r="Q82" s="239">
        <f>SUM(Q83:Q83)</f>
        <v>0</v>
      </c>
      <c r="R82" s="240"/>
      <c r="S82" s="240"/>
      <c r="T82" s="240"/>
      <c r="U82" s="240"/>
      <c r="V82" s="240">
        <f>SUM(V83:V83)</f>
        <v>0</v>
      </c>
      <c r="W82" s="240"/>
      <c r="X82" s="240"/>
      <c r="Y82" s="240"/>
      <c r="AG82" t="s">
        <v>273</v>
      </c>
    </row>
    <row r="83" spans="1:60" outlineLevel="1" x14ac:dyDescent="0.2">
      <c r="A83" s="248">
        <v>70</v>
      </c>
      <c r="B83" s="249" t="s">
        <v>1435</v>
      </c>
      <c r="C83" s="262" t="s">
        <v>1141</v>
      </c>
      <c r="D83" s="250" t="s">
        <v>804</v>
      </c>
      <c r="E83" s="251">
        <v>1</v>
      </c>
      <c r="F83" s="252"/>
      <c r="G83" s="253">
        <f>ROUND(E83*F83,2)</f>
        <v>0</v>
      </c>
      <c r="H83" s="236"/>
      <c r="I83" s="235">
        <f>ROUND(E83*H83,2)</f>
        <v>0</v>
      </c>
      <c r="J83" s="236"/>
      <c r="K83" s="235">
        <f>ROUND(E83*J83,2)</f>
        <v>0</v>
      </c>
      <c r="L83" s="235">
        <v>21</v>
      </c>
      <c r="M83" s="235">
        <f>G83*(1+L83/100)</f>
        <v>0</v>
      </c>
      <c r="N83" s="234">
        <v>0</v>
      </c>
      <c r="O83" s="234">
        <f>ROUND(E83*N83,2)</f>
        <v>0</v>
      </c>
      <c r="P83" s="234">
        <v>0</v>
      </c>
      <c r="Q83" s="234">
        <f>ROUND(E83*P83,2)</f>
        <v>0</v>
      </c>
      <c r="R83" s="235"/>
      <c r="S83" s="235" t="s">
        <v>277</v>
      </c>
      <c r="T83" s="235" t="s">
        <v>312</v>
      </c>
      <c r="U83" s="235">
        <v>0</v>
      </c>
      <c r="V83" s="235">
        <f>ROUND(E83*U83,2)</f>
        <v>0</v>
      </c>
      <c r="W83" s="235"/>
      <c r="X83" s="235" t="s">
        <v>805</v>
      </c>
      <c r="Y83" s="235" t="s">
        <v>280</v>
      </c>
      <c r="Z83" s="214"/>
      <c r="AA83" s="214"/>
      <c r="AB83" s="214"/>
      <c r="AC83" s="214"/>
      <c r="AD83" s="214"/>
      <c r="AE83" s="214"/>
      <c r="AF83" s="214"/>
      <c r="AG83" s="214" t="s">
        <v>809</v>
      </c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</row>
    <row r="84" spans="1:60" x14ac:dyDescent="0.2">
      <c r="A84" s="3"/>
      <c r="B84" s="4"/>
      <c r="C84" s="266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AE84">
        <v>12</v>
      </c>
      <c r="AF84">
        <v>21</v>
      </c>
      <c r="AG84" t="s">
        <v>258</v>
      </c>
    </row>
    <row r="85" spans="1:60" x14ac:dyDescent="0.2">
      <c r="A85" s="217"/>
      <c r="B85" s="218" t="s">
        <v>31</v>
      </c>
      <c r="C85" s="267"/>
      <c r="D85" s="219"/>
      <c r="E85" s="220"/>
      <c r="F85" s="220"/>
      <c r="G85" s="247">
        <f>G8+G62+G72+G74+G82</f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AE85">
        <f>SUMIF(L7:L83,AE84,G7:G83)</f>
        <v>0</v>
      </c>
      <c r="AF85">
        <f>SUMIF(L7:L83,AF84,G7:G83)</f>
        <v>0</v>
      </c>
      <c r="AG85" t="s">
        <v>810</v>
      </c>
    </row>
    <row r="86" spans="1:60" x14ac:dyDescent="0.2">
      <c r="A86" s="3"/>
      <c r="B86" s="4"/>
      <c r="C86" s="266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60" x14ac:dyDescent="0.2">
      <c r="A87" s="3"/>
      <c r="B87" s="4"/>
      <c r="C87" s="266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60" x14ac:dyDescent="0.2">
      <c r="A88" s="221" t="s">
        <v>811</v>
      </c>
      <c r="B88" s="221"/>
      <c r="C88" s="268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60" x14ac:dyDescent="0.2">
      <c r="A89" s="222"/>
      <c r="B89" s="223"/>
      <c r="C89" s="269"/>
      <c r="D89" s="223"/>
      <c r="E89" s="223"/>
      <c r="F89" s="223"/>
      <c r="G89" s="224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AG89" t="s">
        <v>812</v>
      </c>
    </row>
    <row r="90" spans="1:60" x14ac:dyDescent="0.2">
      <c r="A90" s="225"/>
      <c r="B90" s="226"/>
      <c r="C90" s="270"/>
      <c r="D90" s="226"/>
      <c r="E90" s="226"/>
      <c r="F90" s="226"/>
      <c r="G90" s="227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60" x14ac:dyDescent="0.2">
      <c r="A91" s="225"/>
      <c r="B91" s="226"/>
      <c r="C91" s="270"/>
      <c r="D91" s="226"/>
      <c r="E91" s="226"/>
      <c r="F91" s="226"/>
      <c r="G91" s="227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60" x14ac:dyDescent="0.2">
      <c r="A92" s="225"/>
      <c r="B92" s="226"/>
      <c r="C92" s="270"/>
      <c r="D92" s="226"/>
      <c r="E92" s="226"/>
      <c r="F92" s="226"/>
      <c r="G92" s="227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60" x14ac:dyDescent="0.2">
      <c r="A93" s="228"/>
      <c r="B93" s="229"/>
      <c r="C93" s="271"/>
      <c r="D93" s="229"/>
      <c r="E93" s="229"/>
      <c r="F93" s="229"/>
      <c r="G93" s="23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60" x14ac:dyDescent="0.2">
      <c r="A94" s="3"/>
      <c r="B94" s="4"/>
      <c r="C94" s="266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60" x14ac:dyDescent="0.2">
      <c r="C95" s="272"/>
      <c r="D95" s="10"/>
      <c r="AG95" t="s">
        <v>813</v>
      </c>
    </row>
    <row r="96" spans="1:60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88:C88"/>
    <mergeCell ref="A89:G93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52</v>
      </c>
      <c r="C3" s="203" t="s">
        <v>53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61</v>
      </c>
      <c r="C4" s="206" t="s">
        <v>62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193</v>
      </c>
      <c r="C8" s="261" t="s">
        <v>194</v>
      </c>
      <c r="D8" s="243"/>
      <c r="E8" s="244"/>
      <c r="F8" s="245"/>
      <c r="G8" s="246">
        <f>SUMIF(AG9:AG14,"&lt;&gt;NOR",G9:G14)</f>
        <v>0</v>
      </c>
      <c r="H8" s="240"/>
      <c r="I8" s="240">
        <f>SUM(I9:I14)</f>
        <v>0</v>
      </c>
      <c r="J8" s="240"/>
      <c r="K8" s="240">
        <f>SUM(K9:K14)</f>
        <v>0</v>
      </c>
      <c r="L8" s="240"/>
      <c r="M8" s="240">
        <f>SUM(M9:M14)</f>
        <v>0</v>
      </c>
      <c r="N8" s="239"/>
      <c r="O8" s="239">
        <f>SUM(O9:O14)</f>
        <v>0</v>
      </c>
      <c r="P8" s="239"/>
      <c r="Q8" s="239">
        <f>SUM(Q9:Q14)</f>
        <v>0</v>
      </c>
      <c r="R8" s="240"/>
      <c r="S8" s="240"/>
      <c r="T8" s="240"/>
      <c r="U8" s="240"/>
      <c r="V8" s="240">
        <f>SUM(V9:V14)</f>
        <v>0</v>
      </c>
      <c r="W8" s="240"/>
      <c r="X8" s="240"/>
      <c r="Y8" s="240"/>
      <c r="AG8" t="s">
        <v>273</v>
      </c>
    </row>
    <row r="9" spans="1:60" ht="45" outlineLevel="1" x14ac:dyDescent="0.2">
      <c r="A9" s="254">
        <v>1</v>
      </c>
      <c r="B9" s="255" t="s">
        <v>1436</v>
      </c>
      <c r="C9" s="264" t="s">
        <v>1437</v>
      </c>
      <c r="D9" s="256" t="s">
        <v>374</v>
      </c>
      <c r="E9" s="257">
        <v>1</v>
      </c>
      <c r="F9" s="258"/>
      <c r="G9" s="259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311</v>
      </c>
      <c r="T9" s="235" t="s">
        <v>312</v>
      </c>
      <c r="U9" s="235">
        <v>0</v>
      </c>
      <c r="V9" s="235">
        <f>ROUND(E9*U9,2)</f>
        <v>0</v>
      </c>
      <c r="W9" s="235"/>
      <c r="X9" s="235" t="s">
        <v>484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485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1" x14ac:dyDescent="0.2">
      <c r="A10" s="254">
        <v>2</v>
      </c>
      <c r="B10" s="255" t="s">
        <v>1438</v>
      </c>
      <c r="C10" s="264" t="s">
        <v>1439</v>
      </c>
      <c r="D10" s="256" t="s">
        <v>310</v>
      </c>
      <c r="E10" s="257">
        <v>1</v>
      </c>
      <c r="F10" s="258"/>
      <c r="G10" s="259">
        <f>ROUND(E10*F10,2)</f>
        <v>0</v>
      </c>
      <c r="H10" s="236"/>
      <c r="I10" s="235">
        <f>ROUND(E10*H10,2)</f>
        <v>0</v>
      </c>
      <c r="J10" s="236"/>
      <c r="K10" s="235">
        <f>ROUND(E10*J10,2)</f>
        <v>0</v>
      </c>
      <c r="L10" s="235">
        <v>21</v>
      </c>
      <c r="M10" s="235">
        <f>G10*(1+L10/100)</f>
        <v>0</v>
      </c>
      <c r="N10" s="234">
        <v>0</v>
      </c>
      <c r="O10" s="234">
        <f>ROUND(E10*N10,2)</f>
        <v>0</v>
      </c>
      <c r="P10" s="234">
        <v>0</v>
      </c>
      <c r="Q10" s="234">
        <f>ROUND(E10*P10,2)</f>
        <v>0</v>
      </c>
      <c r="R10" s="235"/>
      <c r="S10" s="235" t="s">
        <v>311</v>
      </c>
      <c r="T10" s="235" t="s">
        <v>312</v>
      </c>
      <c r="U10" s="235">
        <v>0</v>
      </c>
      <c r="V10" s="235">
        <f>ROUND(E10*U10,2)</f>
        <v>0</v>
      </c>
      <c r="W10" s="235"/>
      <c r="X10" s="235" t="s">
        <v>484</v>
      </c>
      <c r="Y10" s="235" t="s">
        <v>280</v>
      </c>
      <c r="Z10" s="214"/>
      <c r="AA10" s="214"/>
      <c r="AB10" s="214"/>
      <c r="AC10" s="214"/>
      <c r="AD10" s="214"/>
      <c r="AE10" s="214"/>
      <c r="AF10" s="214"/>
      <c r="AG10" s="214" t="s">
        <v>485</v>
      </c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ht="22.5" outlineLevel="1" x14ac:dyDescent="0.2">
      <c r="A11" s="254">
        <v>3</v>
      </c>
      <c r="B11" s="255" t="s">
        <v>1440</v>
      </c>
      <c r="C11" s="264" t="s">
        <v>1441</v>
      </c>
      <c r="D11" s="256" t="s">
        <v>374</v>
      </c>
      <c r="E11" s="257">
        <v>1</v>
      </c>
      <c r="F11" s="258"/>
      <c r="G11" s="259">
        <f>ROUND(E11*F11,2)</f>
        <v>0</v>
      </c>
      <c r="H11" s="236"/>
      <c r="I11" s="235">
        <f>ROUND(E11*H11,2)</f>
        <v>0</v>
      </c>
      <c r="J11" s="236"/>
      <c r="K11" s="235">
        <f>ROUND(E11*J11,2)</f>
        <v>0</v>
      </c>
      <c r="L11" s="235">
        <v>21</v>
      </c>
      <c r="M11" s="235">
        <f>G11*(1+L11/100)</f>
        <v>0</v>
      </c>
      <c r="N11" s="234">
        <v>0</v>
      </c>
      <c r="O11" s="234">
        <f>ROUND(E11*N11,2)</f>
        <v>0</v>
      </c>
      <c r="P11" s="234">
        <v>0</v>
      </c>
      <c r="Q11" s="234">
        <f>ROUND(E11*P11,2)</f>
        <v>0</v>
      </c>
      <c r="R11" s="235"/>
      <c r="S11" s="235" t="s">
        <v>311</v>
      </c>
      <c r="T11" s="235" t="s">
        <v>312</v>
      </c>
      <c r="U11" s="235">
        <v>0</v>
      </c>
      <c r="V11" s="235">
        <f>ROUND(E11*U11,2)</f>
        <v>0</v>
      </c>
      <c r="W11" s="235"/>
      <c r="X11" s="235" t="s">
        <v>484</v>
      </c>
      <c r="Y11" s="235" t="s">
        <v>280</v>
      </c>
      <c r="Z11" s="214"/>
      <c r="AA11" s="214"/>
      <c r="AB11" s="214"/>
      <c r="AC11" s="214"/>
      <c r="AD11" s="214"/>
      <c r="AE11" s="214"/>
      <c r="AF11" s="214"/>
      <c r="AG11" s="214" t="s">
        <v>485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ht="22.5" outlineLevel="1" x14ac:dyDescent="0.2">
      <c r="A12" s="254">
        <v>4</v>
      </c>
      <c r="B12" s="255" t="s">
        <v>1442</v>
      </c>
      <c r="C12" s="264" t="s">
        <v>1443</v>
      </c>
      <c r="D12" s="256" t="s">
        <v>310</v>
      </c>
      <c r="E12" s="257">
        <v>1</v>
      </c>
      <c r="F12" s="258"/>
      <c r="G12" s="259">
        <f>ROUND(E12*F12,2)</f>
        <v>0</v>
      </c>
      <c r="H12" s="236"/>
      <c r="I12" s="235">
        <f>ROUND(E12*H12,2)</f>
        <v>0</v>
      </c>
      <c r="J12" s="236"/>
      <c r="K12" s="235">
        <f>ROUND(E12*J12,2)</f>
        <v>0</v>
      </c>
      <c r="L12" s="235">
        <v>21</v>
      </c>
      <c r="M12" s="235">
        <f>G12*(1+L12/100)</f>
        <v>0</v>
      </c>
      <c r="N12" s="234">
        <v>0</v>
      </c>
      <c r="O12" s="234">
        <f>ROUND(E12*N12,2)</f>
        <v>0</v>
      </c>
      <c r="P12" s="234">
        <v>0</v>
      </c>
      <c r="Q12" s="234">
        <f>ROUND(E12*P12,2)</f>
        <v>0</v>
      </c>
      <c r="R12" s="235"/>
      <c r="S12" s="235" t="s">
        <v>311</v>
      </c>
      <c r="T12" s="235" t="s">
        <v>312</v>
      </c>
      <c r="U12" s="235">
        <v>0</v>
      </c>
      <c r="V12" s="235">
        <f>ROUND(E12*U12,2)</f>
        <v>0</v>
      </c>
      <c r="W12" s="235"/>
      <c r="X12" s="235" t="s">
        <v>484</v>
      </c>
      <c r="Y12" s="235" t="s">
        <v>280</v>
      </c>
      <c r="Z12" s="214"/>
      <c r="AA12" s="214"/>
      <c r="AB12" s="214"/>
      <c r="AC12" s="214"/>
      <c r="AD12" s="214"/>
      <c r="AE12" s="214"/>
      <c r="AF12" s="214"/>
      <c r="AG12" s="214" t="s">
        <v>485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ht="22.5" outlineLevel="1" x14ac:dyDescent="0.2">
      <c r="A13" s="254">
        <v>5</v>
      </c>
      <c r="B13" s="255" t="s">
        <v>1444</v>
      </c>
      <c r="C13" s="264" t="s">
        <v>1445</v>
      </c>
      <c r="D13" s="256" t="s">
        <v>351</v>
      </c>
      <c r="E13" s="257">
        <v>1</v>
      </c>
      <c r="F13" s="258"/>
      <c r="G13" s="259">
        <f>ROUND(E13*F13,2)</f>
        <v>0</v>
      </c>
      <c r="H13" s="236"/>
      <c r="I13" s="235">
        <f>ROUND(E13*H13,2)</f>
        <v>0</v>
      </c>
      <c r="J13" s="236"/>
      <c r="K13" s="235">
        <f>ROUND(E13*J13,2)</f>
        <v>0</v>
      </c>
      <c r="L13" s="235">
        <v>21</v>
      </c>
      <c r="M13" s="235">
        <f>G13*(1+L13/100)</f>
        <v>0</v>
      </c>
      <c r="N13" s="234">
        <v>0</v>
      </c>
      <c r="O13" s="234">
        <f>ROUND(E13*N13,2)</f>
        <v>0</v>
      </c>
      <c r="P13" s="234">
        <v>0</v>
      </c>
      <c r="Q13" s="234">
        <f>ROUND(E13*P13,2)</f>
        <v>0</v>
      </c>
      <c r="R13" s="235"/>
      <c r="S13" s="235" t="s">
        <v>311</v>
      </c>
      <c r="T13" s="235" t="s">
        <v>312</v>
      </c>
      <c r="U13" s="235">
        <v>0</v>
      </c>
      <c r="V13" s="235">
        <f>ROUND(E13*U13,2)</f>
        <v>0</v>
      </c>
      <c r="W13" s="235"/>
      <c r="X13" s="235" t="s">
        <v>484</v>
      </c>
      <c r="Y13" s="235" t="s">
        <v>280</v>
      </c>
      <c r="Z13" s="214"/>
      <c r="AA13" s="214"/>
      <c r="AB13" s="214"/>
      <c r="AC13" s="214"/>
      <c r="AD13" s="214"/>
      <c r="AE13" s="214"/>
      <c r="AF13" s="214"/>
      <c r="AG13" s="214" t="s">
        <v>485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ht="22.5" outlineLevel="1" x14ac:dyDescent="0.2">
      <c r="A14" s="254">
        <v>6</v>
      </c>
      <c r="B14" s="255" t="s">
        <v>1446</v>
      </c>
      <c r="C14" s="264" t="s">
        <v>1447</v>
      </c>
      <c r="D14" s="256" t="s">
        <v>351</v>
      </c>
      <c r="E14" s="257">
        <v>1</v>
      </c>
      <c r="F14" s="258"/>
      <c r="G14" s="259">
        <f>ROUND(E14*F14,2)</f>
        <v>0</v>
      </c>
      <c r="H14" s="236"/>
      <c r="I14" s="235">
        <f>ROUND(E14*H14,2)</f>
        <v>0</v>
      </c>
      <c r="J14" s="236"/>
      <c r="K14" s="235">
        <f>ROUND(E14*J14,2)</f>
        <v>0</v>
      </c>
      <c r="L14" s="235">
        <v>21</v>
      </c>
      <c r="M14" s="235">
        <f>G14*(1+L14/100)</f>
        <v>0</v>
      </c>
      <c r="N14" s="234">
        <v>0</v>
      </c>
      <c r="O14" s="234">
        <f>ROUND(E14*N14,2)</f>
        <v>0</v>
      </c>
      <c r="P14" s="234">
        <v>0</v>
      </c>
      <c r="Q14" s="234">
        <f>ROUND(E14*P14,2)</f>
        <v>0</v>
      </c>
      <c r="R14" s="235"/>
      <c r="S14" s="235" t="s">
        <v>311</v>
      </c>
      <c r="T14" s="235" t="s">
        <v>312</v>
      </c>
      <c r="U14" s="235">
        <v>0</v>
      </c>
      <c r="V14" s="235">
        <f>ROUND(E14*U14,2)</f>
        <v>0</v>
      </c>
      <c r="W14" s="235"/>
      <c r="X14" s="235" t="s">
        <v>484</v>
      </c>
      <c r="Y14" s="235" t="s">
        <v>280</v>
      </c>
      <c r="Z14" s="214"/>
      <c r="AA14" s="214"/>
      <c r="AB14" s="214"/>
      <c r="AC14" s="214"/>
      <c r="AD14" s="214"/>
      <c r="AE14" s="214"/>
      <c r="AF14" s="214"/>
      <c r="AG14" s="214" t="s">
        <v>485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ht="25.5" x14ac:dyDescent="0.2">
      <c r="A15" s="241" t="s">
        <v>272</v>
      </c>
      <c r="B15" s="242" t="s">
        <v>195</v>
      </c>
      <c r="C15" s="261" t="s">
        <v>196</v>
      </c>
      <c r="D15" s="243"/>
      <c r="E15" s="244"/>
      <c r="F15" s="245"/>
      <c r="G15" s="246">
        <f>SUMIF(AG16:AG22,"&lt;&gt;NOR",G16:G22)</f>
        <v>0</v>
      </c>
      <c r="H15" s="240"/>
      <c r="I15" s="240">
        <f>SUM(I16:I22)</f>
        <v>0</v>
      </c>
      <c r="J15" s="240"/>
      <c r="K15" s="240">
        <f>SUM(K16:K22)</f>
        <v>0</v>
      </c>
      <c r="L15" s="240"/>
      <c r="M15" s="240">
        <f>SUM(M16:M22)</f>
        <v>0</v>
      </c>
      <c r="N15" s="239"/>
      <c r="O15" s="239">
        <f>SUM(O16:O22)</f>
        <v>0</v>
      </c>
      <c r="P15" s="239"/>
      <c r="Q15" s="239">
        <f>SUM(Q16:Q22)</f>
        <v>0</v>
      </c>
      <c r="R15" s="240"/>
      <c r="S15" s="240"/>
      <c r="T15" s="240"/>
      <c r="U15" s="240"/>
      <c r="V15" s="240">
        <f>SUM(V16:V22)</f>
        <v>0</v>
      </c>
      <c r="W15" s="240"/>
      <c r="X15" s="240"/>
      <c r="Y15" s="240"/>
      <c r="AG15" t="s">
        <v>273</v>
      </c>
    </row>
    <row r="16" spans="1:60" ht="33.75" outlineLevel="1" x14ac:dyDescent="0.2">
      <c r="A16" s="254">
        <v>7</v>
      </c>
      <c r="B16" s="255" t="s">
        <v>1448</v>
      </c>
      <c r="C16" s="264" t="s">
        <v>1449</v>
      </c>
      <c r="D16" s="256" t="s">
        <v>374</v>
      </c>
      <c r="E16" s="257">
        <v>1</v>
      </c>
      <c r="F16" s="258"/>
      <c r="G16" s="259">
        <f>ROUND(E16*F16,2)</f>
        <v>0</v>
      </c>
      <c r="H16" s="236"/>
      <c r="I16" s="235">
        <f>ROUND(E16*H16,2)</f>
        <v>0</v>
      </c>
      <c r="J16" s="236"/>
      <c r="K16" s="235">
        <f>ROUND(E16*J16,2)</f>
        <v>0</v>
      </c>
      <c r="L16" s="235">
        <v>21</v>
      </c>
      <c r="M16" s="235">
        <f>G16*(1+L16/100)</f>
        <v>0</v>
      </c>
      <c r="N16" s="234">
        <v>0</v>
      </c>
      <c r="O16" s="234">
        <f>ROUND(E16*N16,2)</f>
        <v>0</v>
      </c>
      <c r="P16" s="234">
        <v>0</v>
      </c>
      <c r="Q16" s="234">
        <f>ROUND(E16*P16,2)</f>
        <v>0</v>
      </c>
      <c r="R16" s="235"/>
      <c r="S16" s="235" t="s">
        <v>311</v>
      </c>
      <c r="T16" s="235" t="s">
        <v>312</v>
      </c>
      <c r="U16" s="235">
        <v>0</v>
      </c>
      <c r="V16" s="235">
        <f>ROUND(E16*U16,2)</f>
        <v>0</v>
      </c>
      <c r="W16" s="235"/>
      <c r="X16" s="235" t="s">
        <v>346</v>
      </c>
      <c r="Y16" s="235" t="s">
        <v>280</v>
      </c>
      <c r="Z16" s="214"/>
      <c r="AA16" s="214"/>
      <c r="AB16" s="214"/>
      <c r="AC16" s="214"/>
      <c r="AD16" s="214"/>
      <c r="AE16" s="214"/>
      <c r="AF16" s="214"/>
      <c r="AG16" s="214" t="s">
        <v>347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ht="22.5" outlineLevel="1" x14ac:dyDescent="0.2">
      <c r="A17" s="254">
        <v>8</v>
      </c>
      <c r="B17" s="255" t="s">
        <v>1450</v>
      </c>
      <c r="C17" s="264" t="s">
        <v>1451</v>
      </c>
      <c r="D17" s="256" t="s">
        <v>374</v>
      </c>
      <c r="E17" s="257">
        <v>1</v>
      </c>
      <c r="F17" s="258"/>
      <c r="G17" s="259">
        <f>ROUND(E17*F17,2)</f>
        <v>0</v>
      </c>
      <c r="H17" s="236"/>
      <c r="I17" s="235">
        <f>ROUND(E17*H17,2)</f>
        <v>0</v>
      </c>
      <c r="J17" s="236"/>
      <c r="K17" s="235">
        <f>ROUND(E17*J17,2)</f>
        <v>0</v>
      </c>
      <c r="L17" s="235">
        <v>21</v>
      </c>
      <c r="M17" s="235">
        <f>G17*(1+L17/100)</f>
        <v>0</v>
      </c>
      <c r="N17" s="234">
        <v>0</v>
      </c>
      <c r="O17" s="234">
        <f>ROUND(E17*N17,2)</f>
        <v>0</v>
      </c>
      <c r="P17" s="234">
        <v>0</v>
      </c>
      <c r="Q17" s="234">
        <f>ROUND(E17*P17,2)</f>
        <v>0</v>
      </c>
      <c r="R17" s="235"/>
      <c r="S17" s="235" t="s">
        <v>311</v>
      </c>
      <c r="T17" s="235" t="s">
        <v>312</v>
      </c>
      <c r="U17" s="235">
        <v>0</v>
      </c>
      <c r="V17" s="235">
        <f>ROUND(E17*U17,2)</f>
        <v>0</v>
      </c>
      <c r="W17" s="235"/>
      <c r="X17" s="235" t="s">
        <v>484</v>
      </c>
      <c r="Y17" s="235" t="s">
        <v>280</v>
      </c>
      <c r="Z17" s="214"/>
      <c r="AA17" s="214"/>
      <c r="AB17" s="214"/>
      <c r="AC17" s="214"/>
      <c r="AD17" s="214"/>
      <c r="AE17" s="214"/>
      <c r="AF17" s="214"/>
      <c r="AG17" s="214" t="s">
        <v>485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1" x14ac:dyDescent="0.2">
      <c r="A18" s="254">
        <v>9</v>
      </c>
      <c r="B18" s="255" t="s">
        <v>1452</v>
      </c>
      <c r="C18" s="264" t="s">
        <v>1439</v>
      </c>
      <c r="D18" s="256" t="s">
        <v>310</v>
      </c>
      <c r="E18" s="257">
        <v>1</v>
      </c>
      <c r="F18" s="258"/>
      <c r="G18" s="259">
        <f>ROUND(E18*F18,2)</f>
        <v>0</v>
      </c>
      <c r="H18" s="236"/>
      <c r="I18" s="235">
        <f>ROUND(E18*H18,2)</f>
        <v>0</v>
      </c>
      <c r="J18" s="236"/>
      <c r="K18" s="235">
        <f>ROUND(E18*J18,2)</f>
        <v>0</v>
      </c>
      <c r="L18" s="235">
        <v>21</v>
      </c>
      <c r="M18" s="235">
        <f>G18*(1+L18/100)</f>
        <v>0</v>
      </c>
      <c r="N18" s="234">
        <v>0</v>
      </c>
      <c r="O18" s="234">
        <f>ROUND(E18*N18,2)</f>
        <v>0</v>
      </c>
      <c r="P18" s="234">
        <v>0</v>
      </c>
      <c r="Q18" s="234">
        <f>ROUND(E18*P18,2)</f>
        <v>0</v>
      </c>
      <c r="R18" s="235"/>
      <c r="S18" s="235" t="s">
        <v>311</v>
      </c>
      <c r="T18" s="235" t="s">
        <v>312</v>
      </c>
      <c r="U18" s="235">
        <v>0</v>
      </c>
      <c r="V18" s="235">
        <f>ROUND(E18*U18,2)</f>
        <v>0</v>
      </c>
      <c r="W18" s="235"/>
      <c r="X18" s="235" t="s">
        <v>484</v>
      </c>
      <c r="Y18" s="235" t="s">
        <v>280</v>
      </c>
      <c r="Z18" s="214"/>
      <c r="AA18" s="214"/>
      <c r="AB18" s="214"/>
      <c r="AC18" s="214"/>
      <c r="AD18" s="214"/>
      <c r="AE18" s="214"/>
      <c r="AF18" s="214"/>
      <c r="AG18" s="214" t="s">
        <v>485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ht="22.5" outlineLevel="1" x14ac:dyDescent="0.2">
      <c r="A19" s="254">
        <v>10</v>
      </c>
      <c r="B19" s="255" t="s">
        <v>1453</v>
      </c>
      <c r="C19" s="264" t="s">
        <v>1441</v>
      </c>
      <c r="D19" s="256" t="s">
        <v>374</v>
      </c>
      <c r="E19" s="257">
        <v>1</v>
      </c>
      <c r="F19" s="258"/>
      <c r="G19" s="259">
        <f>ROUND(E19*F19,2)</f>
        <v>0</v>
      </c>
      <c r="H19" s="236"/>
      <c r="I19" s="235">
        <f>ROUND(E19*H19,2)</f>
        <v>0</v>
      </c>
      <c r="J19" s="236"/>
      <c r="K19" s="235">
        <f>ROUND(E19*J19,2)</f>
        <v>0</v>
      </c>
      <c r="L19" s="235">
        <v>21</v>
      </c>
      <c r="M19" s="235">
        <f>G19*(1+L19/100)</f>
        <v>0</v>
      </c>
      <c r="N19" s="234">
        <v>0</v>
      </c>
      <c r="O19" s="234">
        <f>ROUND(E19*N19,2)</f>
        <v>0</v>
      </c>
      <c r="P19" s="234">
        <v>0</v>
      </c>
      <c r="Q19" s="234">
        <f>ROUND(E19*P19,2)</f>
        <v>0</v>
      </c>
      <c r="R19" s="235"/>
      <c r="S19" s="235" t="s">
        <v>311</v>
      </c>
      <c r="T19" s="235" t="s">
        <v>312</v>
      </c>
      <c r="U19" s="235">
        <v>0</v>
      </c>
      <c r="V19" s="235">
        <f>ROUND(E19*U19,2)</f>
        <v>0</v>
      </c>
      <c r="W19" s="235"/>
      <c r="X19" s="235" t="s">
        <v>484</v>
      </c>
      <c r="Y19" s="235" t="s">
        <v>280</v>
      </c>
      <c r="Z19" s="214"/>
      <c r="AA19" s="214"/>
      <c r="AB19" s="214"/>
      <c r="AC19" s="214"/>
      <c r="AD19" s="214"/>
      <c r="AE19" s="214"/>
      <c r="AF19" s="214"/>
      <c r="AG19" s="214" t="s">
        <v>485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ht="22.5" outlineLevel="1" x14ac:dyDescent="0.2">
      <c r="A20" s="254">
        <v>11</v>
      </c>
      <c r="B20" s="255" t="s">
        <v>1454</v>
      </c>
      <c r="C20" s="264" t="s">
        <v>1443</v>
      </c>
      <c r="D20" s="256" t="s">
        <v>310</v>
      </c>
      <c r="E20" s="257">
        <v>1</v>
      </c>
      <c r="F20" s="258"/>
      <c r="G20" s="259">
        <f>ROUND(E20*F20,2)</f>
        <v>0</v>
      </c>
      <c r="H20" s="236"/>
      <c r="I20" s="235">
        <f>ROUND(E20*H20,2)</f>
        <v>0</v>
      </c>
      <c r="J20" s="236"/>
      <c r="K20" s="235">
        <f>ROUND(E20*J20,2)</f>
        <v>0</v>
      </c>
      <c r="L20" s="235">
        <v>21</v>
      </c>
      <c r="M20" s="235">
        <f>G20*(1+L20/100)</f>
        <v>0</v>
      </c>
      <c r="N20" s="234">
        <v>0</v>
      </c>
      <c r="O20" s="234">
        <f>ROUND(E20*N20,2)</f>
        <v>0</v>
      </c>
      <c r="P20" s="234">
        <v>0</v>
      </c>
      <c r="Q20" s="234">
        <f>ROUND(E20*P20,2)</f>
        <v>0</v>
      </c>
      <c r="R20" s="235"/>
      <c r="S20" s="235" t="s">
        <v>311</v>
      </c>
      <c r="T20" s="235" t="s">
        <v>312</v>
      </c>
      <c r="U20" s="235">
        <v>0</v>
      </c>
      <c r="V20" s="235">
        <f>ROUND(E20*U20,2)</f>
        <v>0</v>
      </c>
      <c r="W20" s="235"/>
      <c r="X20" s="235" t="s">
        <v>484</v>
      </c>
      <c r="Y20" s="235" t="s">
        <v>280</v>
      </c>
      <c r="Z20" s="214"/>
      <c r="AA20" s="214"/>
      <c r="AB20" s="214"/>
      <c r="AC20" s="214"/>
      <c r="AD20" s="214"/>
      <c r="AE20" s="214"/>
      <c r="AF20" s="214"/>
      <c r="AG20" s="214" t="s">
        <v>485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ht="22.5" outlineLevel="1" x14ac:dyDescent="0.2">
      <c r="A21" s="254">
        <v>12</v>
      </c>
      <c r="B21" s="255" t="s">
        <v>1455</v>
      </c>
      <c r="C21" s="264" t="s">
        <v>1445</v>
      </c>
      <c r="D21" s="256" t="s">
        <v>351</v>
      </c>
      <c r="E21" s="257">
        <v>4</v>
      </c>
      <c r="F21" s="258"/>
      <c r="G21" s="259">
        <f>ROUND(E21*F21,2)</f>
        <v>0</v>
      </c>
      <c r="H21" s="236"/>
      <c r="I21" s="235">
        <f>ROUND(E21*H21,2)</f>
        <v>0</v>
      </c>
      <c r="J21" s="236"/>
      <c r="K21" s="235">
        <f>ROUND(E21*J21,2)</f>
        <v>0</v>
      </c>
      <c r="L21" s="235">
        <v>21</v>
      </c>
      <c r="M21" s="235">
        <f>G21*(1+L21/100)</f>
        <v>0</v>
      </c>
      <c r="N21" s="234">
        <v>0</v>
      </c>
      <c r="O21" s="234">
        <f>ROUND(E21*N21,2)</f>
        <v>0</v>
      </c>
      <c r="P21" s="234">
        <v>0</v>
      </c>
      <c r="Q21" s="234">
        <f>ROUND(E21*P21,2)</f>
        <v>0</v>
      </c>
      <c r="R21" s="235"/>
      <c r="S21" s="235" t="s">
        <v>311</v>
      </c>
      <c r="T21" s="235" t="s">
        <v>312</v>
      </c>
      <c r="U21" s="235">
        <v>0</v>
      </c>
      <c r="V21" s="235">
        <f>ROUND(E21*U21,2)</f>
        <v>0</v>
      </c>
      <c r="W21" s="235"/>
      <c r="X21" s="235" t="s">
        <v>484</v>
      </c>
      <c r="Y21" s="235" t="s">
        <v>280</v>
      </c>
      <c r="Z21" s="214"/>
      <c r="AA21" s="214"/>
      <c r="AB21" s="214"/>
      <c r="AC21" s="214"/>
      <c r="AD21" s="214"/>
      <c r="AE21" s="214"/>
      <c r="AF21" s="214"/>
      <c r="AG21" s="214" t="s">
        <v>485</v>
      </c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ht="22.5" outlineLevel="1" x14ac:dyDescent="0.2">
      <c r="A22" s="254">
        <v>13</v>
      </c>
      <c r="B22" s="255" t="s">
        <v>1456</v>
      </c>
      <c r="C22" s="264" t="s">
        <v>1447</v>
      </c>
      <c r="D22" s="256" t="s">
        <v>351</v>
      </c>
      <c r="E22" s="257">
        <v>4</v>
      </c>
      <c r="F22" s="258"/>
      <c r="G22" s="259">
        <f>ROUND(E22*F22,2)</f>
        <v>0</v>
      </c>
      <c r="H22" s="236"/>
      <c r="I22" s="235">
        <f>ROUND(E22*H22,2)</f>
        <v>0</v>
      </c>
      <c r="J22" s="236"/>
      <c r="K22" s="235">
        <f>ROUND(E22*J22,2)</f>
        <v>0</v>
      </c>
      <c r="L22" s="235">
        <v>21</v>
      </c>
      <c r="M22" s="235">
        <f>G22*(1+L22/100)</f>
        <v>0</v>
      </c>
      <c r="N22" s="234">
        <v>0</v>
      </c>
      <c r="O22" s="234">
        <f>ROUND(E22*N22,2)</f>
        <v>0</v>
      </c>
      <c r="P22" s="234">
        <v>0</v>
      </c>
      <c r="Q22" s="234">
        <f>ROUND(E22*P22,2)</f>
        <v>0</v>
      </c>
      <c r="R22" s="235"/>
      <c r="S22" s="235" t="s">
        <v>311</v>
      </c>
      <c r="T22" s="235" t="s">
        <v>312</v>
      </c>
      <c r="U22" s="235">
        <v>0</v>
      </c>
      <c r="V22" s="235">
        <f>ROUND(E22*U22,2)</f>
        <v>0</v>
      </c>
      <c r="W22" s="235"/>
      <c r="X22" s="235" t="s">
        <v>484</v>
      </c>
      <c r="Y22" s="235" t="s">
        <v>280</v>
      </c>
      <c r="Z22" s="214"/>
      <c r="AA22" s="214"/>
      <c r="AB22" s="214"/>
      <c r="AC22" s="214"/>
      <c r="AD22" s="214"/>
      <c r="AE22" s="214"/>
      <c r="AF22" s="214"/>
      <c r="AG22" s="214" t="s">
        <v>485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x14ac:dyDescent="0.2">
      <c r="A23" s="241" t="s">
        <v>272</v>
      </c>
      <c r="B23" s="242" t="s">
        <v>197</v>
      </c>
      <c r="C23" s="261" t="s">
        <v>198</v>
      </c>
      <c r="D23" s="243"/>
      <c r="E23" s="244"/>
      <c r="F23" s="245"/>
      <c r="G23" s="246">
        <f>SUMIF(AG24:AG31,"&lt;&gt;NOR",G24:G31)</f>
        <v>0</v>
      </c>
      <c r="H23" s="240"/>
      <c r="I23" s="240">
        <f>SUM(I24:I31)</f>
        <v>0</v>
      </c>
      <c r="J23" s="240"/>
      <c r="K23" s="240">
        <f>SUM(K24:K31)</f>
        <v>0</v>
      </c>
      <c r="L23" s="240"/>
      <c r="M23" s="240">
        <f>SUM(M24:M31)</f>
        <v>0</v>
      </c>
      <c r="N23" s="239"/>
      <c r="O23" s="239">
        <f>SUM(O24:O31)</f>
        <v>0</v>
      </c>
      <c r="P23" s="239"/>
      <c r="Q23" s="239">
        <f>SUM(Q24:Q31)</f>
        <v>0</v>
      </c>
      <c r="R23" s="240"/>
      <c r="S23" s="240"/>
      <c r="T23" s="240"/>
      <c r="U23" s="240"/>
      <c r="V23" s="240">
        <f>SUM(V24:V31)</f>
        <v>0</v>
      </c>
      <c r="W23" s="240"/>
      <c r="X23" s="240"/>
      <c r="Y23" s="240"/>
      <c r="AG23" t="s">
        <v>273</v>
      </c>
    </row>
    <row r="24" spans="1:60" ht="22.5" outlineLevel="1" x14ac:dyDescent="0.2">
      <c r="A24" s="254">
        <v>14</v>
      </c>
      <c r="B24" s="255" t="s">
        <v>1457</v>
      </c>
      <c r="C24" s="264" t="s">
        <v>1458</v>
      </c>
      <c r="D24" s="256" t="s">
        <v>374</v>
      </c>
      <c r="E24" s="257">
        <v>1</v>
      </c>
      <c r="F24" s="258"/>
      <c r="G24" s="259">
        <f>ROUND(E24*F24,2)</f>
        <v>0</v>
      </c>
      <c r="H24" s="236"/>
      <c r="I24" s="235">
        <f>ROUND(E24*H24,2)</f>
        <v>0</v>
      </c>
      <c r="J24" s="236"/>
      <c r="K24" s="235">
        <f>ROUND(E24*J24,2)</f>
        <v>0</v>
      </c>
      <c r="L24" s="235">
        <v>21</v>
      </c>
      <c r="M24" s="235">
        <f>G24*(1+L24/100)</f>
        <v>0</v>
      </c>
      <c r="N24" s="234">
        <v>0</v>
      </c>
      <c r="O24" s="234">
        <f>ROUND(E24*N24,2)</f>
        <v>0</v>
      </c>
      <c r="P24" s="234">
        <v>0</v>
      </c>
      <c r="Q24" s="234">
        <f>ROUND(E24*P24,2)</f>
        <v>0</v>
      </c>
      <c r="R24" s="235"/>
      <c r="S24" s="235" t="s">
        <v>311</v>
      </c>
      <c r="T24" s="235" t="s">
        <v>312</v>
      </c>
      <c r="U24" s="235">
        <v>0</v>
      </c>
      <c r="V24" s="235">
        <f>ROUND(E24*U24,2)</f>
        <v>0</v>
      </c>
      <c r="W24" s="235"/>
      <c r="X24" s="235" t="s">
        <v>484</v>
      </c>
      <c r="Y24" s="235" t="s">
        <v>280</v>
      </c>
      <c r="Z24" s="214"/>
      <c r="AA24" s="214"/>
      <c r="AB24" s="214"/>
      <c r="AC24" s="214"/>
      <c r="AD24" s="214"/>
      <c r="AE24" s="214"/>
      <c r="AF24" s="214"/>
      <c r="AG24" s="214" t="s">
        <v>485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ht="22.5" outlineLevel="1" x14ac:dyDescent="0.2">
      <c r="A25" s="254">
        <v>15</v>
      </c>
      <c r="B25" s="255" t="s">
        <v>1459</v>
      </c>
      <c r="C25" s="264" t="s">
        <v>1451</v>
      </c>
      <c r="D25" s="256" t="s">
        <v>374</v>
      </c>
      <c r="E25" s="257">
        <v>1</v>
      </c>
      <c r="F25" s="258"/>
      <c r="G25" s="259">
        <f>ROUND(E25*F25,2)</f>
        <v>0</v>
      </c>
      <c r="H25" s="236"/>
      <c r="I25" s="235">
        <f>ROUND(E25*H25,2)</f>
        <v>0</v>
      </c>
      <c r="J25" s="236"/>
      <c r="K25" s="235">
        <f>ROUND(E25*J25,2)</f>
        <v>0</v>
      </c>
      <c r="L25" s="235">
        <v>21</v>
      </c>
      <c r="M25" s="235">
        <f>G25*(1+L25/100)</f>
        <v>0</v>
      </c>
      <c r="N25" s="234">
        <v>0</v>
      </c>
      <c r="O25" s="234">
        <f>ROUND(E25*N25,2)</f>
        <v>0</v>
      </c>
      <c r="P25" s="234">
        <v>0</v>
      </c>
      <c r="Q25" s="234">
        <f>ROUND(E25*P25,2)</f>
        <v>0</v>
      </c>
      <c r="R25" s="235"/>
      <c r="S25" s="235" t="s">
        <v>311</v>
      </c>
      <c r="T25" s="235" t="s">
        <v>312</v>
      </c>
      <c r="U25" s="235">
        <v>0</v>
      </c>
      <c r="V25" s="235">
        <f>ROUND(E25*U25,2)</f>
        <v>0</v>
      </c>
      <c r="W25" s="235"/>
      <c r="X25" s="235" t="s">
        <v>484</v>
      </c>
      <c r="Y25" s="235" t="s">
        <v>280</v>
      </c>
      <c r="Z25" s="214"/>
      <c r="AA25" s="214"/>
      <c r="AB25" s="214"/>
      <c r="AC25" s="214"/>
      <c r="AD25" s="214"/>
      <c r="AE25" s="214"/>
      <c r="AF25" s="214"/>
      <c r="AG25" s="214" t="s">
        <v>485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1" x14ac:dyDescent="0.2">
      <c r="A26" s="254">
        <v>16</v>
      </c>
      <c r="B26" s="255" t="s">
        <v>1460</v>
      </c>
      <c r="C26" s="264" t="s">
        <v>1439</v>
      </c>
      <c r="D26" s="256" t="s">
        <v>310</v>
      </c>
      <c r="E26" s="257">
        <v>1</v>
      </c>
      <c r="F26" s="258"/>
      <c r="G26" s="259">
        <f>ROUND(E26*F26,2)</f>
        <v>0</v>
      </c>
      <c r="H26" s="236"/>
      <c r="I26" s="235">
        <f>ROUND(E26*H26,2)</f>
        <v>0</v>
      </c>
      <c r="J26" s="236"/>
      <c r="K26" s="235">
        <f>ROUND(E26*J26,2)</f>
        <v>0</v>
      </c>
      <c r="L26" s="235">
        <v>21</v>
      </c>
      <c r="M26" s="235">
        <f>G26*(1+L26/100)</f>
        <v>0</v>
      </c>
      <c r="N26" s="234">
        <v>0</v>
      </c>
      <c r="O26" s="234">
        <f>ROUND(E26*N26,2)</f>
        <v>0</v>
      </c>
      <c r="P26" s="234">
        <v>0</v>
      </c>
      <c r="Q26" s="234">
        <f>ROUND(E26*P26,2)</f>
        <v>0</v>
      </c>
      <c r="R26" s="235"/>
      <c r="S26" s="235" t="s">
        <v>311</v>
      </c>
      <c r="T26" s="235" t="s">
        <v>312</v>
      </c>
      <c r="U26" s="235">
        <v>0</v>
      </c>
      <c r="V26" s="235">
        <f>ROUND(E26*U26,2)</f>
        <v>0</v>
      </c>
      <c r="W26" s="235"/>
      <c r="X26" s="235" t="s">
        <v>484</v>
      </c>
      <c r="Y26" s="235" t="s">
        <v>280</v>
      </c>
      <c r="Z26" s="214"/>
      <c r="AA26" s="214"/>
      <c r="AB26" s="214"/>
      <c r="AC26" s="214"/>
      <c r="AD26" s="214"/>
      <c r="AE26" s="214"/>
      <c r="AF26" s="214"/>
      <c r="AG26" s="214" t="s">
        <v>485</v>
      </c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ht="22.5" outlineLevel="1" x14ac:dyDescent="0.2">
      <c r="A27" s="254">
        <v>17</v>
      </c>
      <c r="B27" s="255" t="s">
        <v>1461</v>
      </c>
      <c r="C27" s="264" t="s">
        <v>1462</v>
      </c>
      <c r="D27" s="256" t="s">
        <v>374</v>
      </c>
      <c r="E27" s="257">
        <v>1</v>
      </c>
      <c r="F27" s="258"/>
      <c r="G27" s="259">
        <f>ROUND(E27*F27,2)</f>
        <v>0</v>
      </c>
      <c r="H27" s="236"/>
      <c r="I27" s="235">
        <f>ROUND(E27*H27,2)</f>
        <v>0</v>
      </c>
      <c r="J27" s="236"/>
      <c r="K27" s="235">
        <f>ROUND(E27*J27,2)</f>
        <v>0</v>
      </c>
      <c r="L27" s="235">
        <v>21</v>
      </c>
      <c r="M27" s="235">
        <f>G27*(1+L27/100)</f>
        <v>0</v>
      </c>
      <c r="N27" s="234">
        <v>0</v>
      </c>
      <c r="O27" s="234">
        <f>ROUND(E27*N27,2)</f>
        <v>0</v>
      </c>
      <c r="P27" s="234">
        <v>0</v>
      </c>
      <c r="Q27" s="234">
        <f>ROUND(E27*P27,2)</f>
        <v>0</v>
      </c>
      <c r="R27" s="235"/>
      <c r="S27" s="235" t="s">
        <v>311</v>
      </c>
      <c r="T27" s="235" t="s">
        <v>312</v>
      </c>
      <c r="U27" s="235">
        <v>0</v>
      </c>
      <c r="V27" s="235">
        <f>ROUND(E27*U27,2)</f>
        <v>0</v>
      </c>
      <c r="W27" s="235"/>
      <c r="X27" s="235" t="s">
        <v>484</v>
      </c>
      <c r="Y27" s="235" t="s">
        <v>280</v>
      </c>
      <c r="Z27" s="214"/>
      <c r="AA27" s="214"/>
      <c r="AB27" s="214"/>
      <c r="AC27" s="214"/>
      <c r="AD27" s="214"/>
      <c r="AE27" s="214"/>
      <c r="AF27" s="214"/>
      <c r="AG27" s="214" t="s">
        <v>485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ht="22.5" outlineLevel="1" x14ac:dyDescent="0.2">
      <c r="A28" s="254">
        <v>18</v>
      </c>
      <c r="B28" s="255" t="s">
        <v>1463</v>
      </c>
      <c r="C28" s="264" t="s">
        <v>1464</v>
      </c>
      <c r="D28" s="256" t="s">
        <v>374</v>
      </c>
      <c r="E28" s="257">
        <v>1</v>
      </c>
      <c r="F28" s="258"/>
      <c r="G28" s="259">
        <f>ROUND(E28*F28,2)</f>
        <v>0</v>
      </c>
      <c r="H28" s="236"/>
      <c r="I28" s="235">
        <f>ROUND(E28*H28,2)</f>
        <v>0</v>
      </c>
      <c r="J28" s="236"/>
      <c r="K28" s="235">
        <f>ROUND(E28*J28,2)</f>
        <v>0</v>
      </c>
      <c r="L28" s="235">
        <v>21</v>
      </c>
      <c r="M28" s="235">
        <f>G28*(1+L28/100)</f>
        <v>0</v>
      </c>
      <c r="N28" s="234">
        <v>0</v>
      </c>
      <c r="O28" s="234">
        <f>ROUND(E28*N28,2)</f>
        <v>0</v>
      </c>
      <c r="P28" s="234">
        <v>0</v>
      </c>
      <c r="Q28" s="234">
        <f>ROUND(E28*P28,2)</f>
        <v>0</v>
      </c>
      <c r="R28" s="235"/>
      <c r="S28" s="235" t="s">
        <v>311</v>
      </c>
      <c r="T28" s="235" t="s">
        <v>312</v>
      </c>
      <c r="U28" s="235">
        <v>0</v>
      </c>
      <c r="V28" s="235">
        <f>ROUND(E28*U28,2)</f>
        <v>0</v>
      </c>
      <c r="W28" s="235"/>
      <c r="X28" s="235" t="s">
        <v>346</v>
      </c>
      <c r="Y28" s="235" t="s">
        <v>280</v>
      </c>
      <c r="Z28" s="214"/>
      <c r="AA28" s="214"/>
      <c r="AB28" s="214"/>
      <c r="AC28" s="214"/>
      <c r="AD28" s="214"/>
      <c r="AE28" s="214"/>
      <c r="AF28" s="214"/>
      <c r="AG28" s="214" t="s">
        <v>347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1" x14ac:dyDescent="0.2">
      <c r="A29" s="254">
        <v>19</v>
      </c>
      <c r="B29" s="255" t="s">
        <v>1465</v>
      </c>
      <c r="C29" s="264" t="s">
        <v>1466</v>
      </c>
      <c r="D29" s="256" t="s">
        <v>374</v>
      </c>
      <c r="E29" s="257">
        <v>2</v>
      </c>
      <c r="F29" s="258"/>
      <c r="G29" s="259">
        <f>ROUND(E29*F29,2)</f>
        <v>0</v>
      </c>
      <c r="H29" s="236"/>
      <c r="I29" s="235">
        <f>ROUND(E29*H29,2)</f>
        <v>0</v>
      </c>
      <c r="J29" s="236"/>
      <c r="K29" s="235">
        <f>ROUND(E29*J29,2)</f>
        <v>0</v>
      </c>
      <c r="L29" s="235">
        <v>21</v>
      </c>
      <c r="M29" s="235">
        <f>G29*(1+L29/100)</f>
        <v>0</v>
      </c>
      <c r="N29" s="234">
        <v>0</v>
      </c>
      <c r="O29" s="234">
        <f>ROUND(E29*N29,2)</f>
        <v>0</v>
      </c>
      <c r="P29" s="234">
        <v>0</v>
      </c>
      <c r="Q29" s="234">
        <f>ROUND(E29*P29,2)</f>
        <v>0</v>
      </c>
      <c r="R29" s="235"/>
      <c r="S29" s="235" t="s">
        <v>311</v>
      </c>
      <c r="T29" s="235" t="s">
        <v>312</v>
      </c>
      <c r="U29" s="235">
        <v>0</v>
      </c>
      <c r="V29" s="235">
        <f>ROUND(E29*U29,2)</f>
        <v>0</v>
      </c>
      <c r="W29" s="235"/>
      <c r="X29" s="235" t="s">
        <v>346</v>
      </c>
      <c r="Y29" s="235" t="s">
        <v>280</v>
      </c>
      <c r="Z29" s="214"/>
      <c r="AA29" s="214"/>
      <c r="AB29" s="214"/>
      <c r="AC29" s="214"/>
      <c r="AD29" s="214"/>
      <c r="AE29" s="214"/>
      <c r="AF29" s="214"/>
      <c r="AG29" s="214" t="s">
        <v>347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1" x14ac:dyDescent="0.2">
      <c r="A30" s="254">
        <v>20</v>
      </c>
      <c r="B30" s="255" t="s">
        <v>1467</v>
      </c>
      <c r="C30" s="264" t="s">
        <v>1468</v>
      </c>
      <c r="D30" s="256" t="s">
        <v>374</v>
      </c>
      <c r="E30" s="257">
        <v>1</v>
      </c>
      <c r="F30" s="258"/>
      <c r="G30" s="259">
        <f>ROUND(E30*F30,2)</f>
        <v>0</v>
      </c>
      <c r="H30" s="236"/>
      <c r="I30" s="235">
        <f>ROUND(E30*H30,2)</f>
        <v>0</v>
      </c>
      <c r="J30" s="236"/>
      <c r="K30" s="235">
        <f>ROUND(E30*J30,2)</f>
        <v>0</v>
      </c>
      <c r="L30" s="235">
        <v>21</v>
      </c>
      <c r="M30" s="235">
        <f>G30*(1+L30/100)</f>
        <v>0</v>
      </c>
      <c r="N30" s="234">
        <v>0</v>
      </c>
      <c r="O30" s="234">
        <f>ROUND(E30*N30,2)</f>
        <v>0</v>
      </c>
      <c r="P30" s="234">
        <v>0</v>
      </c>
      <c r="Q30" s="234">
        <f>ROUND(E30*P30,2)</f>
        <v>0</v>
      </c>
      <c r="R30" s="235"/>
      <c r="S30" s="235" t="s">
        <v>311</v>
      </c>
      <c r="T30" s="235" t="s">
        <v>312</v>
      </c>
      <c r="U30" s="235">
        <v>0</v>
      </c>
      <c r="V30" s="235">
        <f>ROUND(E30*U30,2)</f>
        <v>0</v>
      </c>
      <c r="W30" s="235"/>
      <c r="X30" s="235" t="s">
        <v>346</v>
      </c>
      <c r="Y30" s="235" t="s">
        <v>280</v>
      </c>
      <c r="Z30" s="214"/>
      <c r="AA30" s="214"/>
      <c r="AB30" s="214"/>
      <c r="AC30" s="214"/>
      <c r="AD30" s="214"/>
      <c r="AE30" s="214"/>
      <c r="AF30" s="214"/>
      <c r="AG30" s="214" t="s">
        <v>347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ht="22.5" outlineLevel="1" x14ac:dyDescent="0.2">
      <c r="A31" s="254">
        <v>21</v>
      </c>
      <c r="B31" s="255" t="s">
        <v>1469</v>
      </c>
      <c r="C31" s="264" t="s">
        <v>1443</v>
      </c>
      <c r="D31" s="256" t="s">
        <v>310</v>
      </c>
      <c r="E31" s="257">
        <v>1</v>
      </c>
      <c r="F31" s="258"/>
      <c r="G31" s="259">
        <f>ROUND(E31*F31,2)</f>
        <v>0</v>
      </c>
      <c r="H31" s="236"/>
      <c r="I31" s="235">
        <f>ROUND(E31*H31,2)</f>
        <v>0</v>
      </c>
      <c r="J31" s="236"/>
      <c r="K31" s="235">
        <f>ROUND(E31*J31,2)</f>
        <v>0</v>
      </c>
      <c r="L31" s="235">
        <v>21</v>
      </c>
      <c r="M31" s="235">
        <f>G31*(1+L31/100)</f>
        <v>0</v>
      </c>
      <c r="N31" s="234">
        <v>0</v>
      </c>
      <c r="O31" s="234">
        <f>ROUND(E31*N31,2)</f>
        <v>0</v>
      </c>
      <c r="P31" s="234">
        <v>0</v>
      </c>
      <c r="Q31" s="234">
        <f>ROUND(E31*P31,2)</f>
        <v>0</v>
      </c>
      <c r="R31" s="235"/>
      <c r="S31" s="235" t="s">
        <v>311</v>
      </c>
      <c r="T31" s="235" t="s">
        <v>312</v>
      </c>
      <c r="U31" s="235">
        <v>0</v>
      </c>
      <c r="V31" s="235">
        <f>ROUND(E31*U31,2)</f>
        <v>0</v>
      </c>
      <c r="W31" s="235"/>
      <c r="X31" s="235" t="s">
        <v>484</v>
      </c>
      <c r="Y31" s="235" t="s">
        <v>280</v>
      </c>
      <c r="Z31" s="214"/>
      <c r="AA31" s="214"/>
      <c r="AB31" s="214"/>
      <c r="AC31" s="214"/>
      <c r="AD31" s="214"/>
      <c r="AE31" s="214"/>
      <c r="AF31" s="214"/>
      <c r="AG31" s="214" t="s">
        <v>485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x14ac:dyDescent="0.2">
      <c r="A32" s="241" t="s">
        <v>272</v>
      </c>
      <c r="B32" s="242" t="s">
        <v>199</v>
      </c>
      <c r="C32" s="261" t="s">
        <v>200</v>
      </c>
      <c r="D32" s="243"/>
      <c r="E32" s="244"/>
      <c r="F32" s="245"/>
      <c r="G32" s="246">
        <f>SUMIF(AG33:AG39,"&lt;&gt;NOR",G33:G39)</f>
        <v>0</v>
      </c>
      <c r="H32" s="240"/>
      <c r="I32" s="240">
        <f>SUM(I33:I39)</f>
        <v>0</v>
      </c>
      <c r="J32" s="240"/>
      <c r="K32" s="240">
        <f>SUM(K33:K39)</f>
        <v>0</v>
      </c>
      <c r="L32" s="240"/>
      <c r="M32" s="240">
        <f>SUM(M33:M39)</f>
        <v>0</v>
      </c>
      <c r="N32" s="239"/>
      <c r="O32" s="239">
        <f>SUM(O33:O39)</f>
        <v>0</v>
      </c>
      <c r="P32" s="239"/>
      <c r="Q32" s="239">
        <f>SUM(Q33:Q39)</f>
        <v>0</v>
      </c>
      <c r="R32" s="240"/>
      <c r="S32" s="240"/>
      <c r="T32" s="240"/>
      <c r="U32" s="240"/>
      <c r="V32" s="240">
        <f>SUM(V33:V39)</f>
        <v>0</v>
      </c>
      <c r="W32" s="240"/>
      <c r="X32" s="240"/>
      <c r="Y32" s="240"/>
      <c r="AG32" t="s">
        <v>273</v>
      </c>
    </row>
    <row r="33" spans="1:60" ht="33.75" outlineLevel="1" x14ac:dyDescent="0.2">
      <c r="A33" s="254">
        <v>22</v>
      </c>
      <c r="B33" s="255" t="s">
        <v>1470</v>
      </c>
      <c r="C33" s="264" t="s">
        <v>1449</v>
      </c>
      <c r="D33" s="256" t="s">
        <v>374</v>
      </c>
      <c r="E33" s="257">
        <v>1</v>
      </c>
      <c r="F33" s="258"/>
      <c r="G33" s="259">
        <f>ROUND(E33*F33,2)</f>
        <v>0</v>
      </c>
      <c r="H33" s="236"/>
      <c r="I33" s="235">
        <f>ROUND(E33*H33,2)</f>
        <v>0</v>
      </c>
      <c r="J33" s="236"/>
      <c r="K33" s="235">
        <f>ROUND(E33*J33,2)</f>
        <v>0</v>
      </c>
      <c r="L33" s="235">
        <v>21</v>
      </c>
      <c r="M33" s="235">
        <f>G33*(1+L33/100)</f>
        <v>0</v>
      </c>
      <c r="N33" s="234">
        <v>0</v>
      </c>
      <c r="O33" s="234">
        <f>ROUND(E33*N33,2)</f>
        <v>0</v>
      </c>
      <c r="P33" s="234">
        <v>0</v>
      </c>
      <c r="Q33" s="234">
        <f>ROUND(E33*P33,2)</f>
        <v>0</v>
      </c>
      <c r="R33" s="235"/>
      <c r="S33" s="235" t="s">
        <v>311</v>
      </c>
      <c r="T33" s="235" t="s">
        <v>312</v>
      </c>
      <c r="U33" s="235">
        <v>0</v>
      </c>
      <c r="V33" s="235">
        <f>ROUND(E33*U33,2)</f>
        <v>0</v>
      </c>
      <c r="W33" s="235"/>
      <c r="X33" s="235" t="s">
        <v>346</v>
      </c>
      <c r="Y33" s="235" t="s">
        <v>280</v>
      </c>
      <c r="Z33" s="214"/>
      <c r="AA33" s="214"/>
      <c r="AB33" s="214"/>
      <c r="AC33" s="214"/>
      <c r="AD33" s="214"/>
      <c r="AE33" s="214"/>
      <c r="AF33" s="214"/>
      <c r="AG33" s="214" t="s">
        <v>347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ht="22.5" outlineLevel="1" x14ac:dyDescent="0.2">
      <c r="A34" s="254">
        <v>23</v>
      </c>
      <c r="B34" s="255" t="s">
        <v>1471</v>
      </c>
      <c r="C34" s="264" t="s">
        <v>1451</v>
      </c>
      <c r="D34" s="256" t="s">
        <v>374</v>
      </c>
      <c r="E34" s="257">
        <v>1</v>
      </c>
      <c r="F34" s="258"/>
      <c r="G34" s="259">
        <f>ROUND(E34*F34,2)</f>
        <v>0</v>
      </c>
      <c r="H34" s="236"/>
      <c r="I34" s="235">
        <f>ROUND(E34*H34,2)</f>
        <v>0</v>
      </c>
      <c r="J34" s="236"/>
      <c r="K34" s="235">
        <f>ROUND(E34*J34,2)</f>
        <v>0</v>
      </c>
      <c r="L34" s="235">
        <v>21</v>
      </c>
      <c r="M34" s="235">
        <f>G34*(1+L34/100)</f>
        <v>0</v>
      </c>
      <c r="N34" s="234">
        <v>0</v>
      </c>
      <c r="O34" s="234">
        <f>ROUND(E34*N34,2)</f>
        <v>0</v>
      </c>
      <c r="P34" s="234">
        <v>0</v>
      </c>
      <c r="Q34" s="234">
        <f>ROUND(E34*P34,2)</f>
        <v>0</v>
      </c>
      <c r="R34" s="235"/>
      <c r="S34" s="235" t="s">
        <v>311</v>
      </c>
      <c r="T34" s="235" t="s">
        <v>312</v>
      </c>
      <c r="U34" s="235">
        <v>0</v>
      </c>
      <c r="V34" s="235">
        <f>ROUND(E34*U34,2)</f>
        <v>0</v>
      </c>
      <c r="W34" s="235"/>
      <c r="X34" s="235" t="s">
        <v>484</v>
      </c>
      <c r="Y34" s="235" t="s">
        <v>280</v>
      </c>
      <c r="Z34" s="214"/>
      <c r="AA34" s="214"/>
      <c r="AB34" s="214"/>
      <c r="AC34" s="214"/>
      <c r="AD34" s="214"/>
      <c r="AE34" s="214"/>
      <c r="AF34" s="214"/>
      <c r="AG34" s="214" t="s">
        <v>485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1" x14ac:dyDescent="0.2">
      <c r="A35" s="254">
        <v>24</v>
      </c>
      <c r="B35" s="255" t="s">
        <v>1472</v>
      </c>
      <c r="C35" s="264" t="s">
        <v>1439</v>
      </c>
      <c r="D35" s="256" t="s">
        <v>310</v>
      </c>
      <c r="E35" s="257">
        <v>1</v>
      </c>
      <c r="F35" s="258"/>
      <c r="G35" s="259">
        <f>ROUND(E35*F35,2)</f>
        <v>0</v>
      </c>
      <c r="H35" s="236"/>
      <c r="I35" s="235">
        <f>ROUND(E35*H35,2)</f>
        <v>0</v>
      </c>
      <c r="J35" s="236"/>
      <c r="K35" s="235">
        <f>ROUND(E35*J35,2)</f>
        <v>0</v>
      </c>
      <c r="L35" s="235">
        <v>21</v>
      </c>
      <c r="M35" s="235">
        <f>G35*(1+L35/100)</f>
        <v>0</v>
      </c>
      <c r="N35" s="234">
        <v>0</v>
      </c>
      <c r="O35" s="234">
        <f>ROUND(E35*N35,2)</f>
        <v>0</v>
      </c>
      <c r="P35" s="234">
        <v>0</v>
      </c>
      <c r="Q35" s="234">
        <f>ROUND(E35*P35,2)</f>
        <v>0</v>
      </c>
      <c r="R35" s="235"/>
      <c r="S35" s="235" t="s">
        <v>311</v>
      </c>
      <c r="T35" s="235" t="s">
        <v>312</v>
      </c>
      <c r="U35" s="235">
        <v>0</v>
      </c>
      <c r="V35" s="235">
        <f>ROUND(E35*U35,2)</f>
        <v>0</v>
      </c>
      <c r="W35" s="235"/>
      <c r="X35" s="235" t="s">
        <v>484</v>
      </c>
      <c r="Y35" s="235" t="s">
        <v>280</v>
      </c>
      <c r="Z35" s="214"/>
      <c r="AA35" s="214"/>
      <c r="AB35" s="214"/>
      <c r="AC35" s="214"/>
      <c r="AD35" s="214"/>
      <c r="AE35" s="214"/>
      <c r="AF35" s="214"/>
      <c r="AG35" s="214" t="s">
        <v>485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ht="22.5" outlineLevel="1" x14ac:dyDescent="0.2">
      <c r="A36" s="254">
        <v>25</v>
      </c>
      <c r="B36" s="255" t="s">
        <v>1473</v>
      </c>
      <c r="C36" s="264" t="s">
        <v>1441</v>
      </c>
      <c r="D36" s="256" t="s">
        <v>374</v>
      </c>
      <c r="E36" s="257">
        <v>1</v>
      </c>
      <c r="F36" s="258"/>
      <c r="G36" s="259">
        <f>ROUND(E36*F36,2)</f>
        <v>0</v>
      </c>
      <c r="H36" s="236"/>
      <c r="I36" s="235">
        <f>ROUND(E36*H36,2)</f>
        <v>0</v>
      </c>
      <c r="J36" s="236"/>
      <c r="K36" s="235">
        <f>ROUND(E36*J36,2)</f>
        <v>0</v>
      </c>
      <c r="L36" s="235">
        <v>21</v>
      </c>
      <c r="M36" s="235">
        <f>G36*(1+L36/100)</f>
        <v>0</v>
      </c>
      <c r="N36" s="234">
        <v>0</v>
      </c>
      <c r="O36" s="234">
        <f>ROUND(E36*N36,2)</f>
        <v>0</v>
      </c>
      <c r="P36" s="234">
        <v>0</v>
      </c>
      <c r="Q36" s="234">
        <f>ROUND(E36*P36,2)</f>
        <v>0</v>
      </c>
      <c r="R36" s="235"/>
      <c r="S36" s="235" t="s">
        <v>311</v>
      </c>
      <c r="T36" s="235" t="s">
        <v>312</v>
      </c>
      <c r="U36" s="235">
        <v>0</v>
      </c>
      <c r="V36" s="235">
        <f>ROUND(E36*U36,2)</f>
        <v>0</v>
      </c>
      <c r="W36" s="235"/>
      <c r="X36" s="235" t="s">
        <v>484</v>
      </c>
      <c r="Y36" s="235" t="s">
        <v>280</v>
      </c>
      <c r="Z36" s="214"/>
      <c r="AA36" s="214"/>
      <c r="AB36" s="214"/>
      <c r="AC36" s="214"/>
      <c r="AD36" s="214"/>
      <c r="AE36" s="214"/>
      <c r="AF36" s="214"/>
      <c r="AG36" s="214" t="s">
        <v>485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ht="22.5" outlineLevel="1" x14ac:dyDescent="0.2">
      <c r="A37" s="254">
        <v>26</v>
      </c>
      <c r="B37" s="255" t="s">
        <v>1474</v>
      </c>
      <c r="C37" s="264" t="s">
        <v>1443</v>
      </c>
      <c r="D37" s="256" t="s">
        <v>310</v>
      </c>
      <c r="E37" s="257">
        <v>1</v>
      </c>
      <c r="F37" s="258"/>
      <c r="G37" s="259">
        <f>ROUND(E37*F37,2)</f>
        <v>0</v>
      </c>
      <c r="H37" s="236"/>
      <c r="I37" s="235">
        <f>ROUND(E37*H37,2)</f>
        <v>0</v>
      </c>
      <c r="J37" s="236"/>
      <c r="K37" s="235">
        <f>ROUND(E37*J37,2)</f>
        <v>0</v>
      </c>
      <c r="L37" s="235">
        <v>21</v>
      </c>
      <c r="M37" s="235">
        <f>G37*(1+L37/100)</f>
        <v>0</v>
      </c>
      <c r="N37" s="234">
        <v>0</v>
      </c>
      <c r="O37" s="234">
        <f>ROUND(E37*N37,2)</f>
        <v>0</v>
      </c>
      <c r="P37" s="234">
        <v>0</v>
      </c>
      <c r="Q37" s="234">
        <f>ROUND(E37*P37,2)</f>
        <v>0</v>
      </c>
      <c r="R37" s="235"/>
      <c r="S37" s="235" t="s">
        <v>311</v>
      </c>
      <c r="T37" s="235" t="s">
        <v>312</v>
      </c>
      <c r="U37" s="235">
        <v>0</v>
      </c>
      <c r="V37" s="235">
        <f>ROUND(E37*U37,2)</f>
        <v>0</v>
      </c>
      <c r="W37" s="235"/>
      <c r="X37" s="235" t="s">
        <v>484</v>
      </c>
      <c r="Y37" s="235" t="s">
        <v>280</v>
      </c>
      <c r="Z37" s="214"/>
      <c r="AA37" s="214"/>
      <c r="AB37" s="214"/>
      <c r="AC37" s="214"/>
      <c r="AD37" s="214"/>
      <c r="AE37" s="214"/>
      <c r="AF37" s="214"/>
      <c r="AG37" s="214" t="s">
        <v>485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ht="22.5" outlineLevel="1" x14ac:dyDescent="0.2">
      <c r="A38" s="254">
        <v>27</v>
      </c>
      <c r="B38" s="255" t="s">
        <v>1475</v>
      </c>
      <c r="C38" s="264" t="s">
        <v>1445</v>
      </c>
      <c r="D38" s="256" t="s">
        <v>351</v>
      </c>
      <c r="E38" s="257">
        <v>1</v>
      </c>
      <c r="F38" s="258"/>
      <c r="G38" s="259">
        <f>ROUND(E38*F38,2)</f>
        <v>0</v>
      </c>
      <c r="H38" s="236"/>
      <c r="I38" s="235">
        <f>ROUND(E38*H38,2)</f>
        <v>0</v>
      </c>
      <c r="J38" s="236"/>
      <c r="K38" s="235">
        <f>ROUND(E38*J38,2)</f>
        <v>0</v>
      </c>
      <c r="L38" s="235">
        <v>21</v>
      </c>
      <c r="M38" s="235">
        <f>G38*(1+L38/100)</f>
        <v>0</v>
      </c>
      <c r="N38" s="234">
        <v>0</v>
      </c>
      <c r="O38" s="234">
        <f>ROUND(E38*N38,2)</f>
        <v>0</v>
      </c>
      <c r="P38" s="234">
        <v>0</v>
      </c>
      <c r="Q38" s="234">
        <f>ROUND(E38*P38,2)</f>
        <v>0</v>
      </c>
      <c r="R38" s="235"/>
      <c r="S38" s="235" t="s">
        <v>311</v>
      </c>
      <c r="T38" s="235" t="s">
        <v>312</v>
      </c>
      <c r="U38" s="235">
        <v>0</v>
      </c>
      <c r="V38" s="235">
        <f>ROUND(E38*U38,2)</f>
        <v>0</v>
      </c>
      <c r="W38" s="235"/>
      <c r="X38" s="235" t="s">
        <v>484</v>
      </c>
      <c r="Y38" s="235" t="s">
        <v>280</v>
      </c>
      <c r="Z38" s="214"/>
      <c r="AA38" s="214"/>
      <c r="AB38" s="214"/>
      <c r="AC38" s="214"/>
      <c r="AD38" s="214"/>
      <c r="AE38" s="214"/>
      <c r="AF38" s="214"/>
      <c r="AG38" s="214" t="s">
        <v>485</v>
      </c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ht="22.5" outlineLevel="1" x14ac:dyDescent="0.2">
      <c r="A39" s="254">
        <v>28</v>
      </c>
      <c r="B39" s="255" t="s">
        <v>1476</v>
      </c>
      <c r="C39" s="264" t="s">
        <v>1447</v>
      </c>
      <c r="D39" s="256" t="s">
        <v>310</v>
      </c>
      <c r="E39" s="257">
        <v>1</v>
      </c>
      <c r="F39" s="258"/>
      <c r="G39" s="259">
        <f>ROUND(E39*F39,2)</f>
        <v>0</v>
      </c>
      <c r="H39" s="236"/>
      <c r="I39" s="235">
        <f>ROUND(E39*H39,2)</f>
        <v>0</v>
      </c>
      <c r="J39" s="236"/>
      <c r="K39" s="235">
        <f>ROUND(E39*J39,2)</f>
        <v>0</v>
      </c>
      <c r="L39" s="235">
        <v>21</v>
      </c>
      <c r="M39" s="235">
        <f>G39*(1+L39/100)</f>
        <v>0</v>
      </c>
      <c r="N39" s="234">
        <v>0</v>
      </c>
      <c r="O39" s="234">
        <f>ROUND(E39*N39,2)</f>
        <v>0</v>
      </c>
      <c r="P39" s="234">
        <v>0</v>
      </c>
      <c r="Q39" s="234">
        <f>ROUND(E39*P39,2)</f>
        <v>0</v>
      </c>
      <c r="R39" s="235"/>
      <c r="S39" s="235" t="s">
        <v>311</v>
      </c>
      <c r="T39" s="235" t="s">
        <v>312</v>
      </c>
      <c r="U39" s="235">
        <v>0</v>
      </c>
      <c r="V39" s="235">
        <f>ROUND(E39*U39,2)</f>
        <v>0</v>
      </c>
      <c r="W39" s="235"/>
      <c r="X39" s="235" t="s">
        <v>484</v>
      </c>
      <c r="Y39" s="235" t="s">
        <v>280</v>
      </c>
      <c r="Z39" s="214"/>
      <c r="AA39" s="214"/>
      <c r="AB39" s="214"/>
      <c r="AC39" s="214"/>
      <c r="AD39" s="214"/>
      <c r="AE39" s="214"/>
      <c r="AF39" s="214"/>
      <c r="AG39" s="214" t="s">
        <v>485</v>
      </c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x14ac:dyDescent="0.2">
      <c r="A40" s="241" t="s">
        <v>272</v>
      </c>
      <c r="B40" s="242" t="s">
        <v>201</v>
      </c>
      <c r="C40" s="261" t="s">
        <v>202</v>
      </c>
      <c r="D40" s="243"/>
      <c r="E40" s="244"/>
      <c r="F40" s="245"/>
      <c r="G40" s="246">
        <f>SUMIF(AG41:AG47,"&lt;&gt;NOR",G41:G47)</f>
        <v>0</v>
      </c>
      <c r="H40" s="240"/>
      <c r="I40" s="240">
        <f>SUM(I41:I47)</f>
        <v>0</v>
      </c>
      <c r="J40" s="240"/>
      <c r="K40" s="240">
        <f>SUM(K41:K47)</f>
        <v>0</v>
      </c>
      <c r="L40" s="240"/>
      <c r="M40" s="240">
        <f>SUM(M41:M47)</f>
        <v>0</v>
      </c>
      <c r="N40" s="239"/>
      <c r="O40" s="239">
        <f>SUM(O41:O47)</f>
        <v>0</v>
      </c>
      <c r="P40" s="239"/>
      <c r="Q40" s="239">
        <f>SUM(Q41:Q47)</f>
        <v>0</v>
      </c>
      <c r="R40" s="240"/>
      <c r="S40" s="240"/>
      <c r="T40" s="240"/>
      <c r="U40" s="240"/>
      <c r="V40" s="240">
        <f>SUM(V41:V47)</f>
        <v>0</v>
      </c>
      <c r="W40" s="240"/>
      <c r="X40" s="240"/>
      <c r="Y40" s="240"/>
      <c r="AG40" t="s">
        <v>273</v>
      </c>
    </row>
    <row r="41" spans="1:60" ht="22.5" outlineLevel="1" x14ac:dyDescent="0.2">
      <c r="A41" s="254">
        <v>29</v>
      </c>
      <c r="B41" s="255" t="s">
        <v>1477</v>
      </c>
      <c r="C41" s="264" t="s">
        <v>1478</v>
      </c>
      <c r="D41" s="256" t="s">
        <v>374</v>
      </c>
      <c r="E41" s="257">
        <v>1</v>
      </c>
      <c r="F41" s="258"/>
      <c r="G41" s="259">
        <f>ROUND(E41*F41,2)</f>
        <v>0</v>
      </c>
      <c r="H41" s="236"/>
      <c r="I41" s="235">
        <f>ROUND(E41*H41,2)</f>
        <v>0</v>
      </c>
      <c r="J41" s="236"/>
      <c r="K41" s="235">
        <f>ROUND(E41*J41,2)</f>
        <v>0</v>
      </c>
      <c r="L41" s="235">
        <v>21</v>
      </c>
      <c r="M41" s="235">
        <f>G41*(1+L41/100)</f>
        <v>0</v>
      </c>
      <c r="N41" s="234">
        <v>0</v>
      </c>
      <c r="O41" s="234">
        <f>ROUND(E41*N41,2)</f>
        <v>0</v>
      </c>
      <c r="P41" s="234">
        <v>0</v>
      </c>
      <c r="Q41" s="234">
        <f>ROUND(E41*P41,2)</f>
        <v>0</v>
      </c>
      <c r="R41" s="235"/>
      <c r="S41" s="235" t="s">
        <v>311</v>
      </c>
      <c r="T41" s="235" t="s">
        <v>312</v>
      </c>
      <c r="U41" s="235">
        <v>0</v>
      </c>
      <c r="V41" s="235">
        <f>ROUND(E41*U41,2)</f>
        <v>0</v>
      </c>
      <c r="W41" s="235"/>
      <c r="X41" s="235" t="s">
        <v>346</v>
      </c>
      <c r="Y41" s="235" t="s">
        <v>280</v>
      </c>
      <c r="Z41" s="214"/>
      <c r="AA41" s="214"/>
      <c r="AB41" s="214"/>
      <c r="AC41" s="214"/>
      <c r="AD41" s="214"/>
      <c r="AE41" s="214"/>
      <c r="AF41" s="214"/>
      <c r="AG41" s="214" t="s">
        <v>347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1" x14ac:dyDescent="0.2">
      <c r="A42" s="254">
        <v>30</v>
      </c>
      <c r="B42" s="255" t="s">
        <v>1479</v>
      </c>
      <c r="C42" s="264" t="s">
        <v>1439</v>
      </c>
      <c r="D42" s="256" t="s">
        <v>310</v>
      </c>
      <c r="E42" s="257">
        <v>1</v>
      </c>
      <c r="F42" s="258"/>
      <c r="G42" s="259">
        <f>ROUND(E42*F42,2)</f>
        <v>0</v>
      </c>
      <c r="H42" s="236"/>
      <c r="I42" s="235">
        <f>ROUND(E42*H42,2)</f>
        <v>0</v>
      </c>
      <c r="J42" s="236"/>
      <c r="K42" s="235">
        <f>ROUND(E42*J42,2)</f>
        <v>0</v>
      </c>
      <c r="L42" s="235">
        <v>21</v>
      </c>
      <c r="M42" s="235">
        <f>G42*(1+L42/100)</f>
        <v>0</v>
      </c>
      <c r="N42" s="234">
        <v>0</v>
      </c>
      <c r="O42" s="234">
        <f>ROUND(E42*N42,2)</f>
        <v>0</v>
      </c>
      <c r="P42" s="234">
        <v>0</v>
      </c>
      <c r="Q42" s="234">
        <f>ROUND(E42*P42,2)</f>
        <v>0</v>
      </c>
      <c r="R42" s="235"/>
      <c r="S42" s="235" t="s">
        <v>311</v>
      </c>
      <c r="T42" s="235" t="s">
        <v>312</v>
      </c>
      <c r="U42" s="235">
        <v>0</v>
      </c>
      <c r="V42" s="235">
        <f>ROUND(E42*U42,2)</f>
        <v>0</v>
      </c>
      <c r="W42" s="235"/>
      <c r="X42" s="235" t="s">
        <v>484</v>
      </c>
      <c r="Y42" s="235" t="s">
        <v>280</v>
      </c>
      <c r="Z42" s="214"/>
      <c r="AA42" s="214"/>
      <c r="AB42" s="214"/>
      <c r="AC42" s="214"/>
      <c r="AD42" s="214"/>
      <c r="AE42" s="214"/>
      <c r="AF42" s="214"/>
      <c r="AG42" s="214" t="s">
        <v>485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ht="22.5" outlineLevel="1" x14ac:dyDescent="0.2">
      <c r="A43" s="254">
        <v>31</v>
      </c>
      <c r="B43" s="255" t="s">
        <v>1480</v>
      </c>
      <c r="C43" s="264" t="s">
        <v>1441</v>
      </c>
      <c r="D43" s="256" t="s">
        <v>374</v>
      </c>
      <c r="E43" s="257">
        <v>1</v>
      </c>
      <c r="F43" s="258"/>
      <c r="G43" s="259">
        <f>ROUND(E43*F43,2)</f>
        <v>0</v>
      </c>
      <c r="H43" s="236"/>
      <c r="I43" s="235">
        <f>ROUND(E43*H43,2)</f>
        <v>0</v>
      </c>
      <c r="J43" s="236"/>
      <c r="K43" s="235">
        <f>ROUND(E43*J43,2)</f>
        <v>0</v>
      </c>
      <c r="L43" s="235">
        <v>21</v>
      </c>
      <c r="M43" s="235">
        <f>G43*(1+L43/100)</f>
        <v>0</v>
      </c>
      <c r="N43" s="234">
        <v>0</v>
      </c>
      <c r="O43" s="234">
        <f>ROUND(E43*N43,2)</f>
        <v>0</v>
      </c>
      <c r="P43" s="234">
        <v>0</v>
      </c>
      <c r="Q43" s="234">
        <f>ROUND(E43*P43,2)</f>
        <v>0</v>
      </c>
      <c r="R43" s="235"/>
      <c r="S43" s="235" t="s">
        <v>311</v>
      </c>
      <c r="T43" s="235" t="s">
        <v>312</v>
      </c>
      <c r="U43" s="235">
        <v>0</v>
      </c>
      <c r="V43" s="235">
        <f>ROUND(E43*U43,2)</f>
        <v>0</v>
      </c>
      <c r="W43" s="235"/>
      <c r="X43" s="235" t="s">
        <v>484</v>
      </c>
      <c r="Y43" s="235" t="s">
        <v>280</v>
      </c>
      <c r="Z43" s="214"/>
      <c r="AA43" s="214"/>
      <c r="AB43" s="214"/>
      <c r="AC43" s="214"/>
      <c r="AD43" s="214"/>
      <c r="AE43" s="214"/>
      <c r="AF43" s="214"/>
      <c r="AG43" s="214" t="s">
        <v>485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ht="22.5" outlineLevel="1" x14ac:dyDescent="0.2">
      <c r="A44" s="254">
        <v>32</v>
      </c>
      <c r="B44" s="255" t="s">
        <v>1481</v>
      </c>
      <c r="C44" s="264" t="s">
        <v>1443</v>
      </c>
      <c r="D44" s="256" t="s">
        <v>374</v>
      </c>
      <c r="E44" s="257">
        <v>1</v>
      </c>
      <c r="F44" s="258"/>
      <c r="G44" s="259">
        <f>ROUND(E44*F44,2)</f>
        <v>0</v>
      </c>
      <c r="H44" s="236"/>
      <c r="I44" s="235">
        <f>ROUND(E44*H44,2)</f>
        <v>0</v>
      </c>
      <c r="J44" s="236"/>
      <c r="K44" s="235">
        <f>ROUND(E44*J44,2)</f>
        <v>0</v>
      </c>
      <c r="L44" s="235">
        <v>21</v>
      </c>
      <c r="M44" s="235">
        <f>G44*(1+L44/100)</f>
        <v>0</v>
      </c>
      <c r="N44" s="234">
        <v>0</v>
      </c>
      <c r="O44" s="234">
        <f>ROUND(E44*N44,2)</f>
        <v>0</v>
      </c>
      <c r="P44" s="234">
        <v>0</v>
      </c>
      <c r="Q44" s="234">
        <f>ROUND(E44*P44,2)</f>
        <v>0</v>
      </c>
      <c r="R44" s="235"/>
      <c r="S44" s="235" t="s">
        <v>311</v>
      </c>
      <c r="T44" s="235" t="s">
        <v>312</v>
      </c>
      <c r="U44" s="235">
        <v>0</v>
      </c>
      <c r="V44" s="235">
        <f>ROUND(E44*U44,2)</f>
        <v>0</v>
      </c>
      <c r="W44" s="235"/>
      <c r="X44" s="235" t="s">
        <v>484</v>
      </c>
      <c r="Y44" s="235" t="s">
        <v>280</v>
      </c>
      <c r="Z44" s="214"/>
      <c r="AA44" s="214"/>
      <c r="AB44" s="214"/>
      <c r="AC44" s="214"/>
      <c r="AD44" s="214"/>
      <c r="AE44" s="214"/>
      <c r="AF44" s="214"/>
      <c r="AG44" s="214" t="s">
        <v>485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1" x14ac:dyDescent="0.2">
      <c r="A45" s="254">
        <v>33</v>
      </c>
      <c r="B45" s="255" t="s">
        <v>1482</v>
      </c>
      <c r="C45" s="264" t="s">
        <v>1483</v>
      </c>
      <c r="D45" s="256" t="s">
        <v>374</v>
      </c>
      <c r="E45" s="257">
        <v>1</v>
      </c>
      <c r="F45" s="258"/>
      <c r="G45" s="259">
        <f>ROUND(E45*F45,2)</f>
        <v>0</v>
      </c>
      <c r="H45" s="236"/>
      <c r="I45" s="235">
        <f>ROUND(E45*H45,2)</f>
        <v>0</v>
      </c>
      <c r="J45" s="236"/>
      <c r="K45" s="235">
        <f>ROUND(E45*J45,2)</f>
        <v>0</v>
      </c>
      <c r="L45" s="235">
        <v>21</v>
      </c>
      <c r="M45" s="235">
        <f>G45*(1+L45/100)</f>
        <v>0</v>
      </c>
      <c r="N45" s="234">
        <v>0</v>
      </c>
      <c r="O45" s="234">
        <f>ROUND(E45*N45,2)</f>
        <v>0</v>
      </c>
      <c r="P45" s="234">
        <v>0</v>
      </c>
      <c r="Q45" s="234">
        <f>ROUND(E45*P45,2)</f>
        <v>0</v>
      </c>
      <c r="R45" s="235"/>
      <c r="S45" s="235" t="s">
        <v>311</v>
      </c>
      <c r="T45" s="235" t="s">
        <v>312</v>
      </c>
      <c r="U45" s="235">
        <v>0</v>
      </c>
      <c r="V45" s="235">
        <f>ROUND(E45*U45,2)</f>
        <v>0</v>
      </c>
      <c r="W45" s="235"/>
      <c r="X45" s="235" t="s">
        <v>484</v>
      </c>
      <c r="Y45" s="235" t="s">
        <v>280</v>
      </c>
      <c r="Z45" s="214"/>
      <c r="AA45" s="214"/>
      <c r="AB45" s="214"/>
      <c r="AC45" s="214"/>
      <c r="AD45" s="214"/>
      <c r="AE45" s="214"/>
      <c r="AF45" s="214"/>
      <c r="AG45" s="214" t="s">
        <v>485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ht="22.5" outlineLevel="1" x14ac:dyDescent="0.2">
      <c r="A46" s="254">
        <v>34</v>
      </c>
      <c r="B46" s="255" t="s">
        <v>1484</v>
      </c>
      <c r="C46" s="264" t="s">
        <v>1445</v>
      </c>
      <c r="D46" s="256" t="s">
        <v>351</v>
      </c>
      <c r="E46" s="257">
        <v>3</v>
      </c>
      <c r="F46" s="258"/>
      <c r="G46" s="259">
        <f>ROUND(E46*F46,2)</f>
        <v>0</v>
      </c>
      <c r="H46" s="236"/>
      <c r="I46" s="235">
        <f>ROUND(E46*H46,2)</f>
        <v>0</v>
      </c>
      <c r="J46" s="236"/>
      <c r="K46" s="235">
        <f>ROUND(E46*J46,2)</f>
        <v>0</v>
      </c>
      <c r="L46" s="235">
        <v>21</v>
      </c>
      <c r="M46" s="235">
        <f>G46*(1+L46/100)</f>
        <v>0</v>
      </c>
      <c r="N46" s="234">
        <v>0</v>
      </c>
      <c r="O46" s="234">
        <f>ROUND(E46*N46,2)</f>
        <v>0</v>
      </c>
      <c r="P46" s="234">
        <v>0</v>
      </c>
      <c r="Q46" s="234">
        <f>ROUND(E46*P46,2)</f>
        <v>0</v>
      </c>
      <c r="R46" s="235"/>
      <c r="S46" s="235" t="s">
        <v>311</v>
      </c>
      <c r="T46" s="235" t="s">
        <v>312</v>
      </c>
      <c r="U46" s="235">
        <v>0</v>
      </c>
      <c r="V46" s="235">
        <f>ROUND(E46*U46,2)</f>
        <v>0</v>
      </c>
      <c r="W46" s="235"/>
      <c r="X46" s="235" t="s">
        <v>484</v>
      </c>
      <c r="Y46" s="235" t="s">
        <v>280</v>
      </c>
      <c r="Z46" s="214"/>
      <c r="AA46" s="214"/>
      <c r="AB46" s="214"/>
      <c r="AC46" s="214"/>
      <c r="AD46" s="214"/>
      <c r="AE46" s="214"/>
      <c r="AF46" s="214"/>
      <c r="AG46" s="214" t="s">
        <v>485</v>
      </c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ht="22.5" outlineLevel="1" x14ac:dyDescent="0.2">
      <c r="A47" s="254">
        <v>35</v>
      </c>
      <c r="B47" s="255" t="s">
        <v>1485</v>
      </c>
      <c r="C47" s="264" t="s">
        <v>1447</v>
      </c>
      <c r="D47" s="256" t="s">
        <v>351</v>
      </c>
      <c r="E47" s="257">
        <v>3</v>
      </c>
      <c r="F47" s="258"/>
      <c r="G47" s="259">
        <f>ROUND(E47*F47,2)</f>
        <v>0</v>
      </c>
      <c r="H47" s="236"/>
      <c r="I47" s="235">
        <f>ROUND(E47*H47,2)</f>
        <v>0</v>
      </c>
      <c r="J47" s="236"/>
      <c r="K47" s="235">
        <f>ROUND(E47*J47,2)</f>
        <v>0</v>
      </c>
      <c r="L47" s="235">
        <v>21</v>
      </c>
      <c r="M47" s="235">
        <f>G47*(1+L47/100)</f>
        <v>0</v>
      </c>
      <c r="N47" s="234">
        <v>0</v>
      </c>
      <c r="O47" s="234">
        <f>ROUND(E47*N47,2)</f>
        <v>0</v>
      </c>
      <c r="P47" s="234">
        <v>0</v>
      </c>
      <c r="Q47" s="234">
        <f>ROUND(E47*P47,2)</f>
        <v>0</v>
      </c>
      <c r="R47" s="235"/>
      <c r="S47" s="235" t="s">
        <v>311</v>
      </c>
      <c r="T47" s="235" t="s">
        <v>312</v>
      </c>
      <c r="U47" s="235">
        <v>0</v>
      </c>
      <c r="V47" s="235">
        <f>ROUND(E47*U47,2)</f>
        <v>0</v>
      </c>
      <c r="W47" s="235"/>
      <c r="X47" s="235" t="s">
        <v>484</v>
      </c>
      <c r="Y47" s="235" t="s">
        <v>280</v>
      </c>
      <c r="Z47" s="214"/>
      <c r="AA47" s="214"/>
      <c r="AB47" s="214"/>
      <c r="AC47" s="214"/>
      <c r="AD47" s="214"/>
      <c r="AE47" s="214"/>
      <c r="AF47" s="214"/>
      <c r="AG47" s="214" t="s">
        <v>485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x14ac:dyDescent="0.2">
      <c r="A48" s="241" t="s">
        <v>272</v>
      </c>
      <c r="B48" s="242" t="s">
        <v>203</v>
      </c>
      <c r="C48" s="261" t="s">
        <v>204</v>
      </c>
      <c r="D48" s="243"/>
      <c r="E48" s="244"/>
      <c r="F48" s="245"/>
      <c r="G48" s="246">
        <f>SUMIF(AG49:AG55,"&lt;&gt;NOR",G49:G55)</f>
        <v>0</v>
      </c>
      <c r="H48" s="240"/>
      <c r="I48" s="240">
        <f>SUM(I49:I55)</f>
        <v>0</v>
      </c>
      <c r="J48" s="240"/>
      <c r="K48" s="240">
        <f>SUM(K49:K55)</f>
        <v>0</v>
      </c>
      <c r="L48" s="240"/>
      <c r="M48" s="240">
        <f>SUM(M49:M55)</f>
        <v>0</v>
      </c>
      <c r="N48" s="239"/>
      <c r="O48" s="239">
        <f>SUM(O49:O55)</f>
        <v>0</v>
      </c>
      <c r="P48" s="239"/>
      <c r="Q48" s="239">
        <f>SUM(Q49:Q55)</f>
        <v>0</v>
      </c>
      <c r="R48" s="240"/>
      <c r="S48" s="240"/>
      <c r="T48" s="240"/>
      <c r="U48" s="240"/>
      <c r="V48" s="240">
        <f>SUM(V49:V55)</f>
        <v>0</v>
      </c>
      <c r="W48" s="240"/>
      <c r="X48" s="240"/>
      <c r="Y48" s="240"/>
      <c r="AG48" t="s">
        <v>273</v>
      </c>
    </row>
    <row r="49" spans="1:60" ht="45" outlineLevel="1" x14ac:dyDescent="0.2">
      <c r="A49" s="254">
        <v>36</v>
      </c>
      <c r="B49" s="255" t="s">
        <v>1486</v>
      </c>
      <c r="C49" s="264" t="s">
        <v>1437</v>
      </c>
      <c r="D49" s="256" t="s">
        <v>374</v>
      </c>
      <c r="E49" s="257">
        <v>1</v>
      </c>
      <c r="F49" s="258"/>
      <c r="G49" s="259">
        <f>ROUND(E49*F49,2)</f>
        <v>0</v>
      </c>
      <c r="H49" s="236"/>
      <c r="I49" s="235">
        <f>ROUND(E49*H49,2)</f>
        <v>0</v>
      </c>
      <c r="J49" s="236"/>
      <c r="K49" s="235">
        <f>ROUND(E49*J49,2)</f>
        <v>0</v>
      </c>
      <c r="L49" s="235">
        <v>21</v>
      </c>
      <c r="M49" s="235">
        <f>G49*(1+L49/100)</f>
        <v>0</v>
      </c>
      <c r="N49" s="234">
        <v>0</v>
      </c>
      <c r="O49" s="234">
        <f>ROUND(E49*N49,2)</f>
        <v>0</v>
      </c>
      <c r="P49" s="234">
        <v>0</v>
      </c>
      <c r="Q49" s="234">
        <f>ROUND(E49*P49,2)</f>
        <v>0</v>
      </c>
      <c r="R49" s="235"/>
      <c r="S49" s="235" t="s">
        <v>311</v>
      </c>
      <c r="T49" s="235" t="s">
        <v>312</v>
      </c>
      <c r="U49" s="235">
        <v>0</v>
      </c>
      <c r="V49" s="235">
        <f>ROUND(E49*U49,2)</f>
        <v>0</v>
      </c>
      <c r="W49" s="235"/>
      <c r="X49" s="235" t="s">
        <v>484</v>
      </c>
      <c r="Y49" s="235" t="s">
        <v>280</v>
      </c>
      <c r="Z49" s="214"/>
      <c r="AA49" s="214"/>
      <c r="AB49" s="214"/>
      <c r="AC49" s="214"/>
      <c r="AD49" s="214"/>
      <c r="AE49" s="214"/>
      <c r="AF49" s="214"/>
      <c r="AG49" s="214" t="s">
        <v>485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outlineLevel="1" x14ac:dyDescent="0.2">
      <c r="A50" s="254">
        <v>37</v>
      </c>
      <c r="B50" s="255" t="s">
        <v>1487</v>
      </c>
      <c r="C50" s="264" t="s">
        <v>1439</v>
      </c>
      <c r="D50" s="256" t="s">
        <v>310</v>
      </c>
      <c r="E50" s="257">
        <v>1</v>
      </c>
      <c r="F50" s="258"/>
      <c r="G50" s="259">
        <f>ROUND(E50*F50,2)</f>
        <v>0</v>
      </c>
      <c r="H50" s="236"/>
      <c r="I50" s="235">
        <f>ROUND(E50*H50,2)</f>
        <v>0</v>
      </c>
      <c r="J50" s="236"/>
      <c r="K50" s="235">
        <f>ROUND(E50*J50,2)</f>
        <v>0</v>
      </c>
      <c r="L50" s="235">
        <v>21</v>
      </c>
      <c r="M50" s="235">
        <f>G50*(1+L50/100)</f>
        <v>0</v>
      </c>
      <c r="N50" s="234">
        <v>0</v>
      </c>
      <c r="O50" s="234">
        <f>ROUND(E50*N50,2)</f>
        <v>0</v>
      </c>
      <c r="P50" s="234">
        <v>0</v>
      </c>
      <c r="Q50" s="234">
        <f>ROUND(E50*P50,2)</f>
        <v>0</v>
      </c>
      <c r="R50" s="235"/>
      <c r="S50" s="235" t="s">
        <v>311</v>
      </c>
      <c r="T50" s="235" t="s">
        <v>312</v>
      </c>
      <c r="U50" s="235">
        <v>0</v>
      </c>
      <c r="V50" s="235">
        <f>ROUND(E50*U50,2)</f>
        <v>0</v>
      </c>
      <c r="W50" s="235"/>
      <c r="X50" s="235" t="s">
        <v>484</v>
      </c>
      <c r="Y50" s="235" t="s">
        <v>280</v>
      </c>
      <c r="Z50" s="214"/>
      <c r="AA50" s="214"/>
      <c r="AB50" s="214"/>
      <c r="AC50" s="214"/>
      <c r="AD50" s="214"/>
      <c r="AE50" s="214"/>
      <c r="AF50" s="214"/>
      <c r="AG50" s="214" t="s">
        <v>485</v>
      </c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ht="22.5" outlineLevel="1" x14ac:dyDescent="0.2">
      <c r="A51" s="254">
        <v>38</v>
      </c>
      <c r="B51" s="255" t="s">
        <v>1488</v>
      </c>
      <c r="C51" s="264" t="s">
        <v>1441</v>
      </c>
      <c r="D51" s="256" t="s">
        <v>374</v>
      </c>
      <c r="E51" s="257">
        <v>1</v>
      </c>
      <c r="F51" s="258"/>
      <c r="G51" s="259">
        <f>ROUND(E51*F51,2)</f>
        <v>0</v>
      </c>
      <c r="H51" s="236"/>
      <c r="I51" s="235">
        <f>ROUND(E51*H51,2)</f>
        <v>0</v>
      </c>
      <c r="J51" s="236"/>
      <c r="K51" s="235">
        <f>ROUND(E51*J51,2)</f>
        <v>0</v>
      </c>
      <c r="L51" s="235">
        <v>21</v>
      </c>
      <c r="M51" s="235">
        <f>G51*(1+L51/100)</f>
        <v>0</v>
      </c>
      <c r="N51" s="234">
        <v>0</v>
      </c>
      <c r="O51" s="234">
        <f>ROUND(E51*N51,2)</f>
        <v>0</v>
      </c>
      <c r="P51" s="234">
        <v>0</v>
      </c>
      <c r="Q51" s="234">
        <f>ROUND(E51*P51,2)</f>
        <v>0</v>
      </c>
      <c r="R51" s="235"/>
      <c r="S51" s="235" t="s">
        <v>311</v>
      </c>
      <c r="T51" s="235" t="s">
        <v>312</v>
      </c>
      <c r="U51" s="235">
        <v>0</v>
      </c>
      <c r="V51" s="235">
        <f>ROUND(E51*U51,2)</f>
        <v>0</v>
      </c>
      <c r="W51" s="235"/>
      <c r="X51" s="235" t="s">
        <v>484</v>
      </c>
      <c r="Y51" s="235" t="s">
        <v>280</v>
      </c>
      <c r="Z51" s="214"/>
      <c r="AA51" s="214"/>
      <c r="AB51" s="214"/>
      <c r="AC51" s="214"/>
      <c r="AD51" s="214"/>
      <c r="AE51" s="214"/>
      <c r="AF51" s="214"/>
      <c r="AG51" s="214" t="s">
        <v>485</v>
      </c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ht="22.5" outlineLevel="1" x14ac:dyDescent="0.2">
      <c r="A52" s="254">
        <v>39</v>
      </c>
      <c r="B52" s="255" t="s">
        <v>1489</v>
      </c>
      <c r="C52" s="264" t="s">
        <v>1490</v>
      </c>
      <c r="D52" s="256" t="s">
        <v>374</v>
      </c>
      <c r="E52" s="257">
        <v>1</v>
      </c>
      <c r="F52" s="258"/>
      <c r="G52" s="259">
        <f>ROUND(E52*F52,2)</f>
        <v>0</v>
      </c>
      <c r="H52" s="236"/>
      <c r="I52" s="235">
        <f>ROUND(E52*H52,2)</f>
        <v>0</v>
      </c>
      <c r="J52" s="236"/>
      <c r="K52" s="235">
        <f>ROUND(E52*J52,2)</f>
        <v>0</v>
      </c>
      <c r="L52" s="235">
        <v>21</v>
      </c>
      <c r="M52" s="235">
        <f>G52*(1+L52/100)</f>
        <v>0</v>
      </c>
      <c r="N52" s="234">
        <v>0</v>
      </c>
      <c r="O52" s="234">
        <f>ROUND(E52*N52,2)</f>
        <v>0</v>
      </c>
      <c r="P52" s="234">
        <v>0</v>
      </c>
      <c r="Q52" s="234">
        <f>ROUND(E52*P52,2)</f>
        <v>0</v>
      </c>
      <c r="R52" s="235"/>
      <c r="S52" s="235" t="s">
        <v>311</v>
      </c>
      <c r="T52" s="235" t="s">
        <v>312</v>
      </c>
      <c r="U52" s="235">
        <v>0</v>
      </c>
      <c r="V52" s="235">
        <f>ROUND(E52*U52,2)</f>
        <v>0</v>
      </c>
      <c r="W52" s="235"/>
      <c r="X52" s="235" t="s">
        <v>484</v>
      </c>
      <c r="Y52" s="235" t="s">
        <v>280</v>
      </c>
      <c r="Z52" s="214"/>
      <c r="AA52" s="214"/>
      <c r="AB52" s="214"/>
      <c r="AC52" s="214"/>
      <c r="AD52" s="214"/>
      <c r="AE52" s="214"/>
      <c r="AF52" s="214"/>
      <c r="AG52" s="214" t="s">
        <v>485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ht="22.5" outlineLevel="1" x14ac:dyDescent="0.2">
      <c r="A53" s="254">
        <v>40</v>
      </c>
      <c r="B53" s="255" t="s">
        <v>1491</v>
      </c>
      <c r="C53" s="264" t="s">
        <v>1443</v>
      </c>
      <c r="D53" s="256" t="s">
        <v>310</v>
      </c>
      <c r="E53" s="257">
        <v>1</v>
      </c>
      <c r="F53" s="258"/>
      <c r="G53" s="259">
        <f>ROUND(E53*F53,2)</f>
        <v>0</v>
      </c>
      <c r="H53" s="236"/>
      <c r="I53" s="235">
        <f>ROUND(E53*H53,2)</f>
        <v>0</v>
      </c>
      <c r="J53" s="236"/>
      <c r="K53" s="235">
        <f>ROUND(E53*J53,2)</f>
        <v>0</v>
      </c>
      <c r="L53" s="235">
        <v>21</v>
      </c>
      <c r="M53" s="235">
        <f>G53*(1+L53/100)</f>
        <v>0</v>
      </c>
      <c r="N53" s="234">
        <v>0</v>
      </c>
      <c r="O53" s="234">
        <f>ROUND(E53*N53,2)</f>
        <v>0</v>
      </c>
      <c r="P53" s="234">
        <v>0</v>
      </c>
      <c r="Q53" s="234">
        <f>ROUND(E53*P53,2)</f>
        <v>0</v>
      </c>
      <c r="R53" s="235"/>
      <c r="S53" s="235" t="s">
        <v>311</v>
      </c>
      <c r="T53" s="235" t="s">
        <v>312</v>
      </c>
      <c r="U53" s="235">
        <v>0</v>
      </c>
      <c r="V53" s="235">
        <f>ROUND(E53*U53,2)</f>
        <v>0</v>
      </c>
      <c r="W53" s="235"/>
      <c r="X53" s="235" t="s">
        <v>484</v>
      </c>
      <c r="Y53" s="235" t="s">
        <v>280</v>
      </c>
      <c r="Z53" s="214"/>
      <c r="AA53" s="214"/>
      <c r="AB53" s="214"/>
      <c r="AC53" s="214"/>
      <c r="AD53" s="214"/>
      <c r="AE53" s="214"/>
      <c r="AF53" s="214"/>
      <c r="AG53" s="214" t="s">
        <v>485</v>
      </c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ht="22.5" outlineLevel="1" x14ac:dyDescent="0.2">
      <c r="A54" s="254">
        <v>41</v>
      </c>
      <c r="B54" s="255" t="s">
        <v>1492</v>
      </c>
      <c r="C54" s="264" t="s">
        <v>1445</v>
      </c>
      <c r="D54" s="256" t="s">
        <v>351</v>
      </c>
      <c r="E54" s="257">
        <v>4</v>
      </c>
      <c r="F54" s="258"/>
      <c r="G54" s="259">
        <f>ROUND(E54*F54,2)</f>
        <v>0</v>
      </c>
      <c r="H54" s="236"/>
      <c r="I54" s="235">
        <f>ROUND(E54*H54,2)</f>
        <v>0</v>
      </c>
      <c r="J54" s="236"/>
      <c r="K54" s="235">
        <f>ROUND(E54*J54,2)</f>
        <v>0</v>
      </c>
      <c r="L54" s="235">
        <v>21</v>
      </c>
      <c r="M54" s="235">
        <f>G54*(1+L54/100)</f>
        <v>0</v>
      </c>
      <c r="N54" s="234">
        <v>0</v>
      </c>
      <c r="O54" s="234">
        <f>ROUND(E54*N54,2)</f>
        <v>0</v>
      </c>
      <c r="P54" s="234">
        <v>0</v>
      </c>
      <c r="Q54" s="234">
        <f>ROUND(E54*P54,2)</f>
        <v>0</v>
      </c>
      <c r="R54" s="235"/>
      <c r="S54" s="235" t="s">
        <v>311</v>
      </c>
      <c r="T54" s="235" t="s">
        <v>312</v>
      </c>
      <c r="U54" s="235">
        <v>0</v>
      </c>
      <c r="V54" s="235">
        <f>ROUND(E54*U54,2)</f>
        <v>0</v>
      </c>
      <c r="W54" s="235"/>
      <c r="X54" s="235" t="s">
        <v>484</v>
      </c>
      <c r="Y54" s="235" t="s">
        <v>280</v>
      </c>
      <c r="Z54" s="214"/>
      <c r="AA54" s="214"/>
      <c r="AB54" s="214"/>
      <c r="AC54" s="214"/>
      <c r="AD54" s="214"/>
      <c r="AE54" s="214"/>
      <c r="AF54" s="214"/>
      <c r="AG54" s="214" t="s">
        <v>485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ht="22.5" outlineLevel="1" x14ac:dyDescent="0.2">
      <c r="A55" s="254">
        <v>42</v>
      </c>
      <c r="B55" s="255" t="s">
        <v>1493</v>
      </c>
      <c r="C55" s="264" t="s">
        <v>1447</v>
      </c>
      <c r="D55" s="256" t="s">
        <v>351</v>
      </c>
      <c r="E55" s="257">
        <v>4</v>
      </c>
      <c r="F55" s="258"/>
      <c r="G55" s="259">
        <f>ROUND(E55*F55,2)</f>
        <v>0</v>
      </c>
      <c r="H55" s="236"/>
      <c r="I55" s="235">
        <f>ROUND(E55*H55,2)</f>
        <v>0</v>
      </c>
      <c r="J55" s="236"/>
      <c r="K55" s="235">
        <f>ROUND(E55*J55,2)</f>
        <v>0</v>
      </c>
      <c r="L55" s="235">
        <v>21</v>
      </c>
      <c r="M55" s="235">
        <f>G55*(1+L55/100)</f>
        <v>0</v>
      </c>
      <c r="N55" s="234">
        <v>0</v>
      </c>
      <c r="O55" s="234">
        <f>ROUND(E55*N55,2)</f>
        <v>0</v>
      </c>
      <c r="P55" s="234">
        <v>0</v>
      </c>
      <c r="Q55" s="234">
        <f>ROUND(E55*P55,2)</f>
        <v>0</v>
      </c>
      <c r="R55" s="235"/>
      <c r="S55" s="235" t="s">
        <v>311</v>
      </c>
      <c r="T55" s="235" t="s">
        <v>312</v>
      </c>
      <c r="U55" s="235">
        <v>0</v>
      </c>
      <c r="V55" s="235">
        <f>ROUND(E55*U55,2)</f>
        <v>0</v>
      </c>
      <c r="W55" s="235"/>
      <c r="X55" s="235" t="s">
        <v>484</v>
      </c>
      <c r="Y55" s="235" t="s">
        <v>280</v>
      </c>
      <c r="Z55" s="214"/>
      <c r="AA55" s="214"/>
      <c r="AB55" s="214"/>
      <c r="AC55" s="214"/>
      <c r="AD55" s="214"/>
      <c r="AE55" s="214"/>
      <c r="AF55" s="214"/>
      <c r="AG55" s="214" t="s">
        <v>485</v>
      </c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x14ac:dyDescent="0.2">
      <c r="A56" s="241" t="s">
        <v>272</v>
      </c>
      <c r="B56" s="242" t="s">
        <v>205</v>
      </c>
      <c r="C56" s="261" t="s">
        <v>206</v>
      </c>
      <c r="D56" s="243"/>
      <c r="E56" s="244"/>
      <c r="F56" s="245"/>
      <c r="G56" s="246">
        <f>SUMIF(AG57:AG63,"&lt;&gt;NOR",G57:G63)</f>
        <v>0</v>
      </c>
      <c r="H56" s="240"/>
      <c r="I56" s="240">
        <f>SUM(I57:I63)</f>
        <v>0</v>
      </c>
      <c r="J56" s="240"/>
      <c r="K56" s="240">
        <f>SUM(K57:K63)</f>
        <v>0</v>
      </c>
      <c r="L56" s="240"/>
      <c r="M56" s="240">
        <f>SUM(M57:M63)</f>
        <v>0</v>
      </c>
      <c r="N56" s="239"/>
      <c r="O56" s="239">
        <f>SUM(O57:O63)</f>
        <v>0</v>
      </c>
      <c r="P56" s="239"/>
      <c r="Q56" s="239">
        <f>SUM(Q57:Q63)</f>
        <v>0</v>
      </c>
      <c r="R56" s="240"/>
      <c r="S56" s="240"/>
      <c r="T56" s="240"/>
      <c r="U56" s="240"/>
      <c r="V56" s="240">
        <f>SUM(V57:V63)</f>
        <v>0</v>
      </c>
      <c r="W56" s="240"/>
      <c r="X56" s="240"/>
      <c r="Y56" s="240"/>
      <c r="AG56" t="s">
        <v>273</v>
      </c>
    </row>
    <row r="57" spans="1:60" ht="22.5" outlineLevel="1" x14ac:dyDescent="0.2">
      <c r="A57" s="254">
        <v>43</v>
      </c>
      <c r="B57" s="255" t="s">
        <v>1494</v>
      </c>
      <c r="C57" s="264" t="s">
        <v>1478</v>
      </c>
      <c r="D57" s="256" t="s">
        <v>374</v>
      </c>
      <c r="E57" s="257">
        <v>1</v>
      </c>
      <c r="F57" s="258"/>
      <c r="G57" s="259">
        <f>ROUND(E57*F57,2)</f>
        <v>0</v>
      </c>
      <c r="H57" s="236"/>
      <c r="I57" s="235">
        <f>ROUND(E57*H57,2)</f>
        <v>0</v>
      </c>
      <c r="J57" s="236"/>
      <c r="K57" s="235">
        <f>ROUND(E57*J57,2)</f>
        <v>0</v>
      </c>
      <c r="L57" s="235">
        <v>21</v>
      </c>
      <c r="M57" s="235">
        <f>G57*(1+L57/100)</f>
        <v>0</v>
      </c>
      <c r="N57" s="234">
        <v>0</v>
      </c>
      <c r="O57" s="234">
        <f>ROUND(E57*N57,2)</f>
        <v>0</v>
      </c>
      <c r="P57" s="234">
        <v>0</v>
      </c>
      <c r="Q57" s="234">
        <f>ROUND(E57*P57,2)</f>
        <v>0</v>
      </c>
      <c r="R57" s="235"/>
      <c r="S57" s="235" t="s">
        <v>311</v>
      </c>
      <c r="T57" s="235" t="s">
        <v>312</v>
      </c>
      <c r="U57" s="235">
        <v>0</v>
      </c>
      <c r="V57" s="235">
        <f>ROUND(E57*U57,2)</f>
        <v>0</v>
      </c>
      <c r="W57" s="235"/>
      <c r="X57" s="235" t="s">
        <v>346</v>
      </c>
      <c r="Y57" s="235" t="s">
        <v>280</v>
      </c>
      <c r="Z57" s="214"/>
      <c r="AA57" s="214"/>
      <c r="AB57" s="214"/>
      <c r="AC57" s="214"/>
      <c r="AD57" s="214"/>
      <c r="AE57" s="214"/>
      <c r="AF57" s="214"/>
      <c r="AG57" s="214" t="s">
        <v>347</v>
      </c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outlineLevel="1" x14ac:dyDescent="0.2">
      <c r="A58" s="254">
        <v>44</v>
      </c>
      <c r="B58" s="255" t="s">
        <v>1495</v>
      </c>
      <c r="C58" s="264" t="s">
        <v>1439</v>
      </c>
      <c r="D58" s="256" t="s">
        <v>310</v>
      </c>
      <c r="E58" s="257">
        <v>1</v>
      </c>
      <c r="F58" s="258"/>
      <c r="G58" s="259">
        <f>ROUND(E58*F58,2)</f>
        <v>0</v>
      </c>
      <c r="H58" s="236"/>
      <c r="I58" s="235">
        <f>ROUND(E58*H58,2)</f>
        <v>0</v>
      </c>
      <c r="J58" s="236"/>
      <c r="K58" s="235">
        <f>ROUND(E58*J58,2)</f>
        <v>0</v>
      </c>
      <c r="L58" s="235">
        <v>21</v>
      </c>
      <c r="M58" s="235">
        <f>G58*(1+L58/100)</f>
        <v>0</v>
      </c>
      <c r="N58" s="234">
        <v>0</v>
      </c>
      <c r="O58" s="234">
        <f>ROUND(E58*N58,2)</f>
        <v>0</v>
      </c>
      <c r="P58" s="234">
        <v>0</v>
      </c>
      <c r="Q58" s="234">
        <f>ROUND(E58*P58,2)</f>
        <v>0</v>
      </c>
      <c r="R58" s="235"/>
      <c r="S58" s="235" t="s">
        <v>311</v>
      </c>
      <c r="T58" s="235" t="s">
        <v>312</v>
      </c>
      <c r="U58" s="235">
        <v>0</v>
      </c>
      <c r="V58" s="235">
        <f>ROUND(E58*U58,2)</f>
        <v>0</v>
      </c>
      <c r="W58" s="235"/>
      <c r="X58" s="235" t="s">
        <v>484</v>
      </c>
      <c r="Y58" s="235" t="s">
        <v>280</v>
      </c>
      <c r="Z58" s="214"/>
      <c r="AA58" s="214"/>
      <c r="AB58" s="214"/>
      <c r="AC58" s="214"/>
      <c r="AD58" s="214"/>
      <c r="AE58" s="214"/>
      <c r="AF58" s="214"/>
      <c r="AG58" s="214" t="s">
        <v>485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ht="22.5" outlineLevel="1" x14ac:dyDescent="0.2">
      <c r="A59" s="254">
        <v>45</v>
      </c>
      <c r="B59" s="255" t="s">
        <v>1496</v>
      </c>
      <c r="C59" s="264" t="s">
        <v>1441</v>
      </c>
      <c r="D59" s="256" t="s">
        <v>374</v>
      </c>
      <c r="E59" s="257">
        <v>1</v>
      </c>
      <c r="F59" s="258"/>
      <c r="G59" s="259">
        <f>ROUND(E59*F59,2)</f>
        <v>0</v>
      </c>
      <c r="H59" s="236"/>
      <c r="I59" s="235">
        <f>ROUND(E59*H59,2)</f>
        <v>0</v>
      </c>
      <c r="J59" s="236"/>
      <c r="K59" s="235">
        <f>ROUND(E59*J59,2)</f>
        <v>0</v>
      </c>
      <c r="L59" s="235">
        <v>21</v>
      </c>
      <c r="M59" s="235">
        <f>G59*(1+L59/100)</f>
        <v>0</v>
      </c>
      <c r="N59" s="234">
        <v>0</v>
      </c>
      <c r="O59" s="234">
        <f>ROUND(E59*N59,2)</f>
        <v>0</v>
      </c>
      <c r="P59" s="234">
        <v>0</v>
      </c>
      <c r="Q59" s="234">
        <f>ROUND(E59*P59,2)</f>
        <v>0</v>
      </c>
      <c r="R59" s="235"/>
      <c r="S59" s="235" t="s">
        <v>311</v>
      </c>
      <c r="T59" s="235" t="s">
        <v>312</v>
      </c>
      <c r="U59" s="235">
        <v>0</v>
      </c>
      <c r="V59" s="235">
        <f>ROUND(E59*U59,2)</f>
        <v>0</v>
      </c>
      <c r="W59" s="235"/>
      <c r="X59" s="235" t="s">
        <v>484</v>
      </c>
      <c r="Y59" s="235" t="s">
        <v>280</v>
      </c>
      <c r="Z59" s="214"/>
      <c r="AA59" s="214"/>
      <c r="AB59" s="214"/>
      <c r="AC59" s="214"/>
      <c r="AD59" s="214"/>
      <c r="AE59" s="214"/>
      <c r="AF59" s="214"/>
      <c r="AG59" s="214" t="s">
        <v>485</v>
      </c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ht="22.5" outlineLevel="1" x14ac:dyDescent="0.2">
      <c r="A60" s="254">
        <v>46</v>
      </c>
      <c r="B60" s="255" t="s">
        <v>1497</v>
      </c>
      <c r="C60" s="264" t="s">
        <v>1443</v>
      </c>
      <c r="D60" s="256" t="s">
        <v>310</v>
      </c>
      <c r="E60" s="257">
        <v>1</v>
      </c>
      <c r="F60" s="258"/>
      <c r="G60" s="259">
        <f>ROUND(E60*F60,2)</f>
        <v>0</v>
      </c>
      <c r="H60" s="236"/>
      <c r="I60" s="235">
        <f>ROUND(E60*H60,2)</f>
        <v>0</v>
      </c>
      <c r="J60" s="236"/>
      <c r="K60" s="235">
        <f>ROUND(E60*J60,2)</f>
        <v>0</v>
      </c>
      <c r="L60" s="235">
        <v>21</v>
      </c>
      <c r="M60" s="235">
        <f>G60*(1+L60/100)</f>
        <v>0</v>
      </c>
      <c r="N60" s="234">
        <v>0</v>
      </c>
      <c r="O60" s="234">
        <f>ROUND(E60*N60,2)</f>
        <v>0</v>
      </c>
      <c r="P60" s="234">
        <v>0</v>
      </c>
      <c r="Q60" s="234">
        <f>ROUND(E60*P60,2)</f>
        <v>0</v>
      </c>
      <c r="R60" s="235"/>
      <c r="S60" s="235" t="s">
        <v>311</v>
      </c>
      <c r="T60" s="235" t="s">
        <v>312</v>
      </c>
      <c r="U60" s="235">
        <v>0</v>
      </c>
      <c r="V60" s="235">
        <f>ROUND(E60*U60,2)</f>
        <v>0</v>
      </c>
      <c r="W60" s="235"/>
      <c r="X60" s="235" t="s">
        <v>484</v>
      </c>
      <c r="Y60" s="235" t="s">
        <v>280</v>
      </c>
      <c r="Z60" s="214"/>
      <c r="AA60" s="214"/>
      <c r="AB60" s="214"/>
      <c r="AC60" s="214"/>
      <c r="AD60" s="214"/>
      <c r="AE60" s="214"/>
      <c r="AF60" s="214"/>
      <c r="AG60" s="214" t="s">
        <v>485</v>
      </c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outlineLevel="1" x14ac:dyDescent="0.2">
      <c r="A61" s="254">
        <v>47</v>
      </c>
      <c r="B61" s="255" t="s">
        <v>1498</v>
      </c>
      <c r="C61" s="264" t="s">
        <v>1483</v>
      </c>
      <c r="D61" s="256" t="s">
        <v>374</v>
      </c>
      <c r="E61" s="257">
        <v>1</v>
      </c>
      <c r="F61" s="258"/>
      <c r="G61" s="259">
        <f>ROUND(E61*F61,2)</f>
        <v>0</v>
      </c>
      <c r="H61" s="236"/>
      <c r="I61" s="235">
        <f>ROUND(E61*H61,2)</f>
        <v>0</v>
      </c>
      <c r="J61" s="236"/>
      <c r="K61" s="235">
        <f>ROUND(E61*J61,2)</f>
        <v>0</v>
      </c>
      <c r="L61" s="235">
        <v>21</v>
      </c>
      <c r="M61" s="235">
        <f>G61*(1+L61/100)</f>
        <v>0</v>
      </c>
      <c r="N61" s="234">
        <v>0</v>
      </c>
      <c r="O61" s="234">
        <f>ROUND(E61*N61,2)</f>
        <v>0</v>
      </c>
      <c r="P61" s="234">
        <v>0</v>
      </c>
      <c r="Q61" s="234">
        <f>ROUND(E61*P61,2)</f>
        <v>0</v>
      </c>
      <c r="R61" s="235"/>
      <c r="S61" s="235" t="s">
        <v>311</v>
      </c>
      <c r="T61" s="235" t="s">
        <v>312</v>
      </c>
      <c r="U61" s="235">
        <v>0</v>
      </c>
      <c r="V61" s="235">
        <f>ROUND(E61*U61,2)</f>
        <v>0</v>
      </c>
      <c r="W61" s="235"/>
      <c r="X61" s="235" t="s">
        <v>484</v>
      </c>
      <c r="Y61" s="235" t="s">
        <v>280</v>
      </c>
      <c r="Z61" s="214"/>
      <c r="AA61" s="214"/>
      <c r="AB61" s="214"/>
      <c r="AC61" s="214"/>
      <c r="AD61" s="214"/>
      <c r="AE61" s="214"/>
      <c r="AF61" s="214"/>
      <c r="AG61" s="214" t="s">
        <v>485</v>
      </c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ht="22.5" outlineLevel="1" x14ac:dyDescent="0.2">
      <c r="A62" s="254">
        <v>48</v>
      </c>
      <c r="B62" s="255" t="s">
        <v>1499</v>
      </c>
      <c r="C62" s="264" t="s">
        <v>1445</v>
      </c>
      <c r="D62" s="256" t="s">
        <v>351</v>
      </c>
      <c r="E62" s="257">
        <v>2</v>
      </c>
      <c r="F62" s="258"/>
      <c r="G62" s="259">
        <f>ROUND(E62*F62,2)</f>
        <v>0</v>
      </c>
      <c r="H62" s="236"/>
      <c r="I62" s="235">
        <f>ROUND(E62*H62,2)</f>
        <v>0</v>
      </c>
      <c r="J62" s="236"/>
      <c r="K62" s="235">
        <f>ROUND(E62*J62,2)</f>
        <v>0</v>
      </c>
      <c r="L62" s="235">
        <v>21</v>
      </c>
      <c r="M62" s="235">
        <f>G62*(1+L62/100)</f>
        <v>0</v>
      </c>
      <c r="N62" s="234">
        <v>0</v>
      </c>
      <c r="O62" s="234">
        <f>ROUND(E62*N62,2)</f>
        <v>0</v>
      </c>
      <c r="P62" s="234">
        <v>0</v>
      </c>
      <c r="Q62" s="234">
        <f>ROUND(E62*P62,2)</f>
        <v>0</v>
      </c>
      <c r="R62" s="235"/>
      <c r="S62" s="235" t="s">
        <v>311</v>
      </c>
      <c r="T62" s="235" t="s">
        <v>312</v>
      </c>
      <c r="U62" s="235">
        <v>0</v>
      </c>
      <c r="V62" s="235">
        <f>ROUND(E62*U62,2)</f>
        <v>0</v>
      </c>
      <c r="W62" s="235"/>
      <c r="X62" s="235" t="s">
        <v>484</v>
      </c>
      <c r="Y62" s="235" t="s">
        <v>280</v>
      </c>
      <c r="Z62" s="214"/>
      <c r="AA62" s="214"/>
      <c r="AB62" s="214"/>
      <c r="AC62" s="214"/>
      <c r="AD62" s="214"/>
      <c r="AE62" s="214"/>
      <c r="AF62" s="214"/>
      <c r="AG62" s="214" t="s">
        <v>485</v>
      </c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ht="22.5" outlineLevel="1" x14ac:dyDescent="0.2">
      <c r="A63" s="254">
        <v>49</v>
      </c>
      <c r="B63" s="255" t="s">
        <v>1500</v>
      </c>
      <c r="C63" s="264" t="s">
        <v>1447</v>
      </c>
      <c r="D63" s="256" t="s">
        <v>351</v>
      </c>
      <c r="E63" s="257">
        <v>2</v>
      </c>
      <c r="F63" s="258"/>
      <c r="G63" s="259">
        <f>ROUND(E63*F63,2)</f>
        <v>0</v>
      </c>
      <c r="H63" s="236"/>
      <c r="I63" s="235">
        <f>ROUND(E63*H63,2)</f>
        <v>0</v>
      </c>
      <c r="J63" s="236"/>
      <c r="K63" s="235">
        <f>ROUND(E63*J63,2)</f>
        <v>0</v>
      </c>
      <c r="L63" s="235">
        <v>21</v>
      </c>
      <c r="M63" s="235">
        <f>G63*(1+L63/100)</f>
        <v>0</v>
      </c>
      <c r="N63" s="234">
        <v>0</v>
      </c>
      <c r="O63" s="234">
        <f>ROUND(E63*N63,2)</f>
        <v>0</v>
      </c>
      <c r="P63" s="234">
        <v>0</v>
      </c>
      <c r="Q63" s="234">
        <f>ROUND(E63*P63,2)</f>
        <v>0</v>
      </c>
      <c r="R63" s="235"/>
      <c r="S63" s="235" t="s">
        <v>311</v>
      </c>
      <c r="T63" s="235" t="s">
        <v>312</v>
      </c>
      <c r="U63" s="235">
        <v>0</v>
      </c>
      <c r="V63" s="235">
        <f>ROUND(E63*U63,2)</f>
        <v>0</v>
      </c>
      <c r="W63" s="235"/>
      <c r="X63" s="235" t="s">
        <v>484</v>
      </c>
      <c r="Y63" s="235" t="s">
        <v>280</v>
      </c>
      <c r="Z63" s="214"/>
      <c r="AA63" s="214"/>
      <c r="AB63" s="214"/>
      <c r="AC63" s="214"/>
      <c r="AD63" s="214"/>
      <c r="AE63" s="214"/>
      <c r="AF63" s="214"/>
      <c r="AG63" s="214" t="s">
        <v>485</v>
      </c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ht="25.5" x14ac:dyDescent="0.2">
      <c r="A64" s="241" t="s">
        <v>272</v>
      </c>
      <c r="B64" s="242" t="s">
        <v>207</v>
      </c>
      <c r="C64" s="261" t="s">
        <v>168</v>
      </c>
      <c r="D64" s="243"/>
      <c r="E64" s="244"/>
      <c r="F64" s="245"/>
      <c r="G64" s="246">
        <f>SUMIF(AG65:AG66,"&lt;&gt;NOR",G65:G66)</f>
        <v>0</v>
      </c>
      <c r="H64" s="240"/>
      <c r="I64" s="240">
        <f>SUM(I65:I66)</f>
        <v>0</v>
      </c>
      <c r="J64" s="240"/>
      <c r="K64" s="240">
        <f>SUM(K65:K66)</f>
        <v>0</v>
      </c>
      <c r="L64" s="240"/>
      <c r="M64" s="240">
        <f>SUM(M65:M66)</f>
        <v>0</v>
      </c>
      <c r="N64" s="239"/>
      <c r="O64" s="239">
        <f>SUM(O65:O66)</f>
        <v>0</v>
      </c>
      <c r="P64" s="239"/>
      <c r="Q64" s="239">
        <f>SUM(Q65:Q66)</f>
        <v>0</v>
      </c>
      <c r="R64" s="240"/>
      <c r="S64" s="240"/>
      <c r="T64" s="240"/>
      <c r="U64" s="240"/>
      <c r="V64" s="240">
        <f>SUM(V65:V66)</f>
        <v>0</v>
      </c>
      <c r="W64" s="240"/>
      <c r="X64" s="240"/>
      <c r="Y64" s="240"/>
      <c r="AG64" t="s">
        <v>273</v>
      </c>
    </row>
    <row r="65" spans="1:60" ht="45" outlineLevel="1" x14ac:dyDescent="0.2">
      <c r="A65" s="254">
        <v>50</v>
      </c>
      <c r="B65" s="255" t="s">
        <v>1501</v>
      </c>
      <c r="C65" s="264" t="s">
        <v>1502</v>
      </c>
      <c r="D65" s="256" t="s">
        <v>310</v>
      </c>
      <c r="E65" s="257">
        <v>1</v>
      </c>
      <c r="F65" s="258"/>
      <c r="G65" s="259">
        <f>ROUND(E65*F65,2)</f>
        <v>0</v>
      </c>
      <c r="H65" s="236"/>
      <c r="I65" s="235">
        <f>ROUND(E65*H65,2)</f>
        <v>0</v>
      </c>
      <c r="J65" s="236"/>
      <c r="K65" s="235">
        <f>ROUND(E65*J65,2)</f>
        <v>0</v>
      </c>
      <c r="L65" s="235">
        <v>21</v>
      </c>
      <c r="M65" s="235">
        <f>G65*(1+L65/100)</f>
        <v>0</v>
      </c>
      <c r="N65" s="234">
        <v>0</v>
      </c>
      <c r="O65" s="234">
        <f>ROUND(E65*N65,2)</f>
        <v>0</v>
      </c>
      <c r="P65" s="234">
        <v>0</v>
      </c>
      <c r="Q65" s="234">
        <f>ROUND(E65*P65,2)</f>
        <v>0</v>
      </c>
      <c r="R65" s="235"/>
      <c r="S65" s="235" t="s">
        <v>311</v>
      </c>
      <c r="T65" s="235" t="s">
        <v>312</v>
      </c>
      <c r="U65" s="235">
        <v>0</v>
      </c>
      <c r="V65" s="235">
        <f>ROUND(E65*U65,2)</f>
        <v>0</v>
      </c>
      <c r="W65" s="235"/>
      <c r="X65" s="235" t="s">
        <v>800</v>
      </c>
      <c r="Y65" s="235" t="s">
        <v>280</v>
      </c>
      <c r="Z65" s="214"/>
      <c r="AA65" s="214"/>
      <c r="AB65" s="214"/>
      <c r="AC65" s="214"/>
      <c r="AD65" s="214"/>
      <c r="AE65" s="214"/>
      <c r="AF65" s="214"/>
      <c r="AG65" s="214" t="s">
        <v>801</v>
      </c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ht="22.5" outlineLevel="1" x14ac:dyDescent="0.2">
      <c r="A66" s="248">
        <v>51</v>
      </c>
      <c r="B66" s="249" t="s">
        <v>1503</v>
      </c>
      <c r="C66" s="262" t="s">
        <v>1504</v>
      </c>
      <c r="D66" s="250" t="s">
        <v>1339</v>
      </c>
      <c r="E66" s="251">
        <v>5</v>
      </c>
      <c r="F66" s="252"/>
      <c r="G66" s="253">
        <f>ROUND(E66*F66,2)</f>
        <v>0</v>
      </c>
      <c r="H66" s="236"/>
      <c r="I66" s="235">
        <f>ROUND(E66*H66,2)</f>
        <v>0</v>
      </c>
      <c r="J66" s="236"/>
      <c r="K66" s="235">
        <f>ROUND(E66*J66,2)</f>
        <v>0</v>
      </c>
      <c r="L66" s="235">
        <v>21</v>
      </c>
      <c r="M66" s="235">
        <f>G66*(1+L66/100)</f>
        <v>0</v>
      </c>
      <c r="N66" s="234">
        <v>0</v>
      </c>
      <c r="O66" s="234">
        <f>ROUND(E66*N66,2)</f>
        <v>0</v>
      </c>
      <c r="P66" s="234">
        <v>0</v>
      </c>
      <c r="Q66" s="234">
        <f>ROUND(E66*P66,2)</f>
        <v>0</v>
      </c>
      <c r="R66" s="235"/>
      <c r="S66" s="235" t="s">
        <v>311</v>
      </c>
      <c r="T66" s="235" t="s">
        <v>312</v>
      </c>
      <c r="U66" s="235">
        <v>0</v>
      </c>
      <c r="V66" s="235">
        <f>ROUND(E66*U66,2)</f>
        <v>0</v>
      </c>
      <c r="W66" s="235"/>
      <c r="X66" s="235" t="s">
        <v>279</v>
      </c>
      <c r="Y66" s="235" t="s">
        <v>280</v>
      </c>
      <c r="Z66" s="214"/>
      <c r="AA66" s="214"/>
      <c r="AB66" s="214"/>
      <c r="AC66" s="214"/>
      <c r="AD66" s="214"/>
      <c r="AE66" s="214"/>
      <c r="AF66" s="214"/>
      <c r="AG66" s="214" t="s">
        <v>657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x14ac:dyDescent="0.2">
      <c r="A67" s="3"/>
      <c r="B67" s="4"/>
      <c r="C67" s="266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AE67">
        <v>12</v>
      </c>
      <c r="AF67">
        <v>21</v>
      </c>
      <c r="AG67" t="s">
        <v>258</v>
      </c>
    </row>
    <row r="68" spans="1:60" x14ac:dyDescent="0.2">
      <c r="A68" s="217"/>
      <c r="B68" s="218" t="s">
        <v>31</v>
      </c>
      <c r="C68" s="267"/>
      <c r="D68" s="219"/>
      <c r="E68" s="220"/>
      <c r="F68" s="220"/>
      <c r="G68" s="247">
        <f>G8+G15+G23+G32+G40+G48+G56+G64</f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AE68">
        <f>SUMIF(L7:L66,AE67,G7:G66)</f>
        <v>0</v>
      </c>
      <c r="AF68">
        <f>SUMIF(L7:L66,AF67,G7:G66)</f>
        <v>0</v>
      </c>
      <c r="AG68" t="s">
        <v>810</v>
      </c>
    </row>
    <row r="69" spans="1:60" x14ac:dyDescent="0.2">
      <c r="A69" s="3"/>
      <c r="B69" s="4"/>
      <c r="C69" s="266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60" x14ac:dyDescent="0.2">
      <c r="A70" s="3"/>
      <c r="B70" s="4"/>
      <c r="C70" s="266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60" x14ac:dyDescent="0.2">
      <c r="A71" s="221" t="s">
        <v>811</v>
      </c>
      <c r="B71" s="221"/>
      <c r="C71" s="268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60" x14ac:dyDescent="0.2">
      <c r="A72" s="222"/>
      <c r="B72" s="223"/>
      <c r="C72" s="269"/>
      <c r="D72" s="223"/>
      <c r="E72" s="223"/>
      <c r="F72" s="223"/>
      <c r="G72" s="22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AG72" t="s">
        <v>812</v>
      </c>
    </row>
    <row r="73" spans="1:60" x14ac:dyDescent="0.2">
      <c r="A73" s="225"/>
      <c r="B73" s="226"/>
      <c r="C73" s="270"/>
      <c r="D73" s="226"/>
      <c r="E73" s="226"/>
      <c r="F73" s="226"/>
      <c r="G73" s="227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60" x14ac:dyDescent="0.2">
      <c r="A74" s="225"/>
      <c r="B74" s="226"/>
      <c r="C74" s="270"/>
      <c r="D74" s="226"/>
      <c r="E74" s="226"/>
      <c r="F74" s="226"/>
      <c r="G74" s="227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60" x14ac:dyDescent="0.2">
      <c r="A75" s="225"/>
      <c r="B75" s="226"/>
      <c r="C75" s="270"/>
      <c r="D75" s="226"/>
      <c r="E75" s="226"/>
      <c r="F75" s="226"/>
      <c r="G75" s="227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60" x14ac:dyDescent="0.2">
      <c r="A76" s="228"/>
      <c r="B76" s="229"/>
      <c r="C76" s="271"/>
      <c r="D76" s="229"/>
      <c r="E76" s="229"/>
      <c r="F76" s="229"/>
      <c r="G76" s="23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60" x14ac:dyDescent="0.2">
      <c r="A77" s="3"/>
      <c r="B77" s="4"/>
      <c r="C77" s="266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60" x14ac:dyDescent="0.2">
      <c r="C78" s="272"/>
      <c r="D78" s="10"/>
      <c r="AG78" t="s">
        <v>813</v>
      </c>
    </row>
    <row r="79" spans="1:60" x14ac:dyDescent="0.2">
      <c r="D79" s="10"/>
    </row>
    <row r="80" spans="1:60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71:C71"/>
    <mergeCell ref="A72:G76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8" customWidth="1"/>
    <col min="3" max="3" width="38.28515625" style="178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9" t="s">
        <v>7</v>
      </c>
      <c r="B1" s="199"/>
      <c r="C1" s="199"/>
      <c r="D1" s="199"/>
      <c r="E1" s="199"/>
      <c r="F1" s="199"/>
      <c r="G1" s="199"/>
      <c r="AG1" t="s">
        <v>246</v>
      </c>
    </row>
    <row r="2" spans="1:60" ht="24.95" customHeight="1" x14ac:dyDescent="0.2">
      <c r="A2" s="200" t="s">
        <v>8</v>
      </c>
      <c r="B2" s="49" t="s">
        <v>43</v>
      </c>
      <c r="C2" s="203" t="s">
        <v>44</v>
      </c>
      <c r="D2" s="201"/>
      <c r="E2" s="201"/>
      <c r="F2" s="201"/>
      <c r="G2" s="202"/>
      <c r="AG2" t="s">
        <v>247</v>
      </c>
    </row>
    <row r="3" spans="1:60" ht="24.95" customHeight="1" x14ac:dyDescent="0.2">
      <c r="A3" s="200" t="s">
        <v>9</v>
      </c>
      <c r="B3" s="49" t="s">
        <v>52</v>
      </c>
      <c r="C3" s="203" t="s">
        <v>53</v>
      </c>
      <c r="D3" s="201"/>
      <c r="E3" s="201"/>
      <c r="F3" s="201"/>
      <c r="G3" s="202"/>
      <c r="AC3" s="178" t="s">
        <v>247</v>
      </c>
      <c r="AG3" t="s">
        <v>248</v>
      </c>
    </row>
    <row r="4" spans="1:60" ht="24.95" customHeight="1" x14ac:dyDescent="0.2">
      <c r="A4" s="204" t="s">
        <v>10</v>
      </c>
      <c r="B4" s="205" t="s">
        <v>63</v>
      </c>
      <c r="C4" s="206" t="s">
        <v>64</v>
      </c>
      <c r="D4" s="207"/>
      <c r="E4" s="207"/>
      <c r="F4" s="207"/>
      <c r="G4" s="208"/>
      <c r="AG4" t="s">
        <v>249</v>
      </c>
    </row>
    <row r="5" spans="1:60" x14ac:dyDescent="0.2">
      <c r="D5" s="10"/>
    </row>
    <row r="6" spans="1:60" ht="38.25" x14ac:dyDescent="0.2">
      <c r="A6" s="210" t="s">
        <v>250</v>
      </c>
      <c r="B6" s="212" t="s">
        <v>251</v>
      </c>
      <c r="C6" s="212" t="s">
        <v>252</v>
      </c>
      <c r="D6" s="211" t="s">
        <v>253</v>
      </c>
      <c r="E6" s="210" t="s">
        <v>254</v>
      </c>
      <c r="F6" s="209" t="s">
        <v>255</v>
      </c>
      <c r="G6" s="210" t="s">
        <v>31</v>
      </c>
      <c r="H6" s="213" t="s">
        <v>32</v>
      </c>
      <c r="I6" s="213" t="s">
        <v>256</v>
      </c>
      <c r="J6" s="213" t="s">
        <v>33</v>
      </c>
      <c r="K6" s="213" t="s">
        <v>257</v>
      </c>
      <c r="L6" s="213" t="s">
        <v>258</v>
      </c>
      <c r="M6" s="213" t="s">
        <v>259</v>
      </c>
      <c r="N6" s="213" t="s">
        <v>260</v>
      </c>
      <c r="O6" s="213" t="s">
        <v>261</v>
      </c>
      <c r="P6" s="213" t="s">
        <v>262</v>
      </c>
      <c r="Q6" s="213" t="s">
        <v>263</v>
      </c>
      <c r="R6" s="213" t="s">
        <v>264</v>
      </c>
      <c r="S6" s="213" t="s">
        <v>265</v>
      </c>
      <c r="T6" s="213" t="s">
        <v>266</v>
      </c>
      <c r="U6" s="213" t="s">
        <v>267</v>
      </c>
      <c r="V6" s="213" t="s">
        <v>268</v>
      </c>
      <c r="W6" s="213" t="s">
        <v>269</v>
      </c>
      <c r="X6" s="213" t="s">
        <v>270</v>
      </c>
      <c r="Y6" s="213" t="s">
        <v>271</v>
      </c>
    </row>
    <row r="7" spans="1:60" hidden="1" x14ac:dyDescent="0.2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">
      <c r="A8" s="241" t="s">
        <v>272</v>
      </c>
      <c r="B8" s="242" t="s">
        <v>185</v>
      </c>
      <c r="C8" s="261" t="s">
        <v>186</v>
      </c>
      <c r="D8" s="243"/>
      <c r="E8" s="244"/>
      <c r="F8" s="245"/>
      <c r="G8" s="246">
        <f>SUMIF(AG9:AG9,"&lt;&gt;NOR",G9:G9)</f>
        <v>0</v>
      </c>
      <c r="H8" s="240"/>
      <c r="I8" s="240">
        <f>SUM(I9:I9)</f>
        <v>0</v>
      </c>
      <c r="J8" s="240"/>
      <c r="K8" s="240">
        <f>SUM(K9:K9)</f>
        <v>0</v>
      </c>
      <c r="L8" s="240"/>
      <c r="M8" s="240">
        <f>SUM(M9:M9)</f>
        <v>0</v>
      </c>
      <c r="N8" s="239"/>
      <c r="O8" s="239">
        <f>SUM(O9:O9)</f>
        <v>0</v>
      </c>
      <c r="P8" s="239"/>
      <c r="Q8" s="239">
        <f>SUM(Q9:Q9)</f>
        <v>0</v>
      </c>
      <c r="R8" s="240"/>
      <c r="S8" s="240"/>
      <c r="T8" s="240"/>
      <c r="U8" s="240"/>
      <c r="V8" s="240">
        <f>SUM(V9:V9)</f>
        <v>1.08</v>
      </c>
      <c r="W8" s="240"/>
      <c r="X8" s="240"/>
      <c r="Y8" s="240"/>
      <c r="AG8" t="s">
        <v>273</v>
      </c>
    </row>
    <row r="9" spans="1:60" ht="22.5" outlineLevel="1" x14ac:dyDescent="0.2">
      <c r="A9" s="254">
        <v>1</v>
      </c>
      <c r="B9" s="255" t="s">
        <v>1505</v>
      </c>
      <c r="C9" s="264" t="s">
        <v>1506</v>
      </c>
      <c r="D9" s="256" t="s">
        <v>351</v>
      </c>
      <c r="E9" s="257">
        <v>3</v>
      </c>
      <c r="F9" s="258"/>
      <c r="G9" s="259">
        <f>ROUND(E9*F9,2)</f>
        <v>0</v>
      </c>
      <c r="H9" s="236"/>
      <c r="I9" s="235">
        <f>ROUND(E9*H9,2)</f>
        <v>0</v>
      </c>
      <c r="J9" s="236"/>
      <c r="K9" s="235">
        <f>ROUND(E9*J9,2)</f>
        <v>0</v>
      </c>
      <c r="L9" s="235">
        <v>21</v>
      </c>
      <c r="M9" s="235">
        <f>G9*(1+L9/100)</f>
        <v>0</v>
      </c>
      <c r="N9" s="234">
        <v>0</v>
      </c>
      <c r="O9" s="234">
        <f>ROUND(E9*N9,2)</f>
        <v>0</v>
      </c>
      <c r="P9" s="234">
        <v>0</v>
      </c>
      <c r="Q9" s="234">
        <f>ROUND(E9*P9,2)</f>
        <v>0</v>
      </c>
      <c r="R9" s="235"/>
      <c r="S9" s="235" t="s">
        <v>277</v>
      </c>
      <c r="T9" s="235" t="s">
        <v>278</v>
      </c>
      <c r="U9" s="235">
        <v>0.35899999999999999</v>
      </c>
      <c r="V9" s="235">
        <f>ROUND(E9*U9,2)</f>
        <v>1.08</v>
      </c>
      <c r="W9" s="235"/>
      <c r="X9" s="235" t="s">
        <v>279</v>
      </c>
      <c r="Y9" s="235" t="s">
        <v>280</v>
      </c>
      <c r="Z9" s="214"/>
      <c r="AA9" s="214"/>
      <c r="AB9" s="214"/>
      <c r="AC9" s="214"/>
      <c r="AD9" s="214"/>
      <c r="AE9" s="214"/>
      <c r="AF9" s="214"/>
      <c r="AG9" s="214" t="s">
        <v>657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x14ac:dyDescent="0.2">
      <c r="A10" s="241" t="s">
        <v>272</v>
      </c>
      <c r="B10" s="242" t="s">
        <v>139</v>
      </c>
      <c r="C10" s="261" t="s">
        <v>140</v>
      </c>
      <c r="D10" s="243"/>
      <c r="E10" s="244"/>
      <c r="F10" s="245"/>
      <c r="G10" s="246">
        <f>SUMIF(AG11:AG12,"&lt;&gt;NOR",G11:G12)</f>
        <v>0</v>
      </c>
      <c r="H10" s="240"/>
      <c r="I10" s="240">
        <f>SUM(I11:I12)</f>
        <v>0</v>
      </c>
      <c r="J10" s="240"/>
      <c r="K10" s="240">
        <f>SUM(K11:K12)</f>
        <v>0</v>
      </c>
      <c r="L10" s="240"/>
      <c r="M10" s="240">
        <f>SUM(M11:M12)</f>
        <v>0</v>
      </c>
      <c r="N10" s="239"/>
      <c r="O10" s="239">
        <f>SUM(O11:O12)</f>
        <v>0</v>
      </c>
      <c r="P10" s="239"/>
      <c r="Q10" s="239">
        <f>SUM(Q11:Q12)</f>
        <v>0</v>
      </c>
      <c r="R10" s="240"/>
      <c r="S10" s="240"/>
      <c r="T10" s="240"/>
      <c r="U10" s="240"/>
      <c r="V10" s="240">
        <f>SUM(V11:V12)</f>
        <v>74.88</v>
      </c>
      <c r="W10" s="240"/>
      <c r="X10" s="240"/>
      <c r="Y10" s="240"/>
      <c r="AG10" t="s">
        <v>273</v>
      </c>
    </row>
    <row r="11" spans="1:60" ht="22.5" outlineLevel="1" x14ac:dyDescent="0.2">
      <c r="A11" s="248">
        <v>2</v>
      </c>
      <c r="B11" s="249" t="s">
        <v>1507</v>
      </c>
      <c r="C11" s="262" t="s">
        <v>1508</v>
      </c>
      <c r="D11" s="250" t="s">
        <v>276</v>
      </c>
      <c r="E11" s="251">
        <v>93.6</v>
      </c>
      <c r="F11" s="252"/>
      <c r="G11" s="253">
        <f>ROUND(E11*F11,2)</f>
        <v>0</v>
      </c>
      <c r="H11" s="236"/>
      <c r="I11" s="235">
        <f>ROUND(E11*H11,2)</f>
        <v>0</v>
      </c>
      <c r="J11" s="236"/>
      <c r="K11" s="235">
        <f>ROUND(E11*J11,2)</f>
        <v>0</v>
      </c>
      <c r="L11" s="235">
        <v>21</v>
      </c>
      <c r="M11" s="235">
        <f>G11*(1+L11/100)</f>
        <v>0</v>
      </c>
      <c r="N11" s="234">
        <v>0</v>
      </c>
      <c r="O11" s="234">
        <f>ROUND(E11*N11,2)</f>
        <v>0</v>
      </c>
      <c r="P11" s="234">
        <v>0</v>
      </c>
      <c r="Q11" s="234">
        <f>ROUND(E11*P11,2)</f>
        <v>0</v>
      </c>
      <c r="R11" s="235"/>
      <c r="S11" s="235" t="s">
        <v>277</v>
      </c>
      <c r="T11" s="235" t="s">
        <v>278</v>
      </c>
      <c r="U11" s="235">
        <v>0.8</v>
      </c>
      <c r="V11" s="235">
        <f>ROUND(E11*U11,2)</f>
        <v>74.88</v>
      </c>
      <c r="W11" s="235"/>
      <c r="X11" s="235" t="s">
        <v>484</v>
      </c>
      <c r="Y11" s="235" t="s">
        <v>280</v>
      </c>
      <c r="Z11" s="214"/>
      <c r="AA11" s="214"/>
      <c r="AB11" s="214"/>
      <c r="AC11" s="214"/>
      <c r="AD11" s="214"/>
      <c r="AE11" s="214"/>
      <c r="AF11" s="214"/>
      <c r="AG11" s="214" t="s">
        <v>1509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2" x14ac:dyDescent="0.2">
      <c r="A12" s="231"/>
      <c r="B12" s="232"/>
      <c r="C12" s="263" t="s">
        <v>1510</v>
      </c>
      <c r="D12" s="237"/>
      <c r="E12" s="238">
        <v>93.6</v>
      </c>
      <c r="F12" s="235"/>
      <c r="G12" s="235"/>
      <c r="H12" s="235"/>
      <c r="I12" s="235"/>
      <c r="J12" s="235"/>
      <c r="K12" s="235"/>
      <c r="L12" s="235"/>
      <c r="M12" s="235"/>
      <c r="N12" s="234"/>
      <c r="O12" s="234"/>
      <c r="P12" s="234"/>
      <c r="Q12" s="234"/>
      <c r="R12" s="235"/>
      <c r="S12" s="235"/>
      <c r="T12" s="235"/>
      <c r="U12" s="235"/>
      <c r="V12" s="235"/>
      <c r="W12" s="235"/>
      <c r="X12" s="235"/>
      <c r="Y12" s="235"/>
      <c r="Z12" s="214"/>
      <c r="AA12" s="214"/>
      <c r="AB12" s="214"/>
      <c r="AC12" s="214"/>
      <c r="AD12" s="214"/>
      <c r="AE12" s="214"/>
      <c r="AF12" s="214"/>
      <c r="AG12" s="214" t="s">
        <v>283</v>
      </c>
      <c r="AH12" s="214">
        <v>0</v>
      </c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x14ac:dyDescent="0.2">
      <c r="A13" s="241" t="s">
        <v>272</v>
      </c>
      <c r="B13" s="242" t="s">
        <v>177</v>
      </c>
      <c r="C13" s="261" t="s">
        <v>178</v>
      </c>
      <c r="D13" s="243"/>
      <c r="E13" s="244"/>
      <c r="F13" s="245"/>
      <c r="G13" s="246">
        <f>SUMIF(AG14:AG15,"&lt;&gt;NOR",G14:G15)</f>
        <v>0</v>
      </c>
      <c r="H13" s="240"/>
      <c r="I13" s="240">
        <f>SUM(I14:I15)</f>
        <v>0</v>
      </c>
      <c r="J13" s="240"/>
      <c r="K13" s="240">
        <f>SUM(K14:K15)</f>
        <v>0</v>
      </c>
      <c r="L13" s="240"/>
      <c r="M13" s="240">
        <f>SUM(M14:M15)</f>
        <v>0</v>
      </c>
      <c r="N13" s="239"/>
      <c r="O13" s="239">
        <f>SUM(O14:O15)</f>
        <v>0.01</v>
      </c>
      <c r="P13" s="239"/>
      <c r="Q13" s="239">
        <f>SUM(Q14:Q15)</f>
        <v>0.58000000000000007</v>
      </c>
      <c r="R13" s="240"/>
      <c r="S13" s="240"/>
      <c r="T13" s="240"/>
      <c r="U13" s="240"/>
      <c r="V13" s="240">
        <f>SUM(V14:V15)</f>
        <v>9.84</v>
      </c>
      <c r="W13" s="240"/>
      <c r="X13" s="240"/>
      <c r="Y13" s="240"/>
      <c r="AG13" t="s">
        <v>273</v>
      </c>
    </row>
    <row r="14" spans="1:60" outlineLevel="1" x14ac:dyDescent="0.2">
      <c r="A14" s="254">
        <v>3</v>
      </c>
      <c r="B14" s="255" t="s">
        <v>1511</v>
      </c>
      <c r="C14" s="264" t="s">
        <v>1512</v>
      </c>
      <c r="D14" s="256" t="s">
        <v>351</v>
      </c>
      <c r="E14" s="257">
        <v>2</v>
      </c>
      <c r="F14" s="258"/>
      <c r="G14" s="259">
        <f>ROUND(E14*F14,2)</f>
        <v>0</v>
      </c>
      <c r="H14" s="236"/>
      <c r="I14" s="235">
        <f>ROUND(E14*H14,2)</f>
        <v>0</v>
      </c>
      <c r="J14" s="236"/>
      <c r="K14" s="235">
        <f>ROUND(E14*J14,2)</f>
        <v>0</v>
      </c>
      <c r="L14" s="235">
        <v>21</v>
      </c>
      <c r="M14" s="235">
        <f>G14*(1+L14/100)</f>
        <v>0</v>
      </c>
      <c r="N14" s="234">
        <v>4.8999999999999998E-4</v>
      </c>
      <c r="O14" s="234">
        <f>ROUND(E14*N14,2)</f>
        <v>0</v>
      </c>
      <c r="P14" s="234">
        <v>8.9999999999999993E-3</v>
      </c>
      <c r="Q14" s="234">
        <f>ROUND(E14*P14,2)</f>
        <v>0.02</v>
      </c>
      <c r="R14" s="235"/>
      <c r="S14" s="235" t="s">
        <v>277</v>
      </c>
      <c r="T14" s="235" t="s">
        <v>278</v>
      </c>
      <c r="U14" s="235">
        <v>0.247</v>
      </c>
      <c r="V14" s="235">
        <f>ROUND(E14*U14,2)</f>
        <v>0.49</v>
      </c>
      <c r="W14" s="235"/>
      <c r="X14" s="235" t="s">
        <v>279</v>
      </c>
      <c r="Y14" s="235" t="s">
        <v>280</v>
      </c>
      <c r="Z14" s="214"/>
      <c r="AA14" s="214"/>
      <c r="AB14" s="214"/>
      <c r="AC14" s="214"/>
      <c r="AD14" s="214"/>
      <c r="AE14" s="214"/>
      <c r="AF14" s="214"/>
      <c r="AG14" s="214" t="s">
        <v>293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1" x14ac:dyDescent="0.2">
      <c r="A15" s="254">
        <v>4</v>
      </c>
      <c r="B15" s="255" t="s">
        <v>1513</v>
      </c>
      <c r="C15" s="264" t="s">
        <v>1514</v>
      </c>
      <c r="D15" s="256" t="s">
        <v>351</v>
      </c>
      <c r="E15" s="257">
        <v>14</v>
      </c>
      <c r="F15" s="258"/>
      <c r="G15" s="259">
        <f>ROUND(E15*F15,2)</f>
        <v>0</v>
      </c>
      <c r="H15" s="236"/>
      <c r="I15" s="235">
        <f>ROUND(E15*H15,2)</f>
        <v>0</v>
      </c>
      <c r="J15" s="236"/>
      <c r="K15" s="235">
        <f>ROUND(E15*J15,2)</f>
        <v>0</v>
      </c>
      <c r="L15" s="235">
        <v>21</v>
      </c>
      <c r="M15" s="235">
        <f>G15*(1+L15/100)</f>
        <v>0</v>
      </c>
      <c r="N15" s="234">
        <v>4.8999999999999998E-4</v>
      </c>
      <c r="O15" s="234">
        <f>ROUND(E15*N15,2)</f>
        <v>0.01</v>
      </c>
      <c r="P15" s="234">
        <v>0.04</v>
      </c>
      <c r="Q15" s="234">
        <f>ROUND(E15*P15,2)</f>
        <v>0.56000000000000005</v>
      </c>
      <c r="R15" s="235"/>
      <c r="S15" s="235" t="s">
        <v>277</v>
      </c>
      <c r="T15" s="235" t="s">
        <v>278</v>
      </c>
      <c r="U15" s="235">
        <v>0.66800000000000004</v>
      </c>
      <c r="V15" s="235">
        <f>ROUND(E15*U15,2)</f>
        <v>9.35</v>
      </c>
      <c r="W15" s="235"/>
      <c r="X15" s="235" t="s">
        <v>279</v>
      </c>
      <c r="Y15" s="235" t="s">
        <v>280</v>
      </c>
      <c r="Z15" s="214"/>
      <c r="AA15" s="214"/>
      <c r="AB15" s="214"/>
      <c r="AC15" s="214"/>
      <c r="AD15" s="214"/>
      <c r="AE15" s="214"/>
      <c r="AF15" s="214"/>
      <c r="AG15" s="214" t="s">
        <v>293</v>
      </c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x14ac:dyDescent="0.2">
      <c r="A16" s="241" t="s">
        <v>272</v>
      </c>
      <c r="B16" s="242" t="s">
        <v>241</v>
      </c>
      <c r="C16" s="261" t="s">
        <v>242</v>
      </c>
      <c r="D16" s="243"/>
      <c r="E16" s="244"/>
      <c r="F16" s="245"/>
      <c r="G16" s="246">
        <f>SUMIF(AG17:AG17,"&lt;&gt;NOR",G17:G17)</f>
        <v>0</v>
      </c>
      <c r="H16" s="240"/>
      <c r="I16" s="240">
        <f>SUM(I17:I17)</f>
        <v>0</v>
      </c>
      <c r="J16" s="240"/>
      <c r="K16" s="240">
        <f>SUM(K17:K17)</f>
        <v>0</v>
      </c>
      <c r="L16" s="240"/>
      <c r="M16" s="240">
        <f>SUM(M17:M17)</f>
        <v>0</v>
      </c>
      <c r="N16" s="239"/>
      <c r="O16" s="239">
        <f>SUM(O17:O17)</f>
        <v>0</v>
      </c>
      <c r="P16" s="239"/>
      <c r="Q16" s="239">
        <f>SUM(Q17:Q17)</f>
        <v>0</v>
      </c>
      <c r="R16" s="240"/>
      <c r="S16" s="240"/>
      <c r="T16" s="240"/>
      <c r="U16" s="240"/>
      <c r="V16" s="240">
        <f>SUM(V17:V17)</f>
        <v>0</v>
      </c>
      <c r="W16" s="240"/>
      <c r="X16" s="240"/>
      <c r="Y16" s="240"/>
      <c r="AG16" t="s">
        <v>273</v>
      </c>
    </row>
    <row r="17" spans="1:60" outlineLevel="1" x14ac:dyDescent="0.2">
      <c r="A17" s="254">
        <v>5</v>
      </c>
      <c r="B17" s="255" t="s">
        <v>1515</v>
      </c>
      <c r="C17" s="264" t="s">
        <v>1516</v>
      </c>
      <c r="D17" s="256" t="s">
        <v>379</v>
      </c>
      <c r="E17" s="257">
        <v>0.57799999999999996</v>
      </c>
      <c r="F17" s="258"/>
      <c r="G17" s="259">
        <f>ROUND(E17*F17,2)</f>
        <v>0</v>
      </c>
      <c r="H17" s="236"/>
      <c r="I17" s="235">
        <f>ROUND(E17*H17,2)</f>
        <v>0</v>
      </c>
      <c r="J17" s="236"/>
      <c r="K17" s="235">
        <f>ROUND(E17*J17,2)</f>
        <v>0</v>
      </c>
      <c r="L17" s="235">
        <v>21</v>
      </c>
      <c r="M17" s="235">
        <f>G17*(1+L17/100)</f>
        <v>0</v>
      </c>
      <c r="N17" s="234">
        <v>0</v>
      </c>
      <c r="O17" s="234">
        <f>ROUND(E17*N17,2)</f>
        <v>0</v>
      </c>
      <c r="P17" s="234">
        <v>0</v>
      </c>
      <c r="Q17" s="234">
        <f>ROUND(E17*P17,2)</f>
        <v>0</v>
      </c>
      <c r="R17" s="235"/>
      <c r="S17" s="235" t="s">
        <v>277</v>
      </c>
      <c r="T17" s="235" t="s">
        <v>278</v>
      </c>
      <c r="U17" s="235">
        <v>0</v>
      </c>
      <c r="V17" s="235">
        <f>ROUND(E17*U17,2)</f>
        <v>0</v>
      </c>
      <c r="W17" s="235"/>
      <c r="X17" s="235" t="s">
        <v>1517</v>
      </c>
      <c r="Y17" s="235" t="s">
        <v>280</v>
      </c>
      <c r="Z17" s="214"/>
      <c r="AA17" s="214"/>
      <c r="AB17" s="214"/>
      <c r="AC17" s="214"/>
      <c r="AD17" s="214"/>
      <c r="AE17" s="214"/>
      <c r="AF17" s="214"/>
      <c r="AG17" s="214" t="s">
        <v>1518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x14ac:dyDescent="0.2">
      <c r="A18" s="241" t="s">
        <v>272</v>
      </c>
      <c r="B18" s="242" t="s">
        <v>46</v>
      </c>
      <c r="C18" s="261" t="s">
        <v>153</v>
      </c>
      <c r="D18" s="243"/>
      <c r="E18" s="244"/>
      <c r="F18" s="245"/>
      <c r="G18" s="246">
        <f>SUMIF(AG19:AG20,"&lt;&gt;NOR",G19:G20)</f>
        <v>0</v>
      </c>
      <c r="H18" s="240"/>
      <c r="I18" s="240">
        <f>SUM(I19:I20)</f>
        <v>0</v>
      </c>
      <c r="J18" s="240"/>
      <c r="K18" s="240">
        <f>SUM(K19:K20)</f>
        <v>0</v>
      </c>
      <c r="L18" s="240"/>
      <c r="M18" s="240">
        <f>SUM(M19:M20)</f>
        <v>0</v>
      </c>
      <c r="N18" s="239"/>
      <c r="O18" s="239">
        <f>SUM(O19:O20)</f>
        <v>0.11</v>
      </c>
      <c r="P18" s="239"/>
      <c r="Q18" s="239">
        <f>SUM(Q19:Q20)</f>
        <v>0</v>
      </c>
      <c r="R18" s="240"/>
      <c r="S18" s="240"/>
      <c r="T18" s="240"/>
      <c r="U18" s="240"/>
      <c r="V18" s="240">
        <f>SUM(V19:V20)</f>
        <v>2.84</v>
      </c>
      <c r="W18" s="240"/>
      <c r="X18" s="240"/>
      <c r="Y18" s="240"/>
      <c r="AG18" t="s">
        <v>273</v>
      </c>
    </row>
    <row r="19" spans="1:60" ht="22.5" outlineLevel="1" x14ac:dyDescent="0.2">
      <c r="A19" s="254">
        <v>6</v>
      </c>
      <c r="B19" s="255" t="s">
        <v>1519</v>
      </c>
      <c r="C19" s="264" t="s">
        <v>1520</v>
      </c>
      <c r="D19" s="256" t="s">
        <v>351</v>
      </c>
      <c r="E19" s="257">
        <v>2</v>
      </c>
      <c r="F19" s="258"/>
      <c r="G19" s="259">
        <f>ROUND(E19*F19,2)</f>
        <v>0</v>
      </c>
      <c r="H19" s="236"/>
      <c r="I19" s="235">
        <f>ROUND(E19*H19,2)</f>
        <v>0</v>
      </c>
      <c r="J19" s="236"/>
      <c r="K19" s="235">
        <f>ROUND(E19*J19,2)</f>
        <v>0</v>
      </c>
      <c r="L19" s="235">
        <v>21</v>
      </c>
      <c r="M19" s="235">
        <f>G19*(1+L19/100)</f>
        <v>0</v>
      </c>
      <c r="N19" s="234">
        <v>1.47E-3</v>
      </c>
      <c r="O19" s="234">
        <f>ROUND(E19*N19,2)</f>
        <v>0</v>
      </c>
      <c r="P19" s="234">
        <v>0</v>
      </c>
      <c r="Q19" s="234">
        <f>ROUND(E19*P19,2)</f>
        <v>0</v>
      </c>
      <c r="R19" s="235"/>
      <c r="S19" s="235" t="s">
        <v>277</v>
      </c>
      <c r="T19" s="235" t="s">
        <v>278</v>
      </c>
      <c r="U19" s="235">
        <v>0.12</v>
      </c>
      <c r="V19" s="235">
        <f>ROUND(E19*U19,2)</f>
        <v>0.24</v>
      </c>
      <c r="W19" s="235"/>
      <c r="X19" s="235" t="s">
        <v>279</v>
      </c>
      <c r="Y19" s="235" t="s">
        <v>280</v>
      </c>
      <c r="Z19" s="214"/>
      <c r="AA19" s="214"/>
      <c r="AB19" s="214"/>
      <c r="AC19" s="214"/>
      <c r="AD19" s="214"/>
      <c r="AE19" s="214"/>
      <c r="AF19" s="214"/>
      <c r="AG19" s="214" t="s">
        <v>281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ht="22.5" outlineLevel="1" x14ac:dyDescent="0.2">
      <c r="A20" s="254">
        <v>7</v>
      </c>
      <c r="B20" s="255" t="s">
        <v>1521</v>
      </c>
      <c r="C20" s="264" t="s">
        <v>1522</v>
      </c>
      <c r="D20" s="256" t="s">
        <v>351</v>
      </c>
      <c r="E20" s="257">
        <v>14</v>
      </c>
      <c r="F20" s="258"/>
      <c r="G20" s="259">
        <f>ROUND(E20*F20,2)</f>
        <v>0</v>
      </c>
      <c r="H20" s="236"/>
      <c r="I20" s="235">
        <f>ROUND(E20*H20,2)</f>
        <v>0</v>
      </c>
      <c r="J20" s="236"/>
      <c r="K20" s="235">
        <f>ROUND(E20*J20,2)</f>
        <v>0</v>
      </c>
      <c r="L20" s="235">
        <v>21</v>
      </c>
      <c r="M20" s="235">
        <f>G20*(1+L20/100)</f>
        <v>0</v>
      </c>
      <c r="N20" s="234">
        <v>8.1700000000000002E-3</v>
      </c>
      <c r="O20" s="234">
        <f>ROUND(E20*N20,2)</f>
        <v>0.11</v>
      </c>
      <c r="P20" s="234">
        <v>0</v>
      </c>
      <c r="Q20" s="234">
        <f>ROUND(E20*P20,2)</f>
        <v>0</v>
      </c>
      <c r="R20" s="235"/>
      <c r="S20" s="235" t="s">
        <v>277</v>
      </c>
      <c r="T20" s="235" t="s">
        <v>278</v>
      </c>
      <c r="U20" s="235">
        <v>0.186</v>
      </c>
      <c r="V20" s="235">
        <f>ROUND(E20*U20,2)</f>
        <v>2.6</v>
      </c>
      <c r="W20" s="235"/>
      <c r="X20" s="235" t="s">
        <v>279</v>
      </c>
      <c r="Y20" s="235" t="s">
        <v>280</v>
      </c>
      <c r="Z20" s="214"/>
      <c r="AA20" s="214"/>
      <c r="AB20" s="214"/>
      <c r="AC20" s="214"/>
      <c r="AD20" s="214"/>
      <c r="AE20" s="214"/>
      <c r="AF20" s="214"/>
      <c r="AG20" s="214" t="s">
        <v>281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x14ac:dyDescent="0.2">
      <c r="A21" s="241" t="s">
        <v>272</v>
      </c>
      <c r="B21" s="242" t="s">
        <v>139</v>
      </c>
      <c r="C21" s="261" t="s">
        <v>140</v>
      </c>
      <c r="D21" s="243"/>
      <c r="E21" s="244"/>
      <c r="F21" s="245"/>
      <c r="G21" s="246">
        <f>SUMIF(AG22:AG26,"&lt;&gt;NOR",G22:G26)</f>
        <v>0</v>
      </c>
      <c r="H21" s="240"/>
      <c r="I21" s="240">
        <f>SUM(I22:I26)</f>
        <v>0</v>
      </c>
      <c r="J21" s="240"/>
      <c r="K21" s="240">
        <f>SUM(K22:K26)</f>
        <v>0</v>
      </c>
      <c r="L21" s="240"/>
      <c r="M21" s="240">
        <f>SUM(M22:M26)</f>
        <v>0</v>
      </c>
      <c r="N21" s="239"/>
      <c r="O21" s="239">
        <f>SUM(O22:O26)</f>
        <v>0</v>
      </c>
      <c r="P21" s="239"/>
      <c r="Q21" s="239">
        <f>SUM(Q22:Q26)</f>
        <v>0</v>
      </c>
      <c r="R21" s="240"/>
      <c r="S21" s="240"/>
      <c r="T21" s="240"/>
      <c r="U21" s="240"/>
      <c r="V21" s="240">
        <f>SUM(V22:V26)</f>
        <v>250.32</v>
      </c>
      <c r="W21" s="240"/>
      <c r="X21" s="240"/>
      <c r="Y21" s="240"/>
      <c r="AG21" t="s">
        <v>273</v>
      </c>
    </row>
    <row r="22" spans="1:60" ht="22.5" outlineLevel="1" x14ac:dyDescent="0.2">
      <c r="A22" s="248">
        <v>8</v>
      </c>
      <c r="B22" s="249" t="s">
        <v>1523</v>
      </c>
      <c r="C22" s="262" t="s">
        <v>1524</v>
      </c>
      <c r="D22" s="250" t="s">
        <v>276</v>
      </c>
      <c r="E22" s="251">
        <v>138</v>
      </c>
      <c r="F22" s="252"/>
      <c r="G22" s="253">
        <f>ROUND(E22*F22,2)</f>
        <v>0</v>
      </c>
      <c r="H22" s="236"/>
      <c r="I22" s="235">
        <f>ROUND(E22*H22,2)</f>
        <v>0</v>
      </c>
      <c r="J22" s="236"/>
      <c r="K22" s="235">
        <f>ROUND(E22*J22,2)</f>
        <v>0</v>
      </c>
      <c r="L22" s="235">
        <v>21</v>
      </c>
      <c r="M22" s="235">
        <f>G22*(1+L22/100)</f>
        <v>0</v>
      </c>
      <c r="N22" s="234">
        <v>0</v>
      </c>
      <c r="O22" s="234">
        <f>ROUND(E22*N22,2)</f>
        <v>0</v>
      </c>
      <c r="P22" s="234">
        <v>0</v>
      </c>
      <c r="Q22" s="234">
        <f>ROUND(E22*P22,2)</f>
        <v>0</v>
      </c>
      <c r="R22" s="235"/>
      <c r="S22" s="235" t="s">
        <v>277</v>
      </c>
      <c r="T22" s="235" t="s">
        <v>278</v>
      </c>
      <c r="U22" s="235">
        <v>0.74</v>
      </c>
      <c r="V22" s="235">
        <f>ROUND(E22*U22,2)</f>
        <v>102.12</v>
      </c>
      <c r="W22" s="235"/>
      <c r="X22" s="235" t="s">
        <v>484</v>
      </c>
      <c r="Y22" s="235" t="s">
        <v>280</v>
      </c>
      <c r="Z22" s="214"/>
      <c r="AA22" s="214"/>
      <c r="AB22" s="214"/>
      <c r="AC22" s="214"/>
      <c r="AD22" s="214"/>
      <c r="AE22" s="214"/>
      <c r="AF22" s="214"/>
      <c r="AG22" s="214" t="s">
        <v>1509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2" x14ac:dyDescent="0.2">
      <c r="A23" s="231"/>
      <c r="B23" s="232"/>
      <c r="C23" s="263" t="s">
        <v>1525</v>
      </c>
      <c r="D23" s="237"/>
      <c r="E23" s="238">
        <v>138</v>
      </c>
      <c r="F23" s="235"/>
      <c r="G23" s="235"/>
      <c r="H23" s="235"/>
      <c r="I23" s="235"/>
      <c r="J23" s="235"/>
      <c r="K23" s="235"/>
      <c r="L23" s="235"/>
      <c r="M23" s="235"/>
      <c r="N23" s="234"/>
      <c r="O23" s="234"/>
      <c r="P23" s="234"/>
      <c r="Q23" s="234"/>
      <c r="R23" s="235"/>
      <c r="S23" s="235"/>
      <c r="T23" s="235"/>
      <c r="U23" s="235"/>
      <c r="V23" s="235"/>
      <c r="W23" s="235"/>
      <c r="X23" s="235"/>
      <c r="Y23" s="235"/>
      <c r="Z23" s="214"/>
      <c r="AA23" s="214"/>
      <c r="AB23" s="214"/>
      <c r="AC23" s="214"/>
      <c r="AD23" s="214"/>
      <c r="AE23" s="214"/>
      <c r="AF23" s="214"/>
      <c r="AG23" s="214" t="s">
        <v>283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ht="22.5" outlineLevel="1" x14ac:dyDescent="0.2">
      <c r="A24" s="248">
        <v>9</v>
      </c>
      <c r="B24" s="249" t="s">
        <v>1526</v>
      </c>
      <c r="C24" s="262" t="s">
        <v>1527</v>
      </c>
      <c r="D24" s="250" t="s">
        <v>276</v>
      </c>
      <c r="E24" s="251">
        <v>170.35</v>
      </c>
      <c r="F24" s="252"/>
      <c r="G24" s="253">
        <f>ROUND(E24*F24,2)</f>
        <v>0</v>
      </c>
      <c r="H24" s="236"/>
      <c r="I24" s="235">
        <f>ROUND(E24*H24,2)</f>
        <v>0</v>
      </c>
      <c r="J24" s="236"/>
      <c r="K24" s="235">
        <f>ROUND(E24*J24,2)</f>
        <v>0</v>
      </c>
      <c r="L24" s="235">
        <v>21</v>
      </c>
      <c r="M24" s="235">
        <f>G24*(1+L24/100)</f>
        <v>0</v>
      </c>
      <c r="N24" s="234">
        <v>0</v>
      </c>
      <c r="O24" s="234">
        <f>ROUND(E24*N24,2)</f>
        <v>0</v>
      </c>
      <c r="P24" s="234">
        <v>0</v>
      </c>
      <c r="Q24" s="234">
        <f>ROUND(E24*P24,2)</f>
        <v>0</v>
      </c>
      <c r="R24" s="235"/>
      <c r="S24" s="235" t="s">
        <v>277</v>
      </c>
      <c r="T24" s="235" t="s">
        <v>278</v>
      </c>
      <c r="U24" s="235">
        <v>0.87</v>
      </c>
      <c r="V24" s="235">
        <f>ROUND(E24*U24,2)</f>
        <v>148.19999999999999</v>
      </c>
      <c r="W24" s="235"/>
      <c r="X24" s="235" t="s">
        <v>484</v>
      </c>
      <c r="Y24" s="235" t="s">
        <v>280</v>
      </c>
      <c r="Z24" s="214"/>
      <c r="AA24" s="214"/>
      <c r="AB24" s="214"/>
      <c r="AC24" s="214"/>
      <c r="AD24" s="214"/>
      <c r="AE24" s="214"/>
      <c r="AF24" s="214"/>
      <c r="AG24" s="214" t="s">
        <v>1509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2" x14ac:dyDescent="0.2">
      <c r="A25" s="231"/>
      <c r="B25" s="232"/>
      <c r="C25" s="263" t="s">
        <v>1528</v>
      </c>
      <c r="D25" s="237"/>
      <c r="E25" s="238">
        <v>109.25</v>
      </c>
      <c r="F25" s="235"/>
      <c r="G25" s="235"/>
      <c r="H25" s="235"/>
      <c r="I25" s="235"/>
      <c r="J25" s="235"/>
      <c r="K25" s="235"/>
      <c r="L25" s="235"/>
      <c r="M25" s="235"/>
      <c r="N25" s="234"/>
      <c r="O25" s="234"/>
      <c r="P25" s="234"/>
      <c r="Q25" s="234"/>
      <c r="R25" s="235"/>
      <c r="S25" s="235"/>
      <c r="T25" s="235"/>
      <c r="U25" s="235"/>
      <c r="V25" s="235"/>
      <c r="W25" s="235"/>
      <c r="X25" s="235"/>
      <c r="Y25" s="235"/>
      <c r="Z25" s="214"/>
      <c r="AA25" s="214"/>
      <c r="AB25" s="214"/>
      <c r="AC25" s="214"/>
      <c r="AD25" s="214"/>
      <c r="AE25" s="214"/>
      <c r="AF25" s="214"/>
      <c r="AG25" s="214" t="s">
        <v>283</v>
      </c>
      <c r="AH25" s="214">
        <v>0</v>
      </c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3" x14ac:dyDescent="0.2">
      <c r="A26" s="231"/>
      <c r="B26" s="232"/>
      <c r="C26" s="263" t="s">
        <v>1529</v>
      </c>
      <c r="D26" s="237"/>
      <c r="E26" s="238">
        <v>61.1</v>
      </c>
      <c r="F26" s="235"/>
      <c r="G26" s="235"/>
      <c r="H26" s="235"/>
      <c r="I26" s="235"/>
      <c r="J26" s="235"/>
      <c r="K26" s="235"/>
      <c r="L26" s="235"/>
      <c r="M26" s="235"/>
      <c r="N26" s="234"/>
      <c r="O26" s="234"/>
      <c r="P26" s="234"/>
      <c r="Q26" s="234"/>
      <c r="R26" s="235"/>
      <c r="S26" s="235"/>
      <c r="T26" s="235"/>
      <c r="U26" s="235"/>
      <c r="V26" s="235"/>
      <c r="W26" s="235"/>
      <c r="X26" s="235"/>
      <c r="Y26" s="235"/>
      <c r="Z26" s="214"/>
      <c r="AA26" s="214"/>
      <c r="AB26" s="214"/>
      <c r="AC26" s="214"/>
      <c r="AD26" s="214"/>
      <c r="AE26" s="214"/>
      <c r="AF26" s="214"/>
      <c r="AG26" s="214" t="s">
        <v>283</v>
      </c>
      <c r="AH26" s="214">
        <v>0</v>
      </c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x14ac:dyDescent="0.2">
      <c r="A27" s="241" t="s">
        <v>272</v>
      </c>
      <c r="B27" s="242" t="s">
        <v>185</v>
      </c>
      <c r="C27" s="261" t="s">
        <v>186</v>
      </c>
      <c r="D27" s="243"/>
      <c r="E27" s="244"/>
      <c r="F27" s="245"/>
      <c r="G27" s="246">
        <f>SUMIF(AG28:AG40,"&lt;&gt;NOR",G28:G40)</f>
        <v>0</v>
      </c>
      <c r="H27" s="240"/>
      <c r="I27" s="240">
        <f>SUM(I28:I40)</f>
        <v>0</v>
      </c>
      <c r="J27" s="240"/>
      <c r="K27" s="240">
        <f>SUM(K28:K40)</f>
        <v>0</v>
      </c>
      <c r="L27" s="240"/>
      <c r="M27" s="240">
        <f>SUM(M28:M40)</f>
        <v>0</v>
      </c>
      <c r="N27" s="239"/>
      <c r="O27" s="239">
        <f>SUM(O28:O40)</f>
        <v>0</v>
      </c>
      <c r="P27" s="239"/>
      <c r="Q27" s="239">
        <f>SUM(Q28:Q40)</f>
        <v>0</v>
      </c>
      <c r="R27" s="240"/>
      <c r="S27" s="240"/>
      <c r="T27" s="240"/>
      <c r="U27" s="240"/>
      <c r="V27" s="240">
        <f>SUM(V28:V40)</f>
        <v>145.13999999999999</v>
      </c>
      <c r="W27" s="240"/>
      <c r="X27" s="240"/>
      <c r="Y27" s="240"/>
      <c r="AG27" t="s">
        <v>273</v>
      </c>
    </row>
    <row r="28" spans="1:60" ht="22.5" outlineLevel="1" x14ac:dyDescent="0.2">
      <c r="A28" s="254">
        <v>10</v>
      </c>
      <c r="B28" s="255" t="s">
        <v>1530</v>
      </c>
      <c r="C28" s="264" t="s">
        <v>1531</v>
      </c>
      <c r="D28" s="256" t="s">
        <v>351</v>
      </c>
      <c r="E28" s="257">
        <v>2</v>
      </c>
      <c r="F28" s="258"/>
      <c r="G28" s="259">
        <f>ROUND(E28*F28,2)</f>
        <v>0</v>
      </c>
      <c r="H28" s="236"/>
      <c r="I28" s="235">
        <f>ROUND(E28*H28,2)</f>
        <v>0</v>
      </c>
      <c r="J28" s="236"/>
      <c r="K28" s="235">
        <f>ROUND(E28*J28,2)</f>
        <v>0</v>
      </c>
      <c r="L28" s="235">
        <v>21</v>
      </c>
      <c r="M28" s="235">
        <f>G28*(1+L28/100)</f>
        <v>0</v>
      </c>
      <c r="N28" s="234">
        <v>0</v>
      </c>
      <c r="O28" s="234">
        <f>ROUND(E28*N28,2)</f>
        <v>0</v>
      </c>
      <c r="P28" s="234">
        <v>0</v>
      </c>
      <c r="Q28" s="234">
        <f>ROUND(E28*P28,2)</f>
        <v>0</v>
      </c>
      <c r="R28" s="235"/>
      <c r="S28" s="235" t="s">
        <v>277</v>
      </c>
      <c r="T28" s="235" t="s">
        <v>278</v>
      </c>
      <c r="U28" s="235">
        <v>1.173</v>
      </c>
      <c r="V28" s="235">
        <f>ROUND(E28*U28,2)</f>
        <v>2.35</v>
      </c>
      <c r="W28" s="235"/>
      <c r="X28" s="235" t="s">
        <v>279</v>
      </c>
      <c r="Y28" s="235" t="s">
        <v>280</v>
      </c>
      <c r="Z28" s="214"/>
      <c r="AA28" s="214"/>
      <c r="AB28" s="214"/>
      <c r="AC28" s="214"/>
      <c r="AD28" s="214"/>
      <c r="AE28" s="214"/>
      <c r="AF28" s="214"/>
      <c r="AG28" s="214" t="s">
        <v>657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ht="22.5" outlineLevel="1" x14ac:dyDescent="0.2">
      <c r="A29" s="254">
        <v>11</v>
      </c>
      <c r="B29" s="255" t="s">
        <v>1532</v>
      </c>
      <c r="C29" s="264" t="s">
        <v>1533</v>
      </c>
      <c r="D29" s="256" t="s">
        <v>351</v>
      </c>
      <c r="E29" s="257">
        <v>2</v>
      </c>
      <c r="F29" s="258"/>
      <c r="G29" s="259">
        <f>ROUND(E29*F29,2)</f>
        <v>0</v>
      </c>
      <c r="H29" s="236"/>
      <c r="I29" s="235">
        <f>ROUND(E29*H29,2)</f>
        <v>0</v>
      </c>
      <c r="J29" s="236"/>
      <c r="K29" s="235">
        <f>ROUND(E29*J29,2)</f>
        <v>0</v>
      </c>
      <c r="L29" s="235">
        <v>21</v>
      </c>
      <c r="M29" s="235">
        <f>G29*(1+L29/100)</f>
        <v>0</v>
      </c>
      <c r="N29" s="234">
        <v>0</v>
      </c>
      <c r="O29" s="234">
        <f>ROUND(E29*N29,2)</f>
        <v>0</v>
      </c>
      <c r="P29" s="234">
        <v>0</v>
      </c>
      <c r="Q29" s="234">
        <f>ROUND(E29*P29,2)</f>
        <v>0</v>
      </c>
      <c r="R29" s="235"/>
      <c r="S29" s="235" t="s">
        <v>277</v>
      </c>
      <c r="T29" s="235" t="s">
        <v>278</v>
      </c>
      <c r="U29" s="235">
        <v>0.52900000000000003</v>
      </c>
      <c r="V29" s="235">
        <f>ROUND(E29*U29,2)</f>
        <v>1.06</v>
      </c>
      <c r="W29" s="235"/>
      <c r="X29" s="235" t="s">
        <v>279</v>
      </c>
      <c r="Y29" s="235" t="s">
        <v>280</v>
      </c>
      <c r="Z29" s="214"/>
      <c r="AA29" s="214"/>
      <c r="AB29" s="214"/>
      <c r="AC29" s="214"/>
      <c r="AD29" s="214"/>
      <c r="AE29" s="214"/>
      <c r="AF29" s="214"/>
      <c r="AG29" s="214" t="s">
        <v>657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ht="22.5" outlineLevel="1" x14ac:dyDescent="0.2">
      <c r="A30" s="254">
        <v>12</v>
      </c>
      <c r="B30" s="255" t="s">
        <v>1534</v>
      </c>
      <c r="C30" s="264" t="s">
        <v>1535</v>
      </c>
      <c r="D30" s="256" t="s">
        <v>351</v>
      </c>
      <c r="E30" s="257">
        <v>14</v>
      </c>
      <c r="F30" s="258"/>
      <c r="G30" s="259">
        <f>ROUND(E30*F30,2)</f>
        <v>0</v>
      </c>
      <c r="H30" s="236"/>
      <c r="I30" s="235">
        <f>ROUND(E30*H30,2)</f>
        <v>0</v>
      </c>
      <c r="J30" s="236"/>
      <c r="K30" s="235">
        <f>ROUND(E30*J30,2)</f>
        <v>0</v>
      </c>
      <c r="L30" s="235">
        <v>21</v>
      </c>
      <c r="M30" s="235">
        <f>G30*(1+L30/100)</f>
        <v>0</v>
      </c>
      <c r="N30" s="234">
        <v>0</v>
      </c>
      <c r="O30" s="234">
        <f>ROUND(E30*N30,2)</f>
        <v>0</v>
      </c>
      <c r="P30" s="234">
        <v>0</v>
      </c>
      <c r="Q30" s="234">
        <f>ROUND(E30*P30,2)</f>
        <v>0</v>
      </c>
      <c r="R30" s="235"/>
      <c r="S30" s="235" t="s">
        <v>277</v>
      </c>
      <c r="T30" s="235" t="s">
        <v>278</v>
      </c>
      <c r="U30" s="235">
        <v>0.79700000000000004</v>
      </c>
      <c r="V30" s="235">
        <f>ROUND(E30*U30,2)</f>
        <v>11.16</v>
      </c>
      <c r="W30" s="235"/>
      <c r="X30" s="235" t="s">
        <v>279</v>
      </c>
      <c r="Y30" s="235" t="s">
        <v>280</v>
      </c>
      <c r="Z30" s="214"/>
      <c r="AA30" s="214"/>
      <c r="AB30" s="214"/>
      <c r="AC30" s="214"/>
      <c r="AD30" s="214"/>
      <c r="AE30" s="214"/>
      <c r="AF30" s="214"/>
      <c r="AG30" s="214" t="s">
        <v>657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ht="33.75" outlineLevel="1" x14ac:dyDescent="0.2">
      <c r="A31" s="254">
        <v>13</v>
      </c>
      <c r="B31" s="255" t="s">
        <v>1536</v>
      </c>
      <c r="C31" s="264" t="s">
        <v>1537</v>
      </c>
      <c r="D31" s="256" t="s">
        <v>351</v>
      </c>
      <c r="E31" s="257">
        <v>5</v>
      </c>
      <c r="F31" s="258"/>
      <c r="G31" s="259">
        <f>ROUND(E31*F31,2)</f>
        <v>0</v>
      </c>
      <c r="H31" s="236"/>
      <c r="I31" s="235">
        <f>ROUND(E31*H31,2)</f>
        <v>0</v>
      </c>
      <c r="J31" s="236"/>
      <c r="K31" s="235">
        <f>ROUND(E31*J31,2)</f>
        <v>0</v>
      </c>
      <c r="L31" s="235">
        <v>21</v>
      </c>
      <c r="M31" s="235">
        <f>G31*(1+L31/100)</f>
        <v>0</v>
      </c>
      <c r="N31" s="234">
        <v>0</v>
      </c>
      <c r="O31" s="234">
        <f>ROUND(E31*N31,2)</f>
        <v>0</v>
      </c>
      <c r="P31" s="234">
        <v>0</v>
      </c>
      <c r="Q31" s="234">
        <f>ROUND(E31*P31,2)</f>
        <v>0</v>
      </c>
      <c r="R31" s="235"/>
      <c r="S31" s="235" t="s">
        <v>277</v>
      </c>
      <c r="T31" s="235" t="s">
        <v>278</v>
      </c>
      <c r="U31" s="235">
        <v>0.66820000000000002</v>
      </c>
      <c r="V31" s="235">
        <f>ROUND(E31*U31,2)</f>
        <v>3.34</v>
      </c>
      <c r="W31" s="235"/>
      <c r="X31" s="235" t="s">
        <v>279</v>
      </c>
      <c r="Y31" s="235" t="s">
        <v>280</v>
      </c>
      <c r="Z31" s="214"/>
      <c r="AA31" s="214"/>
      <c r="AB31" s="214"/>
      <c r="AC31" s="214"/>
      <c r="AD31" s="214"/>
      <c r="AE31" s="214"/>
      <c r="AF31" s="214"/>
      <c r="AG31" s="214" t="s">
        <v>657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ht="33.75" outlineLevel="1" x14ac:dyDescent="0.2">
      <c r="A32" s="254">
        <v>14</v>
      </c>
      <c r="B32" s="255" t="s">
        <v>1538</v>
      </c>
      <c r="C32" s="264" t="s">
        <v>1539</v>
      </c>
      <c r="D32" s="256" t="s">
        <v>351</v>
      </c>
      <c r="E32" s="257">
        <v>22</v>
      </c>
      <c r="F32" s="258"/>
      <c r="G32" s="259">
        <f>ROUND(E32*F32,2)</f>
        <v>0</v>
      </c>
      <c r="H32" s="236"/>
      <c r="I32" s="235">
        <f>ROUND(E32*H32,2)</f>
        <v>0</v>
      </c>
      <c r="J32" s="236"/>
      <c r="K32" s="235">
        <f>ROUND(E32*J32,2)</f>
        <v>0</v>
      </c>
      <c r="L32" s="235">
        <v>21</v>
      </c>
      <c r="M32" s="235">
        <f>G32*(1+L32/100)</f>
        <v>0</v>
      </c>
      <c r="N32" s="234">
        <v>0</v>
      </c>
      <c r="O32" s="234">
        <f>ROUND(E32*N32,2)</f>
        <v>0</v>
      </c>
      <c r="P32" s="234">
        <v>0</v>
      </c>
      <c r="Q32" s="234">
        <f>ROUND(E32*P32,2)</f>
        <v>0</v>
      </c>
      <c r="R32" s="235"/>
      <c r="S32" s="235" t="s">
        <v>277</v>
      </c>
      <c r="T32" s="235" t="s">
        <v>278</v>
      </c>
      <c r="U32" s="235">
        <v>0.8</v>
      </c>
      <c r="V32" s="235">
        <f>ROUND(E32*U32,2)</f>
        <v>17.600000000000001</v>
      </c>
      <c r="W32" s="235"/>
      <c r="X32" s="235" t="s">
        <v>279</v>
      </c>
      <c r="Y32" s="235" t="s">
        <v>280</v>
      </c>
      <c r="Z32" s="214"/>
      <c r="AA32" s="214"/>
      <c r="AB32" s="214"/>
      <c r="AC32" s="214"/>
      <c r="AD32" s="214"/>
      <c r="AE32" s="214"/>
      <c r="AF32" s="214"/>
      <c r="AG32" s="214" t="s">
        <v>657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ht="33.75" outlineLevel="1" x14ac:dyDescent="0.2">
      <c r="A33" s="254">
        <v>15</v>
      </c>
      <c r="B33" s="255" t="s">
        <v>1540</v>
      </c>
      <c r="C33" s="264" t="s">
        <v>1541</v>
      </c>
      <c r="D33" s="256" t="s">
        <v>351</v>
      </c>
      <c r="E33" s="257">
        <v>93</v>
      </c>
      <c r="F33" s="258"/>
      <c r="G33" s="259">
        <f>ROUND(E33*F33,2)</f>
        <v>0</v>
      </c>
      <c r="H33" s="236"/>
      <c r="I33" s="235">
        <f>ROUND(E33*H33,2)</f>
        <v>0</v>
      </c>
      <c r="J33" s="236"/>
      <c r="K33" s="235">
        <f>ROUND(E33*J33,2)</f>
        <v>0</v>
      </c>
      <c r="L33" s="235">
        <v>21</v>
      </c>
      <c r="M33" s="235">
        <f>G33*(1+L33/100)</f>
        <v>0</v>
      </c>
      <c r="N33" s="234">
        <v>0</v>
      </c>
      <c r="O33" s="234">
        <f>ROUND(E33*N33,2)</f>
        <v>0</v>
      </c>
      <c r="P33" s="234">
        <v>0</v>
      </c>
      <c r="Q33" s="234">
        <f>ROUND(E33*P33,2)</f>
        <v>0</v>
      </c>
      <c r="R33" s="235"/>
      <c r="S33" s="235" t="s">
        <v>277</v>
      </c>
      <c r="T33" s="235" t="s">
        <v>278</v>
      </c>
      <c r="U33" s="235">
        <v>0.55000000000000004</v>
      </c>
      <c r="V33" s="235">
        <f>ROUND(E33*U33,2)</f>
        <v>51.15</v>
      </c>
      <c r="W33" s="235"/>
      <c r="X33" s="235" t="s">
        <v>279</v>
      </c>
      <c r="Y33" s="235" t="s">
        <v>280</v>
      </c>
      <c r="Z33" s="214"/>
      <c r="AA33" s="214"/>
      <c r="AB33" s="214"/>
      <c r="AC33" s="214"/>
      <c r="AD33" s="214"/>
      <c r="AE33" s="214"/>
      <c r="AF33" s="214"/>
      <c r="AG33" s="214" t="s">
        <v>657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ht="22.5" outlineLevel="1" x14ac:dyDescent="0.2">
      <c r="A34" s="254">
        <v>16</v>
      </c>
      <c r="B34" s="255" t="s">
        <v>1542</v>
      </c>
      <c r="C34" s="264" t="s">
        <v>1543</v>
      </c>
      <c r="D34" s="256" t="s">
        <v>276</v>
      </c>
      <c r="E34" s="257">
        <v>28.75</v>
      </c>
      <c r="F34" s="258"/>
      <c r="G34" s="259">
        <f>ROUND(E34*F34,2)</f>
        <v>0</v>
      </c>
      <c r="H34" s="236"/>
      <c r="I34" s="235">
        <f>ROUND(E34*H34,2)</f>
        <v>0</v>
      </c>
      <c r="J34" s="236"/>
      <c r="K34" s="235">
        <f>ROUND(E34*J34,2)</f>
        <v>0</v>
      </c>
      <c r="L34" s="235">
        <v>21</v>
      </c>
      <c r="M34" s="235">
        <f>G34*(1+L34/100)</f>
        <v>0</v>
      </c>
      <c r="N34" s="234">
        <v>0</v>
      </c>
      <c r="O34" s="234">
        <f>ROUND(E34*N34,2)</f>
        <v>0</v>
      </c>
      <c r="P34" s="234">
        <v>0</v>
      </c>
      <c r="Q34" s="234">
        <f>ROUND(E34*P34,2)</f>
        <v>0</v>
      </c>
      <c r="R34" s="235"/>
      <c r="S34" s="235" t="s">
        <v>277</v>
      </c>
      <c r="T34" s="235" t="s">
        <v>278</v>
      </c>
      <c r="U34" s="235">
        <v>1.6950000000000001</v>
      </c>
      <c r="V34" s="235">
        <f>ROUND(E34*U34,2)</f>
        <v>48.73</v>
      </c>
      <c r="W34" s="235"/>
      <c r="X34" s="235" t="s">
        <v>279</v>
      </c>
      <c r="Y34" s="235" t="s">
        <v>280</v>
      </c>
      <c r="Z34" s="214"/>
      <c r="AA34" s="214"/>
      <c r="AB34" s="214"/>
      <c r="AC34" s="214"/>
      <c r="AD34" s="214"/>
      <c r="AE34" s="214"/>
      <c r="AF34" s="214"/>
      <c r="AG34" s="214" t="s">
        <v>657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ht="33.75" outlineLevel="1" x14ac:dyDescent="0.2">
      <c r="A35" s="254">
        <v>17</v>
      </c>
      <c r="B35" s="255" t="s">
        <v>1544</v>
      </c>
      <c r="C35" s="264" t="s">
        <v>1545</v>
      </c>
      <c r="D35" s="256" t="s">
        <v>374</v>
      </c>
      <c r="E35" s="257">
        <v>5</v>
      </c>
      <c r="F35" s="258"/>
      <c r="G35" s="259">
        <f>ROUND(E35*F35,2)</f>
        <v>0</v>
      </c>
      <c r="H35" s="236"/>
      <c r="I35" s="235">
        <f>ROUND(E35*H35,2)</f>
        <v>0</v>
      </c>
      <c r="J35" s="236"/>
      <c r="K35" s="235">
        <f>ROUND(E35*J35,2)</f>
        <v>0</v>
      </c>
      <c r="L35" s="235">
        <v>21</v>
      </c>
      <c r="M35" s="235">
        <f>G35*(1+L35/100)</f>
        <v>0</v>
      </c>
      <c r="N35" s="234">
        <v>0</v>
      </c>
      <c r="O35" s="234">
        <f>ROUND(E35*N35,2)</f>
        <v>0</v>
      </c>
      <c r="P35" s="234">
        <v>0</v>
      </c>
      <c r="Q35" s="234">
        <f>ROUND(E35*P35,2)</f>
        <v>0</v>
      </c>
      <c r="R35" s="235"/>
      <c r="S35" s="235" t="s">
        <v>277</v>
      </c>
      <c r="T35" s="235" t="s">
        <v>278</v>
      </c>
      <c r="U35" s="235">
        <v>0.2</v>
      </c>
      <c r="V35" s="235">
        <f>ROUND(E35*U35,2)</f>
        <v>1</v>
      </c>
      <c r="W35" s="235"/>
      <c r="X35" s="235" t="s">
        <v>279</v>
      </c>
      <c r="Y35" s="235" t="s">
        <v>280</v>
      </c>
      <c r="Z35" s="214"/>
      <c r="AA35" s="214"/>
      <c r="AB35" s="214"/>
      <c r="AC35" s="214"/>
      <c r="AD35" s="214"/>
      <c r="AE35" s="214"/>
      <c r="AF35" s="214"/>
      <c r="AG35" s="214" t="s">
        <v>657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1" x14ac:dyDescent="0.2">
      <c r="A36" s="254">
        <v>18</v>
      </c>
      <c r="B36" s="255" t="s">
        <v>1546</v>
      </c>
      <c r="C36" s="264" t="s">
        <v>1547</v>
      </c>
      <c r="D36" s="256" t="s">
        <v>374</v>
      </c>
      <c r="E36" s="257">
        <v>2</v>
      </c>
      <c r="F36" s="258"/>
      <c r="G36" s="259">
        <f>ROUND(E36*F36,2)</f>
        <v>0</v>
      </c>
      <c r="H36" s="236"/>
      <c r="I36" s="235">
        <f>ROUND(E36*H36,2)</f>
        <v>0</v>
      </c>
      <c r="J36" s="236"/>
      <c r="K36" s="235">
        <f>ROUND(E36*J36,2)</f>
        <v>0</v>
      </c>
      <c r="L36" s="235">
        <v>21</v>
      </c>
      <c r="M36" s="235">
        <f>G36*(1+L36/100)</f>
        <v>0</v>
      </c>
      <c r="N36" s="234">
        <v>0</v>
      </c>
      <c r="O36" s="234">
        <f>ROUND(E36*N36,2)</f>
        <v>0</v>
      </c>
      <c r="P36" s="234">
        <v>0</v>
      </c>
      <c r="Q36" s="234">
        <f>ROUND(E36*P36,2)</f>
        <v>0</v>
      </c>
      <c r="R36" s="235"/>
      <c r="S36" s="235" t="s">
        <v>277</v>
      </c>
      <c r="T36" s="235" t="s">
        <v>278</v>
      </c>
      <c r="U36" s="235">
        <v>0.33300000000000002</v>
      </c>
      <c r="V36" s="235">
        <f>ROUND(E36*U36,2)</f>
        <v>0.67</v>
      </c>
      <c r="W36" s="235"/>
      <c r="X36" s="235" t="s">
        <v>279</v>
      </c>
      <c r="Y36" s="235" t="s">
        <v>280</v>
      </c>
      <c r="Z36" s="214"/>
      <c r="AA36" s="214"/>
      <c r="AB36" s="214"/>
      <c r="AC36" s="214"/>
      <c r="AD36" s="214"/>
      <c r="AE36" s="214"/>
      <c r="AF36" s="214"/>
      <c r="AG36" s="214" t="s">
        <v>657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1" x14ac:dyDescent="0.2">
      <c r="A37" s="254">
        <v>19</v>
      </c>
      <c r="B37" s="255" t="s">
        <v>1548</v>
      </c>
      <c r="C37" s="264" t="s">
        <v>1549</v>
      </c>
      <c r="D37" s="256" t="s">
        <v>351</v>
      </c>
      <c r="E37" s="257">
        <v>22</v>
      </c>
      <c r="F37" s="258"/>
      <c r="G37" s="259">
        <f>ROUND(E37*F37,2)</f>
        <v>0</v>
      </c>
      <c r="H37" s="236"/>
      <c r="I37" s="235">
        <f>ROUND(E37*H37,2)</f>
        <v>0</v>
      </c>
      <c r="J37" s="236"/>
      <c r="K37" s="235">
        <f>ROUND(E37*J37,2)</f>
        <v>0</v>
      </c>
      <c r="L37" s="235">
        <v>21</v>
      </c>
      <c r="M37" s="235">
        <f>G37*(1+L37/100)</f>
        <v>0</v>
      </c>
      <c r="N37" s="234">
        <v>0</v>
      </c>
      <c r="O37" s="234">
        <f>ROUND(E37*N37,2)</f>
        <v>0</v>
      </c>
      <c r="P37" s="234">
        <v>0</v>
      </c>
      <c r="Q37" s="234">
        <f>ROUND(E37*P37,2)</f>
        <v>0</v>
      </c>
      <c r="R37" s="235"/>
      <c r="S37" s="235" t="s">
        <v>277</v>
      </c>
      <c r="T37" s="235" t="s">
        <v>278</v>
      </c>
      <c r="U37" s="235">
        <v>4.8000000000000001E-2</v>
      </c>
      <c r="V37" s="235">
        <f>ROUND(E37*U37,2)</f>
        <v>1.06</v>
      </c>
      <c r="W37" s="235"/>
      <c r="X37" s="235" t="s">
        <v>279</v>
      </c>
      <c r="Y37" s="235" t="s">
        <v>280</v>
      </c>
      <c r="Z37" s="214"/>
      <c r="AA37" s="214"/>
      <c r="AB37" s="214"/>
      <c r="AC37" s="214"/>
      <c r="AD37" s="214"/>
      <c r="AE37" s="214"/>
      <c r="AF37" s="214"/>
      <c r="AG37" s="214" t="s">
        <v>657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1" x14ac:dyDescent="0.2">
      <c r="A38" s="254">
        <v>20</v>
      </c>
      <c r="B38" s="255" t="s">
        <v>1550</v>
      </c>
      <c r="C38" s="264" t="s">
        <v>1551</v>
      </c>
      <c r="D38" s="256" t="s">
        <v>351</v>
      </c>
      <c r="E38" s="257">
        <v>93</v>
      </c>
      <c r="F38" s="258"/>
      <c r="G38" s="259">
        <f>ROUND(E38*F38,2)</f>
        <v>0</v>
      </c>
      <c r="H38" s="236"/>
      <c r="I38" s="235">
        <f>ROUND(E38*H38,2)</f>
        <v>0</v>
      </c>
      <c r="J38" s="236"/>
      <c r="K38" s="235">
        <f>ROUND(E38*J38,2)</f>
        <v>0</v>
      </c>
      <c r="L38" s="235">
        <v>21</v>
      </c>
      <c r="M38" s="235">
        <f>G38*(1+L38/100)</f>
        <v>0</v>
      </c>
      <c r="N38" s="234">
        <v>0</v>
      </c>
      <c r="O38" s="234">
        <f>ROUND(E38*N38,2)</f>
        <v>0</v>
      </c>
      <c r="P38" s="234">
        <v>0</v>
      </c>
      <c r="Q38" s="234">
        <f>ROUND(E38*P38,2)</f>
        <v>0</v>
      </c>
      <c r="R38" s="235"/>
      <c r="S38" s="235" t="s">
        <v>277</v>
      </c>
      <c r="T38" s="235" t="s">
        <v>278</v>
      </c>
      <c r="U38" s="235">
        <v>5.8999999999999997E-2</v>
      </c>
      <c r="V38" s="235">
        <f>ROUND(E38*U38,2)</f>
        <v>5.49</v>
      </c>
      <c r="W38" s="235"/>
      <c r="X38" s="235" t="s">
        <v>279</v>
      </c>
      <c r="Y38" s="235" t="s">
        <v>280</v>
      </c>
      <c r="Z38" s="214"/>
      <c r="AA38" s="214"/>
      <c r="AB38" s="214"/>
      <c r="AC38" s="214"/>
      <c r="AD38" s="214"/>
      <c r="AE38" s="214"/>
      <c r="AF38" s="214"/>
      <c r="AG38" s="214" t="s">
        <v>657</v>
      </c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1" x14ac:dyDescent="0.2">
      <c r="A39" s="248">
        <v>21</v>
      </c>
      <c r="B39" s="249" t="s">
        <v>1552</v>
      </c>
      <c r="C39" s="262" t="s">
        <v>1553</v>
      </c>
      <c r="D39" s="250" t="s">
        <v>351</v>
      </c>
      <c r="E39" s="251">
        <v>26</v>
      </c>
      <c r="F39" s="252"/>
      <c r="G39" s="253">
        <f>ROUND(E39*F39,2)</f>
        <v>0</v>
      </c>
      <c r="H39" s="236"/>
      <c r="I39" s="235">
        <f>ROUND(E39*H39,2)</f>
        <v>0</v>
      </c>
      <c r="J39" s="236"/>
      <c r="K39" s="235">
        <f>ROUND(E39*J39,2)</f>
        <v>0</v>
      </c>
      <c r="L39" s="235">
        <v>21</v>
      </c>
      <c r="M39" s="235">
        <f>G39*(1+L39/100)</f>
        <v>0</v>
      </c>
      <c r="N39" s="234">
        <v>0</v>
      </c>
      <c r="O39" s="234">
        <f>ROUND(E39*N39,2)</f>
        <v>0</v>
      </c>
      <c r="P39" s="234">
        <v>0</v>
      </c>
      <c r="Q39" s="234">
        <f>ROUND(E39*P39,2)</f>
        <v>0</v>
      </c>
      <c r="R39" s="235"/>
      <c r="S39" s="235" t="s">
        <v>277</v>
      </c>
      <c r="T39" s="235" t="s">
        <v>278</v>
      </c>
      <c r="U39" s="235">
        <v>5.8999999999999997E-2</v>
      </c>
      <c r="V39" s="235">
        <f>ROUND(E39*U39,2)</f>
        <v>1.53</v>
      </c>
      <c r="W39" s="235"/>
      <c r="X39" s="235" t="s">
        <v>279</v>
      </c>
      <c r="Y39" s="235" t="s">
        <v>280</v>
      </c>
      <c r="Z39" s="214"/>
      <c r="AA39" s="214"/>
      <c r="AB39" s="214"/>
      <c r="AC39" s="214"/>
      <c r="AD39" s="214"/>
      <c r="AE39" s="214"/>
      <c r="AF39" s="214"/>
      <c r="AG39" s="214" t="s">
        <v>657</v>
      </c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ht="22.5" outlineLevel="1" x14ac:dyDescent="0.2">
      <c r="A40" s="231">
        <v>22</v>
      </c>
      <c r="B40" s="232" t="s">
        <v>1554</v>
      </c>
      <c r="C40" s="265" t="s">
        <v>1555</v>
      </c>
      <c r="D40" s="233" t="s">
        <v>0</v>
      </c>
      <c r="E40" s="260"/>
      <c r="F40" s="236"/>
      <c r="G40" s="235">
        <f>ROUND(E40*F40,2)</f>
        <v>0</v>
      </c>
      <c r="H40" s="236"/>
      <c r="I40" s="235">
        <f>ROUND(E40*H40,2)</f>
        <v>0</v>
      </c>
      <c r="J40" s="236"/>
      <c r="K40" s="235">
        <f>ROUND(E40*J40,2)</f>
        <v>0</v>
      </c>
      <c r="L40" s="235">
        <v>21</v>
      </c>
      <c r="M40" s="235">
        <f>G40*(1+L40/100)</f>
        <v>0</v>
      </c>
      <c r="N40" s="234">
        <v>0</v>
      </c>
      <c r="O40" s="234">
        <f>ROUND(E40*N40,2)</f>
        <v>0</v>
      </c>
      <c r="P40" s="234">
        <v>0</v>
      </c>
      <c r="Q40" s="234">
        <f>ROUND(E40*P40,2)</f>
        <v>0</v>
      </c>
      <c r="R40" s="235"/>
      <c r="S40" s="235" t="s">
        <v>277</v>
      </c>
      <c r="T40" s="235" t="s">
        <v>278</v>
      </c>
      <c r="U40" s="235">
        <v>0</v>
      </c>
      <c r="V40" s="235">
        <f>ROUND(E40*U40,2)</f>
        <v>0</v>
      </c>
      <c r="W40" s="235"/>
      <c r="X40" s="235" t="s">
        <v>705</v>
      </c>
      <c r="Y40" s="235" t="s">
        <v>280</v>
      </c>
      <c r="Z40" s="214"/>
      <c r="AA40" s="214"/>
      <c r="AB40" s="214"/>
      <c r="AC40" s="214"/>
      <c r="AD40" s="214"/>
      <c r="AE40" s="214"/>
      <c r="AF40" s="214"/>
      <c r="AG40" s="214" t="s">
        <v>723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x14ac:dyDescent="0.2">
      <c r="A41" s="241" t="s">
        <v>272</v>
      </c>
      <c r="B41" s="242" t="s">
        <v>187</v>
      </c>
      <c r="C41" s="261" t="s">
        <v>188</v>
      </c>
      <c r="D41" s="243"/>
      <c r="E41" s="244"/>
      <c r="F41" s="245"/>
      <c r="G41" s="246">
        <f>SUMIF(AG42:AG73,"&lt;&gt;NOR",G42:G73)</f>
        <v>0</v>
      </c>
      <c r="H41" s="240"/>
      <c r="I41" s="240">
        <f>SUM(I42:I73)</f>
        <v>0</v>
      </c>
      <c r="J41" s="240"/>
      <c r="K41" s="240">
        <f>SUM(K42:K73)</f>
        <v>0</v>
      </c>
      <c r="L41" s="240"/>
      <c r="M41" s="240">
        <f>SUM(M42:M73)</f>
        <v>0</v>
      </c>
      <c r="N41" s="239"/>
      <c r="O41" s="239">
        <f>SUM(O42:O73)</f>
        <v>0</v>
      </c>
      <c r="P41" s="239"/>
      <c r="Q41" s="239">
        <f>SUM(Q42:Q73)</f>
        <v>0</v>
      </c>
      <c r="R41" s="240"/>
      <c r="S41" s="240"/>
      <c r="T41" s="240"/>
      <c r="U41" s="240"/>
      <c r="V41" s="240">
        <f>SUM(V42:V73)</f>
        <v>255.14000000000001</v>
      </c>
      <c r="W41" s="240"/>
      <c r="X41" s="240"/>
      <c r="Y41" s="240"/>
      <c r="AG41" t="s">
        <v>273</v>
      </c>
    </row>
    <row r="42" spans="1:60" outlineLevel="1" x14ac:dyDescent="0.2">
      <c r="A42" s="254">
        <v>23</v>
      </c>
      <c r="B42" s="255" t="s">
        <v>1556</v>
      </c>
      <c r="C42" s="264" t="s">
        <v>1557</v>
      </c>
      <c r="D42" s="256" t="s">
        <v>351</v>
      </c>
      <c r="E42" s="257">
        <v>130</v>
      </c>
      <c r="F42" s="258"/>
      <c r="G42" s="259">
        <f>ROUND(E42*F42,2)</f>
        <v>0</v>
      </c>
      <c r="H42" s="236"/>
      <c r="I42" s="235">
        <f>ROUND(E42*H42,2)</f>
        <v>0</v>
      </c>
      <c r="J42" s="236"/>
      <c r="K42" s="235">
        <f>ROUND(E42*J42,2)</f>
        <v>0</v>
      </c>
      <c r="L42" s="235">
        <v>21</v>
      </c>
      <c r="M42" s="235">
        <f>G42*(1+L42/100)</f>
        <v>0</v>
      </c>
      <c r="N42" s="234">
        <v>0</v>
      </c>
      <c r="O42" s="234">
        <f>ROUND(E42*N42,2)</f>
        <v>0</v>
      </c>
      <c r="P42" s="234">
        <v>0</v>
      </c>
      <c r="Q42" s="234">
        <f>ROUND(E42*P42,2)</f>
        <v>0</v>
      </c>
      <c r="R42" s="235"/>
      <c r="S42" s="235" t="s">
        <v>277</v>
      </c>
      <c r="T42" s="235" t="s">
        <v>278</v>
      </c>
      <c r="U42" s="235">
        <v>0.755</v>
      </c>
      <c r="V42" s="235">
        <f>ROUND(E42*U42,2)</f>
        <v>98.15</v>
      </c>
      <c r="W42" s="235"/>
      <c r="X42" s="235" t="s">
        <v>279</v>
      </c>
      <c r="Y42" s="235" t="s">
        <v>280</v>
      </c>
      <c r="Z42" s="214"/>
      <c r="AA42" s="214"/>
      <c r="AB42" s="214"/>
      <c r="AC42" s="214"/>
      <c r="AD42" s="214"/>
      <c r="AE42" s="214"/>
      <c r="AF42" s="214"/>
      <c r="AG42" s="214" t="s">
        <v>657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ht="22.5" outlineLevel="1" x14ac:dyDescent="0.2">
      <c r="A43" s="254">
        <v>24</v>
      </c>
      <c r="B43" s="255" t="s">
        <v>1558</v>
      </c>
      <c r="C43" s="264" t="s">
        <v>1559</v>
      </c>
      <c r="D43" s="256" t="s">
        <v>276</v>
      </c>
      <c r="E43" s="257">
        <v>32.5</v>
      </c>
      <c r="F43" s="258"/>
      <c r="G43" s="259">
        <f>ROUND(E43*F43,2)</f>
        <v>0</v>
      </c>
      <c r="H43" s="236"/>
      <c r="I43" s="235">
        <f>ROUND(E43*H43,2)</f>
        <v>0</v>
      </c>
      <c r="J43" s="236"/>
      <c r="K43" s="235">
        <f>ROUND(E43*J43,2)</f>
        <v>0</v>
      </c>
      <c r="L43" s="235">
        <v>21</v>
      </c>
      <c r="M43" s="235">
        <f>G43*(1+L43/100)</f>
        <v>0</v>
      </c>
      <c r="N43" s="234">
        <v>0</v>
      </c>
      <c r="O43" s="234">
        <f>ROUND(E43*N43,2)</f>
        <v>0</v>
      </c>
      <c r="P43" s="234">
        <v>0</v>
      </c>
      <c r="Q43" s="234">
        <f>ROUND(E43*P43,2)</f>
        <v>0</v>
      </c>
      <c r="R43" s="235"/>
      <c r="S43" s="235" t="s">
        <v>277</v>
      </c>
      <c r="T43" s="235" t="s">
        <v>278</v>
      </c>
      <c r="U43" s="235">
        <v>1.887</v>
      </c>
      <c r="V43" s="235">
        <f>ROUND(E43*U43,2)</f>
        <v>61.33</v>
      </c>
      <c r="W43" s="235"/>
      <c r="X43" s="235" t="s">
        <v>279</v>
      </c>
      <c r="Y43" s="235" t="s">
        <v>280</v>
      </c>
      <c r="Z43" s="214"/>
      <c r="AA43" s="214"/>
      <c r="AB43" s="214"/>
      <c r="AC43" s="214"/>
      <c r="AD43" s="214"/>
      <c r="AE43" s="214"/>
      <c r="AF43" s="214"/>
      <c r="AG43" s="214" t="s">
        <v>657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ht="33.75" outlineLevel="1" x14ac:dyDescent="0.2">
      <c r="A44" s="254">
        <v>25</v>
      </c>
      <c r="B44" s="255" t="s">
        <v>1560</v>
      </c>
      <c r="C44" s="264" t="s">
        <v>1561</v>
      </c>
      <c r="D44" s="256" t="s">
        <v>351</v>
      </c>
      <c r="E44" s="257">
        <v>37</v>
      </c>
      <c r="F44" s="258"/>
      <c r="G44" s="259">
        <f>ROUND(E44*F44,2)</f>
        <v>0</v>
      </c>
      <c r="H44" s="236"/>
      <c r="I44" s="235">
        <f>ROUND(E44*H44,2)</f>
        <v>0</v>
      </c>
      <c r="J44" s="236"/>
      <c r="K44" s="235">
        <f>ROUND(E44*J44,2)</f>
        <v>0</v>
      </c>
      <c r="L44" s="235">
        <v>21</v>
      </c>
      <c r="M44" s="235">
        <f>G44*(1+L44/100)</f>
        <v>0</v>
      </c>
      <c r="N44" s="234">
        <v>0</v>
      </c>
      <c r="O44" s="234">
        <f>ROUND(E44*N44,2)</f>
        <v>0</v>
      </c>
      <c r="P44" s="234">
        <v>0</v>
      </c>
      <c r="Q44" s="234">
        <f>ROUND(E44*P44,2)</f>
        <v>0</v>
      </c>
      <c r="R44" s="235"/>
      <c r="S44" s="235" t="s">
        <v>277</v>
      </c>
      <c r="T44" s="235" t="s">
        <v>278</v>
      </c>
      <c r="U44" s="235">
        <v>0.54290000000000005</v>
      </c>
      <c r="V44" s="235">
        <f>ROUND(E44*U44,2)</f>
        <v>20.09</v>
      </c>
      <c r="W44" s="235"/>
      <c r="X44" s="235" t="s">
        <v>279</v>
      </c>
      <c r="Y44" s="235" t="s">
        <v>280</v>
      </c>
      <c r="Z44" s="214"/>
      <c r="AA44" s="214"/>
      <c r="AB44" s="214"/>
      <c r="AC44" s="214"/>
      <c r="AD44" s="214"/>
      <c r="AE44" s="214"/>
      <c r="AF44" s="214"/>
      <c r="AG44" s="214" t="s">
        <v>657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ht="33.75" outlineLevel="1" x14ac:dyDescent="0.2">
      <c r="A45" s="254">
        <v>26</v>
      </c>
      <c r="B45" s="255" t="s">
        <v>1562</v>
      </c>
      <c r="C45" s="264" t="s">
        <v>1563</v>
      </c>
      <c r="D45" s="256" t="s">
        <v>351</v>
      </c>
      <c r="E45" s="257">
        <v>43</v>
      </c>
      <c r="F45" s="258"/>
      <c r="G45" s="259">
        <f>ROUND(E45*F45,2)</f>
        <v>0</v>
      </c>
      <c r="H45" s="236"/>
      <c r="I45" s="235">
        <f>ROUND(E45*H45,2)</f>
        <v>0</v>
      </c>
      <c r="J45" s="236"/>
      <c r="K45" s="235">
        <f>ROUND(E45*J45,2)</f>
        <v>0</v>
      </c>
      <c r="L45" s="235">
        <v>21</v>
      </c>
      <c r="M45" s="235">
        <f>G45*(1+L45/100)</f>
        <v>0</v>
      </c>
      <c r="N45" s="234">
        <v>0</v>
      </c>
      <c r="O45" s="234">
        <f>ROUND(E45*N45,2)</f>
        <v>0</v>
      </c>
      <c r="P45" s="234">
        <v>0</v>
      </c>
      <c r="Q45" s="234">
        <f>ROUND(E45*P45,2)</f>
        <v>0</v>
      </c>
      <c r="R45" s="235"/>
      <c r="S45" s="235" t="s">
        <v>277</v>
      </c>
      <c r="T45" s="235" t="s">
        <v>278</v>
      </c>
      <c r="U45" s="235">
        <v>0.63429999999999997</v>
      </c>
      <c r="V45" s="235">
        <f>ROUND(E45*U45,2)</f>
        <v>27.27</v>
      </c>
      <c r="W45" s="235"/>
      <c r="X45" s="235" t="s">
        <v>279</v>
      </c>
      <c r="Y45" s="235" t="s">
        <v>280</v>
      </c>
      <c r="Z45" s="214"/>
      <c r="AA45" s="214"/>
      <c r="AB45" s="214"/>
      <c r="AC45" s="214"/>
      <c r="AD45" s="214"/>
      <c r="AE45" s="214"/>
      <c r="AF45" s="214"/>
      <c r="AG45" s="214" t="s">
        <v>657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ht="33.75" outlineLevel="1" x14ac:dyDescent="0.2">
      <c r="A46" s="254">
        <v>27</v>
      </c>
      <c r="B46" s="255" t="s">
        <v>1564</v>
      </c>
      <c r="C46" s="264" t="s">
        <v>1565</v>
      </c>
      <c r="D46" s="256" t="s">
        <v>351</v>
      </c>
      <c r="E46" s="257">
        <v>10</v>
      </c>
      <c r="F46" s="258"/>
      <c r="G46" s="259">
        <f>ROUND(E46*F46,2)</f>
        <v>0</v>
      </c>
      <c r="H46" s="236"/>
      <c r="I46" s="235">
        <f>ROUND(E46*H46,2)</f>
        <v>0</v>
      </c>
      <c r="J46" s="236"/>
      <c r="K46" s="235">
        <f>ROUND(E46*J46,2)</f>
        <v>0</v>
      </c>
      <c r="L46" s="235">
        <v>21</v>
      </c>
      <c r="M46" s="235">
        <f>G46*(1+L46/100)</f>
        <v>0</v>
      </c>
      <c r="N46" s="234">
        <v>0</v>
      </c>
      <c r="O46" s="234">
        <f>ROUND(E46*N46,2)</f>
        <v>0</v>
      </c>
      <c r="P46" s="234">
        <v>0</v>
      </c>
      <c r="Q46" s="234">
        <f>ROUND(E46*P46,2)</f>
        <v>0</v>
      </c>
      <c r="R46" s="235"/>
      <c r="S46" s="235" t="s">
        <v>277</v>
      </c>
      <c r="T46" s="235" t="s">
        <v>278</v>
      </c>
      <c r="U46" s="235">
        <v>0.68279999999999996</v>
      </c>
      <c r="V46" s="235">
        <f>ROUND(E46*U46,2)</f>
        <v>6.83</v>
      </c>
      <c r="W46" s="235"/>
      <c r="X46" s="235" t="s">
        <v>279</v>
      </c>
      <c r="Y46" s="235" t="s">
        <v>280</v>
      </c>
      <c r="Z46" s="214"/>
      <c r="AA46" s="214"/>
      <c r="AB46" s="214"/>
      <c r="AC46" s="214"/>
      <c r="AD46" s="214"/>
      <c r="AE46" s="214"/>
      <c r="AF46" s="214"/>
      <c r="AG46" s="214" t="s">
        <v>657</v>
      </c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ht="33.75" outlineLevel="1" x14ac:dyDescent="0.2">
      <c r="A47" s="254">
        <v>28</v>
      </c>
      <c r="B47" s="255" t="s">
        <v>1566</v>
      </c>
      <c r="C47" s="264" t="s">
        <v>1567</v>
      </c>
      <c r="D47" s="256" t="s">
        <v>351</v>
      </c>
      <c r="E47" s="257">
        <v>2</v>
      </c>
      <c r="F47" s="258"/>
      <c r="G47" s="259">
        <f>ROUND(E47*F47,2)</f>
        <v>0</v>
      </c>
      <c r="H47" s="236"/>
      <c r="I47" s="235">
        <f>ROUND(E47*H47,2)</f>
        <v>0</v>
      </c>
      <c r="J47" s="236"/>
      <c r="K47" s="235">
        <f>ROUND(E47*J47,2)</f>
        <v>0</v>
      </c>
      <c r="L47" s="235">
        <v>21</v>
      </c>
      <c r="M47" s="235">
        <f>G47*(1+L47/100)</f>
        <v>0</v>
      </c>
      <c r="N47" s="234">
        <v>0</v>
      </c>
      <c r="O47" s="234">
        <f>ROUND(E47*N47,2)</f>
        <v>0</v>
      </c>
      <c r="P47" s="234">
        <v>0</v>
      </c>
      <c r="Q47" s="234">
        <f>ROUND(E47*P47,2)</f>
        <v>0</v>
      </c>
      <c r="R47" s="235"/>
      <c r="S47" s="235" t="s">
        <v>277</v>
      </c>
      <c r="T47" s="235" t="s">
        <v>278</v>
      </c>
      <c r="U47" s="235">
        <v>0.92569999999999997</v>
      </c>
      <c r="V47" s="235">
        <f>ROUND(E47*U47,2)</f>
        <v>1.85</v>
      </c>
      <c r="W47" s="235"/>
      <c r="X47" s="235" t="s">
        <v>279</v>
      </c>
      <c r="Y47" s="235" t="s">
        <v>280</v>
      </c>
      <c r="Z47" s="214"/>
      <c r="AA47" s="214"/>
      <c r="AB47" s="214"/>
      <c r="AC47" s="214"/>
      <c r="AD47" s="214"/>
      <c r="AE47" s="214"/>
      <c r="AF47" s="214"/>
      <c r="AG47" s="214" t="s">
        <v>657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ht="45" outlineLevel="1" x14ac:dyDescent="0.2">
      <c r="A48" s="254">
        <v>29</v>
      </c>
      <c r="B48" s="255" t="s">
        <v>1568</v>
      </c>
      <c r="C48" s="264" t="s">
        <v>1569</v>
      </c>
      <c r="D48" s="256" t="s">
        <v>310</v>
      </c>
      <c r="E48" s="257">
        <v>6</v>
      </c>
      <c r="F48" s="258"/>
      <c r="G48" s="259">
        <f>ROUND(E48*F48,2)</f>
        <v>0</v>
      </c>
      <c r="H48" s="236"/>
      <c r="I48" s="235">
        <f>ROUND(E48*H48,2)</f>
        <v>0</v>
      </c>
      <c r="J48" s="236"/>
      <c r="K48" s="235">
        <f>ROUND(E48*J48,2)</f>
        <v>0</v>
      </c>
      <c r="L48" s="235">
        <v>21</v>
      </c>
      <c r="M48" s="235">
        <f>G48*(1+L48/100)</f>
        <v>0</v>
      </c>
      <c r="N48" s="234">
        <v>0</v>
      </c>
      <c r="O48" s="234">
        <f>ROUND(E48*N48,2)</f>
        <v>0</v>
      </c>
      <c r="P48" s="234">
        <v>0</v>
      </c>
      <c r="Q48" s="234">
        <f>ROUND(E48*P48,2)</f>
        <v>0</v>
      </c>
      <c r="R48" s="235"/>
      <c r="S48" s="235" t="s">
        <v>311</v>
      </c>
      <c r="T48" s="235" t="s">
        <v>312</v>
      </c>
      <c r="U48" s="235">
        <v>0</v>
      </c>
      <c r="V48" s="235">
        <f>ROUND(E48*U48,2)</f>
        <v>0</v>
      </c>
      <c r="W48" s="235"/>
      <c r="X48" s="235" t="s">
        <v>279</v>
      </c>
      <c r="Y48" s="235" t="s">
        <v>280</v>
      </c>
      <c r="Z48" s="214"/>
      <c r="AA48" s="214"/>
      <c r="AB48" s="214"/>
      <c r="AC48" s="214"/>
      <c r="AD48" s="214"/>
      <c r="AE48" s="214"/>
      <c r="AF48" s="214"/>
      <c r="AG48" s="214" t="s">
        <v>657</v>
      </c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outlineLevel="1" x14ac:dyDescent="0.2">
      <c r="A49" s="254">
        <v>30</v>
      </c>
      <c r="B49" s="255" t="s">
        <v>1570</v>
      </c>
      <c r="C49" s="264" t="s">
        <v>1571</v>
      </c>
      <c r="D49" s="256" t="s">
        <v>374</v>
      </c>
      <c r="E49" s="257">
        <v>6</v>
      </c>
      <c r="F49" s="258"/>
      <c r="G49" s="259">
        <f>ROUND(E49*F49,2)</f>
        <v>0</v>
      </c>
      <c r="H49" s="236"/>
      <c r="I49" s="235">
        <f>ROUND(E49*H49,2)</f>
        <v>0</v>
      </c>
      <c r="J49" s="236"/>
      <c r="K49" s="235">
        <f>ROUND(E49*J49,2)</f>
        <v>0</v>
      </c>
      <c r="L49" s="235">
        <v>21</v>
      </c>
      <c r="M49" s="235">
        <f>G49*(1+L49/100)</f>
        <v>0</v>
      </c>
      <c r="N49" s="234">
        <v>0</v>
      </c>
      <c r="O49" s="234">
        <f>ROUND(E49*N49,2)</f>
        <v>0</v>
      </c>
      <c r="P49" s="234">
        <v>0</v>
      </c>
      <c r="Q49" s="234">
        <f>ROUND(E49*P49,2)</f>
        <v>0</v>
      </c>
      <c r="R49" s="235"/>
      <c r="S49" s="235" t="s">
        <v>311</v>
      </c>
      <c r="T49" s="235" t="s">
        <v>312</v>
      </c>
      <c r="U49" s="235">
        <v>0</v>
      </c>
      <c r="V49" s="235">
        <f>ROUND(E49*U49,2)</f>
        <v>0</v>
      </c>
      <c r="W49" s="235"/>
      <c r="X49" s="235" t="s">
        <v>346</v>
      </c>
      <c r="Y49" s="235" t="s">
        <v>280</v>
      </c>
      <c r="Z49" s="214"/>
      <c r="AA49" s="214"/>
      <c r="AB49" s="214"/>
      <c r="AC49" s="214"/>
      <c r="AD49" s="214"/>
      <c r="AE49" s="214"/>
      <c r="AF49" s="214"/>
      <c r="AG49" s="214" t="s">
        <v>347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ht="33.75" outlineLevel="1" x14ac:dyDescent="0.2">
      <c r="A50" s="254">
        <v>31</v>
      </c>
      <c r="B50" s="255" t="s">
        <v>1572</v>
      </c>
      <c r="C50" s="264" t="s">
        <v>1573</v>
      </c>
      <c r="D50" s="256" t="s">
        <v>351</v>
      </c>
      <c r="E50" s="257">
        <v>37</v>
      </c>
      <c r="F50" s="258"/>
      <c r="G50" s="259">
        <f>ROUND(E50*F50,2)</f>
        <v>0</v>
      </c>
      <c r="H50" s="236"/>
      <c r="I50" s="235">
        <f>ROUND(E50*H50,2)</f>
        <v>0</v>
      </c>
      <c r="J50" s="236"/>
      <c r="K50" s="235">
        <f>ROUND(E50*J50,2)</f>
        <v>0</v>
      </c>
      <c r="L50" s="235">
        <v>21</v>
      </c>
      <c r="M50" s="235">
        <f>G50*(1+L50/100)</f>
        <v>0</v>
      </c>
      <c r="N50" s="234">
        <v>0</v>
      </c>
      <c r="O50" s="234">
        <f>ROUND(E50*N50,2)</f>
        <v>0</v>
      </c>
      <c r="P50" s="234">
        <v>0</v>
      </c>
      <c r="Q50" s="234">
        <f>ROUND(E50*P50,2)</f>
        <v>0</v>
      </c>
      <c r="R50" s="235"/>
      <c r="S50" s="235" t="s">
        <v>277</v>
      </c>
      <c r="T50" s="235" t="s">
        <v>278</v>
      </c>
      <c r="U50" s="235">
        <v>0.129</v>
      </c>
      <c r="V50" s="235">
        <f>ROUND(E50*U50,2)</f>
        <v>4.7699999999999996</v>
      </c>
      <c r="W50" s="235"/>
      <c r="X50" s="235" t="s">
        <v>279</v>
      </c>
      <c r="Y50" s="235" t="s">
        <v>280</v>
      </c>
      <c r="Z50" s="214"/>
      <c r="AA50" s="214"/>
      <c r="AB50" s="214"/>
      <c r="AC50" s="214"/>
      <c r="AD50" s="214"/>
      <c r="AE50" s="214"/>
      <c r="AF50" s="214"/>
      <c r="AG50" s="214" t="s">
        <v>657</v>
      </c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ht="33.75" outlineLevel="1" x14ac:dyDescent="0.2">
      <c r="A51" s="254">
        <v>32</v>
      </c>
      <c r="B51" s="255" t="s">
        <v>1574</v>
      </c>
      <c r="C51" s="264" t="s">
        <v>1575</v>
      </c>
      <c r="D51" s="256" t="s">
        <v>351</v>
      </c>
      <c r="E51" s="257">
        <v>43</v>
      </c>
      <c r="F51" s="258"/>
      <c r="G51" s="259">
        <f>ROUND(E51*F51,2)</f>
        <v>0</v>
      </c>
      <c r="H51" s="236"/>
      <c r="I51" s="235">
        <f>ROUND(E51*H51,2)</f>
        <v>0</v>
      </c>
      <c r="J51" s="236"/>
      <c r="K51" s="235">
        <f>ROUND(E51*J51,2)</f>
        <v>0</v>
      </c>
      <c r="L51" s="235">
        <v>21</v>
      </c>
      <c r="M51" s="235">
        <f>G51*(1+L51/100)</f>
        <v>0</v>
      </c>
      <c r="N51" s="234">
        <v>0</v>
      </c>
      <c r="O51" s="234">
        <f>ROUND(E51*N51,2)</f>
        <v>0</v>
      </c>
      <c r="P51" s="234">
        <v>0</v>
      </c>
      <c r="Q51" s="234">
        <f>ROUND(E51*P51,2)</f>
        <v>0</v>
      </c>
      <c r="R51" s="235"/>
      <c r="S51" s="235" t="s">
        <v>277</v>
      </c>
      <c r="T51" s="235" t="s">
        <v>278</v>
      </c>
      <c r="U51" s="235">
        <v>0.129</v>
      </c>
      <c r="V51" s="235">
        <f>ROUND(E51*U51,2)</f>
        <v>5.55</v>
      </c>
      <c r="W51" s="235"/>
      <c r="X51" s="235" t="s">
        <v>279</v>
      </c>
      <c r="Y51" s="235" t="s">
        <v>280</v>
      </c>
      <c r="Z51" s="214"/>
      <c r="AA51" s="214"/>
      <c r="AB51" s="214"/>
      <c r="AC51" s="214"/>
      <c r="AD51" s="214"/>
      <c r="AE51" s="214"/>
      <c r="AF51" s="214"/>
      <c r="AG51" s="214" t="s">
        <v>657</v>
      </c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ht="33.75" outlineLevel="1" x14ac:dyDescent="0.2">
      <c r="A52" s="254">
        <v>33</v>
      </c>
      <c r="B52" s="255" t="s">
        <v>1576</v>
      </c>
      <c r="C52" s="264" t="s">
        <v>1577</v>
      </c>
      <c r="D52" s="256" t="s">
        <v>351</v>
      </c>
      <c r="E52" s="257">
        <v>12</v>
      </c>
      <c r="F52" s="258"/>
      <c r="G52" s="259">
        <f>ROUND(E52*F52,2)</f>
        <v>0</v>
      </c>
      <c r="H52" s="236"/>
      <c r="I52" s="235">
        <f>ROUND(E52*H52,2)</f>
        <v>0</v>
      </c>
      <c r="J52" s="236"/>
      <c r="K52" s="235">
        <f>ROUND(E52*J52,2)</f>
        <v>0</v>
      </c>
      <c r="L52" s="235">
        <v>21</v>
      </c>
      <c r="M52" s="235">
        <f>G52*(1+L52/100)</f>
        <v>0</v>
      </c>
      <c r="N52" s="234">
        <v>0</v>
      </c>
      <c r="O52" s="234">
        <f>ROUND(E52*N52,2)</f>
        <v>0</v>
      </c>
      <c r="P52" s="234">
        <v>0</v>
      </c>
      <c r="Q52" s="234">
        <f>ROUND(E52*P52,2)</f>
        <v>0</v>
      </c>
      <c r="R52" s="235"/>
      <c r="S52" s="235" t="s">
        <v>277</v>
      </c>
      <c r="T52" s="235" t="s">
        <v>278</v>
      </c>
      <c r="U52" s="235">
        <v>0.14199999999999999</v>
      </c>
      <c r="V52" s="235">
        <f>ROUND(E52*U52,2)</f>
        <v>1.7</v>
      </c>
      <c r="W52" s="235"/>
      <c r="X52" s="235" t="s">
        <v>279</v>
      </c>
      <c r="Y52" s="235" t="s">
        <v>280</v>
      </c>
      <c r="Z52" s="214"/>
      <c r="AA52" s="214"/>
      <c r="AB52" s="214"/>
      <c r="AC52" s="214"/>
      <c r="AD52" s="214"/>
      <c r="AE52" s="214"/>
      <c r="AF52" s="214"/>
      <c r="AG52" s="214" t="s">
        <v>657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ht="33.75" outlineLevel="1" x14ac:dyDescent="0.2">
      <c r="A53" s="254">
        <v>34</v>
      </c>
      <c r="B53" s="255" t="s">
        <v>1578</v>
      </c>
      <c r="C53" s="264" t="s">
        <v>1579</v>
      </c>
      <c r="D53" s="256" t="s">
        <v>351</v>
      </c>
      <c r="E53" s="257">
        <v>3</v>
      </c>
      <c r="F53" s="258"/>
      <c r="G53" s="259">
        <f>ROUND(E53*F53,2)</f>
        <v>0</v>
      </c>
      <c r="H53" s="236"/>
      <c r="I53" s="235">
        <f>ROUND(E53*H53,2)</f>
        <v>0</v>
      </c>
      <c r="J53" s="236"/>
      <c r="K53" s="235">
        <f>ROUND(E53*J53,2)</f>
        <v>0</v>
      </c>
      <c r="L53" s="235">
        <v>21</v>
      </c>
      <c r="M53" s="235">
        <f>G53*(1+L53/100)</f>
        <v>0</v>
      </c>
      <c r="N53" s="234">
        <v>0</v>
      </c>
      <c r="O53" s="234">
        <f>ROUND(E53*N53,2)</f>
        <v>0</v>
      </c>
      <c r="P53" s="234">
        <v>0</v>
      </c>
      <c r="Q53" s="234">
        <f>ROUND(E53*P53,2)</f>
        <v>0</v>
      </c>
      <c r="R53" s="235"/>
      <c r="S53" s="235" t="s">
        <v>277</v>
      </c>
      <c r="T53" s="235" t="s">
        <v>278</v>
      </c>
      <c r="U53" s="235">
        <v>0.187</v>
      </c>
      <c r="V53" s="235">
        <f>ROUND(E53*U53,2)</f>
        <v>0.56000000000000005</v>
      </c>
      <c r="W53" s="235"/>
      <c r="X53" s="235" t="s">
        <v>279</v>
      </c>
      <c r="Y53" s="235" t="s">
        <v>280</v>
      </c>
      <c r="Z53" s="214"/>
      <c r="AA53" s="214"/>
      <c r="AB53" s="214"/>
      <c r="AC53" s="214"/>
      <c r="AD53" s="214"/>
      <c r="AE53" s="214"/>
      <c r="AF53" s="214"/>
      <c r="AG53" s="214" t="s">
        <v>657</v>
      </c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1" x14ac:dyDescent="0.2">
      <c r="A54" s="254">
        <v>35</v>
      </c>
      <c r="B54" s="255" t="s">
        <v>1580</v>
      </c>
      <c r="C54" s="264" t="s">
        <v>1581</v>
      </c>
      <c r="D54" s="256" t="s">
        <v>374</v>
      </c>
      <c r="E54" s="257">
        <v>7</v>
      </c>
      <c r="F54" s="258"/>
      <c r="G54" s="259">
        <f>ROUND(E54*F54,2)</f>
        <v>0</v>
      </c>
      <c r="H54" s="236"/>
      <c r="I54" s="235">
        <f>ROUND(E54*H54,2)</f>
        <v>0</v>
      </c>
      <c r="J54" s="236"/>
      <c r="K54" s="235">
        <f>ROUND(E54*J54,2)</f>
        <v>0</v>
      </c>
      <c r="L54" s="235">
        <v>21</v>
      </c>
      <c r="M54" s="235">
        <f>G54*(1+L54/100)</f>
        <v>0</v>
      </c>
      <c r="N54" s="234">
        <v>0</v>
      </c>
      <c r="O54" s="234">
        <f>ROUND(E54*N54,2)</f>
        <v>0</v>
      </c>
      <c r="P54" s="234">
        <v>0</v>
      </c>
      <c r="Q54" s="234">
        <f>ROUND(E54*P54,2)</f>
        <v>0</v>
      </c>
      <c r="R54" s="235"/>
      <c r="S54" s="235" t="s">
        <v>277</v>
      </c>
      <c r="T54" s="235" t="s">
        <v>278</v>
      </c>
      <c r="U54" s="235">
        <v>0.42499999999999999</v>
      </c>
      <c r="V54" s="235">
        <f>ROUND(E54*U54,2)</f>
        <v>2.98</v>
      </c>
      <c r="W54" s="235"/>
      <c r="X54" s="235" t="s">
        <v>279</v>
      </c>
      <c r="Y54" s="235" t="s">
        <v>280</v>
      </c>
      <c r="Z54" s="214"/>
      <c r="AA54" s="214"/>
      <c r="AB54" s="214"/>
      <c r="AC54" s="214"/>
      <c r="AD54" s="214"/>
      <c r="AE54" s="214"/>
      <c r="AF54" s="214"/>
      <c r="AG54" s="214" t="s">
        <v>657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1" x14ac:dyDescent="0.2">
      <c r="A55" s="254">
        <v>36</v>
      </c>
      <c r="B55" s="255" t="s">
        <v>1582</v>
      </c>
      <c r="C55" s="264" t="s">
        <v>1583</v>
      </c>
      <c r="D55" s="256" t="s">
        <v>374</v>
      </c>
      <c r="E55" s="257">
        <v>4</v>
      </c>
      <c r="F55" s="258"/>
      <c r="G55" s="259">
        <f>ROUND(E55*F55,2)</f>
        <v>0</v>
      </c>
      <c r="H55" s="236"/>
      <c r="I55" s="235">
        <f>ROUND(E55*H55,2)</f>
        <v>0</v>
      </c>
      <c r="J55" s="236"/>
      <c r="K55" s="235">
        <f>ROUND(E55*J55,2)</f>
        <v>0</v>
      </c>
      <c r="L55" s="235">
        <v>21</v>
      </c>
      <c r="M55" s="235">
        <f>G55*(1+L55/100)</f>
        <v>0</v>
      </c>
      <c r="N55" s="234">
        <v>0</v>
      </c>
      <c r="O55" s="234">
        <f>ROUND(E55*N55,2)</f>
        <v>0</v>
      </c>
      <c r="P55" s="234">
        <v>0</v>
      </c>
      <c r="Q55" s="234">
        <f>ROUND(E55*P55,2)</f>
        <v>0</v>
      </c>
      <c r="R55" s="235"/>
      <c r="S55" s="235" t="s">
        <v>277</v>
      </c>
      <c r="T55" s="235" t="s">
        <v>278</v>
      </c>
      <c r="U55" s="235">
        <v>0.42499999999999999</v>
      </c>
      <c r="V55" s="235">
        <f>ROUND(E55*U55,2)</f>
        <v>1.7</v>
      </c>
      <c r="W55" s="235"/>
      <c r="X55" s="235" t="s">
        <v>279</v>
      </c>
      <c r="Y55" s="235" t="s">
        <v>280</v>
      </c>
      <c r="Z55" s="214"/>
      <c r="AA55" s="214"/>
      <c r="AB55" s="214"/>
      <c r="AC55" s="214"/>
      <c r="AD55" s="214"/>
      <c r="AE55" s="214"/>
      <c r="AF55" s="214"/>
      <c r="AG55" s="214" t="s">
        <v>657</v>
      </c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ht="22.5" outlineLevel="1" x14ac:dyDescent="0.2">
      <c r="A56" s="254">
        <v>37</v>
      </c>
      <c r="B56" s="255" t="s">
        <v>1584</v>
      </c>
      <c r="C56" s="264" t="s">
        <v>1585</v>
      </c>
      <c r="D56" s="256" t="s">
        <v>374</v>
      </c>
      <c r="E56" s="257">
        <v>1</v>
      </c>
      <c r="F56" s="258"/>
      <c r="G56" s="259">
        <f>ROUND(E56*F56,2)</f>
        <v>0</v>
      </c>
      <c r="H56" s="236"/>
      <c r="I56" s="235">
        <f>ROUND(E56*H56,2)</f>
        <v>0</v>
      </c>
      <c r="J56" s="236"/>
      <c r="K56" s="235">
        <f>ROUND(E56*J56,2)</f>
        <v>0</v>
      </c>
      <c r="L56" s="235">
        <v>21</v>
      </c>
      <c r="M56" s="235">
        <f>G56*(1+L56/100)</f>
        <v>0</v>
      </c>
      <c r="N56" s="234">
        <v>0</v>
      </c>
      <c r="O56" s="234">
        <f>ROUND(E56*N56,2)</f>
        <v>0</v>
      </c>
      <c r="P56" s="234">
        <v>0</v>
      </c>
      <c r="Q56" s="234">
        <f>ROUND(E56*P56,2)</f>
        <v>0</v>
      </c>
      <c r="R56" s="235"/>
      <c r="S56" s="235" t="s">
        <v>277</v>
      </c>
      <c r="T56" s="235" t="s">
        <v>278</v>
      </c>
      <c r="U56" s="235">
        <v>0.114</v>
      </c>
      <c r="V56" s="235">
        <f>ROUND(E56*U56,2)</f>
        <v>0.11</v>
      </c>
      <c r="W56" s="235"/>
      <c r="X56" s="235" t="s">
        <v>279</v>
      </c>
      <c r="Y56" s="235" t="s">
        <v>280</v>
      </c>
      <c r="Z56" s="214"/>
      <c r="AA56" s="214"/>
      <c r="AB56" s="214"/>
      <c r="AC56" s="214"/>
      <c r="AD56" s="214"/>
      <c r="AE56" s="214"/>
      <c r="AF56" s="214"/>
      <c r="AG56" s="214" t="s">
        <v>657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ht="22.5" outlineLevel="1" x14ac:dyDescent="0.2">
      <c r="A57" s="254">
        <v>38</v>
      </c>
      <c r="B57" s="255" t="s">
        <v>1586</v>
      </c>
      <c r="C57" s="264" t="s">
        <v>1587</v>
      </c>
      <c r="D57" s="256" t="s">
        <v>374</v>
      </c>
      <c r="E57" s="257">
        <v>5</v>
      </c>
      <c r="F57" s="258"/>
      <c r="G57" s="259">
        <f>ROUND(E57*F57,2)</f>
        <v>0</v>
      </c>
      <c r="H57" s="236"/>
      <c r="I57" s="235">
        <f>ROUND(E57*H57,2)</f>
        <v>0</v>
      </c>
      <c r="J57" s="236"/>
      <c r="K57" s="235">
        <f>ROUND(E57*J57,2)</f>
        <v>0</v>
      </c>
      <c r="L57" s="235">
        <v>21</v>
      </c>
      <c r="M57" s="235">
        <f>G57*(1+L57/100)</f>
        <v>0</v>
      </c>
      <c r="N57" s="234">
        <v>0</v>
      </c>
      <c r="O57" s="234">
        <f>ROUND(E57*N57,2)</f>
        <v>0</v>
      </c>
      <c r="P57" s="234">
        <v>0</v>
      </c>
      <c r="Q57" s="234">
        <f>ROUND(E57*P57,2)</f>
        <v>0</v>
      </c>
      <c r="R57" s="235"/>
      <c r="S57" s="235" t="s">
        <v>277</v>
      </c>
      <c r="T57" s="235" t="s">
        <v>278</v>
      </c>
      <c r="U57" s="235">
        <v>0.114</v>
      </c>
      <c r="V57" s="235">
        <f>ROUND(E57*U57,2)</f>
        <v>0.56999999999999995</v>
      </c>
      <c r="W57" s="235"/>
      <c r="X57" s="235" t="s">
        <v>279</v>
      </c>
      <c r="Y57" s="235" t="s">
        <v>280</v>
      </c>
      <c r="Z57" s="214"/>
      <c r="AA57" s="214"/>
      <c r="AB57" s="214"/>
      <c r="AC57" s="214"/>
      <c r="AD57" s="214"/>
      <c r="AE57" s="214"/>
      <c r="AF57" s="214"/>
      <c r="AG57" s="214" t="s">
        <v>657</v>
      </c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ht="22.5" outlineLevel="1" x14ac:dyDescent="0.2">
      <c r="A58" s="254">
        <v>39</v>
      </c>
      <c r="B58" s="255" t="s">
        <v>1588</v>
      </c>
      <c r="C58" s="264" t="s">
        <v>1589</v>
      </c>
      <c r="D58" s="256" t="s">
        <v>374</v>
      </c>
      <c r="E58" s="257">
        <v>6</v>
      </c>
      <c r="F58" s="258"/>
      <c r="G58" s="259">
        <f>ROUND(E58*F58,2)</f>
        <v>0</v>
      </c>
      <c r="H58" s="236"/>
      <c r="I58" s="235">
        <f>ROUND(E58*H58,2)</f>
        <v>0</v>
      </c>
      <c r="J58" s="236"/>
      <c r="K58" s="235">
        <f>ROUND(E58*J58,2)</f>
        <v>0</v>
      </c>
      <c r="L58" s="235">
        <v>21</v>
      </c>
      <c r="M58" s="235">
        <f>G58*(1+L58/100)</f>
        <v>0</v>
      </c>
      <c r="N58" s="234">
        <v>0</v>
      </c>
      <c r="O58" s="234">
        <f>ROUND(E58*N58,2)</f>
        <v>0</v>
      </c>
      <c r="P58" s="234">
        <v>0</v>
      </c>
      <c r="Q58" s="234">
        <f>ROUND(E58*P58,2)</f>
        <v>0</v>
      </c>
      <c r="R58" s="235"/>
      <c r="S58" s="235" t="s">
        <v>311</v>
      </c>
      <c r="T58" s="235" t="s">
        <v>312</v>
      </c>
      <c r="U58" s="235">
        <v>0</v>
      </c>
      <c r="V58" s="235">
        <f>ROUND(E58*U58,2)</f>
        <v>0</v>
      </c>
      <c r="W58" s="235"/>
      <c r="X58" s="235" t="s">
        <v>346</v>
      </c>
      <c r="Y58" s="235" t="s">
        <v>280</v>
      </c>
      <c r="Z58" s="214"/>
      <c r="AA58" s="214"/>
      <c r="AB58" s="214"/>
      <c r="AC58" s="214"/>
      <c r="AD58" s="214"/>
      <c r="AE58" s="214"/>
      <c r="AF58" s="214"/>
      <c r="AG58" s="214" t="s">
        <v>347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ht="22.5" outlineLevel="1" x14ac:dyDescent="0.2">
      <c r="A59" s="254">
        <v>40</v>
      </c>
      <c r="B59" s="255" t="s">
        <v>1590</v>
      </c>
      <c r="C59" s="264" t="s">
        <v>1591</v>
      </c>
      <c r="D59" s="256" t="s">
        <v>374</v>
      </c>
      <c r="E59" s="257">
        <v>5</v>
      </c>
      <c r="F59" s="258"/>
      <c r="G59" s="259">
        <f>ROUND(E59*F59,2)</f>
        <v>0</v>
      </c>
      <c r="H59" s="236"/>
      <c r="I59" s="235">
        <f>ROUND(E59*H59,2)</f>
        <v>0</v>
      </c>
      <c r="J59" s="236"/>
      <c r="K59" s="235">
        <f>ROUND(E59*J59,2)</f>
        <v>0</v>
      </c>
      <c r="L59" s="235">
        <v>21</v>
      </c>
      <c r="M59" s="235">
        <f>G59*(1+L59/100)</f>
        <v>0</v>
      </c>
      <c r="N59" s="234">
        <v>0</v>
      </c>
      <c r="O59" s="234">
        <f>ROUND(E59*N59,2)</f>
        <v>0</v>
      </c>
      <c r="P59" s="234">
        <v>0</v>
      </c>
      <c r="Q59" s="234">
        <f>ROUND(E59*P59,2)</f>
        <v>0</v>
      </c>
      <c r="R59" s="235"/>
      <c r="S59" s="235" t="s">
        <v>311</v>
      </c>
      <c r="T59" s="235" t="s">
        <v>312</v>
      </c>
      <c r="U59" s="235">
        <v>0</v>
      </c>
      <c r="V59" s="235">
        <f>ROUND(E59*U59,2)</f>
        <v>0</v>
      </c>
      <c r="W59" s="235"/>
      <c r="X59" s="235" t="s">
        <v>484</v>
      </c>
      <c r="Y59" s="235" t="s">
        <v>280</v>
      </c>
      <c r="Z59" s="214"/>
      <c r="AA59" s="214"/>
      <c r="AB59" s="214"/>
      <c r="AC59" s="214"/>
      <c r="AD59" s="214"/>
      <c r="AE59" s="214"/>
      <c r="AF59" s="214"/>
      <c r="AG59" s="214" t="s">
        <v>485</v>
      </c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ht="22.5" outlineLevel="1" x14ac:dyDescent="0.2">
      <c r="A60" s="254">
        <v>41</v>
      </c>
      <c r="B60" s="255" t="s">
        <v>1592</v>
      </c>
      <c r="C60" s="264" t="s">
        <v>1593</v>
      </c>
      <c r="D60" s="256" t="s">
        <v>374</v>
      </c>
      <c r="E60" s="257">
        <v>2</v>
      </c>
      <c r="F60" s="258"/>
      <c r="G60" s="259">
        <f>ROUND(E60*F60,2)</f>
        <v>0</v>
      </c>
      <c r="H60" s="236"/>
      <c r="I60" s="235">
        <f>ROUND(E60*H60,2)</f>
        <v>0</v>
      </c>
      <c r="J60" s="236"/>
      <c r="K60" s="235">
        <f>ROUND(E60*J60,2)</f>
        <v>0</v>
      </c>
      <c r="L60" s="235">
        <v>21</v>
      </c>
      <c r="M60" s="235">
        <f>G60*(1+L60/100)</f>
        <v>0</v>
      </c>
      <c r="N60" s="234">
        <v>0</v>
      </c>
      <c r="O60" s="234">
        <f>ROUND(E60*N60,2)</f>
        <v>0</v>
      </c>
      <c r="P60" s="234">
        <v>0</v>
      </c>
      <c r="Q60" s="234">
        <f>ROUND(E60*P60,2)</f>
        <v>0</v>
      </c>
      <c r="R60" s="235"/>
      <c r="S60" s="235" t="s">
        <v>311</v>
      </c>
      <c r="T60" s="235" t="s">
        <v>312</v>
      </c>
      <c r="U60" s="235">
        <v>0</v>
      </c>
      <c r="V60" s="235">
        <f>ROUND(E60*U60,2)</f>
        <v>0</v>
      </c>
      <c r="W60" s="235"/>
      <c r="X60" s="235" t="s">
        <v>484</v>
      </c>
      <c r="Y60" s="235" t="s">
        <v>280</v>
      </c>
      <c r="Z60" s="214"/>
      <c r="AA60" s="214"/>
      <c r="AB60" s="214"/>
      <c r="AC60" s="214"/>
      <c r="AD60" s="214"/>
      <c r="AE60" s="214"/>
      <c r="AF60" s="214"/>
      <c r="AG60" s="214" t="s">
        <v>485</v>
      </c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ht="22.5" outlineLevel="1" x14ac:dyDescent="0.2">
      <c r="A61" s="254">
        <v>42</v>
      </c>
      <c r="B61" s="255" t="s">
        <v>1594</v>
      </c>
      <c r="C61" s="264" t="s">
        <v>1595</v>
      </c>
      <c r="D61" s="256" t="s">
        <v>374</v>
      </c>
      <c r="E61" s="257">
        <v>2</v>
      </c>
      <c r="F61" s="258"/>
      <c r="G61" s="259">
        <f>ROUND(E61*F61,2)</f>
        <v>0</v>
      </c>
      <c r="H61" s="236"/>
      <c r="I61" s="235">
        <f>ROUND(E61*H61,2)</f>
        <v>0</v>
      </c>
      <c r="J61" s="236"/>
      <c r="K61" s="235">
        <f>ROUND(E61*J61,2)</f>
        <v>0</v>
      </c>
      <c r="L61" s="235">
        <v>21</v>
      </c>
      <c r="M61" s="235">
        <f>G61*(1+L61/100)</f>
        <v>0</v>
      </c>
      <c r="N61" s="234">
        <v>0</v>
      </c>
      <c r="O61" s="234">
        <f>ROUND(E61*N61,2)</f>
        <v>0</v>
      </c>
      <c r="P61" s="234">
        <v>0</v>
      </c>
      <c r="Q61" s="234">
        <f>ROUND(E61*P61,2)</f>
        <v>0</v>
      </c>
      <c r="R61" s="235"/>
      <c r="S61" s="235" t="s">
        <v>311</v>
      </c>
      <c r="T61" s="235" t="s">
        <v>312</v>
      </c>
      <c r="U61" s="235">
        <v>0</v>
      </c>
      <c r="V61" s="235">
        <f>ROUND(E61*U61,2)</f>
        <v>0</v>
      </c>
      <c r="W61" s="235"/>
      <c r="X61" s="235" t="s">
        <v>346</v>
      </c>
      <c r="Y61" s="235" t="s">
        <v>280</v>
      </c>
      <c r="Z61" s="214"/>
      <c r="AA61" s="214"/>
      <c r="AB61" s="214"/>
      <c r="AC61" s="214"/>
      <c r="AD61" s="214"/>
      <c r="AE61" s="214"/>
      <c r="AF61" s="214"/>
      <c r="AG61" s="214" t="s">
        <v>347</v>
      </c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ht="22.5" outlineLevel="1" x14ac:dyDescent="0.2">
      <c r="A62" s="254">
        <v>43</v>
      </c>
      <c r="B62" s="255" t="s">
        <v>1596</v>
      </c>
      <c r="C62" s="264" t="s">
        <v>1597</v>
      </c>
      <c r="D62" s="256" t="s">
        <v>374</v>
      </c>
      <c r="E62" s="257">
        <v>1</v>
      </c>
      <c r="F62" s="258"/>
      <c r="G62" s="259">
        <f>ROUND(E62*F62,2)</f>
        <v>0</v>
      </c>
      <c r="H62" s="236"/>
      <c r="I62" s="235">
        <f>ROUND(E62*H62,2)</f>
        <v>0</v>
      </c>
      <c r="J62" s="236"/>
      <c r="K62" s="235">
        <f>ROUND(E62*J62,2)</f>
        <v>0</v>
      </c>
      <c r="L62" s="235">
        <v>21</v>
      </c>
      <c r="M62" s="235">
        <f>G62*(1+L62/100)</f>
        <v>0</v>
      </c>
      <c r="N62" s="234">
        <v>0</v>
      </c>
      <c r="O62" s="234">
        <f>ROUND(E62*N62,2)</f>
        <v>0</v>
      </c>
      <c r="P62" s="234">
        <v>0</v>
      </c>
      <c r="Q62" s="234">
        <f>ROUND(E62*P62,2)</f>
        <v>0</v>
      </c>
      <c r="R62" s="235"/>
      <c r="S62" s="235" t="s">
        <v>311</v>
      </c>
      <c r="T62" s="235" t="s">
        <v>312</v>
      </c>
      <c r="U62" s="235">
        <v>0</v>
      </c>
      <c r="V62" s="235">
        <f>ROUND(E62*U62,2)</f>
        <v>0</v>
      </c>
      <c r="W62" s="235"/>
      <c r="X62" s="235" t="s">
        <v>346</v>
      </c>
      <c r="Y62" s="235" t="s">
        <v>280</v>
      </c>
      <c r="Z62" s="214"/>
      <c r="AA62" s="214"/>
      <c r="AB62" s="214"/>
      <c r="AC62" s="214"/>
      <c r="AD62" s="214"/>
      <c r="AE62" s="214"/>
      <c r="AF62" s="214"/>
      <c r="AG62" s="214" t="s">
        <v>347</v>
      </c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outlineLevel="1" x14ac:dyDescent="0.2">
      <c r="A63" s="254">
        <v>44</v>
      </c>
      <c r="B63" s="255" t="s">
        <v>1598</v>
      </c>
      <c r="C63" s="264" t="s">
        <v>1599</v>
      </c>
      <c r="D63" s="256" t="s">
        <v>374</v>
      </c>
      <c r="E63" s="257">
        <v>2</v>
      </c>
      <c r="F63" s="258"/>
      <c r="G63" s="259">
        <f>ROUND(E63*F63,2)</f>
        <v>0</v>
      </c>
      <c r="H63" s="236"/>
      <c r="I63" s="235">
        <f>ROUND(E63*H63,2)</f>
        <v>0</v>
      </c>
      <c r="J63" s="236"/>
      <c r="K63" s="235">
        <f>ROUND(E63*J63,2)</f>
        <v>0</v>
      </c>
      <c r="L63" s="235">
        <v>21</v>
      </c>
      <c r="M63" s="235">
        <f>G63*(1+L63/100)</f>
        <v>0</v>
      </c>
      <c r="N63" s="234">
        <v>0</v>
      </c>
      <c r="O63" s="234">
        <f>ROUND(E63*N63,2)</f>
        <v>0</v>
      </c>
      <c r="P63" s="234">
        <v>0</v>
      </c>
      <c r="Q63" s="234">
        <f>ROUND(E63*P63,2)</f>
        <v>0</v>
      </c>
      <c r="R63" s="235"/>
      <c r="S63" s="235" t="s">
        <v>277</v>
      </c>
      <c r="T63" s="235" t="s">
        <v>278</v>
      </c>
      <c r="U63" s="235">
        <v>0.20699999999999999</v>
      </c>
      <c r="V63" s="235">
        <f>ROUND(E63*U63,2)</f>
        <v>0.41</v>
      </c>
      <c r="W63" s="235"/>
      <c r="X63" s="235" t="s">
        <v>279</v>
      </c>
      <c r="Y63" s="235" t="s">
        <v>280</v>
      </c>
      <c r="Z63" s="214"/>
      <c r="AA63" s="214"/>
      <c r="AB63" s="214"/>
      <c r="AC63" s="214"/>
      <c r="AD63" s="214"/>
      <c r="AE63" s="214"/>
      <c r="AF63" s="214"/>
      <c r="AG63" s="214" t="s">
        <v>657</v>
      </c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ht="22.5" outlineLevel="1" x14ac:dyDescent="0.2">
      <c r="A64" s="254">
        <v>45</v>
      </c>
      <c r="B64" s="255" t="s">
        <v>1600</v>
      </c>
      <c r="C64" s="264" t="s">
        <v>1601</v>
      </c>
      <c r="D64" s="256" t="s">
        <v>374</v>
      </c>
      <c r="E64" s="257">
        <v>3</v>
      </c>
      <c r="F64" s="258"/>
      <c r="G64" s="259">
        <f>ROUND(E64*F64,2)</f>
        <v>0</v>
      </c>
      <c r="H64" s="236"/>
      <c r="I64" s="235">
        <f>ROUND(E64*H64,2)</f>
        <v>0</v>
      </c>
      <c r="J64" s="236"/>
      <c r="K64" s="235">
        <f>ROUND(E64*J64,2)</f>
        <v>0</v>
      </c>
      <c r="L64" s="235">
        <v>21</v>
      </c>
      <c r="M64" s="235">
        <f>G64*(1+L64/100)</f>
        <v>0</v>
      </c>
      <c r="N64" s="234">
        <v>0</v>
      </c>
      <c r="O64" s="234">
        <f>ROUND(E64*N64,2)</f>
        <v>0</v>
      </c>
      <c r="P64" s="234">
        <v>0</v>
      </c>
      <c r="Q64" s="234">
        <f>ROUND(E64*P64,2)</f>
        <v>0</v>
      </c>
      <c r="R64" s="235"/>
      <c r="S64" s="235" t="s">
        <v>277</v>
      </c>
      <c r="T64" s="235" t="s">
        <v>278</v>
      </c>
      <c r="U64" s="235">
        <v>0.20699999999999999</v>
      </c>
      <c r="V64" s="235">
        <f>ROUND(E64*U64,2)</f>
        <v>0.62</v>
      </c>
      <c r="W64" s="235"/>
      <c r="X64" s="235" t="s">
        <v>279</v>
      </c>
      <c r="Y64" s="235" t="s">
        <v>280</v>
      </c>
      <c r="Z64" s="214"/>
      <c r="AA64" s="214"/>
      <c r="AB64" s="214"/>
      <c r="AC64" s="214"/>
      <c r="AD64" s="214"/>
      <c r="AE64" s="214"/>
      <c r="AF64" s="214"/>
      <c r="AG64" s="214" t="s">
        <v>657</v>
      </c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</row>
    <row r="65" spans="1:60" ht="22.5" outlineLevel="1" x14ac:dyDescent="0.2">
      <c r="A65" s="254">
        <v>46</v>
      </c>
      <c r="B65" s="255" t="s">
        <v>1602</v>
      </c>
      <c r="C65" s="264" t="s">
        <v>1603</v>
      </c>
      <c r="D65" s="256" t="s">
        <v>374</v>
      </c>
      <c r="E65" s="257">
        <v>2</v>
      </c>
      <c r="F65" s="258"/>
      <c r="G65" s="259">
        <f>ROUND(E65*F65,2)</f>
        <v>0</v>
      </c>
      <c r="H65" s="236"/>
      <c r="I65" s="235">
        <f>ROUND(E65*H65,2)</f>
        <v>0</v>
      </c>
      <c r="J65" s="236"/>
      <c r="K65" s="235">
        <f>ROUND(E65*J65,2)</f>
        <v>0</v>
      </c>
      <c r="L65" s="235">
        <v>21</v>
      </c>
      <c r="M65" s="235">
        <f>G65*(1+L65/100)</f>
        <v>0</v>
      </c>
      <c r="N65" s="234">
        <v>0</v>
      </c>
      <c r="O65" s="234">
        <f>ROUND(E65*N65,2)</f>
        <v>0</v>
      </c>
      <c r="P65" s="234">
        <v>0</v>
      </c>
      <c r="Q65" s="234">
        <f>ROUND(E65*P65,2)</f>
        <v>0</v>
      </c>
      <c r="R65" s="235"/>
      <c r="S65" s="235" t="s">
        <v>277</v>
      </c>
      <c r="T65" s="235" t="s">
        <v>278</v>
      </c>
      <c r="U65" s="235">
        <v>0.22700000000000001</v>
      </c>
      <c r="V65" s="235">
        <f>ROUND(E65*U65,2)</f>
        <v>0.45</v>
      </c>
      <c r="W65" s="235"/>
      <c r="X65" s="235" t="s">
        <v>279</v>
      </c>
      <c r="Y65" s="235" t="s">
        <v>280</v>
      </c>
      <c r="Z65" s="214"/>
      <c r="AA65" s="214"/>
      <c r="AB65" s="214"/>
      <c r="AC65" s="214"/>
      <c r="AD65" s="214"/>
      <c r="AE65" s="214"/>
      <c r="AF65" s="214"/>
      <c r="AG65" s="214" t="s">
        <v>657</v>
      </c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outlineLevel="1" x14ac:dyDescent="0.2">
      <c r="A66" s="254">
        <v>47</v>
      </c>
      <c r="B66" s="255" t="s">
        <v>1604</v>
      </c>
      <c r="C66" s="264" t="s">
        <v>1605</v>
      </c>
      <c r="D66" s="256" t="s">
        <v>374</v>
      </c>
      <c r="E66" s="257">
        <v>2</v>
      </c>
      <c r="F66" s="258"/>
      <c r="G66" s="259">
        <f>ROUND(E66*F66,2)</f>
        <v>0</v>
      </c>
      <c r="H66" s="236"/>
      <c r="I66" s="235">
        <f>ROUND(E66*H66,2)</f>
        <v>0</v>
      </c>
      <c r="J66" s="236"/>
      <c r="K66" s="235">
        <f>ROUND(E66*J66,2)</f>
        <v>0</v>
      </c>
      <c r="L66" s="235">
        <v>21</v>
      </c>
      <c r="M66" s="235">
        <f>G66*(1+L66/100)</f>
        <v>0</v>
      </c>
      <c r="N66" s="234">
        <v>0</v>
      </c>
      <c r="O66" s="234">
        <f>ROUND(E66*N66,2)</f>
        <v>0</v>
      </c>
      <c r="P66" s="234">
        <v>0</v>
      </c>
      <c r="Q66" s="234">
        <f>ROUND(E66*P66,2)</f>
        <v>0</v>
      </c>
      <c r="R66" s="235"/>
      <c r="S66" s="235" t="s">
        <v>311</v>
      </c>
      <c r="T66" s="235" t="s">
        <v>312</v>
      </c>
      <c r="U66" s="235">
        <v>0</v>
      </c>
      <c r="V66" s="235">
        <f>ROUND(E66*U66,2)</f>
        <v>0</v>
      </c>
      <c r="W66" s="235"/>
      <c r="X66" s="235" t="s">
        <v>346</v>
      </c>
      <c r="Y66" s="235" t="s">
        <v>280</v>
      </c>
      <c r="Z66" s="214"/>
      <c r="AA66" s="214"/>
      <c r="AB66" s="214"/>
      <c r="AC66" s="214"/>
      <c r="AD66" s="214"/>
      <c r="AE66" s="214"/>
      <c r="AF66" s="214"/>
      <c r="AG66" s="214" t="s">
        <v>347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outlineLevel="1" x14ac:dyDescent="0.2">
      <c r="A67" s="254">
        <v>48</v>
      </c>
      <c r="B67" s="255" t="s">
        <v>1606</v>
      </c>
      <c r="C67" s="264" t="s">
        <v>1607</v>
      </c>
      <c r="D67" s="256" t="s">
        <v>374</v>
      </c>
      <c r="E67" s="257">
        <v>2</v>
      </c>
      <c r="F67" s="258"/>
      <c r="G67" s="259">
        <f>ROUND(E67*F67,2)</f>
        <v>0</v>
      </c>
      <c r="H67" s="236"/>
      <c r="I67" s="235">
        <f>ROUND(E67*H67,2)</f>
        <v>0</v>
      </c>
      <c r="J67" s="236"/>
      <c r="K67" s="235">
        <f>ROUND(E67*J67,2)</f>
        <v>0</v>
      </c>
      <c r="L67" s="235">
        <v>21</v>
      </c>
      <c r="M67" s="235">
        <f>G67*(1+L67/100)</f>
        <v>0</v>
      </c>
      <c r="N67" s="234">
        <v>0</v>
      </c>
      <c r="O67" s="234">
        <f>ROUND(E67*N67,2)</f>
        <v>0</v>
      </c>
      <c r="P67" s="234">
        <v>0</v>
      </c>
      <c r="Q67" s="234">
        <f>ROUND(E67*P67,2)</f>
        <v>0</v>
      </c>
      <c r="R67" s="235"/>
      <c r="S67" s="235" t="s">
        <v>311</v>
      </c>
      <c r="T67" s="235" t="s">
        <v>312</v>
      </c>
      <c r="U67" s="235">
        <v>0</v>
      </c>
      <c r="V67" s="235">
        <f>ROUND(E67*U67,2)</f>
        <v>0</v>
      </c>
      <c r="W67" s="235"/>
      <c r="X67" s="235" t="s">
        <v>279</v>
      </c>
      <c r="Y67" s="235" t="s">
        <v>280</v>
      </c>
      <c r="Z67" s="214"/>
      <c r="AA67" s="214"/>
      <c r="AB67" s="214"/>
      <c r="AC67" s="214"/>
      <c r="AD67" s="214"/>
      <c r="AE67" s="214"/>
      <c r="AF67" s="214"/>
      <c r="AG67" s="214" t="s">
        <v>657</v>
      </c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outlineLevel="1" x14ac:dyDescent="0.2">
      <c r="A68" s="254">
        <v>49</v>
      </c>
      <c r="B68" s="255" t="s">
        <v>1608</v>
      </c>
      <c r="C68" s="264" t="s">
        <v>1609</v>
      </c>
      <c r="D68" s="256" t="s">
        <v>374</v>
      </c>
      <c r="E68" s="257">
        <v>10</v>
      </c>
      <c r="F68" s="258"/>
      <c r="G68" s="259">
        <f>ROUND(E68*F68,2)</f>
        <v>0</v>
      </c>
      <c r="H68" s="236"/>
      <c r="I68" s="235">
        <f>ROUND(E68*H68,2)</f>
        <v>0</v>
      </c>
      <c r="J68" s="236"/>
      <c r="K68" s="235">
        <f>ROUND(E68*J68,2)</f>
        <v>0</v>
      </c>
      <c r="L68" s="235">
        <v>21</v>
      </c>
      <c r="M68" s="235">
        <f>G68*(1+L68/100)</f>
        <v>0</v>
      </c>
      <c r="N68" s="234">
        <v>0</v>
      </c>
      <c r="O68" s="234">
        <f>ROUND(E68*N68,2)</f>
        <v>0</v>
      </c>
      <c r="P68" s="234">
        <v>0</v>
      </c>
      <c r="Q68" s="234">
        <f>ROUND(E68*P68,2)</f>
        <v>0</v>
      </c>
      <c r="R68" s="235"/>
      <c r="S68" s="235" t="s">
        <v>311</v>
      </c>
      <c r="T68" s="235" t="s">
        <v>312</v>
      </c>
      <c r="U68" s="235">
        <v>0</v>
      </c>
      <c r="V68" s="235">
        <f>ROUND(E68*U68,2)</f>
        <v>0</v>
      </c>
      <c r="W68" s="235"/>
      <c r="X68" s="235" t="s">
        <v>279</v>
      </c>
      <c r="Y68" s="235" t="s">
        <v>280</v>
      </c>
      <c r="Z68" s="214"/>
      <c r="AA68" s="214"/>
      <c r="AB68" s="214"/>
      <c r="AC68" s="214"/>
      <c r="AD68" s="214"/>
      <c r="AE68" s="214"/>
      <c r="AF68" s="214"/>
      <c r="AG68" s="214" t="s">
        <v>281</v>
      </c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outlineLevel="1" x14ac:dyDescent="0.2">
      <c r="A69" s="254">
        <v>50</v>
      </c>
      <c r="B69" s="255" t="s">
        <v>1610</v>
      </c>
      <c r="C69" s="264" t="s">
        <v>1611</v>
      </c>
      <c r="D69" s="256" t="s">
        <v>1612</v>
      </c>
      <c r="E69" s="257">
        <v>10</v>
      </c>
      <c r="F69" s="258"/>
      <c r="G69" s="259">
        <f>ROUND(E69*F69,2)</f>
        <v>0</v>
      </c>
      <c r="H69" s="236"/>
      <c r="I69" s="235">
        <f>ROUND(E69*H69,2)</f>
        <v>0</v>
      </c>
      <c r="J69" s="236"/>
      <c r="K69" s="235">
        <f>ROUND(E69*J69,2)</f>
        <v>0</v>
      </c>
      <c r="L69" s="235">
        <v>21</v>
      </c>
      <c r="M69" s="235">
        <f>G69*(1+L69/100)</f>
        <v>0</v>
      </c>
      <c r="N69" s="234">
        <v>0</v>
      </c>
      <c r="O69" s="234">
        <f>ROUND(E69*N69,2)</f>
        <v>0</v>
      </c>
      <c r="P69" s="234">
        <v>0</v>
      </c>
      <c r="Q69" s="234">
        <f>ROUND(E69*P69,2)</f>
        <v>0</v>
      </c>
      <c r="R69" s="235"/>
      <c r="S69" s="235" t="s">
        <v>311</v>
      </c>
      <c r="T69" s="235" t="s">
        <v>312</v>
      </c>
      <c r="U69" s="235">
        <v>0</v>
      </c>
      <c r="V69" s="235">
        <f>ROUND(E69*U69,2)</f>
        <v>0</v>
      </c>
      <c r="W69" s="235"/>
      <c r="X69" s="235" t="s">
        <v>279</v>
      </c>
      <c r="Y69" s="235" t="s">
        <v>280</v>
      </c>
      <c r="Z69" s="214"/>
      <c r="AA69" s="214"/>
      <c r="AB69" s="214"/>
      <c r="AC69" s="214"/>
      <c r="AD69" s="214"/>
      <c r="AE69" s="214"/>
      <c r="AF69" s="214"/>
      <c r="AG69" s="214" t="s">
        <v>657</v>
      </c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outlineLevel="1" x14ac:dyDescent="0.2">
      <c r="A70" s="254">
        <v>51</v>
      </c>
      <c r="B70" s="255" t="s">
        <v>1613</v>
      </c>
      <c r="C70" s="264" t="s">
        <v>1614</v>
      </c>
      <c r="D70" s="256" t="s">
        <v>351</v>
      </c>
      <c r="E70" s="257">
        <v>220</v>
      </c>
      <c r="F70" s="258"/>
      <c r="G70" s="259">
        <f>ROUND(E70*F70,2)</f>
        <v>0</v>
      </c>
      <c r="H70" s="236"/>
      <c r="I70" s="235">
        <f>ROUND(E70*H70,2)</f>
        <v>0</v>
      </c>
      <c r="J70" s="236"/>
      <c r="K70" s="235">
        <f>ROUND(E70*J70,2)</f>
        <v>0</v>
      </c>
      <c r="L70" s="235">
        <v>21</v>
      </c>
      <c r="M70" s="235">
        <f>G70*(1+L70/100)</f>
        <v>0</v>
      </c>
      <c r="N70" s="234">
        <v>0</v>
      </c>
      <c r="O70" s="234">
        <f>ROUND(E70*N70,2)</f>
        <v>0</v>
      </c>
      <c r="P70" s="234">
        <v>0</v>
      </c>
      <c r="Q70" s="234">
        <f>ROUND(E70*P70,2)</f>
        <v>0</v>
      </c>
      <c r="R70" s="235"/>
      <c r="S70" s="235" t="s">
        <v>277</v>
      </c>
      <c r="T70" s="235" t="s">
        <v>278</v>
      </c>
      <c r="U70" s="235">
        <v>2.9000000000000001E-2</v>
      </c>
      <c r="V70" s="235">
        <f>ROUND(E70*U70,2)</f>
        <v>6.38</v>
      </c>
      <c r="W70" s="235"/>
      <c r="X70" s="235" t="s">
        <v>279</v>
      </c>
      <c r="Y70" s="235" t="s">
        <v>280</v>
      </c>
      <c r="Z70" s="214"/>
      <c r="AA70" s="214"/>
      <c r="AB70" s="214"/>
      <c r="AC70" s="214"/>
      <c r="AD70" s="214"/>
      <c r="AE70" s="214"/>
      <c r="AF70" s="214"/>
      <c r="AG70" s="214" t="s">
        <v>657</v>
      </c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</row>
    <row r="71" spans="1:60" outlineLevel="1" x14ac:dyDescent="0.2">
      <c r="A71" s="254">
        <v>52</v>
      </c>
      <c r="B71" s="255" t="s">
        <v>1615</v>
      </c>
      <c r="C71" s="264" t="s">
        <v>1616</v>
      </c>
      <c r="D71" s="256" t="s">
        <v>351</v>
      </c>
      <c r="E71" s="257">
        <v>2</v>
      </c>
      <c r="F71" s="258"/>
      <c r="G71" s="259">
        <f>ROUND(E71*F71,2)</f>
        <v>0</v>
      </c>
      <c r="H71" s="236"/>
      <c r="I71" s="235">
        <f>ROUND(E71*H71,2)</f>
        <v>0</v>
      </c>
      <c r="J71" s="236"/>
      <c r="K71" s="235">
        <f>ROUND(E71*J71,2)</f>
        <v>0</v>
      </c>
      <c r="L71" s="235">
        <v>21</v>
      </c>
      <c r="M71" s="235">
        <f>G71*(1+L71/100)</f>
        <v>0</v>
      </c>
      <c r="N71" s="234">
        <v>0</v>
      </c>
      <c r="O71" s="234">
        <f>ROUND(E71*N71,2)</f>
        <v>0</v>
      </c>
      <c r="P71" s="234">
        <v>0</v>
      </c>
      <c r="Q71" s="234">
        <f>ROUND(E71*P71,2)</f>
        <v>0</v>
      </c>
      <c r="R71" s="235"/>
      <c r="S71" s="235" t="s">
        <v>277</v>
      </c>
      <c r="T71" s="235" t="s">
        <v>278</v>
      </c>
      <c r="U71" s="235">
        <v>3.1E-2</v>
      </c>
      <c r="V71" s="235">
        <f>ROUND(E71*U71,2)</f>
        <v>0.06</v>
      </c>
      <c r="W71" s="235"/>
      <c r="X71" s="235" t="s">
        <v>279</v>
      </c>
      <c r="Y71" s="235" t="s">
        <v>280</v>
      </c>
      <c r="Z71" s="214"/>
      <c r="AA71" s="214"/>
      <c r="AB71" s="214"/>
      <c r="AC71" s="214"/>
      <c r="AD71" s="214"/>
      <c r="AE71" s="214"/>
      <c r="AF71" s="214"/>
      <c r="AG71" s="214" t="s">
        <v>657</v>
      </c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</row>
    <row r="72" spans="1:60" outlineLevel="1" x14ac:dyDescent="0.2">
      <c r="A72" s="248">
        <v>53</v>
      </c>
      <c r="B72" s="249" t="s">
        <v>1617</v>
      </c>
      <c r="C72" s="262" t="s">
        <v>1618</v>
      </c>
      <c r="D72" s="250" t="s">
        <v>351</v>
      </c>
      <c r="E72" s="251">
        <v>222</v>
      </c>
      <c r="F72" s="252"/>
      <c r="G72" s="253">
        <f>ROUND(E72*F72,2)</f>
        <v>0</v>
      </c>
      <c r="H72" s="236"/>
      <c r="I72" s="235">
        <f>ROUND(E72*H72,2)</f>
        <v>0</v>
      </c>
      <c r="J72" s="236"/>
      <c r="K72" s="235">
        <f>ROUND(E72*J72,2)</f>
        <v>0</v>
      </c>
      <c r="L72" s="235">
        <v>21</v>
      </c>
      <c r="M72" s="235">
        <f>G72*(1+L72/100)</f>
        <v>0</v>
      </c>
      <c r="N72" s="234">
        <v>0</v>
      </c>
      <c r="O72" s="234">
        <f>ROUND(E72*N72,2)</f>
        <v>0</v>
      </c>
      <c r="P72" s="234">
        <v>0</v>
      </c>
      <c r="Q72" s="234">
        <f>ROUND(E72*P72,2)</f>
        <v>0</v>
      </c>
      <c r="R72" s="235"/>
      <c r="S72" s="235" t="s">
        <v>277</v>
      </c>
      <c r="T72" s="235" t="s">
        <v>278</v>
      </c>
      <c r="U72" s="235">
        <v>6.2E-2</v>
      </c>
      <c r="V72" s="235">
        <f>ROUND(E72*U72,2)</f>
        <v>13.76</v>
      </c>
      <c r="W72" s="235"/>
      <c r="X72" s="235" t="s">
        <v>279</v>
      </c>
      <c r="Y72" s="235" t="s">
        <v>280</v>
      </c>
      <c r="Z72" s="214"/>
      <c r="AA72" s="214"/>
      <c r="AB72" s="214"/>
      <c r="AC72" s="214"/>
      <c r="AD72" s="214"/>
      <c r="AE72" s="214"/>
      <c r="AF72" s="214"/>
      <c r="AG72" s="214" t="s">
        <v>657</v>
      </c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</row>
    <row r="73" spans="1:60" ht="22.5" outlineLevel="1" x14ac:dyDescent="0.2">
      <c r="A73" s="231">
        <v>54</v>
      </c>
      <c r="B73" s="232" t="s">
        <v>1619</v>
      </c>
      <c r="C73" s="265" t="s">
        <v>1620</v>
      </c>
      <c r="D73" s="233" t="s">
        <v>0</v>
      </c>
      <c r="E73" s="260"/>
      <c r="F73" s="236"/>
      <c r="G73" s="235">
        <f>ROUND(E73*F73,2)</f>
        <v>0</v>
      </c>
      <c r="H73" s="236"/>
      <c r="I73" s="235">
        <f>ROUND(E73*H73,2)</f>
        <v>0</v>
      </c>
      <c r="J73" s="236"/>
      <c r="K73" s="235">
        <f>ROUND(E73*J73,2)</f>
        <v>0</v>
      </c>
      <c r="L73" s="235">
        <v>21</v>
      </c>
      <c r="M73" s="235">
        <f>G73*(1+L73/100)</f>
        <v>0</v>
      </c>
      <c r="N73" s="234">
        <v>0</v>
      </c>
      <c r="O73" s="234">
        <f>ROUND(E73*N73,2)</f>
        <v>0</v>
      </c>
      <c r="P73" s="234">
        <v>0</v>
      </c>
      <c r="Q73" s="234">
        <f>ROUND(E73*P73,2)</f>
        <v>0</v>
      </c>
      <c r="R73" s="235"/>
      <c r="S73" s="235" t="s">
        <v>277</v>
      </c>
      <c r="T73" s="235" t="s">
        <v>278</v>
      </c>
      <c r="U73" s="235">
        <v>0</v>
      </c>
      <c r="V73" s="235">
        <f>ROUND(E73*U73,2)</f>
        <v>0</v>
      </c>
      <c r="W73" s="235"/>
      <c r="X73" s="235" t="s">
        <v>705</v>
      </c>
      <c r="Y73" s="235" t="s">
        <v>280</v>
      </c>
      <c r="Z73" s="214"/>
      <c r="AA73" s="214"/>
      <c r="AB73" s="214"/>
      <c r="AC73" s="214"/>
      <c r="AD73" s="214"/>
      <c r="AE73" s="214"/>
      <c r="AF73" s="214"/>
      <c r="AG73" s="214" t="s">
        <v>723</v>
      </c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</row>
    <row r="74" spans="1:60" x14ac:dyDescent="0.2">
      <c r="A74" s="241" t="s">
        <v>272</v>
      </c>
      <c r="B74" s="242" t="s">
        <v>189</v>
      </c>
      <c r="C74" s="261" t="s">
        <v>190</v>
      </c>
      <c r="D74" s="243"/>
      <c r="E74" s="244"/>
      <c r="F74" s="245"/>
      <c r="G74" s="246">
        <f>SUMIF(AG75:AG77,"&lt;&gt;NOR",G75:G77)</f>
        <v>0</v>
      </c>
      <c r="H74" s="240"/>
      <c r="I74" s="240">
        <f>SUM(I75:I77)</f>
        <v>0</v>
      </c>
      <c r="J74" s="240"/>
      <c r="K74" s="240">
        <f>SUM(K75:K77)</f>
        <v>0</v>
      </c>
      <c r="L74" s="240"/>
      <c r="M74" s="240">
        <f>SUM(M75:M77)</f>
        <v>0</v>
      </c>
      <c r="N74" s="239"/>
      <c r="O74" s="239">
        <f>SUM(O75:O77)</f>
        <v>0</v>
      </c>
      <c r="P74" s="239"/>
      <c r="Q74" s="239">
        <f>SUM(Q75:Q77)</f>
        <v>0</v>
      </c>
      <c r="R74" s="240"/>
      <c r="S74" s="240"/>
      <c r="T74" s="240"/>
      <c r="U74" s="240"/>
      <c r="V74" s="240">
        <f>SUM(V75:V77)</f>
        <v>0.28000000000000003</v>
      </c>
      <c r="W74" s="240"/>
      <c r="X74" s="240"/>
      <c r="Y74" s="240"/>
      <c r="AG74" t="s">
        <v>273</v>
      </c>
    </row>
    <row r="75" spans="1:60" ht="45" outlineLevel="1" x14ac:dyDescent="0.2">
      <c r="A75" s="254">
        <v>55</v>
      </c>
      <c r="B75" s="255" t="s">
        <v>1621</v>
      </c>
      <c r="C75" s="264" t="s">
        <v>1622</v>
      </c>
      <c r="D75" s="256" t="s">
        <v>374</v>
      </c>
      <c r="E75" s="257">
        <v>1</v>
      </c>
      <c r="F75" s="258"/>
      <c r="G75" s="259">
        <f>ROUND(E75*F75,2)</f>
        <v>0</v>
      </c>
      <c r="H75" s="236"/>
      <c r="I75" s="235">
        <f>ROUND(E75*H75,2)</f>
        <v>0</v>
      </c>
      <c r="J75" s="236"/>
      <c r="K75" s="235">
        <f>ROUND(E75*J75,2)</f>
        <v>0</v>
      </c>
      <c r="L75" s="235">
        <v>21</v>
      </c>
      <c r="M75" s="235">
        <f>G75*(1+L75/100)</f>
        <v>0</v>
      </c>
      <c r="N75" s="234">
        <v>0</v>
      </c>
      <c r="O75" s="234">
        <f>ROUND(E75*N75,2)</f>
        <v>0</v>
      </c>
      <c r="P75" s="234">
        <v>0</v>
      </c>
      <c r="Q75" s="234">
        <f>ROUND(E75*P75,2)</f>
        <v>0</v>
      </c>
      <c r="R75" s="235"/>
      <c r="S75" s="235" t="s">
        <v>311</v>
      </c>
      <c r="T75" s="235" t="s">
        <v>312</v>
      </c>
      <c r="U75" s="235">
        <v>0</v>
      </c>
      <c r="V75" s="235">
        <f>ROUND(E75*U75,2)</f>
        <v>0</v>
      </c>
      <c r="W75" s="235"/>
      <c r="X75" s="235" t="s">
        <v>346</v>
      </c>
      <c r="Y75" s="235" t="s">
        <v>280</v>
      </c>
      <c r="Z75" s="214"/>
      <c r="AA75" s="214"/>
      <c r="AB75" s="214"/>
      <c r="AC75" s="214"/>
      <c r="AD75" s="214"/>
      <c r="AE75" s="214"/>
      <c r="AF75" s="214"/>
      <c r="AG75" s="214" t="s">
        <v>347</v>
      </c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</row>
    <row r="76" spans="1:60" outlineLevel="1" x14ac:dyDescent="0.2">
      <c r="A76" s="248">
        <v>56</v>
      </c>
      <c r="B76" s="249" t="s">
        <v>1623</v>
      </c>
      <c r="C76" s="262" t="s">
        <v>1624</v>
      </c>
      <c r="D76" s="250" t="s">
        <v>310</v>
      </c>
      <c r="E76" s="251">
        <v>1</v>
      </c>
      <c r="F76" s="252"/>
      <c r="G76" s="253">
        <f>ROUND(E76*F76,2)</f>
        <v>0</v>
      </c>
      <c r="H76" s="236"/>
      <c r="I76" s="235">
        <f>ROUND(E76*H76,2)</f>
        <v>0</v>
      </c>
      <c r="J76" s="236"/>
      <c r="K76" s="235">
        <f>ROUND(E76*J76,2)</f>
        <v>0</v>
      </c>
      <c r="L76" s="235">
        <v>21</v>
      </c>
      <c r="M76" s="235">
        <f>G76*(1+L76/100)</f>
        <v>0</v>
      </c>
      <c r="N76" s="234">
        <v>0</v>
      </c>
      <c r="O76" s="234">
        <f>ROUND(E76*N76,2)</f>
        <v>0</v>
      </c>
      <c r="P76" s="234">
        <v>0</v>
      </c>
      <c r="Q76" s="234">
        <f>ROUND(E76*P76,2)</f>
        <v>0</v>
      </c>
      <c r="R76" s="235"/>
      <c r="S76" s="235" t="s">
        <v>277</v>
      </c>
      <c r="T76" s="235" t="s">
        <v>278</v>
      </c>
      <c r="U76" s="235">
        <v>0.28100000000000003</v>
      </c>
      <c r="V76" s="235">
        <f>ROUND(E76*U76,2)</f>
        <v>0.28000000000000003</v>
      </c>
      <c r="W76" s="235"/>
      <c r="X76" s="235" t="s">
        <v>279</v>
      </c>
      <c r="Y76" s="235" t="s">
        <v>280</v>
      </c>
      <c r="Z76" s="214"/>
      <c r="AA76" s="214"/>
      <c r="AB76" s="214"/>
      <c r="AC76" s="214"/>
      <c r="AD76" s="214"/>
      <c r="AE76" s="214"/>
      <c r="AF76" s="214"/>
      <c r="AG76" s="214" t="s">
        <v>657</v>
      </c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</row>
    <row r="77" spans="1:60" ht="22.5" outlineLevel="1" x14ac:dyDescent="0.2">
      <c r="A77" s="231">
        <v>57</v>
      </c>
      <c r="B77" s="232" t="s">
        <v>1625</v>
      </c>
      <c r="C77" s="265" t="s">
        <v>1626</v>
      </c>
      <c r="D77" s="233" t="s">
        <v>0</v>
      </c>
      <c r="E77" s="260"/>
      <c r="F77" s="236"/>
      <c r="G77" s="235">
        <f>ROUND(E77*F77,2)</f>
        <v>0</v>
      </c>
      <c r="H77" s="236"/>
      <c r="I77" s="235">
        <f>ROUND(E77*H77,2)</f>
        <v>0</v>
      </c>
      <c r="J77" s="236"/>
      <c r="K77" s="235">
        <f>ROUND(E77*J77,2)</f>
        <v>0</v>
      </c>
      <c r="L77" s="235">
        <v>21</v>
      </c>
      <c r="M77" s="235">
        <f>G77*(1+L77/100)</f>
        <v>0</v>
      </c>
      <c r="N77" s="234">
        <v>0</v>
      </c>
      <c r="O77" s="234">
        <f>ROUND(E77*N77,2)</f>
        <v>0</v>
      </c>
      <c r="P77" s="234">
        <v>0</v>
      </c>
      <c r="Q77" s="234">
        <f>ROUND(E77*P77,2)</f>
        <v>0</v>
      </c>
      <c r="R77" s="235"/>
      <c r="S77" s="235" t="s">
        <v>277</v>
      </c>
      <c r="T77" s="235" t="s">
        <v>278</v>
      </c>
      <c r="U77" s="235">
        <v>0</v>
      </c>
      <c r="V77" s="235">
        <f>ROUND(E77*U77,2)</f>
        <v>0</v>
      </c>
      <c r="W77" s="235"/>
      <c r="X77" s="235" t="s">
        <v>705</v>
      </c>
      <c r="Y77" s="235" t="s">
        <v>280</v>
      </c>
      <c r="Z77" s="214"/>
      <c r="AA77" s="214"/>
      <c r="AB77" s="214"/>
      <c r="AC77" s="214"/>
      <c r="AD77" s="214"/>
      <c r="AE77" s="214"/>
      <c r="AF77" s="214"/>
      <c r="AG77" s="214" t="s">
        <v>723</v>
      </c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</row>
    <row r="78" spans="1:60" x14ac:dyDescent="0.2">
      <c r="A78" s="241" t="s">
        <v>272</v>
      </c>
      <c r="B78" s="242" t="s">
        <v>191</v>
      </c>
      <c r="C78" s="261" t="s">
        <v>192</v>
      </c>
      <c r="D78" s="243"/>
      <c r="E78" s="244"/>
      <c r="F78" s="245"/>
      <c r="G78" s="246">
        <f>SUMIF(AG79:AG99,"&lt;&gt;NOR",G79:G99)</f>
        <v>0</v>
      </c>
      <c r="H78" s="240"/>
      <c r="I78" s="240">
        <f>SUM(I79:I99)</f>
        <v>0</v>
      </c>
      <c r="J78" s="240"/>
      <c r="K78" s="240">
        <f>SUM(K79:K99)</f>
        <v>0</v>
      </c>
      <c r="L78" s="240"/>
      <c r="M78" s="240">
        <f>SUM(M79:M99)</f>
        <v>0</v>
      </c>
      <c r="N78" s="239"/>
      <c r="O78" s="239">
        <f>SUM(O79:O99)</f>
        <v>0.06</v>
      </c>
      <c r="P78" s="239"/>
      <c r="Q78" s="239">
        <f>SUM(Q79:Q99)</f>
        <v>0</v>
      </c>
      <c r="R78" s="240"/>
      <c r="S78" s="240"/>
      <c r="T78" s="240"/>
      <c r="U78" s="240"/>
      <c r="V78" s="240">
        <f>SUM(V79:V99)</f>
        <v>13.560000000000002</v>
      </c>
      <c r="W78" s="240"/>
      <c r="X78" s="240"/>
      <c r="Y78" s="240"/>
      <c r="AG78" t="s">
        <v>273</v>
      </c>
    </row>
    <row r="79" spans="1:60" ht="33.75" outlineLevel="1" x14ac:dyDescent="0.2">
      <c r="A79" s="254">
        <v>58</v>
      </c>
      <c r="B79" s="255" t="s">
        <v>1627</v>
      </c>
      <c r="C79" s="264" t="s">
        <v>1628</v>
      </c>
      <c r="D79" s="256" t="s">
        <v>310</v>
      </c>
      <c r="E79" s="257">
        <v>1</v>
      </c>
      <c r="F79" s="258"/>
      <c r="G79" s="259">
        <f>ROUND(E79*F79,2)</f>
        <v>0</v>
      </c>
      <c r="H79" s="236"/>
      <c r="I79" s="235">
        <f>ROUND(E79*H79,2)</f>
        <v>0</v>
      </c>
      <c r="J79" s="236"/>
      <c r="K79" s="235">
        <f>ROUND(E79*J79,2)</f>
        <v>0</v>
      </c>
      <c r="L79" s="235">
        <v>21</v>
      </c>
      <c r="M79" s="235">
        <f>G79*(1+L79/100)</f>
        <v>0</v>
      </c>
      <c r="N79" s="234">
        <v>0</v>
      </c>
      <c r="O79" s="234">
        <f>ROUND(E79*N79,2)</f>
        <v>0</v>
      </c>
      <c r="P79" s="234">
        <v>0</v>
      </c>
      <c r="Q79" s="234">
        <f>ROUND(E79*P79,2)</f>
        <v>0</v>
      </c>
      <c r="R79" s="235"/>
      <c r="S79" s="235" t="s">
        <v>277</v>
      </c>
      <c r="T79" s="235" t="s">
        <v>278</v>
      </c>
      <c r="U79" s="235">
        <v>1.5</v>
      </c>
      <c r="V79" s="235">
        <f>ROUND(E79*U79,2)</f>
        <v>1.5</v>
      </c>
      <c r="W79" s="235"/>
      <c r="X79" s="235" t="s">
        <v>279</v>
      </c>
      <c r="Y79" s="235" t="s">
        <v>280</v>
      </c>
      <c r="Z79" s="214"/>
      <c r="AA79" s="214"/>
      <c r="AB79" s="214"/>
      <c r="AC79" s="214"/>
      <c r="AD79" s="214"/>
      <c r="AE79" s="214"/>
      <c r="AF79" s="214"/>
      <c r="AG79" s="214" t="s">
        <v>657</v>
      </c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</row>
    <row r="80" spans="1:60" outlineLevel="1" x14ac:dyDescent="0.2">
      <c r="A80" s="254">
        <v>59</v>
      </c>
      <c r="B80" s="255" t="s">
        <v>1629</v>
      </c>
      <c r="C80" s="264" t="s">
        <v>1630</v>
      </c>
      <c r="D80" s="256" t="s">
        <v>310</v>
      </c>
      <c r="E80" s="257">
        <v>3</v>
      </c>
      <c r="F80" s="258"/>
      <c r="G80" s="259">
        <f>ROUND(E80*F80,2)</f>
        <v>0</v>
      </c>
      <c r="H80" s="236"/>
      <c r="I80" s="235">
        <f>ROUND(E80*H80,2)</f>
        <v>0</v>
      </c>
      <c r="J80" s="236"/>
      <c r="K80" s="235">
        <f>ROUND(E80*J80,2)</f>
        <v>0</v>
      </c>
      <c r="L80" s="235">
        <v>21</v>
      </c>
      <c r="M80" s="235">
        <f>G80*(1+L80/100)</f>
        <v>0</v>
      </c>
      <c r="N80" s="234">
        <v>0</v>
      </c>
      <c r="O80" s="234">
        <f>ROUND(E80*N80,2)</f>
        <v>0</v>
      </c>
      <c r="P80" s="234">
        <v>0</v>
      </c>
      <c r="Q80" s="234">
        <f>ROUND(E80*P80,2)</f>
        <v>0</v>
      </c>
      <c r="R80" s="235"/>
      <c r="S80" s="235" t="s">
        <v>277</v>
      </c>
      <c r="T80" s="235" t="s">
        <v>278</v>
      </c>
      <c r="U80" s="235">
        <v>1.1890000000000001</v>
      </c>
      <c r="V80" s="235">
        <f>ROUND(E80*U80,2)</f>
        <v>3.57</v>
      </c>
      <c r="W80" s="235"/>
      <c r="X80" s="235" t="s">
        <v>279</v>
      </c>
      <c r="Y80" s="235" t="s">
        <v>280</v>
      </c>
      <c r="Z80" s="214"/>
      <c r="AA80" s="214"/>
      <c r="AB80" s="214"/>
      <c r="AC80" s="214"/>
      <c r="AD80" s="214"/>
      <c r="AE80" s="214"/>
      <c r="AF80" s="214"/>
      <c r="AG80" s="214" t="s">
        <v>657</v>
      </c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</row>
    <row r="81" spans="1:60" outlineLevel="1" x14ac:dyDescent="0.2">
      <c r="A81" s="254">
        <v>60</v>
      </c>
      <c r="B81" s="255" t="s">
        <v>1631</v>
      </c>
      <c r="C81" s="264" t="s">
        <v>1632</v>
      </c>
      <c r="D81" s="256" t="s">
        <v>310</v>
      </c>
      <c r="E81" s="257">
        <v>1</v>
      </c>
      <c r="F81" s="258"/>
      <c r="G81" s="259">
        <f>ROUND(E81*F81,2)</f>
        <v>0</v>
      </c>
      <c r="H81" s="236"/>
      <c r="I81" s="235">
        <f>ROUND(E81*H81,2)</f>
        <v>0</v>
      </c>
      <c r="J81" s="236"/>
      <c r="K81" s="235">
        <f>ROUND(E81*J81,2)</f>
        <v>0</v>
      </c>
      <c r="L81" s="235">
        <v>21</v>
      </c>
      <c r="M81" s="235">
        <f>G81*(1+L81/100)</f>
        <v>0</v>
      </c>
      <c r="N81" s="234">
        <v>0</v>
      </c>
      <c r="O81" s="234">
        <f>ROUND(E81*N81,2)</f>
        <v>0</v>
      </c>
      <c r="P81" s="234">
        <v>0</v>
      </c>
      <c r="Q81" s="234">
        <f>ROUND(E81*P81,2)</f>
        <v>0</v>
      </c>
      <c r="R81" s="235"/>
      <c r="S81" s="235" t="s">
        <v>311</v>
      </c>
      <c r="T81" s="235" t="s">
        <v>312</v>
      </c>
      <c r="U81" s="235">
        <v>0</v>
      </c>
      <c r="V81" s="235">
        <f>ROUND(E81*U81,2)</f>
        <v>0</v>
      </c>
      <c r="W81" s="235"/>
      <c r="X81" s="235" t="s">
        <v>346</v>
      </c>
      <c r="Y81" s="235" t="s">
        <v>280</v>
      </c>
      <c r="Z81" s="214"/>
      <c r="AA81" s="214"/>
      <c r="AB81" s="214"/>
      <c r="AC81" s="214"/>
      <c r="AD81" s="214"/>
      <c r="AE81" s="214"/>
      <c r="AF81" s="214"/>
      <c r="AG81" s="214" t="s">
        <v>347</v>
      </c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</row>
    <row r="82" spans="1:60" outlineLevel="1" x14ac:dyDescent="0.2">
      <c r="A82" s="254">
        <v>61</v>
      </c>
      <c r="B82" s="255" t="s">
        <v>1633</v>
      </c>
      <c r="C82" s="264" t="s">
        <v>1634</v>
      </c>
      <c r="D82" s="256" t="s">
        <v>310</v>
      </c>
      <c r="E82" s="257">
        <v>1</v>
      </c>
      <c r="F82" s="258"/>
      <c r="G82" s="259">
        <f>ROUND(E82*F82,2)</f>
        <v>0</v>
      </c>
      <c r="H82" s="236"/>
      <c r="I82" s="235">
        <f>ROUND(E82*H82,2)</f>
        <v>0</v>
      </c>
      <c r="J82" s="236"/>
      <c r="K82" s="235">
        <f>ROUND(E82*J82,2)</f>
        <v>0</v>
      </c>
      <c r="L82" s="235">
        <v>21</v>
      </c>
      <c r="M82" s="235">
        <f>G82*(1+L82/100)</f>
        <v>0</v>
      </c>
      <c r="N82" s="234">
        <v>0</v>
      </c>
      <c r="O82" s="234">
        <f>ROUND(E82*N82,2)</f>
        <v>0</v>
      </c>
      <c r="P82" s="234">
        <v>0</v>
      </c>
      <c r="Q82" s="234">
        <f>ROUND(E82*P82,2)</f>
        <v>0</v>
      </c>
      <c r="R82" s="235"/>
      <c r="S82" s="235" t="s">
        <v>311</v>
      </c>
      <c r="T82" s="235" t="s">
        <v>312</v>
      </c>
      <c r="U82" s="235">
        <v>0</v>
      </c>
      <c r="V82" s="235">
        <f>ROUND(E82*U82,2)</f>
        <v>0</v>
      </c>
      <c r="W82" s="235"/>
      <c r="X82" s="235" t="s">
        <v>279</v>
      </c>
      <c r="Y82" s="235" t="s">
        <v>280</v>
      </c>
      <c r="Z82" s="214"/>
      <c r="AA82" s="214"/>
      <c r="AB82" s="214"/>
      <c r="AC82" s="214"/>
      <c r="AD82" s="214"/>
      <c r="AE82" s="214"/>
      <c r="AF82" s="214"/>
      <c r="AG82" s="214" t="s">
        <v>657</v>
      </c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</row>
    <row r="83" spans="1:60" outlineLevel="1" x14ac:dyDescent="0.2">
      <c r="A83" s="254">
        <v>62</v>
      </c>
      <c r="B83" s="255" t="s">
        <v>1635</v>
      </c>
      <c r="C83" s="264" t="s">
        <v>1636</v>
      </c>
      <c r="D83" s="256" t="s">
        <v>310</v>
      </c>
      <c r="E83" s="257">
        <v>1</v>
      </c>
      <c r="F83" s="258"/>
      <c r="G83" s="259">
        <f>ROUND(E83*F83,2)</f>
        <v>0</v>
      </c>
      <c r="H83" s="236"/>
      <c r="I83" s="235">
        <f>ROUND(E83*H83,2)</f>
        <v>0</v>
      </c>
      <c r="J83" s="236"/>
      <c r="K83" s="235">
        <f>ROUND(E83*J83,2)</f>
        <v>0</v>
      </c>
      <c r="L83" s="235">
        <v>21</v>
      </c>
      <c r="M83" s="235">
        <f>G83*(1+L83/100)</f>
        <v>0</v>
      </c>
      <c r="N83" s="234">
        <v>0</v>
      </c>
      <c r="O83" s="234">
        <f>ROUND(E83*N83,2)</f>
        <v>0</v>
      </c>
      <c r="P83" s="234">
        <v>0</v>
      </c>
      <c r="Q83" s="234">
        <f>ROUND(E83*P83,2)</f>
        <v>0</v>
      </c>
      <c r="R83" s="235"/>
      <c r="S83" s="235" t="s">
        <v>311</v>
      </c>
      <c r="T83" s="235" t="s">
        <v>312</v>
      </c>
      <c r="U83" s="235">
        <v>0</v>
      </c>
      <c r="V83" s="235">
        <f>ROUND(E83*U83,2)</f>
        <v>0</v>
      </c>
      <c r="W83" s="235"/>
      <c r="X83" s="235" t="s">
        <v>346</v>
      </c>
      <c r="Y83" s="235" t="s">
        <v>280</v>
      </c>
      <c r="Z83" s="214"/>
      <c r="AA83" s="214"/>
      <c r="AB83" s="214"/>
      <c r="AC83" s="214"/>
      <c r="AD83" s="214"/>
      <c r="AE83" s="214"/>
      <c r="AF83" s="214"/>
      <c r="AG83" s="214" t="s">
        <v>347</v>
      </c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</row>
    <row r="84" spans="1:60" outlineLevel="1" x14ac:dyDescent="0.2">
      <c r="A84" s="254">
        <v>63</v>
      </c>
      <c r="B84" s="255" t="s">
        <v>1637</v>
      </c>
      <c r="C84" s="264" t="s">
        <v>1638</v>
      </c>
      <c r="D84" s="256" t="s">
        <v>310</v>
      </c>
      <c r="E84" s="257">
        <v>1</v>
      </c>
      <c r="F84" s="258"/>
      <c r="G84" s="259">
        <f>ROUND(E84*F84,2)</f>
        <v>0</v>
      </c>
      <c r="H84" s="236"/>
      <c r="I84" s="235">
        <f>ROUND(E84*H84,2)</f>
        <v>0</v>
      </c>
      <c r="J84" s="236"/>
      <c r="K84" s="235">
        <f>ROUND(E84*J84,2)</f>
        <v>0</v>
      </c>
      <c r="L84" s="235">
        <v>21</v>
      </c>
      <c r="M84" s="235">
        <f>G84*(1+L84/100)</f>
        <v>0</v>
      </c>
      <c r="N84" s="234">
        <v>0</v>
      </c>
      <c r="O84" s="234">
        <f>ROUND(E84*N84,2)</f>
        <v>0</v>
      </c>
      <c r="P84" s="234">
        <v>0</v>
      </c>
      <c r="Q84" s="234">
        <f>ROUND(E84*P84,2)</f>
        <v>0</v>
      </c>
      <c r="R84" s="235"/>
      <c r="S84" s="235" t="s">
        <v>277</v>
      </c>
      <c r="T84" s="235" t="s">
        <v>278</v>
      </c>
      <c r="U84" s="235">
        <v>1.25</v>
      </c>
      <c r="V84" s="235">
        <f>ROUND(E84*U84,2)</f>
        <v>1.25</v>
      </c>
      <c r="W84" s="235"/>
      <c r="X84" s="235" t="s">
        <v>279</v>
      </c>
      <c r="Y84" s="235" t="s">
        <v>280</v>
      </c>
      <c r="Z84" s="214"/>
      <c r="AA84" s="214"/>
      <c r="AB84" s="214"/>
      <c r="AC84" s="214"/>
      <c r="AD84" s="214"/>
      <c r="AE84" s="214"/>
      <c r="AF84" s="214"/>
      <c r="AG84" s="214" t="s">
        <v>657</v>
      </c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</row>
    <row r="85" spans="1:60" outlineLevel="1" x14ac:dyDescent="0.2">
      <c r="A85" s="254">
        <v>64</v>
      </c>
      <c r="B85" s="255" t="s">
        <v>1639</v>
      </c>
      <c r="C85" s="264" t="s">
        <v>1640</v>
      </c>
      <c r="D85" s="256" t="s">
        <v>374</v>
      </c>
      <c r="E85" s="257">
        <v>1</v>
      </c>
      <c r="F85" s="258"/>
      <c r="G85" s="259">
        <f>ROUND(E85*F85,2)</f>
        <v>0</v>
      </c>
      <c r="H85" s="236"/>
      <c r="I85" s="235">
        <f>ROUND(E85*H85,2)</f>
        <v>0</v>
      </c>
      <c r="J85" s="236"/>
      <c r="K85" s="235">
        <f>ROUND(E85*J85,2)</f>
        <v>0</v>
      </c>
      <c r="L85" s="235">
        <v>21</v>
      </c>
      <c r="M85" s="235">
        <f>G85*(1+L85/100)</f>
        <v>0</v>
      </c>
      <c r="N85" s="234">
        <v>9.0000000000000006E-5</v>
      </c>
      <c r="O85" s="234">
        <f>ROUND(E85*N85,2)</f>
        <v>0</v>
      </c>
      <c r="P85" s="234">
        <v>0</v>
      </c>
      <c r="Q85" s="234">
        <f>ROUND(E85*P85,2)</f>
        <v>0</v>
      </c>
      <c r="R85" s="235"/>
      <c r="S85" s="235" t="s">
        <v>277</v>
      </c>
      <c r="T85" s="235" t="s">
        <v>278</v>
      </c>
      <c r="U85" s="235">
        <v>0.18</v>
      </c>
      <c r="V85" s="235">
        <f>ROUND(E85*U85,2)</f>
        <v>0.18</v>
      </c>
      <c r="W85" s="235"/>
      <c r="X85" s="235" t="s">
        <v>279</v>
      </c>
      <c r="Y85" s="235" t="s">
        <v>280</v>
      </c>
      <c r="Z85" s="214"/>
      <c r="AA85" s="214"/>
      <c r="AB85" s="214"/>
      <c r="AC85" s="214"/>
      <c r="AD85" s="214"/>
      <c r="AE85" s="214"/>
      <c r="AF85" s="214"/>
      <c r="AG85" s="214" t="s">
        <v>281</v>
      </c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</row>
    <row r="86" spans="1:60" ht="22.5" outlineLevel="1" x14ac:dyDescent="0.2">
      <c r="A86" s="254">
        <v>65</v>
      </c>
      <c r="B86" s="255" t="s">
        <v>1641</v>
      </c>
      <c r="C86" s="264" t="s">
        <v>1642</v>
      </c>
      <c r="D86" s="256" t="s">
        <v>310</v>
      </c>
      <c r="E86" s="257">
        <v>1</v>
      </c>
      <c r="F86" s="258"/>
      <c r="G86" s="259">
        <f>ROUND(E86*F86,2)</f>
        <v>0</v>
      </c>
      <c r="H86" s="236"/>
      <c r="I86" s="235">
        <f>ROUND(E86*H86,2)</f>
        <v>0</v>
      </c>
      <c r="J86" s="236"/>
      <c r="K86" s="235">
        <f>ROUND(E86*J86,2)</f>
        <v>0</v>
      </c>
      <c r="L86" s="235">
        <v>21</v>
      </c>
      <c r="M86" s="235">
        <f>G86*(1+L86/100)</f>
        <v>0</v>
      </c>
      <c r="N86" s="234">
        <v>6.4839999999999995E-2</v>
      </c>
      <c r="O86" s="234">
        <f>ROUND(E86*N86,2)</f>
        <v>0.06</v>
      </c>
      <c r="P86" s="234">
        <v>0</v>
      </c>
      <c r="Q86" s="234">
        <f>ROUND(E86*P86,2)</f>
        <v>0</v>
      </c>
      <c r="R86" s="235"/>
      <c r="S86" s="235" t="s">
        <v>277</v>
      </c>
      <c r="T86" s="235" t="s">
        <v>278</v>
      </c>
      <c r="U86" s="235">
        <v>2.9580000000000002</v>
      </c>
      <c r="V86" s="235">
        <f>ROUND(E86*U86,2)</f>
        <v>2.96</v>
      </c>
      <c r="W86" s="235"/>
      <c r="X86" s="235" t="s">
        <v>279</v>
      </c>
      <c r="Y86" s="235" t="s">
        <v>280</v>
      </c>
      <c r="Z86" s="214"/>
      <c r="AA86" s="214"/>
      <c r="AB86" s="214"/>
      <c r="AC86" s="214"/>
      <c r="AD86" s="214"/>
      <c r="AE86" s="214"/>
      <c r="AF86" s="214"/>
      <c r="AG86" s="214" t="s">
        <v>281</v>
      </c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</row>
    <row r="87" spans="1:60" outlineLevel="1" x14ac:dyDescent="0.2">
      <c r="A87" s="254">
        <v>66</v>
      </c>
      <c r="B87" s="255" t="s">
        <v>1643</v>
      </c>
      <c r="C87" s="264" t="s">
        <v>1644</v>
      </c>
      <c r="D87" s="256" t="s">
        <v>310</v>
      </c>
      <c r="E87" s="257">
        <v>9</v>
      </c>
      <c r="F87" s="258"/>
      <c r="G87" s="259">
        <f>ROUND(E87*F87,2)</f>
        <v>0</v>
      </c>
      <c r="H87" s="236"/>
      <c r="I87" s="235">
        <f>ROUND(E87*H87,2)</f>
        <v>0</v>
      </c>
      <c r="J87" s="236"/>
      <c r="K87" s="235">
        <f>ROUND(E87*J87,2)</f>
        <v>0</v>
      </c>
      <c r="L87" s="235">
        <v>21</v>
      </c>
      <c r="M87" s="235">
        <f>G87*(1+L87/100)</f>
        <v>0</v>
      </c>
      <c r="N87" s="234">
        <v>0</v>
      </c>
      <c r="O87" s="234">
        <f>ROUND(E87*N87,2)</f>
        <v>0</v>
      </c>
      <c r="P87" s="234">
        <v>0</v>
      </c>
      <c r="Q87" s="234">
        <f>ROUND(E87*P87,2)</f>
        <v>0</v>
      </c>
      <c r="R87" s="235"/>
      <c r="S87" s="235" t="s">
        <v>277</v>
      </c>
      <c r="T87" s="235" t="s">
        <v>278</v>
      </c>
      <c r="U87" s="235">
        <v>0.124</v>
      </c>
      <c r="V87" s="235">
        <f>ROUND(E87*U87,2)</f>
        <v>1.1200000000000001</v>
      </c>
      <c r="W87" s="235"/>
      <c r="X87" s="235" t="s">
        <v>279</v>
      </c>
      <c r="Y87" s="235" t="s">
        <v>280</v>
      </c>
      <c r="Z87" s="214"/>
      <c r="AA87" s="214"/>
      <c r="AB87" s="214"/>
      <c r="AC87" s="214"/>
      <c r="AD87" s="214"/>
      <c r="AE87" s="214"/>
      <c r="AF87" s="214"/>
      <c r="AG87" s="214" t="s">
        <v>657</v>
      </c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</row>
    <row r="88" spans="1:60" ht="22.5" outlineLevel="1" x14ac:dyDescent="0.2">
      <c r="A88" s="254">
        <v>67</v>
      </c>
      <c r="B88" s="255" t="s">
        <v>1645</v>
      </c>
      <c r="C88" s="264" t="s">
        <v>1646</v>
      </c>
      <c r="D88" s="256" t="s">
        <v>374</v>
      </c>
      <c r="E88" s="257">
        <v>1</v>
      </c>
      <c r="F88" s="258"/>
      <c r="G88" s="259">
        <f>ROUND(E88*F88,2)</f>
        <v>0</v>
      </c>
      <c r="H88" s="236"/>
      <c r="I88" s="235">
        <f>ROUND(E88*H88,2)</f>
        <v>0</v>
      </c>
      <c r="J88" s="236"/>
      <c r="K88" s="235">
        <f>ROUND(E88*J88,2)</f>
        <v>0</v>
      </c>
      <c r="L88" s="235">
        <v>21</v>
      </c>
      <c r="M88" s="235">
        <f>G88*(1+L88/100)</f>
        <v>0</v>
      </c>
      <c r="N88" s="234">
        <v>0</v>
      </c>
      <c r="O88" s="234">
        <f>ROUND(E88*N88,2)</f>
        <v>0</v>
      </c>
      <c r="P88" s="234">
        <v>0</v>
      </c>
      <c r="Q88" s="234">
        <f>ROUND(E88*P88,2)</f>
        <v>0</v>
      </c>
      <c r="R88" s="235"/>
      <c r="S88" s="235" t="s">
        <v>277</v>
      </c>
      <c r="T88" s="235" t="s">
        <v>278</v>
      </c>
      <c r="U88" s="235">
        <v>0.44500000000000001</v>
      </c>
      <c r="V88" s="235">
        <f>ROUND(E88*U88,2)</f>
        <v>0.45</v>
      </c>
      <c r="W88" s="235"/>
      <c r="X88" s="235" t="s">
        <v>279</v>
      </c>
      <c r="Y88" s="235" t="s">
        <v>280</v>
      </c>
      <c r="Z88" s="214"/>
      <c r="AA88" s="214"/>
      <c r="AB88" s="214"/>
      <c r="AC88" s="214"/>
      <c r="AD88" s="214"/>
      <c r="AE88" s="214"/>
      <c r="AF88" s="214"/>
      <c r="AG88" s="214" t="s">
        <v>657</v>
      </c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</row>
    <row r="89" spans="1:60" ht="22.5" outlineLevel="1" x14ac:dyDescent="0.2">
      <c r="A89" s="254">
        <v>68</v>
      </c>
      <c r="B89" s="255" t="s">
        <v>1647</v>
      </c>
      <c r="C89" s="264" t="s">
        <v>1648</v>
      </c>
      <c r="D89" s="256" t="s">
        <v>374</v>
      </c>
      <c r="E89" s="257">
        <v>3</v>
      </c>
      <c r="F89" s="258"/>
      <c r="G89" s="259">
        <f>ROUND(E89*F89,2)</f>
        <v>0</v>
      </c>
      <c r="H89" s="236"/>
      <c r="I89" s="235">
        <f>ROUND(E89*H89,2)</f>
        <v>0</v>
      </c>
      <c r="J89" s="236"/>
      <c r="K89" s="235">
        <f>ROUND(E89*J89,2)</f>
        <v>0</v>
      </c>
      <c r="L89" s="235">
        <v>21</v>
      </c>
      <c r="M89" s="235">
        <f>G89*(1+L89/100)</f>
        <v>0</v>
      </c>
      <c r="N89" s="234">
        <v>0</v>
      </c>
      <c r="O89" s="234">
        <f>ROUND(E89*N89,2)</f>
        <v>0</v>
      </c>
      <c r="P89" s="234">
        <v>0</v>
      </c>
      <c r="Q89" s="234">
        <f>ROUND(E89*P89,2)</f>
        <v>0</v>
      </c>
      <c r="R89" s="235"/>
      <c r="S89" s="235" t="s">
        <v>277</v>
      </c>
      <c r="T89" s="235" t="s">
        <v>278</v>
      </c>
      <c r="U89" s="235">
        <v>0.48499999999999999</v>
      </c>
      <c r="V89" s="235">
        <f>ROUND(E89*U89,2)</f>
        <v>1.46</v>
      </c>
      <c r="W89" s="235"/>
      <c r="X89" s="235" t="s">
        <v>279</v>
      </c>
      <c r="Y89" s="235" t="s">
        <v>280</v>
      </c>
      <c r="Z89" s="214"/>
      <c r="AA89" s="214"/>
      <c r="AB89" s="214"/>
      <c r="AC89" s="214"/>
      <c r="AD89" s="214"/>
      <c r="AE89" s="214"/>
      <c r="AF89" s="214"/>
      <c r="AG89" s="214" t="s">
        <v>657</v>
      </c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</row>
    <row r="90" spans="1:60" outlineLevel="1" x14ac:dyDescent="0.2">
      <c r="A90" s="254">
        <v>69</v>
      </c>
      <c r="B90" s="255" t="s">
        <v>1649</v>
      </c>
      <c r="C90" s="264" t="s">
        <v>1650</v>
      </c>
      <c r="D90" s="256" t="s">
        <v>374</v>
      </c>
      <c r="E90" s="257">
        <v>1</v>
      </c>
      <c r="F90" s="258"/>
      <c r="G90" s="259">
        <f>ROUND(E90*F90,2)</f>
        <v>0</v>
      </c>
      <c r="H90" s="236"/>
      <c r="I90" s="235">
        <f>ROUND(E90*H90,2)</f>
        <v>0</v>
      </c>
      <c r="J90" s="236"/>
      <c r="K90" s="235">
        <f>ROUND(E90*J90,2)</f>
        <v>0</v>
      </c>
      <c r="L90" s="235">
        <v>21</v>
      </c>
      <c r="M90" s="235">
        <f>G90*(1+L90/100)</f>
        <v>0</v>
      </c>
      <c r="N90" s="234">
        <v>0</v>
      </c>
      <c r="O90" s="234">
        <f>ROUND(E90*N90,2)</f>
        <v>0</v>
      </c>
      <c r="P90" s="234">
        <v>0</v>
      </c>
      <c r="Q90" s="234">
        <f>ROUND(E90*P90,2)</f>
        <v>0</v>
      </c>
      <c r="R90" s="235"/>
      <c r="S90" s="235" t="s">
        <v>277</v>
      </c>
      <c r="T90" s="235" t="s">
        <v>278</v>
      </c>
      <c r="U90" s="235">
        <v>0.47599999999999998</v>
      </c>
      <c r="V90" s="235">
        <f>ROUND(E90*U90,2)</f>
        <v>0.48</v>
      </c>
      <c r="W90" s="235"/>
      <c r="X90" s="235" t="s">
        <v>279</v>
      </c>
      <c r="Y90" s="235" t="s">
        <v>280</v>
      </c>
      <c r="Z90" s="214"/>
      <c r="AA90" s="214"/>
      <c r="AB90" s="214"/>
      <c r="AC90" s="214"/>
      <c r="AD90" s="214"/>
      <c r="AE90" s="214"/>
      <c r="AF90" s="214"/>
      <c r="AG90" s="214" t="s">
        <v>657</v>
      </c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</row>
    <row r="91" spans="1:60" ht="22.5" outlineLevel="1" x14ac:dyDescent="0.2">
      <c r="A91" s="254">
        <v>70</v>
      </c>
      <c r="B91" s="255" t="s">
        <v>1651</v>
      </c>
      <c r="C91" s="264" t="s">
        <v>1652</v>
      </c>
      <c r="D91" s="256" t="s">
        <v>310</v>
      </c>
      <c r="E91" s="257">
        <v>1</v>
      </c>
      <c r="F91" s="258"/>
      <c r="G91" s="259">
        <f>ROUND(E91*F91,2)</f>
        <v>0</v>
      </c>
      <c r="H91" s="236"/>
      <c r="I91" s="235">
        <f>ROUND(E91*H91,2)</f>
        <v>0</v>
      </c>
      <c r="J91" s="236"/>
      <c r="K91" s="235">
        <f>ROUND(E91*J91,2)</f>
        <v>0</v>
      </c>
      <c r="L91" s="235">
        <v>21</v>
      </c>
      <c r="M91" s="235">
        <f>G91*(1+L91/100)</f>
        <v>0</v>
      </c>
      <c r="N91" s="234">
        <v>0</v>
      </c>
      <c r="O91" s="234">
        <f>ROUND(E91*N91,2)</f>
        <v>0</v>
      </c>
      <c r="P91" s="234">
        <v>0</v>
      </c>
      <c r="Q91" s="234">
        <f>ROUND(E91*P91,2)</f>
        <v>0</v>
      </c>
      <c r="R91" s="235"/>
      <c r="S91" s="235" t="s">
        <v>277</v>
      </c>
      <c r="T91" s="235" t="s">
        <v>278</v>
      </c>
      <c r="U91" s="235">
        <v>0.58699999999999997</v>
      </c>
      <c r="V91" s="235">
        <f>ROUND(E91*U91,2)</f>
        <v>0.59</v>
      </c>
      <c r="W91" s="235"/>
      <c r="X91" s="235" t="s">
        <v>279</v>
      </c>
      <c r="Y91" s="235" t="s">
        <v>280</v>
      </c>
      <c r="Z91" s="214"/>
      <c r="AA91" s="214"/>
      <c r="AB91" s="214"/>
      <c r="AC91" s="214"/>
      <c r="AD91" s="214"/>
      <c r="AE91" s="214"/>
      <c r="AF91" s="214"/>
      <c r="AG91" s="214" t="s">
        <v>657</v>
      </c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</row>
    <row r="92" spans="1:60" outlineLevel="1" x14ac:dyDescent="0.2">
      <c r="A92" s="254">
        <v>71</v>
      </c>
      <c r="B92" s="255" t="s">
        <v>1653</v>
      </c>
      <c r="C92" s="264" t="s">
        <v>1654</v>
      </c>
      <c r="D92" s="256" t="s">
        <v>310</v>
      </c>
      <c r="E92" s="257">
        <v>1</v>
      </c>
      <c r="F92" s="258"/>
      <c r="G92" s="259">
        <f>ROUND(E92*F92,2)</f>
        <v>0</v>
      </c>
      <c r="H92" s="236"/>
      <c r="I92" s="235">
        <f>ROUND(E92*H92,2)</f>
        <v>0</v>
      </c>
      <c r="J92" s="236"/>
      <c r="K92" s="235">
        <f>ROUND(E92*J92,2)</f>
        <v>0</v>
      </c>
      <c r="L92" s="235">
        <v>21</v>
      </c>
      <c r="M92" s="235">
        <f>G92*(1+L92/100)</f>
        <v>0</v>
      </c>
      <c r="N92" s="234">
        <v>0</v>
      </c>
      <c r="O92" s="234">
        <f>ROUND(E92*N92,2)</f>
        <v>0</v>
      </c>
      <c r="P92" s="234">
        <v>0</v>
      </c>
      <c r="Q92" s="234">
        <f>ROUND(E92*P92,2)</f>
        <v>0</v>
      </c>
      <c r="R92" s="235"/>
      <c r="S92" s="235" t="s">
        <v>311</v>
      </c>
      <c r="T92" s="235" t="s">
        <v>312</v>
      </c>
      <c r="U92" s="235">
        <v>0</v>
      </c>
      <c r="V92" s="235">
        <f>ROUND(E92*U92,2)</f>
        <v>0</v>
      </c>
      <c r="W92" s="235"/>
      <c r="X92" s="235" t="s">
        <v>346</v>
      </c>
      <c r="Y92" s="235" t="s">
        <v>280</v>
      </c>
      <c r="Z92" s="214"/>
      <c r="AA92" s="214"/>
      <c r="AB92" s="214"/>
      <c r="AC92" s="214"/>
      <c r="AD92" s="214"/>
      <c r="AE92" s="214"/>
      <c r="AF92" s="214"/>
      <c r="AG92" s="214" t="s">
        <v>347</v>
      </c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</row>
    <row r="93" spans="1:60" ht="22.5" outlineLevel="1" x14ac:dyDescent="0.2">
      <c r="A93" s="254">
        <v>72</v>
      </c>
      <c r="B93" s="255" t="s">
        <v>1655</v>
      </c>
      <c r="C93" s="264" t="s">
        <v>1656</v>
      </c>
      <c r="D93" s="256" t="s">
        <v>310</v>
      </c>
      <c r="E93" s="257">
        <v>2</v>
      </c>
      <c r="F93" s="258"/>
      <c r="G93" s="259">
        <f>ROUND(E93*F93,2)</f>
        <v>0</v>
      </c>
      <c r="H93" s="236"/>
      <c r="I93" s="235">
        <f>ROUND(E93*H93,2)</f>
        <v>0</v>
      </c>
      <c r="J93" s="236"/>
      <c r="K93" s="235">
        <f>ROUND(E93*J93,2)</f>
        <v>0</v>
      </c>
      <c r="L93" s="235">
        <v>21</v>
      </c>
      <c r="M93" s="235">
        <f>G93*(1+L93/100)</f>
        <v>0</v>
      </c>
      <c r="N93" s="234">
        <v>0</v>
      </c>
      <c r="O93" s="234">
        <f>ROUND(E93*N93,2)</f>
        <v>0</v>
      </c>
      <c r="P93" s="234">
        <v>0</v>
      </c>
      <c r="Q93" s="234">
        <f>ROUND(E93*P93,2)</f>
        <v>0</v>
      </c>
      <c r="R93" s="235"/>
      <c r="S93" s="235" t="s">
        <v>311</v>
      </c>
      <c r="T93" s="235" t="s">
        <v>312</v>
      </c>
      <c r="U93" s="235">
        <v>0</v>
      </c>
      <c r="V93" s="235">
        <f>ROUND(E93*U93,2)</f>
        <v>0</v>
      </c>
      <c r="W93" s="235"/>
      <c r="X93" s="235" t="s">
        <v>346</v>
      </c>
      <c r="Y93" s="235" t="s">
        <v>280</v>
      </c>
      <c r="Z93" s="214"/>
      <c r="AA93" s="214"/>
      <c r="AB93" s="214"/>
      <c r="AC93" s="214"/>
      <c r="AD93" s="214"/>
      <c r="AE93" s="214"/>
      <c r="AF93" s="214"/>
      <c r="AG93" s="214" t="s">
        <v>347</v>
      </c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</row>
    <row r="94" spans="1:60" outlineLevel="1" x14ac:dyDescent="0.2">
      <c r="A94" s="254">
        <v>73</v>
      </c>
      <c r="B94" s="255" t="s">
        <v>1657</v>
      </c>
      <c r="C94" s="264" t="s">
        <v>1658</v>
      </c>
      <c r="D94" s="256" t="s">
        <v>310</v>
      </c>
      <c r="E94" s="257">
        <v>3</v>
      </c>
      <c r="F94" s="258"/>
      <c r="G94" s="259">
        <f>ROUND(E94*F94,2)</f>
        <v>0</v>
      </c>
      <c r="H94" s="236"/>
      <c r="I94" s="235">
        <f>ROUND(E94*H94,2)</f>
        <v>0</v>
      </c>
      <c r="J94" s="236"/>
      <c r="K94" s="235">
        <f>ROUND(E94*J94,2)</f>
        <v>0</v>
      </c>
      <c r="L94" s="235">
        <v>21</v>
      </c>
      <c r="M94" s="235">
        <f>G94*(1+L94/100)</f>
        <v>0</v>
      </c>
      <c r="N94" s="234">
        <v>0</v>
      </c>
      <c r="O94" s="234">
        <f>ROUND(E94*N94,2)</f>
        <v>0</v>
      </c>
      <c r="P94" s="234">
        <v>0</v>
      </c>
      <c r="Q94" s="234">
        <f>ROUND(E94*P94,2)</f>
        <v>0</v>
      </c>
      <c r="R94" s="235"/>
      <c r="S94" s="235" t="s">
        <v>311</v>
      </c>
      <c r="T94" s="235" t="s">
        <v>312</v>
      </c>
      <c r="U94" s="235">
        <v>0</v>
      </c>
      <c r="V94" s="235">
        <f>ROUND(E94*U94,2)</f>
        <v>0</v>
      </c>
      <c r="W94" s="235"/>
      <c r="X94" s="235" t="s">
        <v>346</v>
      </c>
      <c r="Y94" s="235" t="s">
        <v>280</v>
      </c>
      <c r="Z94" s="214"/>
      <c r="AA94" s="214"/>
      <c r="AB94" s="214"/>
      <c r="AC94" s="214"/>
      <c r="AD94" s="214"/>
      <c r="AE94" s="214"/>
      <c r="AF94" s="214"/>
      <c r="AG94" s="214" t="s">
        <v>347</v>
      </c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</row>
    <row r="95" spans="1:60" ht="22.5" outlineLevel="1" x14ac:dyDescent="0.2">
      <c r="A95" s="254">
        <v>74</v>
      </c>
      <c r="B95" s="255" t="s">
        <v>1659</v>
      </c>
      <c r="C95" s="264" t="s">
        <v>1660</v>
      </c>
      <c r="D95" s="256" t="s">
        <v>310</v>
      </c>
      <c r="E95" s="257">
        <v>2</v>
      </c>
      <c r="F95" s="258"/>
      <c r="G95" s="259">
        <f>ROUND(E95*F95,2)</f>
        <v>0</v>
      </c>
      <c r="H95" s="236"/>
      <c r="I95" s="235">
        <f>ROUND(E95*H95,2)</f>
        <v>0</v>
      </c>
      <c r="J95" s="236"/>
      <c r="K95" s="235">
        <f>ROUND(E95*J95,2)</f>
        <v>0</v>
      </c>
      <c r="L95" s="235">
        <v>21</v>
      </c>
      <c r="M95" s="235">
        <f>G95*(1+L95/100)</f>
        <v>0</v>
      </c>
      <c r="N95" s="234">
        <v>0</v>
      </c>
      <c r="O95" s="234">
        <f>ROUND(E95*N95,2)</f>
        <v>0</v>
      </c>
      <c r="P95" s="234">
        <v>0</v>
      </c>
      <c r="Q95" s="234">
        <f>ROUND(E95*P95,2)</f>
        <v>0</v>
      </c>
      <c r="R95" s="235"/>
      <c r="S95" s="235" t="s">
        <v>311</v>
      </c>
      <c r="T95" s="235" t="s">
        <v>312</v>
      </c>
      <c r="U95" s="235">
        <v>0</v>
      </c>
      <c r="V95" s="235">
        <f>ROUND(E95*U95,2)</f>
        <v>0</v>
      </c>
      <c r="W95" s="235"/>
      <c r="X95" s="235" t="s">
        <v>346</v>
      </c>
      <c r="Y95" s="235" t="s">
        <v>280</v>
      </c>
      <c r="Z95" s="214"/>
      <c r="AA95" s="214"/>
      <c r="AB95" s="214"/>
      <c r="AC95" s="214"/>
      <c r="AD95" s="214"/>
      <c r="AE95" s="214"/>
      <c r="AF95" s="214"/>
      <c r="AG95" s="214" t="s">
        <v>347</v>
      </c>
      <c r="AH95" s="214"/>
      <c r="AI95" s="214"/>
      <c r="AJ95" s="214"/>
      <c r="AK95" s="214"/>
      <c r="AL95" s="214"/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</row>
    <row r="96" spans="1:60" ht="22.5" outlineLevel="1" x14ac:dyDescent="0.2">
      <c r="A96" s="254">
        <v>75</v>
      </c>
      <c r="B96" s="255" t="s">
        <v>1661</v>
      </c>
      <c r="C96" s="264" t="s">
        <v>1662</v>
      </c>
      <c r="D96" s="256" t="s">
        <v>310</v>
      </c>
      <c r="E96" s="257">
        <v>1</v>
      </c>
      <c r="F96" s="258"/>
      <c r="G96" s="259">
        <f>ROUND(E96*F96,2)</f>
        <v>0</v>
      </c>
      <c r="H96" s="236"/>
      <c r="I96" s="235">
        <f>ROUND(E96*H96,2)</f>
        <v>0</v>
      </c>
      <c r="J96" s="236"/>
      <c r="K96" s="235">
        <f>ROUND(E96*J96,2)</f>
        <v>0</v>
      </c>
      <c r="L96" s="235">
        <v>21</v>
      </c>
      <c r="M96" s="235">
        <f>G96*(1+L96/100)</f>
        <v>0</v>
      </c>
      <c r="N96" s="234">
        <v>0</v>
      </c>
      <c r="O96" s="234">
        <f>ROUND(E96*N96,2)</f>
        <v>0</v>
      </c>
      <c r="P96" s="234">
        <v>0</v>
      </c>
      <c r="Q96" s="234">
        <f>ROUND(E96*P96,2)</f>
        <v>0</v>
      </c>
      <c r="R96" s="235"/>
      <c r="S96" s="235" t="s">
        <v>311</v>
      </c>
      <c r="T96" s="235" t="s">
        <v>312</v>
      </c>
      <c r="U96" s="235">
        <v>0</v>
      </c>
      <c r="V96" s="235">
        <f>ROUND(E96*U96,2)</f>
        <v>0</v>
      </c>
      <c r="W96" s="235"/>
      <c r="X96" s="235" t="s">
        <v>346</v>
      </c>
      <c r="Y96" s="235" t="s">
        <v>280</v>
      </c>
      <c r="Z96" s="214"/>
      <c r="AA96" s="214"/>
      <c r="AB96" s="214"/>
      <c r="AC96" s="214"/>
      <c r="AD96" s="214"/>
      <c r="AE96" s="214"/>
      <c r="AF96" s="214"/>
      <c r="AG96" s="214" t="s">
        <v>347</v>
      </c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</row>
    <row r="97" spans="1:60" outlineLevel="1" x14ac:dyDescent="0.2">
      <c r="A97" s="254">
        <v>76</v>
      </c>
      <c r="B97" s="255" t="s">
        <v>1663</v>
      </c>
      <c r="C97" s="264" t="s">
        <v>1664</v>
      </c>
      <c r="D97" s="256" t="s">
        <v>310</v>
      </c>
      <c r="E97" s="257">
        <v>1</v>
      </c>
      <c r="F97" s="258"/>
      <c r="G97" s="259">
        <f>ROUND(E97*F97,2)</f>
        <v>0</v>
      </c>
      <c r="H97" s="236"/>
      <c r="I97" s="235">
        <f>ROUND(E97*H97,2)</f>
        <v>0</v>
      </c>
      <c r="J97" s="236"/>
      <c r="K97" s="235">
        <f>ROUND(E97*J97,2)</f>
        <v>0</v>
      </c>
      <c r="L97" s="235">
        <v>21</v>
      </c>
      <c r="M97" s="235">
        <f>G97*(1+L97/100)</f>
        <v>0</v>
      </c>
      <c r="N97" s="234">
        <v>0</v>
      </c>
      <c r="O97" s="234">
        <f>ROUND(E97*N97,2)</f>
        <v>0</v>
      </c>
      <c r="P97" s="234">
        <v>0</v>
      </c>
      <c r="Q97" s="234">
        <f>ROUND(E97*P97,2)</f>
        <v>0</v>
      </c>
      <c r="R97" s="235"/>
      <c r="S97" s="235" t="s">
        <v>311</v>
      </c>
      <c r="T97" s="235" t="s">
        <v>312</v>
      </c>
      <c r="U97" s="235">
        <v>0</v>
      </c>
      <c r="V97" s="235">
        <f>ROUND(E97*U97,2)</f>
        <v>0</v>
      </c>
      <c r="W97" s="235"/>
      <c r="X97" s="235" t="s">
        <v>346</v>
      </c>
      <c r="Y97" s="235" t="s">
        <v>280</v>
      </c>
      <c r="Z97" s="214"/>
      <c r="AA97" s="214"/>
      <c r="AB97" s="214"/>
      <c r="AC97" s="214"/>
      <c r="AD97" s="214"/>
      <c r="AE97" s="214"/>
      <c r="AF97" s="214"/>
      <c r="AG97" s="214" t="s">
        <v>347</v>
      </c>
      <c r="AH97" s="214"/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</row>
    <row r="98" spans="1:60" ht="22.5" outlineLevel="1" x14ac:dyDescent="0.2">
      <c r="A98" s="248">
        <v>77</v>
      </c>
      <c r="B98" s="249" t="s">
        <v>1665</v>
      </c>
      <c r="C98" s="262" t="s">
        <v>1666</v>
      </c>
      <c r="D98" s="250" t="s">
        <v>310</v>
      </c>
      <c r="E98" s="251">
        <v>2</v>
      </c>
      <c r="F98" s="252"/>
      <c r="G98" s="253">
        <f>ROUND(E98*F98,2)</f>
        <v>0</v>
      </c>
      <c r="H98" s="236"/>
      <c r="I98" s="235">
        <f>ROUND(E98*H98,2)</f>
        <v>0</v>
      </c>
      <c r="J98" s="236"/>
      <c r="K98" s="235">
        <f>ROUND(E98*J98,2)</f>
        <v>0</v>
      </c>
      <c r="L98" s="235">
        <v>21</v>
      </c>
      <c r="M98" s="235">
        <f>G98*(1+L98/100)</f>
        <v>0</v>
      </c>
      <c r="N98" s="234">
        <v>0</v>
      </c>
      <c r="O98" s="234">
        <f>ROUND(E98*N98,2)</f>
        <v>0</v>
      </c>
      <c r="P98" s="234">
        <v>0</v>
      </c>
      <c r="Q98" s="234">
        <f>ROUND(E98*P98,2)</f>
        <v>0</v>
      </c>
      <c r="R98" s="235"/>
      <c r="S98" s="235" t="s">
        <v>311</v>
      </c>
      <c r="T98" s="235" t="s">
        <v>312</v>
      </c>
      <c r="U98" s="235">
        <v>0</v>
      </c>
      <c r="V98" s="235">
        <f>ROUND(E98*U98,2)</f>
        <v>0</v>
      </c>
      <c r="W98" s="235"/>
      <c r="X98" s="235" t="s">
        <v>346</v>
      </c>
      <c r="Y98" s="235" t="s">
        <v>280</v>
      </c>
      <c r="Z98" s="214"/>
      <c r="AA98" s="214"/>
      <c r="AB98" s="214"/>
      <c r="AC98" s="214"/>
      <c r="AD98" s="214"/>
      <c r="AE98" s="214"/>
      <c r="AF98" s="214"/>
      <c r="AG98" s="214" t="s">
        <v>347</v>
      </c>
      <c r="AH98" s="214"/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</row>
    <row r="99" spans="1:60" ht="22.5" outlineLevel="1" x14ac:dyDescent="0.2">
      <c r="A99" s="231">
        <v>78</v>
      </c>
      <c r="B99" s="232" t="s">
        <v>1667</v>
      </c>
      <c r="C99" s="265" t="s">
        <v>1668</v>
      </c>
      <c r="D99" s="233" t="s">
        <v>0</v>
      </c>
      <c r="E99" s="260"/>
      <c r="F99" s="236"/>
      <c r="G99" s="235">
        <f>ROUND(E99*F99,2)</f>
        <v>0</v>
      </c>
      <c r="H99" s="236"/>
      <c r="I99" s="235">
        <f>ROUND(E99*H99,2)</f>
        <v>0</v>
      </c>
      <c r="J99" s="236"/>
      <c r="K99" s="235">
        <f>ROUND(E99*J99,2)</f>
        <v>0</v>
      </c>
      <c r="L99" s="235">
        <v>21</v>
      </c>
      <c r="M99" s="235">
        <f>G99*(1+L99/100)</f>
        <v>0</v>
      </c>
      <c r="N99" s="234">
        <v>0</v>
      </c>
      <c r="O99" s="234">
        <f>ROUND(E99*N99,2)</f>
        <v>0</v>
      </c>
      <c r="P99" s="234">
        <v>0</v>
      </c>
      <c r="Q99" s="234">
        <f>ROUND(E99*P99,2)</f>
        <v>0</v>
      </c>
      <c r="R99" s="235"/>
      <c r="S99" s="235" t="s">
        <v>277</v>
      </c>
      <c r="T99" s="235" t="s">
        <v>278</v>
      </c>
      <c r="U99" s="235">
        <v>0</v>
      </c>
      <c r="V99" s="235">
        <f>ROUND(E99*U99,2)</f>
        <v>0</v>
      </c>
      <c r="W99" s="235"/>
      <c r="X99" s="235" t="s">
        <v>705</v>
      </c>
      <c r="Y99" s="235" t="s">
        <v>280</v>
      </c>
      <c r="Z99" s="214"/>
      <c r="AA99" s="214"/>
      <c r="AB99" s="214"/>
      <c r="AC99" s="214"/>
      <c r="AD99" s="214"/>
      <c r="AE99" s="214"/>
      <c r="AF99" s="214"/>
      <c r="AG99" s="214" t="s">
        <v>723</v>
      </c>
      <c r="AH99" s="214"/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</row>
    <row r="100" spans="1:60" ht="25.5" x14ac:dyDescent="0.2">
      <c r="A100" s="241" t="s">
        <v>272</v>
      </c>
      <c r="B100" s="242" t="s">
        <v>167</v>
      </c>
      <c r="C100" s="261" t="s">
        <v>168</v>
      </c>
      <c r="D100" s="243"/>
      <c r="E100" s="244"/>
      <c r="F100" s="245"/>
      <c r="G100" s="246">
        <f>SUMIF(AG101:AG101,"&lt;&gt;NOR",G101:G101)</f>
        <v>0</v>
      </c>
      <c r="H100" s="240"/>
      <c r="I100" s="240">
        <f>SUM(I101:I101)</f>
        <v>0</v>
      </c>
      <c r="J100" s="240"/>
      <c r="K100" s="240">
        <f>SUM(K101:K101)</f>
        <v>0</v>
      </c>
      <c r="L100" s="240"/>
      <c r="M100" s="240">
        <f>SUM(M101:M101)</f>
        <v>0</v>
      </c>
      <c r="N100" s="239"/>
      <c r="O100" s="239">
        <f>SUM(O101:O101)</f>
        <v>0</v>
      </c>
      <c r="P100" s="239"/>
      <c r="Q100" s="239">
        <f>SUM(Q101:Q101)</f>
        <v>0</v>
      </c>
      <c r="R100" s="240"/>
      <c r="S100" s="240"/>
      <c r="T100" s="240"/>
      <c r="U100" s="240"/>
      <c r="V100" s="240">
        <f>SUM(V101:V101)</f>
        <v>0</v>
      </c>
      <c r="W100" s="240"/>
      <c r="X100" s="240"/>
      <c r="Y100" s="240"/>
      <c r="AG100" t="s">
        <v>273</v>
      </c>
    </row>
    <row r="101" spans="1:60" ht="45" outlineLevel="1" x14ac:dyDescent="0.2">
      <c r="A101" s="254">
        <v>79</v>
      </c>
      <c r="B101" s="255" t="s">
        <v>1669</v>
      </c>
      <c r="C101" s="264" t="s">
        <v>1502</v>
      </c>
      <c r="D101" s="256" t="s">
        <v>310</v>
      </c>
      <c r="E101" s="257">
        <v>1</v>
      </c>
      <c r="F101" s="258"/>
      <c r="G101" s="259">
        <f>ROUND(E101*F101,2)</f>
        <v>0</v>
      </c>
      <c r="H101" s="236"/>
      <c r="I101" s="235">
        <f>ROUND(E101*H101,2)</f>
        <v>0</v>
      </c>
      <c r="J101" s="236"/>
      <c r="K101" s="235">
        <f>ROUND(E101*J101,2)</f>
        <v>0</v>
      </c>
      <c r="L101" s="235">
        <v>21</v>
      </c>
      <c r="M101" s="235">
        <f>G101*(1+L101/100)</f>
        <v>0</v>
      </c>
      <c r="N101" s="234">
        <v>0</v>
      </c>
      <c r="O101" s="234">
        <f>ROUND(E101*N101,2)</f>
        <v>0</v>
      </c>
      <c r="P101" s="234">
        <v>0</v>
      </c>
      <c r="Q101" s="234">
        <f>ROUND(E101*P101,2)</f>
        <v>0</v>
      </c>
      <c r="R101" s="235"/>
      <c r="S101" s="235" t="s">
        <v>311</v>
      </c>
      <c r="T101" s="235" t="s">
        <v>312</v>
      </c>
      <c r="U101" s="235">
        <v>0</v>
      </c>
      <c r="V101" s="235">
        <f>ROUND(E101*U101,2)</f>
        <v>0</v>
      </c>
      <c r="W101" s="235"/>
      <c r="X101" s="235" t="s">
        <v>800</v>
      </c>
      <c r="Y101" s="235" t="s">
        <v>280</v>
      </c>
      <c r="Z101" s="214"/>
      <c r="AA101" s="214"/>
      <c r="AB101" s="214"/>
      <c r="AC101" s="214"/>
      <c r="AD101" s="214"/>
      <c r="AE101" s="214"/>
      <c r="AF101" s="214"/>
      <c r="AG101" s="214" t="s">
        <v>801</v>
      </c>
      <c r="AH101" s="214"/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</row>
    <row r="102" spans="1:60" x14ac:dyDescent="0.2">
      <c r="A102" s="241" t="s">
        <v>272</v>
      </c>
      <c r="B102" s="242" t="s">
        <v>244</v>
      </c>
      <c r="C102" s="261" t="s">
        <v>29</v>
      </c>
      <c r="D102" s="243"/>
      <c r="E102" s="244"/>
      <c r="F102" s="245"/>
      <c r="G102" s="246">
        <f>SUMIF(AG103:AG103,"&lt;&gt;NOR",G103:G103)</f>
        <v>0</v>
      </c>
      <c r="H102" s="240"/>
      <c r="I102" s="240">
        <f>SUM(I103:I103)</f>
        <v>0</v>
      </c>
      <c r="J102" s="240"/>
      <c r="K102" s="240">
        <f>SUM(K103:K103)</f>
        <v>0</v>
      </c>
      <c r="L102" s="240"/>
      <c r="M102" s="240">
        <f>SUM(M103:M103)</f>
        <v>0</v>
      </c>
      <c r="N102" s="239"/>
      <c r="O102" s="239">
        <f>SUM(O103:O103)</f>
        <v>0</v>
      </c>
      <c r="P102" s="239"/>
      <c r="Q102" s="239">
        <f>SUM(Q103:Q103)</f>
        <v>0</v>
      </c>
      <c r="R102" s="240"/>
      <c r="S102" s="240"/>
      <c r="T102" s="240"/>
      <c r="U102" s="240"/>
      <c r="V102" s="240">
        <f>SUM(V103:V103)</f>
        <v>0</v>
      </c>
      <c r="W102" s="240"/>
      <c r="X102" s="240"/>
      <c r="Y102" s="240"/>
      <c r="AG102" t="s">
        <v>273</v>
      </c>
    </row>
    <row r="103" spans="1:60" outlineLevel="1" x14ac:dyDescent="0.2">
      <c r="A103" s="248">
        <v>80</v>
      </c>
      <c r="B103" s="249" t="s">
        <v>1435</v>
      </c>
      <c r="C103" s="262" t="s">
        <v>1141</v>
      </c>
      <c r="D103" s="250" t="s">
        <v>804</v>
      </c>
      <c r="E103" s="251">
        <v>1</v>
      </c>
      <c r="F103" s="252"/>
      <c r="G103" s="253">
        <f>ROUND(E103*F103,2)</f>
        <v>0</v>
      </c>
      <c r="H103" s="236"/>
      <c r="I103" s="235">
        <f>ROUND(E103*H103,2)</f>
        <v>0</v>
      </c>
      <c r="J103" s="236"/>
      <c r="K103" s="235">
        <f>ROUND(E103*J103,2)</f>
        <v>0</v>
      </c>
      <c r="L103" s="235">
        <v>21</v>
      </c>
      <c r="M103" s="235">
        <f>G103*(1+L103/100)</f>
        <v>0</v>
      </c>
      <c r="N103" s="234">
        <v>0</v>
      </c>
      <c r="O103" s="234">
        <f>ROUND(E103*N103,2)</f>
        <v>0</v>
      </c>
      <c r="P103" s="234">
        <v>0</v>
      </c>
      <c r="Q103" s="234">
        <f>ROUND(E103*P103,2)</f>
        <v>0</v>
      </c>
      <c r="R103" s="235"/>
      <c r="S103" s="235" t="s">
        <v>277</v>
      </c>
      <c r="T103" s="235" t="s">
        <v>312</v>
      </c>
      <c r="U103" s="235">
        <v>0</v>
      </c>
      <c r="V103" s="235">
        <f>ROUND(E103*U103,2)</f>
        <v>0</v>
      </c>
      <c r="W103" s="235"/>
      <c r="X103" s="235" t="s">
        <v>805</v>
      </c>
      <c r="Y103" s="235" t="s">
        <v>280</v>
      </c>
      <c r="Z103" s="214"/>
      <c r="AA103" s="214"/>
      <c r="AB103" s="214"/>
      <c r="AC103" s="214"/>
      <c r="AD103" s="214"/>
      <c r="AE103" s="214"/>
      <c r="AF103" s="214"/>
      <c r="AG103" s="214" t="s">
        <v>809</v>
      </c>
      <c r="AH103" s="214"/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</row>
    <row r="104" spans="1:60" x14ac:dyDescent="0.2">
      <c r="A104" s="3"/>
      <c r="B104" s="4"/>
      <c r="C104" s="266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AE104">
        <v>12</v>
      </c>
      <c r="AF104">
        <v>21</v>
      </c>
      <c r="AG104" t="s">
        <v>258</v>
      </c>
    </row>
    <row r="105" spans="1:60" x14ac:dyDescent="0.2">
      <c r="A105" s="217"/>
      <c r="B105" s="218" t="s">
        <v>31</v>
      </c>
      <c r="C105" s="267"/>
      <c r="D105" s="219"/>
      <c r="E105" s="220"/>
      <c r="F105" s="220"/>
      <c r="G105" s="247">
        <f>G8+G10+G13+G16+G18+G21+G27+G41+G74+G78+G100+G102</f>
        <v>0</v>
      </c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AE105">
        <f>SUMIF(L7:L103,AE104,G7:G103)</f>
        <v>0</v>
      </c>
      <c r="AF105">
        <f>SUMIF(L7:L103,AF104,G7:G103)</f>
        <v>0</v>
      </c>
      <c r="AG105" t="s">
        <v>810</v>
      </c>
    </row>
    <row r="106" spans="1:60" x14ac:dyDescent="0.2">
      <c r="A106" s="3"/>
      <c r="B106" s="4"/>
      <c r="C106" s="266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60" x14ac:dyDescent="0.2">
      <c r="A107" s="3"/>
      <c r="B107" s="4"/>
      <c r="C107" s="266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60" x14ac:dyDescent="0.2">
      <c r="A108" s="221" t="s">
        <v>811</v>
      </c>
      <c r="B108" s="221"/>
      <c r="C108" s="268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60" x14ac:dyDescent="0.2">
      <c r="A109" s="222"/>
      <c r="B109" s="223"/>
      <c r="C109" s="269"/>
      <c r="D109" s="223"/>
      <c r="E109" s="223"/>
      <c r="F109" s="223"/>
      <c r="G109" s="22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AG109" t="s">
        <v>812</v>
      </c>
    </row>
    <row r="110" spans="1:60" x14ac:dyDescent="0.2">
      <c r="A110" s="225"/>
      <c r="B110" s="226"/>
      <c r="C110" s="270"/>
      <c r="D110" s="226"/>
      <c r="E110" s="226"/>
      <c r="F110" s="226"/>
      <c r="G110" s="227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60" x14ac:dyDescent="0.2">
      <c r="A111" s="225"/>
      <c r="B111" s="226"/>
      <c r="C111" s="270"/>
      <c r="D111" s="226"/>
      <c r="E111" s="226"/>
      <c r="F111" s="226"/>
      <c r="G111" s="227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spans="1:60" x14ac:dyDescent="0.2">
      <c r="A112" s="225"/>
      <c r="B112" s="226"/>
      <c r="C112" s="270"/>
      <c r="D112" s="226"/>
      <c r="E112" s="226"/>
      <c r="F112" s="226"/>
      <c r="G112" s="227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1:33" x14ac:dyDescent="0.2">
      <c r="A113" s="228"/>
      <c r="B113" s="229"/>
      <c r="C113" s="271"/>
      <c r="D113" s="229"/>
      <c r="E113" s="229"/>
      <c r="F113" s="229"/>
      <c r="G113" s="230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33" x14ac:dyDescent="0.2">
      <c r="A114" s="3"/>
      <c r="B114" s="4"/>
      <c r="C114" s="266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33" x14ac:dyDescent="0.2">
      <c r="C115" s="272"/>
      <c r="D115" s="10"/>
      <c r="AG115" t="s">
        <v>813</v>
      </c>
    </row>
    <row r="116" spans="1:33" x14ac:dyDescent="0.2">
      <c r="D116" s="10"/>
    </row>
    <row r="117" spans="1:33" x14ac:dyDescent="0.2">
      <c r="D117" s="10"/>
    </row>
    <row r="118" spans="1:33" x14ac:dyDescent="0.2">
      <c r="D118" s="10"/>
    </row>
    <row r="119" spans="1:33" x14ac:dyDescent="0.2">
      <c r="D119" s="10"/>
    </row>
    <row r="120" spans="1:33" x14ac:dyDescent="0.2">
      <c r="D120" s="10"/>
    </row>
    <row r="121" spans="1:33" x14ac:dyDescent="0.2">
      <c r="D121" s="10"/>
    </row>
    <row r="122" spans="1:33" x14ac:dyDescent="0.2">
      <c r="D122" s="10"/>
    </row>
    <row r="123" spans="1:33" x14ac:dyDescent="0.2">
      <c r="D123" s="10"/>
    </row>
    <row r="124" spans="1:33" x14ac:dyDescent="0.2">
      <c r="D124" s="10"/>
    </row>
    <row r="125" spans="1:33" x14ac:dyDescent="0.2">
      <c r="D125" s="10"/>
    </row>
    <row r="126" spans="1:33" x14ac:dyDescent="0.2">
      <c r="D126" s="10"/>
    </row>
    <row r="127" spans="1:33" x14ac:dyDescent="0.2">
      <c r="D127" s="10"/>
    </row>
    <row r="128" spans="1:33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1:G1"/>
    <mergeCell ref="C2:G2"/>
    <mergeCell ref="C3:G3"/>
    <mergeCell ref="C4:G4"/>
    <mergeCell ref="A108:C108"/>
    <mergeCell ref="A109:G113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84</vt:i4>
      </vt:variant>
    </vt:vector>
  </HeadingPairs>
  <TitlesOfParts>
    <vt:vector size="106" baseType="lpstr">
      <vt:lpstr>Pokyny pro vyplnění</vt:lpstr>
      <vt:lpstr>Stavba</vt:lpstr>
      <vt:lpstr>VzorPolozky</vt:lpstr>
      <vt:lpstr>SO01 1.1 Pol</vt:lpstr>
      <vt:lpstr>SO01 1.1.1 Pol</vt:lpstr>
      <vt:lpstr>SO01 1.1.2 Pol</vt:lpstr>
      <vt:lpstr>SO01 1.1.3 Pol</vt:lpstr>
      <vt:lpstr>SO01 1.1.4 Pol</vt:lpstr>
      <vt:lpstr>SO01 1.1.5 Pol</vt:lpstr>
      <vt:lpstr>SO01 1.2 Pol</vt:lpstr>
      <vt:lpstr>SO01 1.3 Pol</vt:lpstr>
      <vt:lpstr>SO01 1.4 Pol</vt:lpstr>
      <vt:lpstr>SO01 1.5 Pol</vt:lpstr>
      <vt:lpstr>SO01 1.6 Pol</vt:lpstr>
      <vt:lpstr>SO01a 1a.1.1 Pol</vt:lpstr>
      <vt:lpstr>SO02 2.1 Pol</vt:lpstr>
      <vt:lpstr>SO02 2.1 P1</vt:lpstr>
      <vt:lpstr>SO03 3.1 Pol</vt:lpstr>
      <vt:lpstr>SO04 4.1 Pol</vt:lpstr>
      <vt:lpstr>SO04 4.2 Pol</vt:lpstr>
      <vt:lpstr>SO05 5.1 Pol</vt:lpstr>
      <vt:lpstr>SO06 6.1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'SO01 1.1 Pol'!Názvy_tisku</vt:lpstr>
      <vt:lpstr>'SO01 1.1.1 Pol'!Názvy_tisku</vt:lpstr>
      <vt:lpstr>'SO01 1.1.2 Pol'!Názvy_tisku</vt:lpstr>
      <vt:lpstr>'SO01 1.1.3 Pol'!Názvy_tisku</vt:lpstr>
      <vt:lpstr>'SO01 1.1.4 Pol'!Názvy_tisku</vt:lpstr>
      <vt:lpstr>'SO01 1.1.5 Pol'!Názvy_tisku</vt:lpstr>
      <vt:lpstr>'SO01 1.2 Pol'!Názvy_tisku</vt:lpstr>
      <vt:lpstr>'SO01 1.3 Pol'!Názvy_tisku</vt:lpstr>
      <vt:lpstr>'SO01 1.4 Pol'!Názvy_tisku</vt:lpstr>
      <vt:lpstr>'SO01 1.5 Pol'!Názvy_tisku</vt:lpstr>
      <vt:lpstr>'SO01 1.6 Pol'!Názvy_tisku</vt:lpstr>
      <vt:lpstr>'SO01a 1a.1.1 Pol'!Názvy_tisku</vt:lpstr>
      <vt:lpstr>'SO02 2.1 P1'!Názvy_tisku</vt:lpstr>
      <vt:lpstr>'SO02 2.1 Pol'!Názvy_tisku</vt:lpstr>
      <vt:lpstr>'SO03 3.1 Pol'!Názvy_tisku</vt:lpstr>
      <vt:lpstr>'SO04 4.1 Pol'!Názvy_tisku</vt:lpstr>
      <vt:lpstr>'SO04 4.2 Pol'!Názvy_tisku</vt:lpstr>
      <vt:lpstr>'SO05 5.1 Pol'!Názvy_tisku</vt:lpstr>
      <vt:lpstr>'SO06 6.1 Pol'!Názvy_tisku</vt:lpstr>
      <vt:lpstr>oadresa</vt:lpstr>
      <vt:lpstr>Stavba!Objednatel</vt:lpstr>
      <vt:lpstr>Stavba!Objekt</vt:lpstr>
      <vt:lpstr>'SO01 1.1 Pol'!Oblast_tisku</vt:lpstr>
      <vt:lpstr>'SO01 1.1.1 Pol'!Oblast_tisku</vt:lpstr>
      <vt:lpstr>'SO01 1.1.2 Pol'!Oblast_tisku</vt:lpstr>
      <vt:lpstr>'SO01 1.1.3 Pol'!Oblast_tisku</vt:lpstr>
      <vt:lpstr>'SO01 1.1.4 Pol'!Oblast_tisku</vt:lpstr>
      <vt:lpstr>'SO01 1.1.5 Pol'!Oblast_tisku</vt:lpstr>
      <vt:lpstr>'SO01 1.2 Pol'!Oblast_tisku</vt:lpstr>
      <vt:lpstr>'SO01 1.3 Pol'!Oblast_tisku</vt:lpstr>
      <vt:lpstr>'SO01 1.4 Pol'!Oblast_tisku</vt:lpstr>
      <vt:lpstr>'SO01 1.5 Pol'!Oblast_tisku</vt:lpstr>
      <vt:lpstr>'SO01 1.6 Pol'!Oblast_tisku</vt:lpstr>
      <vt:lpstr>'SO01a 1a.1.1 Pol'!Oblast_tisku</vt:lpstr>
      <vt:lpstr>'SO02 2.1 P1'!Oblast_tisku</vt:lpstr>
      <vt:lpstr>'SO02 2.1 Pol'!Oblast_tisku</vt:lpstr>
      <vt:lpstr>'SO03 3.1 Pol'!Oblast_tisku</vt:lpstr>
      <vt:lpstr>'SO04 4.1 Pol'!Oblast_tisku</vt:lpstr>
      <vt:lpstr>'SO04 4.2 Pol'!Oblast_tisku</vt:lpstr>
      <vt:lpstr>'SO05 5.1 Pol'!Oblast_tisku</vt:lpstr>
      <vt:lpstr>'SO06 6.1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2019-03-19T12:27:02Z</cp:lastPrinted>
  <dcterms:created xsi:type="dcterms:W3CDTF">2009-04-08T07:15:50Z</dcterms:created>
  <dcterms:modified xsi:type="dcterms:W3CDTF">2026-02-06T10:25:11Z</dcterms:modified>
</cp:coreProperties>
</file>