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rutina\Desktop\"/>
    </mc:Choice>
  </mc:AlternateContent>
  <xr:revisionPtr revIDLastSave="0" documentId="13_ncr:1_{C5BE8955-6A34-48DC-AF86-A318DF58FDE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uma" sheetId="20" r:id="rId1"/>
    <sheet name="Technologie - kejdová část" sheetId="13" r:id="rId2"/>
    <sheet name="Technologie - stlaná část" sheetId="19" r:id="rId3"/>
    <sheet name="Čerpání a michání kejdy" sheetId="24" r:id="rId4"/>
    <sheet name="Chlazení mléka" sheetId="23" r:id="rId5"/>
    <sheet name="Dojící robot" sheetId="25" r:id="rId6"/>
    <sheet name="Volitelné doplňky" sheetId="11" state="hidden" r:id="rId7"/>
  </sheets>
  <definedNames>
    <definedName name="_xlnm.Print_Area" localSheetId="3">'Čerpání a michání kejdy'!$A$1:$J$71</definedName>
    <definedName name="_xlnm.Print_Area" localSheetId="5">'Dojící robot'!$B$1:$H$35</definedName>
    <definedName name="_xlnm.Print_Area" localSheetId="0">Suma!$B$1:$E$58</definedName>
    <definedName name="_xlnm.Print_Area" localSheetId="1">'Technologie - kejdová část'!$B$1:$H$240</definedName>
    <definedName name="_xlnm.Print_Area" localSheetId="2">'Technologie - stlaná část'!$B$1:$H$98</definedName>
    <definedName name="_xlnm.Print_Area" localSheetId="6">'Volitelné doplňky'!$A$1:$I$48</definedName>
    <definedName name="silatan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24" l="1"/>
  <c r="H11" i="25"/>
  <c r="H57" i="13"/>
  <c r="H56" i="13"/>
  <c r="H55" i="13"/>
  <c r="H54" i="13"/>
  <c r="H53" i="13"/>
  <c r="H52" i="13"/>
  <c r="H51" i="13"/>
  <c r="H50" i="13"/>
  <c r="H90" i="19"/>
  <c r="H228" i="13" l="1"/>
  <c r="D52" i="20" l="1"/>
  <c r="D53" i="20" s="1"/>
  <c r="D46" i="20"/>
  <c r="D48" i="20" s="1"/>
  <c r="H28" i="25"/>
  <c r="H21" i="25"/>
  <c r="H20" i="25"/>
  <c r="H19" i="25"/>
  <c r="H18" i="25"/>
  <c r="H17" i="25"/>
  <c r="H16" i="25"/>
  <c r="H15" i="25"/>
  <c r="H14" i="25"/>
  <c r="H13" i="25"/>
  <c r="H12" i="25"/>
  <c r="H10" i="25"/>
  <c r="D47" i="20"/>
  <c r="H25" i="23"/>
  <c r="H18" i="23"/>
  <c r="H17" i="23"/>
  <c r="D23" i="20"/>
  <c r="D41" i="20"/>
  <c r="D40" i="20"/>
  <c r="D39" i="20"/>
  <c r="G61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5" i="24"/>
  <c r="F34" i="24"/>
  <c r="F33" i="24"/>
  <c r="F32" i="24"/>
  <c r="F31" i="24"/>
  <c r="F30" i="24"/>
  <c r="F29" i="24"/>
  <c r="F28" i="24"/>
  <c r="F27" i="24"/>
  <c r="F23" i="24"/>
  <c r="F22" i="24"/>
  <c r="F21" i="24"/>
  <c r="F20" i="24"/>
  <c r="F19" i="24"/>
  <c r="F18" i="24"/>
  <c r="F17" i="24"/>
  <c r="F16" i="24"/>
  <c r="F15" i="24"/>
  <c r="F14" i="24"/>
  <c r="F13" i="24"/>
  <c r="F11" i="24"/>
  <c r="F10" i="24"/>
  <c r="D21" i="20"/>
  <c r="D34" i="20"/>
  <c r="D22" i="20"/>
  <c r="H19" i="23" l="1"/>
  <c r="H21" i="23" s="1"/>
  <c r="H22" i="25"/>
  <c r="H219" i="13"/>
  <c r="D42" i="20"/>
  <c r="F36" i="24"/>
  <c r="F59" i="24"/>
  <c r="F24" i="24"/>
  <c r="C39" i="20" s="1"/>
  <c r="E39" i="20" s="1"/>
  <c r="H10" i="23"/>
  <c r="H83" i="19"/>
  <c r="H84" i="19"/>
  <c r="H54" i="19"/>
  <c r="H18" i="19"/>
  <c r="H67" i="19"/>
  <c r="H46" i="19"/>
  <c r="H42" i="19"/>
  <c r="H19" i="19"/>
  <c r="H10" i="19"/>
  <c r="H60" i="19"/>
  <c r="H56" i="19"/>
  <c r="H51" i="19"/>
  <c r="H41" i="19"/>
  <c r="H32" i="19"/>
  <c r="H40" i="19"/>
  <c r="H44" i="19"/>
  <c r="C47" i="20" l="1"/>
  <c r="E47" i="20" s="1"/>
  <c r="C52" i="20"/>
  <c r="H27" i="25"/>
  <c r="H29" i="25"/>
  <c r="H24" i="25"/>
  <c r="H218" i="13"/>
  <c r="H59" i="24"/>
  <c r="C41" i="20"/>
  <c r="E41" i="20" s="1"/>
  <c r="H36" i="24"/>
  <c r="C40" i="20"/>
  <c r="E40" i="20" s="1"/>
  <c r="H24" i="24"/>
  <c r="F61" i="24"/>
  <c r="H61" i="24" s="1"/>
  <c r="H11" i="23"/>
  <c r="H85" i="19"/>
  <c r="H55" i="19"/>
  <c r="H21" i="19"/>
  <c r="H11" i="19"/>
  <c r="H12" i="19"/>
  <c r="H48" i="19"/>
  <c r="H31" i="19"/>
  <c r="H52" i="19"/>
  <c r="H75" i="19"/>
  <c r="H76" i="19"/>
  <c r="H59" i="19"/>
  <c r="H30" i="19"/>
  <c r="H57" i="19"/>
  <c r="H74" i="19"/>
  <c r="H50" i="19"/>
  <c r="H53" i="19"/>
  <c r="H23" i="19"/>
  <c r="H33" i="19"/>
  <c r="H22" i="19"/>
  <c r="H43" i="19"/>
  <c r="H58" i="19"/>
  <c r="H47" i="19"/>
  <c r="H20" i="19"/>
  <c r="H45" i="19"/>
  <c r="H68" i="19"/>
  <c r="H49" i="19"/>
  <c r="E52" i="20" l="1"/>
  <c r="E53" i="20" s="1"/>
  <c r="C53" i="20"/>
  <c r="C46" i="20"/>
  <c r="C48" i="20" s="1"/>
  <c r="H24" i="23"/>
  <c r="H220" i="13"/>
  <c r="C42" i="20"/>
  <c r="E42" i="20"/>
  <c r="H87" i="19"/>
  <c r="C34" i="20"/>
  <c r="E34" i="20" s="1"/>
  <c r="H13" i="23"/>
  <c r="H13" i="19"/>
  <c r="H77" i="19"/>
  <c r="H34" i="19"/>
  <c r="H24" i="19"/>
  <c r="H61" i="19"/>
  <c r="H69" i="19"/>
  <c r="H89" i="19" l="1"/>
  <c r="H222" i="13"/>
  <c r="C23" i="20"/>
  <c r="E23" i="20" s="1"/>
  <c r="E46" i="20"/>
  <c r="E48" i="20" s="1"/>
  <c r="H70" i="19"/>
  <c r="C32" i="20"/>
  <c r="E32" i="20" s="1"/>
  <c r="H26" i="19"/>
  <c r="C29" i="20"/>
  <c r="C33" i="20"/>
  <c r="C28" i="20"/>
  <c r="C31" i="20"/>
  <c r="C30" i="20"/>
  <c r="H26" i="23"/>
  <c r="H14" i="19"/>
  <c r="D33" i="20"/>
  <c r="E28" i="20" l="1"/>
  <c r="C35" i="20"/>
  <c r="H91" i="19"/>
  <c r="D29" i="20"/>
  <c r="E33" i="20"/>
  <c r="H63" i="19"/>
  <c r="D31" i="20"/>
  <c r="E31" i="20" s="1"/>
  <c r="H36" i="19"/>
  <c r="D30" i="20"/>
  <c r="E30" i="20" s="1"/>
  <c r="H79" i="19"/>
  <c r="D35" i="20" l="1"/>
  <c r="E29" i="20"/>
  <c r="E35" i="20" s="1"/>
  <c r="H203" i="13" l="1"/>
  <c r="H202" i="13"/>
  <c r="H211" i="13"/>
  <c r="H210" i="13"/>
  <c r="H63" i="13"/>
  <c r="H64" i="13"/>
  <c r="H61" i="13"/>
  <c r="H60" i="13"/>
  <c r="H13" i="13"/>
  <c r="H62" i="13"/>
  <c r="H58" i="13"/>
  <c r="H49" i="13"/>
  <c r="H59" i="13"/>
  <c r="H48" i="13"/>
  <c r="H194" i="13"/>
  <c r="H172" i="13"/>
  <c r="H173" i="13"/>
  <c r="H169" i="13"/>
  <c r="H167" i="13"/>
  <c r="H168" i="13"/>
  <c r="H165" i="13"/>
  <c r="H171" i="13"/>
  <c r="H175" i="13"/>
  <c r="H164" i="13"/>
  <c r="H166" i="13"/>
  <c r="H170" i="13"/>
  <c r="H174" i="13"/>
  <c r="H178" i="13"/>
  <c r="H179" i="13"/>
  <c r="H181" i="13"/>
  <c r="H176" i="13"/>
  <c r="H180" i="13"/>
  <c r="H177" i="13"/>
  <c r="H185" i="13"/>
  <c r="H163" i="13"/>
  <c r="H186" i="13"/>
  <c r="H182" i="13"/>
  <c r="H183" i="13"/>
  <c r="H187" i="13"/>
  <c r="H184" i="13"/>
  <c r="H153" i="13"/>
  <c r="H154" i="13"/>
  <c r="H151" i="13"/>
  <c r="H156" i="13"/>
  <c r="H149" i="13"/>
  <c r="H152" i="13"/>
  <c r="H155" i="13"/>
  <c r="H150" i="13"/>
  <c r="H130" i="13"/>
  <c r="H132" i="13"/>
  <c r="H131" i="13"/>
  <c r="H133" i="13"/>
  <c r="H134" i="13"/>
  <c r="H135" i="13"/>
  <c r="H136" i="13"/>
  <c r="H119" i="13"/>
  <c r="H139" i="13"/>
  <c r="H128" i="13"/>
  <c r="H140" i="13"/>
  <c r="H129" i="13"/>
  <c r="H137" i="13"/>
  <c r="H127" i="13"/>
  <c r="H141" i="13"/>
  <c r="H142" i="13"/>
  <c r="H138" i="13"/>
  <c r="H112" i="13"/>
  <c r="H113" i="13"/>
  <c r="H114" i="13"/>
  <c r="H115" i="13"/>
  <c r="H116" i="13"/>
  <c r="H117" i="13"/>
  <c r="H111" i="13"/>
  <c r="H120" i="13"/>
  <c r="H118" i="13"/>
  <c r="H103" i="13"/>
  <c r="H102" i="13"/>
  <c r="H104" i="13"/>
  <c r="H105" i="13"/>
  <c r="H84" i="13"/>
  <c r="H80" i="13"/>
  <c r="H76" i="13"/>
  <c r="H72" i="13"/>
  <c r="H85" i="13"/>
  <c r="H73" i="13"/>
  <c r="H78" i="13"/>
  <c r="H74" i="13"/>
  <c r="H82" i="13"/>
  <c r="H79" i="13"/>
  <c r="H83" i="13"/>
  <c r="H75" i="13"/>
  <c r="H77" i="13"/>
  <c r="H81" i="13"/>
  <c r="H86" i="13"/>
  <c r="H93" i="13"/>
  <c r="H89" i="13"/>
  <c r="H94" i="13"/>
  <c r="H90" i="13"/>
  <c r="H87" i="13"/>
  <c r="H91" i="13"/>
  <c r="H95" i="13"/>
  <c r="H88" i="13"/>
  <c r="H92" i="13"/>
  <c r="H71" i="13"/>
  <c r="H40" i="13"/>
  <c r="H39" i="13"/>
  <c r="H41" i="13"/>
  <c r="H27" i="13"/>
  <c r="H26" i="13"/>
  <c r="H31" i="13"/>
  <c r="H30" i="13"/>
  <c r="H23" i="13"/>
  <c r="H21" i="13"/>
  <c r="H25" i="13"/>
  <c r="H24" i="13"/>
  <c r="H29" i="13"/>
  <c r="H28" i="13"/>
  <c r="H22" i="13"/>
  <c r="H14" i="13"/>
  <c r="H11" i="13"/>
  <c r="H12" i="13"/>
  <c r="H204" i="13" l="1"/>
  <c r="C21" i="20" s="1"/>
  <c r="E21" i="20" s="1"/>
  <c r="H212" i="13"/>
  <c r="C22" i="20" s="1"/>
  <c r="E22" i="20" s="1"/>
  <c r="H65" i="13"/>
  <c r="C13" i="20" s="1"/>
  <c r="H195" i="13"/>
  <c r="H188" i="13"/>
  <c r="C19" i="20" s="1"/>
  <c r="H157" i="13"/>
  <c r="H143" i="13"/>
  <c r="H121" i="13"/>
  <c r="C16" i="20" s="1"/>
  <c r="H106" i="13"/>
  <c r="H96" i="13"/>
  <c r="C14" i="20" s="1"/>
  <c r="H10" i="13"/>
  <c r="H15" i="13" s="1"/>
  <c r="C10" i="20" s="1"/>
  <c r="H38" i="13"/>
  <c r="H42" i="13" s="1"/>
  <c r="C12" i="20" s="1"/>
  <c r="H20" i="13"/>
  <c r="H32" i="13" s="1"/>
  <c r="C11" i="20" s="1"/>
  <c r="H227" i="13" l="1"/>
  <c r="H206" i="13"/>
  <c r="H214" i="13"/>
  <c r="D20" i="20"/>
  <c r="C20" i="20"/>
  <c r="E10" i="20"/>
  <c r="H107" i="13"/>
  <c r="C15" i="20"/>
  <c r="E15" i="20" s="1"/>
  <c r="C17" i="20"/>
  <c r="D18" i="20"/>
  <c r="C18" i="20"/>
  <c r="H197" i="13"/>
  <c r="C24" i="20" l="1"/>
  <c r="E56" i="20" s="1"/>
  <c r="H123" i="13"/>
  <c r="D16" i="20"/>
  <c r="E16" i="20" s="1"/>
  <c r="H190" i="13"/>
  <c r="D19" i="20"/>
  <c r="E19" i="20" s="1"/>
  <c r="H44" i="13"/>
  <c r="D12" i="20"/>
  <c r="E12" i="20" s="1"/>
  <c r="D17" i="20"/>
  <c r="E17" i="20" s="1"/>
  <c r="H229" i="13"/>
  <c r="H159" i="13"/>
  <c r="H34" i="13"/>
  <c r="D11" i="20"/>
  <c r="H67" i="13"/>
  <c r="D13" i="20"/>
  <c r="E13" i="20" s="1"/>
  <c r="E20" i="20"/>
  <c r="H98" i="13"/>
  <c r="D14" i="20"/>
  <c r="E14" i="20" s="1"/>
  <c r="E18" i="20"/>
  <c r="H145" i="13"/>
  <c r="D24" i="20" l="1"/>
  <c r="E11" i="20"/>
  <c r="E24" i="20" s="1"/>
  <c r="H16" i="13"/>
  <c r="I46" i="11"/>
  <c r="E57" i="20" l="1"/>
  <c r="E58" i="20" s="1"/>
  <c r="O39" i="11"/>
  <c r="N39" i="11"/>
  <c r="L39" i="11" s="1"/>
  <c r="H39" i="11" s="1"/>
  <c r="I39" i="11" s="1"/>
  <c r="M39" i="11"/>
  <c r="O36" i="11"/>
  <c r="N36" i="11"/>
  <c r="L36" i="11" s="1"/>
  <c r="H36" i="11" s="1"/>
  <c r="I36" i="11" s="1"/>
  <c r="M36" i="11"/>
  <c r="M17" i="11"/>
  <c r="M18" i="11"/>
  <c r="M19" i="11"/>
  <c r="M20" i="11"/>
  <c r="M21" i="11"/>
  <c r="M22" i="11"/>
  <c r="M23" i="11"/>
  <c r="M24" i="11"/>
  <c r="M25" i="11"/>
  <c r="M26" i="11"/>
  <c r="N17" i="11"/>
  <c r="N18" i="11"/>
  <c r="N19" i="11"/>
  <c r="N20" i="11"/>
  <c r="L20" i="11" s="1"/>
  <c r="N21" i="11"/>
  <c r="L21" i="11" s="1"/>
  <c r="N22" i="11"/>
  <c r="L22" i="11" s="1"/>
  <c r="N23" i="11"/>
  <c r="L23" i="11" s="1"/>
  <c r="N24" i="11"/>
  <c r="L24" i="11" s="1"/>
  <c r="N25" i="11"/>
  <c r="L25" i="11" s="1"/>
  <c r="N26" i="11"/>
  <c r="L26" i="11" s="1"/>
  <c r="O26" i="11"/>
  <c r="O25" i="11"/>
  <c r="O24" i="11"/>
  <c r="O23" i="11"/>
  <c r="O22" i="11"/>
  <c r="O21" i="11"/>
  <c r="O20" i="11"/>
  <c r="O19" i="11"/>
  <c r="L19" i="11"/>
  <c r="H24" i="11" l="1"/>
  <c r="I24" i="11" s="1"/>
  <c r="H23" i="11"/>
  <c r="I23" i="11" s="1"/>
  <c r="H20" i="11"/>
  <c r="I20" i="11" s="1"/>
  <c r="H19" i="11"/>
  <c r="I19" i="11" s="1"/>
  <c r="H22" i="11"/>
  <c r="I22" i="11" s="1"/>
  <c r="H21" i="11"/>
  <c r="I21" i="11" s="1"/>
  <c r="H26" i="11"/>
  <c r="I26" i="11" s="1"/>
  <c r="H25" i="11"/>
  <c r="I25" i="11" s="1"/>
  <c r="C34" i="11" l="1"/>
  <c r="M38" i="11" l="1"/>
  <c r="M37" i="11"/>
  <c r="N38" i="11"/>
  <c r="N37" i="11"/>
  <c r="O38" i="11"/>
  <c r="O37" i="11"/>
  <c r="O41" i="11" s="1"/>
  <c r="D34" i="11"/>
  <c r="F40" i="11" s="1"/>
  <c r="O17" i="11" l="1"/>
  <c r="L17" i="11"/>
  <c r="O16" i="11"/>
  <c r="N16" i="11"/>
  <c r="L16" i="11" s="1"/>
  <c r="M16" i="11"/>
  <c r="F27" i="11"/>
  <c r="O18" i="11"/>
  <c r="L18" i="11"/>
  <c r="D14" i="11"/>
  <c r="O28" i="11" l="1"/>
  <c r="H17" i="11"/>
  <c r="I17" i="11" s="1"/>
  <c r="H18" i="11"/>
  <c r="I18" i="11" s="1"/>
  <c r="H16" i="11"/>
  <c r="I16" i="11" s="1"/>
  <c r="I27" i="11" l="1"/>
  <c r="I30" i="11" l="1"/>
  <c r="Q27" i="11"/>
  <c r="L37" i="11" l="1"/>
  <c r="L38" i="11"/>
  <c r="H38" i="11" l="1"/>
  <c r="I38" i="11" s="1"/>
  <c r="H37" i="11"/>
  <c r="I37" i="11" s="1"/>
  <c r="I40" i="11" l="1"/>
  <c r="I45" i="11" s="1"/>
  <c r="I48" i="11" s="1"/>
  <c r="I43" i="11" l="1"/>
  <c r="Q40" i="11"/>
</calcChain>
</file>

<file path=xl/sharedStrings.xml><?xml version="1.0" encoding="utf-8"?>
<sst xmlns="http://schemas.openxmlformats.org/spreadsheetml/2006/main" count="1186" uniqueCount="435">
  <si>
    <t>ROZPOČET výrobků dodávaných firmou FARMTEC</t>
  </si>
  <si>
    <t>Investor:</t>
  </si>
  <si>
    <t>Vypracoval:</t>
  </si>
  <si>
    <t>Delta</t>
  </si>
  <si>
    <t>Poz.</t>
  </si>
  <si>
    <t>Kat. číslo</t>
  </si>
  <si>
    <t>Popis 1</t>
  </si>
  <si>
    <t>Popis 2</t>
  </si>
  <si>
    <t>Celková cena</t>
  </si>
  <si>
    <t>KS</t>
  </si>
  <si>
    <t>cena ceníková</t>
  </si>
  <si>
    <t>Sleva</t>
  </si>
  <si>
    <t>M</t>
  </si>
  <si>
    <t>Matice M12 G</t>
  </si>
  <si>
    <t>cena+delta</t>
  </si>
  <si>
    <t>Skutečná cena celkem</t>
  </si>
  <si>
    <t>Závěsy 76/42 Z komplet pro branku</t>
  </si>
  <si>
    <t>Specifikace</t>
  </si>
  <si>
    <t>Jednotková cena</t>
  </si>
  <si>
    <t>Trubka 2" P závitová svařovaná</t>
  </si>
  <si>
    <t>Podložka pro 6hran 13 G 13x24/2,5</t>
  </si>
  <si>
    <t>Matice M8 G</t>
  </si>
  <si>
    <t>Závěsy 102/42 Z komplet pro branku</t>
  </si>
  <si>
    <t>Závěsy 102/60 Z komplet pro branku</t>
  </si>
  <si>
    <t>Závěsy zalomené 102/42 komplet pro br.</t>
  </si>
  <si>
    <t>Závěsy zalomené 102/60 komplet pro br.</t>
  </si>
  <si>
    <t>Ovládací páka se zajištěním</t>
  </si>
  <si>
    <t>Hák na lopaty</t>
  </si>
  <si>
    <t>Spojka trubky TP Ø50mm, komplet</t>
  </si>
  <si>
    <t>Kladka rohová TP Ø50mm, komplet</t>
  </si>
  <si>
    <t>Kontrolní trubka Ø50mm, komplet</t>
  </si>
  <si>
    <t>Lano dopravní TP Ø50mm, potahované</t>
  </si>
  <si>
    <t>Trubka teleskopická TP Ø67,4/63mm 1,15m</t>
  </si>
  <si>
    <t>Šoupě sila</t>
  </si>
  <si>
    <t>Třmen plochý  42/25x3 Z</t>
  </si>
  <si>
    <t>Třmen kruhový M8 - 76/25 G</t>
  </si>
  <si>
    <t>Řetěz 13x36 G40E10 cementovaný</t>
  </si>
  <si>
    <t>Trubka 5/4" P závitová svařovaná</t>
  </si>
  <si>
    <t>Matice samojistná M16 G</t>
  </si>
  <si>
    <t>Podložka pro 6hran 17 G 17x30/3</t>
  </si>
  <si>
    <t>Šroub 6hran M12x30 G</t>
  </si>
  <si>
    <t>Šroub 6hran M12x130 1/2 G</t>
  </si>
  <si>
    <t>Šroub 6hran M16x40 G</t>
  </si>
  <si>
    <t>Závora do 5,5m komplet</t>
  </si>
  <si>
    <t>Čep branky</t>
  </si>
  <si>
    <t>Ondřej Salot, OBŘ Strakonice</t>
  </si>
  <si>
    <t>Montáž</t>
  </si>
  <si>
    <t>Celkem DOD + MON</t>
  </si>
  <si>
    <t>Uvedené ceny jsou bez DPH.</t>
  </si>
  <si>
    <t>Cenová nabídka obsahuje:</t>
  </si>
  <si>
    <t>Dodávku technologie</t>
  </si>
  <si>
    <t>Montáž technologie</t>
  </si>
  <si>
    <t>Dopravu na místo určení</t>
  </si>
  <si>
    <t>Cenová nabídka neobsahuje:</t>
  </si>
  <si>
    <t>Stavební práce včetné dotažení vodoinstalace a elektroinstalace k napájecím žlabům - provádí stavební firma</t>
  </si>
  <si>
    <t>El. zemění všech prvků technologie, které se betonují - provádí stavební firma</t>
  </si>
  <si>
    <t>Skládání materiálu při převzetí dodávky a vnitrostaveništní přesun materiálu</t>
  </si>
  <si>
    <t>Platnost cenové nabídky je 14 dnů od data vyhotovení.</t>
  </si>
  <si>
    <t>Farma Hadačka</t>
  </si>
  <si>
    <t>Kralovická zemědělská a.s.</t>
  </si>
  <si>
    <t>Dojírna</t>
  </si>
  <si>
    <t>Hadačka</t>
  </si>
  <si>
    <t>Volitelné doplňky</t>
  </si>
  <si>
    <t xml:space="preserve">Oplach stání pro 2x16 SBS se 2 nádržemi </t>
  </si>
  <si>
    <t>Automatické dávkování dezinfekčního roztoku</t>
  </si>
  <si>
    <t>OUTLET WASH (automatické mytí vypouštěcího ventilu)</t>
  </si>
  <si>
    <t>Volitelné doplňky k chladícímu silu</t>
  </si>
  <si>
    <t>přesnost 0,5% - příplatek místo tlakového čidla, nedá se dokoupit po instalaci sila, montáž v ceně sila</t>
  </si>
  <si>
    <t>Elektronické měření hladiny certifikované</t>
  </si>
  <si>
    <t xml:space="preserve">Nahrazuje jednotlivé vnější filtry pulzátorů centrálním </t>
  </si>
  <si>
    <t>Centrální filtrace pulzátorů</t>
  </si>
  <si>
    <t>Separace proplachových vod</t>
  </si>
  <si>
    <t xml:space="preserve">Do dvou nádrží 1300 l oplachu stání </t>
  </si>
  <si>
    <t>Úspora elektr.energie, elektronické řízení úrovně podtlaku</t>
  </si>
  <si>
    <t>Frekvenční měnič</t>
  </si>
  <si>
    <t>Konvové dojení s plastovou konví</t>
  </si>
  <si>
    <t>Kompletní dezinfekční rozvodka pro mytí dojícího stroje konve</t>
  </si>
  <si>
    <t>Odkládací stolek do dojírny v nerezovém provedení</t>
  </si>
  <si>
    <t>Kompletní hadicový rozvod vody na oplach dojírny s 2 pistolemi</t>
  </si>
  <si>
    <t xml:space="preserve">Odpadní koryto nerez na odchodu z dojírny SBS  pro zabetonování </t>
  </si>
  <si>
    <t>Pant skládací vodorvný</t>
  </si>
  <si>
    <t>Jekl 100x60x3 Z do 2m</t>
  </si>
  <si>
    <t>Jekl 100x60x3 Z do 3m</t>
  </si>
  <si>
    <t>Volitelné doplňky - CELKEM</t>
  </si>
  <si>
    <t>Dojírna SBS 2x1x16 - Volitelné doplňky k hrazení</t>
  </si>
  <si>
    <t>K hrazení - nerezová hrana  - příplatek</t>
  </si>
  <si>
    <t>Rekuperace</t>
  </si>
  <si>
    <t>Systém vytlačování mléka stlačeným vzduchem</t>
  </si>
  <si>
    <t>Osazení sloupků a napájecího žlabu do betonu - provádí stavební firma</t>
  </si>
  <si>
    <t>KPL</t>
  </si>
  <si>
    <t>Požadované množství</t>
  </si>
  <si>
    <t>Měrné jednotky</t>
  </si>
  <si>
    <t>Datum vyhotovení:</t>
  </si>
  <si>
    <t>Dodávky celkem</t>
  </si>
  <si>
    <t>Montáž celkem</t>
  </si>
  <si>
    <t xml:space="preserve"> CELKEM TECHNOLOGIE</t>
  </si>
  <si>
    <t xml:space="preserve">Delkem </t>
  </si>
  <si>
    <t>INVESTOR</t>
  </si>
  <si>
    <t>Jan Magoči, Střelské Hoštice 61, Střelské Hoštice</t>
  </si>
  <si>
    <t>STŘELSKÉ HOŠTICE - VÝSTABA ZEMĚDĚLSKÉ FARMY</t>
  </si>
  <si>
    <t>TECHNOLOGICKÉ VYBAVENÍ JÍMEK A SEPARACE</t>
  </si>
  <si>
    <t>OBSAH</t>
  </si>
  <si>
    <t>MN.</t>
  </si>
  <si>
    <t>JEDN.</t>
  </si>
  <si>
    <t>CENA ZA KUS
(Kč bez DPH)</t>
  </si>
  <si>
    <t>CENA DODÁVKY
(Kč bez DPH)</t>
  </si>
  <si>
    <t>CENA MONTÁŽE 
(Kč bez DPH)</t>
  </si>
  <si>
    <t>CENA CELKEM 
(Kč bez DPH)</t>
  </si>
  <si>
    <t>01 VYBAVENÍ ČERPACÍ JÍMKY</t>
  </si>
  <si>
    <r>
      <rPr>
        <b/>
        <sz val="12"/>
        <rFont val="Arial Narrow"/>
        <family val="2"/>
        <charset val="238"/>
      </rPr>
      <t>Ponorné čerpadlo 9,5 kW s řezáním</t>
    </r>
    <r>
      <rPr>
        <sz val="12"/>
        <rFont val="Arial Narrow"/>
        <family val="2"/>
        <charset val="238"/>
      </rPr>
      <t xml:space="preserve"> - ponorné čerpadlo s elektromorotrem 9,5 kW, řezací ústrojí, max průtor 58 l/s, max výtlačná výška 18 m, průměr výstupního potrubí DN 100, , indikace průsaku, rozběh Y/D</t>
    </r>
  </si>
  <si>
    <r>
      <rPr>
        <b/>
        <sz val="12"/>
        <rFont val="Arial Narrow"/>
        <family val="2"/>
        <charset val="238"/>
      </rPr>
      <t xml:space="preserve">Koleno samoup.100/4 m-NEREZ vedení čerpadla </t>
    </r>
    <r>
      <rPr>
        <sz val="12"/>
        <rFont val="Arial Narrow"/>
        <family val="2"/>
        <charset val="238"/>
      </rPr>
      <t>- koleno se samoupínacím vedením pro čerpadlo s přírubou DN100 umožňující jednoduchou manipulaci s čerpadlem -   délka  4 m</t>
    </r>
  </si>
  <si>
    <r>
      <rPr>
        <b/>
        <sz val="12"/>
        <rFont val="Arial Narrow"/>
        <family val="2"/>
        <charset val="238"/>
      </rPr>
      <t>Jeřábek pro čerpadlo s navijákem</t>
    </r>
    <r>
      <rPr>
        <sz val="12"/>
        <rFont val="Arial Narrow"/>
        <family val="2"/>
        <charset val="238"/>
      </rPr>
      <t xml:space="preserve"> - otočný naviják pro manipulaci (spouštění a vytahování ) s čerpadlem v jímce. Žárově zinkované provedení, otočný sloup a naviják  NEREZ, rameno 1000 mm</t>
    </r>
  </si>
  <si>
    <r>
      <rPr>
        <b/>
        <sz val="12"/>
        <color theme="1"/>
        <rFont val="Arial Narrow"/>
        <family val="2"/>
        <charset val="238"/>
      </rPr>
      <t xml:space="preserve">Potrubí od samoup. kolena ø108/3000 - </t>
    </r>
    <r>
      <rPr>
        <sz val="12"/>
        <color theme="1"/>
        <rFont val="Arial Narrow"/>
        <family val="2"/>
        <charset val="238"/>
      </rPr>
      <t xml:space="preserve">nerezové potrubí pr. 108 mm tl. 2 mm, 1x příruba DN 100, délka 3000 mm </t>
    </r>
  </si>
  <si>
    <r>
      <rPr>
        <b/>
        <sz val="12"/>
        <color theme="1"/>
        <rFont val="Arial Narrow"/>
        <family val="2"/>
        <charset val="238"/>
      </rPr>
      <t>Trojcestný ventil DN 150 s pákou</t>
    </r>
    <r>
      <rPr>
        <sz val="12"/>
        <color theme="1"/>
        <rFont val="Arial Narrow"/>
        <family val="2"/>
        <charset val="238"/>
      </rPr>
      <t xml:space="preserve"> - trojcestný litinový ventil s otočnou prodlouženou pákou (1500 mm) žárově zinkovanou </t>
    </r>
  </si>
  <si>
    <r>
      <rPr>
        <b/>
        <sz val="12"/>
        <color theme="1"/>
        <rFont val="Arial Narrow"/>
        <family val="2"/>
        <charset val="238"/>
      </rPr>
      <t>Nerezové propojovací potrubí</t>
    </r>
    <r>
      <rPr>
        <sz val="12"/>
        <color theme="1"/>
        <rFont val="Arial Narrow"/>
        <family val="2"/>
        <charset val="238"/>
      </rPr>
      <t xml:space="preserve"> -  1x redukce DN100/150 NEREZ,  1x koleno DN150 NEREZ, potrubí nerez  pr. 154 mm tl. stěny 2 mm - 2 m, potrubí nerez  pr. 108 mm tl. stěny 2 mm - 1 mb, 3x příruba DN 150 NEREZ, 6x příruba trojcestného ventilu DN 150 NEREZ</t>
    </r>
  </si>
  <si>
    <r>
      <rPr>
        <b/>
        <sz val="12"/>
        <rFont val="Arial Narrow"/>
        <family val="2"/>
        <charset val="238"/>
      </rPr>
      <t>Vrtulové míchadlo 7,5 kW</t>
    </r>
    <r>
      <rPr>
        <sz val="12"/>
        <rFont val="Arial Narrow"/>
        <family val="2"/>
        <charset val="238"/>
      </rPr>
      <t xml:space="preserve">  </t>
    </r>
    <r>
      <rPr>
        <b/>
        <sz val="12"/>
        <rFont val="Arial Narrow"/>
        <family val="2"/>
        <charset val="238"/>
      </rPr>
      <t xml:space="preserve">vrtule NEREZ </t>
    </r>
    <r>
      <rPr>
        <sz val="12"/>
        <rFont val="Arial Narrow"/>
        <family val="2"/>
        <charset val="238"/>
      </rPr>
      <t>- ponorné vrtulové míchadlo s elektomotorem 7,5 kW, průměr nerezové vrtule 670 mm, 310 ot/min, indikace průsaku,  rozběh Y/D</t>
    </r>
  </si>
  <si>
    <r>
      <rPr>
        <b/>
        <sz val="12"/>
        <rFont val="Arial Narrow"/>
        <family val="2"/>
        <charset val="238"/>
      </rPr>
      <t>Konzola míchadla NEREZ</t>
    </r>
    <r>
      <rPr>
        <sz val="12"/>
        <rFont val="Arial Narrow"/>
        <family val="2"/>
        <charset val="238"/>
      </rPr>
      <t xml:space="preserve"> - nerezová konzola pro uchcení míchadla na závěsné zařízení</t>
    </r>
  </si>
  <si>
    <r>
      <rPr>
        <b/>
        <sz val="12"/>
        <rFont val="Arial Narrow"/>
        <family val="2"/>
        <charset val="238"/>
      </rPr>
      <t>Zařízení závěsné pro míchadlo - 5,5 m - NEREZ</t>
    </r>
    <r>
      <rPr>
        <sz val="12"/>
        <rFont val="Arial Narrow"/>
        <family val="2"/>
        <charset val="238"/>
      </rPr>
      <t xml:space="preserve"> - závěsné zařízení pro míchadlo s nerezovým navijákem, nerezovým lankem umožňující vertikální posun a horizontální natáčení míchadla. Sloup 100x100x4 mm v nerezovém provedení - délka 5,5 m</t>
    </r>
  </si>
  <si>
    <r>
      <rPr>
        <b/>
        <sz val="12"/>
        <rFont val="Arial Narrow"/>
        <family val="2"/>
        <charset val="238"/>
      </rPr>
      <t>Ultrazvukové čidlo</t>
    </r>
    <r>
      <rPr>
        <sz val="12"/>
        <rFont val="Arial Narrow"/>
        <family val="2"/>
        <charset val="238"/>
      </rPr>
      <t xml:space="preserve"> - ultrazvukové čidlo s dosahem 10 m, včetně vyhodnocovací jednotky</t>
    </r>
  </si>
  <si>
    <r>
      <rPr>
        <b/>
        <sz val="12"/>
        <rFont val="Arial Narrow"/>
        <family val="2"/>
        <charset val="238"/>
      </rPr>
      <t>Držák čidla</t>
    </r>
    <r>
      <rPr>
        <sz val="12"/>
        <rFont val="Arial Narrow"/>
        <family val="2"/>
        <charset val="238"/>
      </rPr>
      <t xml:space="preserve"> - držák pro ultrazvukové čidlo 1000 x 600 mm nerezový, včetně 3 ks ocelových kotev 15/10 G</t>
    </r>
  </si>
  <si>
    <r>
      <rPr>
        <b/>
        <sz val="12"/>
        <rFont val="Arial Narrow"/>
        <family val="2"/>
        <charset val="238"/>
      </rPr>
      <t xml:space="preserve">Elektrorozvaděč </t>
    </r>
    <r>
      <rPr>
        <sz val="12"/>
        <rFont val="Arial Narrow"/>
        <family val="2"/>
        <charset val="238"/>
      </rPr>
      <t>- elektrorozvaděč pro ovládaní čerpadla  a míchadla, ruční a automatický provoz, zpracování signálu ultrazvukového čidla, signalizace mezních stavů a poruchy,  blokání spuštění strojů minimální hladinou v jímce, blokování čerpadla maximální hladinou ve skladovací jímce</t>
    </r>
  </si>
  <si>
    <r>
      <rPr>
        <b/>
        <sz val="12"/>
        <rFont val="Arial Narrow"/>
        <family val="2"/>
        <charset val="238"/>
      </rPr>
      <t>Držák rozvaděče</t>
    </r>
    <r>
      <rPr>
        <sz val="12"/>
        <rFont val="Arial Narrow"/>
        <family val="2"/>
        <charset val="238"/>
      </rPr>
      <t xml:space="preserve"> - držák se stříškou 1170 x 2170 v žárově zinkovaném provedení s NEREZOVOU stříškou pro ovládací elektorozvaděč čerpání, včetně montážního materiálu a 4 ks ocelových kotev 15/10 G</t>
    </r>
  </si>
  <si>
    <r>
      <rPr>
        <b/>
        <sz val="12"/>
        <rFont val="Arial Narrow"/>
        <family val="2"/>
        <charset val="238"/>
      </rPr>
      <t>Montážní materiál</t>
    </r>
    <r>
      <rPr>
        <sz val="12"/>
        <rFont val="Arial Narrow"/>
        <family val="2"/>
        <charset val="238"/>
      </rPr>
      <t xml:space="preserve"> - těsnění, šrouby, matice, kotvy, svorky, barva</t>
    </r>
  </si>
  <si>
    <t>CENA CELKEM</t>
  </si>
  <si>
    <t>02 SEPARACE</t>
  </si>
  <si>
    <r>
      <t xml:space="preserve">Ovládací panel - </t>
    </r>
    <r>
      <rPr>
        <sz val="12"/>
        <rFont val="Arial Narrow"/>
        <family val="2"/>
        <charset val="238"/>
      </rPr>
      <t xml:space="preserve">ovládací panel šnekového separátoru 5,5 kW a plnícího čerpadla 9,5 kW </t>
    </r>
  </si>
  <si>
    <r>
      <rPr>
        <b/>
        <sz val="12"/>
        <color theme="1"/>
        <rFont val="Arial Narrow"/>
        <family val="2"/>
        <charset val="238"/>
      </rPr>
      <t>Elektroinstalace objektu pro šnekový separátor</t>
    </r>
    <r>
      <rPr>
        <sz val="12"/>
        <color theme="1"/>
        <rFont val="Arial Narrow"/>
        <family val="2"/>
        <charset val="238"/>
      </rPr>
      <t xml:space="preserve"> - rozvaděč, topné těleso 500 W, osvětlení 2 ks zářivkového tělesa, odtahový ventilátor se žaluzií, vypínače termostat, kabeláž vedená v drátěných žlabech</t>
    </r>
  </si>
  <si>
    <r>
      <rPr>
        <b/>
        <sz val="12"/>
        <rFont val="Arial Narrow"/>
        <family val="2"/>
        <charset val="238"/>
      </rPr>
      <t>Potrubí plnící a přepadové</t>
    </r>
    <r>
      <rPr>
        <sz val="12"/>
        <rFont val="Arial Narrow"/>
        <family val="2"/>
        <charset val="238"/>
      </rPr>
      <t xml:space="preserve"> - </t>
    </r>
    <r>
      <rPr>
        <sz val="12"/>
        <color theme="1"/>
        <rFont val="Arial Narrow"/>
        <family val="2"/>
        <charset val="238"/>
      </rPr>
      <t>nerezové potrubí pr. 108 mm tl. 2 mm - 12 mb, 2x koleno DN 100 NEREZ, 4x držák potrubí NEREZ, 1x redukce DN100/150 NEREZ, 2x hadičník DN100 NEREZ, 1x příruba DN150 NEREZ</t>
    </r>
  </si>
  <si>
    <r>
      <rPr>
        <b/>
        <sz val="12"/>
        <rFont val="Arial Narrow"/>
        <family val="2"/>
        <charset val="238"/>
      </rPr>
      <t>Potrubí fugátu</t>
    </r>
    <r>
      <rPr>
        <sz val="12"/>
        <rFont val="Arial Narrow"/>
        <family val="2"/>
        <charset val="238"/>
      </rPr>
      <t xml:space="preserve"> - </t>
    </r>
    <r>
      <rPr>
        <sz val="12"/>
        <color theme="1"/>
        <rFont val="Arial Narrow"/>
        <family val="2"/>
        <charset val="238"/>
      </rPr>
      <t>nerezové potrubí pr. 154 mm tl. 2 mm - 6 mb, 2x koleno DN 150 NEREZ, 2x držák potrubí, 1x trubka rozbočení T-kus 154x2/108x2 NEREZ</t>
    </r>
  </si>
  <si>
    <r>
      <rPr>
        <b/>
        <sz val="12"/>
        <rFont val="Arial Narrow"/>
        <family val="2"/>
        <charset val="238"/>
      </rPr>
      <t>Hadice DN 100</t>
    </r>
    <r>
      <rPr>
        <sz val="12"/>
        <rFont val="Arial Narrow"/>
        <family val="2"/>
        <charset val="238"/>
      </rPr>
      <t xml:space="preserve"> - hadice 100/113, 3 bar, PVC</t>
    </r>
  </si>
  <si>
    <r>
      <rPr>
        <b/>
        <sz val="12"/>
        <rFont val="Arial Narrow"/>
        <family val="2"/>
        <charset val="238"/>
      </rPr>
      <t>Hadice DN 125</t>
    </r>
    <r>
      <rPr>
        <sz val="12"/>
        <rFont val="Arial Narrow"/>
        <family val="2"/>
        <charset val="238"/>
      </rPr>
      <t xml:space="preserve"> - 127/141, 2,5 bar, PVC</t>
    </r>
  </si>
  <si>
    <r>
      <rPr>
        <b/>
        <sz val="12"/>
        <rFont val="Arial Narrow"/>
        <family val="2"/>
        <charset val="238"/>
      </rPr>
      <t>Hadice DN 110</t>
    </r>
    <r>
      <rPr>
        <sz val="12"/>
        <rFont val="Arial Narrow"/>
        <family val="2"/>
        <charset val="238"/>
      </rPr>
      <t xml:space="preserve"> - hadice 110/124, 3 bar, PVC</t>
    </r>
  </si>
  <si>
    <t>03 VYBAVENÍ SKLADOVACÍ KEJDOVÉ JÍMKY SO-02</t>
  </si>
  <si>
    <r>
      <rPr>
        <b/>
        <sz val="12"/>
        <rFont val="Arial Narrow"/>
        <family val="2"/>
        <charset val="238"/>
      </rPr>
      <t>Ponorné čerpadlo 13,5 kW</t>
    </r>
    <r>
      <rPr>
        <sz val="12"/>
        <rFont val="Arial Narrow"/>
        <family val="2"/>
        <charset val="238"/>
      </rPr>
      <t xml:space="preserve"> - ponorné čerpadlo s elektromotorem 13,5 kW, max průtor 74 l/s, max výtlačná výška 23 m, průměr výstupního potrubí DN 100,  indikace průsaku, rozběh Y/D</t>
    </r>
  </si>
  <si>
    <r>
      <rPr>
        <b/>
        <sz val="12"/>
        <rFont val="Arial Narrow"/>
        <family val="2"/>
        <charset val="238"/>
      </rPr>
      <t xml:space="preserve">Koleno samoup.100/6 m - NEREZ vedení čerpadla </t>
    </r>
    <r>
      <rPr>
        <sz val="12"/>
        <rFont val="Arial Narrow"/>
        <family val="2"/>
        <charset val="238"/>
      </rPr>
      <t>- koleno se samoupínacím vedením pro čerpadlo s přírubou DN100 umožňující jednoduchou manipulaci s čerpadlem - délka 6 m</t>
    </r>
  </si>
  <si>
    <r>
      <rPr>
        <b/>
        <sz val="12"/>
        <rFont val="Arial Narrow"/>
        <family val="2"/>
        <charset val="238"/>
      </rPr>
      <t xml:space="preserve">Potrubí od samoup. kolena ø108/6000 - </t>
    </r>
    <r>
      <rPr>
        <sz val="12"/>
        <rFont val="Arial Narrow"/>
        <family val="2"/>
        <charset val="238"/>
      </rPr>
      <t xml:space="preserve">nerezové potrubí pr. 108 mm tl. 2 mm, 1x příruba DN 100, délka 6000 mm </t>
    </r>
  </si>
  <si>
    <r>
      <t xml:space="preserve">Potrubí pro plnění nádrže - </t>
    </r>
    <r>
      <rPr>
        <sz val="12"/>
        <rFont val="Arial Narrow"/>
        <family val="2"/>
        <charset val="238"/>
      </rPr>
      <t>nerezové potrubí pr. 154 mm tl. 2 mm - 6 mb, 2x koleno DN 150 NEREZ, 2x držák potrubí NEREZ, 1x příruba DN150 NEREZ</t>
    </r>
  </si>
  <si>
    <r>
      <rPr>
        <b/>
        <sz val="12"/>
        <color theme="1"/>
        <rFont val="Arial Narrow"/>
        <family val="2"/>
        <charset val="238"/>
      </rPr>
      <t>Tepelná izolace potrubí</t>
    </r>
    <r>
      <rPr>
        <sz val="12"/>
        <color theme="1"/>
        <rFont val="Arial Narrow"/>
        <family val="2"/>
        <charset val="238"/>
      </rPr>
      <t xml:space="preserve"> - tepelná izolace potrubí DN 150 tl. 80 mm, oplechování pozinkovaným plechem tl. 0,5 mm</t>
    </r>
  </si>
  <si>
    <t>MB</t>
  </si>
  <si>
    <r>
      <rPr>
        <b/>
        <sz val="12"/>
        <rFont val="Arial Narrow"/>
        <family val="2"/>
        <charset val="238"/>
      </rPr>
      <t xml:space="preserve">Potrubí pro plnění jímky pod hladinu </t>
    </r>
    <r>
      <rPr>
        <sz val="12"/>
        <rFont val="Arial Narrow"/>
        <family val="2"/>
        <charset val="238"/>
      </rPr>
      <t xml:space="preserve"> - držák z trubky pr. 108 mm, tl. stěny 2 mm s navařenými objímky pro uchycení platového potrubí DN 300, NEREZ provedení, spojovací materiál  6 ks ocelových kotev 15/10 G, délka 6000 mm + kanalizační potrubí DN 300, délka 5 m</t>
    </r>
  </si>
  <si>
    <r>
      <rPr>
        <b/>
        <sz val="12"/>
        <rFont val="Arial Narrow"/>
        <family val="2"/>
        <charset val="238"/>
      </rPr>
      <t xml:space="preserve">Hradítko DN 150 včetně ovládací páky - </t>
    </r>
    <r>
      <rPr>
        <sz val="12"/>
        <rFont val="Arial Narrow"/>
        <family val="2"/>
        <charset val="238"/>
      </rPr>
      <t xml:space="preserve">nožové hradítko DN 150 mezipřírubové, materiál hradítka mosaz, materiál páky ocel žárově zinkovaná </t>
    </r>
  </si>
  <si>
    <r>
      <rPr>
        <b/>
        <sz val="12"/>
        <rFont val="Arial Narrow"/>
        <family val="2"/>
        <charset val="238"/>
      </rPr>
      <t xml:space="preserve">Potrubí pro vyprazdňování nádrže -  </t>
    </r>
    <r>
      <rPr>
        <sz val="12"/>
        <rFont val="Arial Narrow"/>
        <family val="2"/>
        <charset val="238"/>
      </rPr>
      <t>nerezové potrubí pr. 154 mm tl. 2 mm - 6 mb, 4x koleno DN 150 NEREZ, 1x redukce 154/108, 3x držák potrubí NEREZ, 1x T-kus 154/2 x 108/2 NEREZ,  4x příruba DN 150 NEREZ k hradítku, 1x trubka přisávání NEREZ, 1x koncovka pro připojení hadice PERROT DN 150</t>
    </r>
  </si>
  <si>
    <r>
      <t xml:space="preserve">Potrubí do vypouštění zbytků kejdy </t>
    </r>
    <r>
      <rPr>
        <sz val="12"/>
        <rFont val="Arial Narrow"/>
        <family val="2"/>
        <charset val="238"/>
      </rPr>
      <t>-</t>
    </r>
    <r>
      <rPr>
        <b/>
        <sz val="12"/>
        <rFont val="Arial Narrow"/>
        <family val="2"/>
        <charset val="238"/>
      </rPr>
      <t xml:space="preserve"> </t>
    </r>
    <r>
      <rPr>
        <sz val="12"/>
        <rFont val="Arial Narrow"/>
        <family val="2"/>
        <charset val="238"/>
      </rPr>
      <t xml:space="preserve">nerezové potrubí pr. 108 mm tl. 2 mm, včetně 2x koleno DN 100 NEREZ  </t>
    </r>
  </si>
  <si>
    <r>
      <t>Vrtulové míchadlo 15 kW vrtule NEREZ</t>
    </r>
    <r>
      <rPr>
        <sz val="12"/>
        <rFont val="Arial Narrow"/>
        <family val="2"/>
        <charset val="238"/>
      </rPr>
      <t xml:space="preserve"> - ponorné vrtulové míchadlo s elektomotorem 15 kW, průměr nerezové vrtule 810 mm, rozběh Y/D, 340 ot/min, indikace průsaku</t>
    </r>
  </si>
  <si>
    <r>
      <rPr>
        <b/>
        <sz val="12"/>
        <rFont val="Arial Narrow"/>
        <family val="2"/>
        <charset val="238"/>
      </rPr>
      <t>Zařízení závěsné pro míchadlo - 10,5 m - NEREZ</t>
    </r>
    <r>
      <rPr>
        <sz val="12"/>
        <rFont val="Arial Narrow"/>
        <family val="2"/>
        <charset val="238"/>
      </rPr>
      <t xml:space="preserve"> - Závěsné zařízení pro míchadlo s nerezovým navijákem, nerezovým lankem umožňující vertikální posun a horizontální natáčení míchadla. Sloup 100x100x4 mm v nerezovém provedení - délka 10,5 m, dělený</t>
    </r>
  </si>
  <si>
    <r>
      <t xml:space="preserve">Plošina na jímku 800x2000 - </t>
    </r>
    <r>
      <rPr>
        <sz val="12"/>
        <rFont val="Arial Narrow"/>
        <family val="2"/>
        <charset val="238"/>
      </rPr>
      <t>žárově zinkovaná obslužná plošina 800 x 2000 mm se závěsem na horní hranu jímky, dvě podpěry, samozavírací bezpečnostní branky</t>
    </r>
  </si>
  <si>
    <r>
      <t xml:space="preserve">Žebříky k plošině - </t>
    </r>
    <r>
      <rPr>
        <sz val="12"/>
        <rFont val="Arial Narrow"/>
        <family val="2"/>
        <charset val="238"/>
      </rPr>
      <t xml:space="preserve">žárově zinkovaný ocelový žebříky s úchyty na stěnu jímky délky 3 m </t>
    </r>
  </si>
  <si>
    <r>
      <rPr>
        <b/>
        <sz val="12"/>
        <rFont val="Arial Narrow"/>
        <family val="2"/>
        <charset val="238"/>
      </rPr>
      <t xml:space="preserve">Elektrorozvaděč </t>
    </r>
    <r>
      <rPr>
        <sz val="12"/>
        <rFont val="Arial Narrow"/>
        <family val="2"/>
        <charset val="238"/>
      </rPr>
      <t>- elektrorozvaděč pro ruční ovládaní čerpadla a míchadla, zpracování signálu ultrazvukového čidla, zvuková a světelná signalizace mezních stavů a poruchy</t>
    </r>
  </si>
  <si>
    <r>
      <rPr>
        <b/>
        <sz val="12"/>
        <rFont val="Arial Narrow"/>
        <family val="2"/>
        <charset val="238"/>
      </rPr>
      <t>Držák rozvaděče</t>
    </r>
    <r>
      <rPr>
        <sz val="12"/>
        <rFont val="Arial Narrow"/>
        <family val="2"/>
        <charset val="238"/>
      </rPr>
      <t xml:space="preserve"> - držák 1170 x 1380 mm v žárově zinkovaném provedení, plechová stříška NEREZ  včetně montážního materiálu a 4 ks ocelových kotev 15/10 G</t>
    </r>
  </si>
  <si>
    <r>
      <rPr>
        <b/>
        <sz val="12"/>
        <rFont val="Arial Narrow"/>
        <family val="2"/>
        <charset val="238"/>
      </rPr>
      <t>Montážní materiál</t>
    </r>
    <r>
      <rPr>
        <sz val="12"/>
        <rFont val="Arial Narrow"/>
        <family val="2"/>
        <charset val="238"/>
      </rPr>
      <t xml:space="preserve"> - těsnění, šrouby, matice, kotvy, svorky, zinková barva, </t>
    </r>
  </si>
  <si>
    <t>POZNÁMKY:</t>
  </si>
  <si>
    <t>Všechny ceny jsou uvedeny v Kč bez DPH.</t>
  </si>
  <si>
    <t>V ceně montáže je technologická elektroinstalace včetně výchozí revize.</t>
  </si>
  <si>
    <t>Součástí dodávky technologie budou návody k používání a prohlášení o shodě.</t>
  </si>
  <si>
    <t>Celkem</t>
  </si>
  <si>
    <t>Sloupky</t>
  </si>
  <si>
    <t>Skupina technologie</t>
  </si>
  <si>
    <t>Název</t>
  </si>
  <si>
    <t>Popis</t>
  </si>
  <si>
    <t>CELKEM</t>
  </si>
  <si>
    <t>Cena technologie</t>
  </si>
  <si>
    <t>Žlabová zábrana</t>
  </si>
  <si>
    <t>Hrazení</t>
  </si>
  <si>
    <t>Branky</t>
  </si>
  <si>
    <t>DÉLKA
3080mm</t>
  </si>
  <si>
    <t>DÉLKA
3620mm</t>
  </si>
  <si>
    <t>Branka nad žlab - zaříznutelná</t>
  </si>
  <si>
    <t>Délka: 1,9 - 2,2m
Výška oblouku: 490mm
Průměr oblouku: 60mm
Výplň: 42mm
Počet svislých příček: 1
Povrchová úprava: žárově zinkováno</t>
  </si>
  <si>
    <t>Napájecí žlaby</t>
  </si>
  <si>
    <t>Vyhrnovací lopaty - řetězové</t>
  </si>
  <si>
    <t>Závěs branky s platlí 102</t>
  </si>
  <si>
    <t>Rám brány</t>
  </si>
  <si>
    <t>Jekl zavíraní</t>
  </si>
  <si>
    <t>Protikus jeklu</t>
  </si>
  <si>
    <t>Jednosměrné brány - prstové</t>
  </si>
  <si>
    <t>Silo se šnekovým dopravníkem do krmného vozu</t>
  </si>
  <si>
    <t>Silo s terčíkovým dopravníkem</t>
  </si>
  <si>
    <t>Ochrana plachet</t>
  </si>
  <si>
    <t>Drbadla</t>
  </si>
  <si>
    <t>Lehací boxy</t>
  </si>
  <si>
    <t>DÉLKA
875mm</t>
  </si>
  <si>
    <t>DÉLKA
2830mm</t>
  </si>
  <si>
    <t>DÉLKA
3810mm</t>
  </si>
  <si>
    <t>- upravený sloupek s kotevními platlemi na stěnu
- výška 1500mm</t>
  </si>
  <si>
    <t>Sloupek žllabový oboustranný</t>
  </si>
  <si>
    <t>Navíjecí příčky</t>
  </si>
  <si>
    <t>Rolovací vrata elektrická</t>
  </si>
  <si>
    <t>- trubkový motor
- dálkový ovladač + 2x nástěnné tlačítko
- řídicí jednotka
- klika pro manuální otevírání dveří
- vodící profily s ochrannými kartáčky</t>
  </si>
  <si>
    <t>Boční plachty</t>
  </si>
  <si>
    <t>Výdřeva boční plachty</t>
  </si>
  <si>
    <t>- horní a spodní hranol po celé délce otvoru
- z hranolu 200x100
- hoblováno impregnováno
- včetně spojovacího materiálu</t>
  </si>
  <si>
    <t>Š
3650
V
4000</t>
  </si>
  <si>
    <t>Š
4000
V
4000</t>
  </si>
  <si>
    <t>Délka:
58,69m</t>
  </si>
  <si>
    <t>Délka:
40,86m</t>
  </si>
  <si>
    <t>Ovládací panel</t>
  </si>
  <si>
    <t>Cena dodávky kompletu</t>
  </si>
  <si>
    <t>-</t>
  </si>
  <si>
    <t>Vyhrnovací lopaty řetězové</t>
  </si>
  <si>
    <t>Jednosměrné brány prstové</t>
  </si>
  <si>
    <t>Separace kejdy</t>
  </si>
  <si>
    <t>Vybavení skladovací jímky</t>
  </si>
  <si>
    <t>Vybavení přečerpací jímky</t>
  </si>
  <si>
    <t>Technologie chlazení mléka</t>
  </si>
  <si>
    <t>Chladící tank</t>
  </si>
  <si>
    <t>Objem: 2000l
- elyptický tvar = účinnější chlazení
- digitální měřič objemu (přenost 0,5%)
- nouzové chlazení
- přihřívání proplachové vody
- mytí vypouštěcího ventilu pomocí vnější klapky
- včetně startovací sady desinfekčních roztoků
- volitelný průměr výpusti (při objednávce)</t>
  </si>
  <si>
    <t xml:space="preserve">Technologie chlazení </t>
  </si>
  <si>
    <t>Produkční (kejdová část)</t>
  </si>
  <si>
    <t>Suchostojné a porodna (stlaná část)</t>
  </si>
  <si>
    <t>Technologie čerpání a míchání</t>
  </si>
  <si>
    <t>Dodávka technologie</t>
  </si>
  <si>
    <t>Celkové náklady</t>
  </si>
  <si>
    <t>- s 2ks navařeným páskem k uchycení kari sítě betonové podžlabnice
Výška sloupku: 1700mm
Průměr trubky: 76mm
Tloušťka stěny: 3,65mm
Povrchová úprava: žárově zinkováno</t>
  </si>
  <si>
    <t>Sloupek 76/1800</t>
  </si>
  <si>
    <t>Výška sloupku: 1800mm
Průměr trubky: 76mm
Tloušťka stěny: 6,3mm
Povrchová úprava: žárově zinkováno
+ plastové víčko</t>
  </si>
  <si>
    <t>Sloupek 102/1800</t>
  </si>
  <si>
    <t>Výška sloupku: 1800mm
Průměr trubky: 102mm
Tloušťka stěny: 6,3mm
Povrchová úprava: žárově zinkováno
+ plastové víčko</t>
  </si>
  <si>
    <t xml:space="preserve">Zakončení předsunutí </t>
  </si>
  <si>
    <t>- ukončující trubka předsunuté zábrany
- na jedné straně ohnutá 45° - plynulý přechod bez ostrých hran
- předvrtaná pro smontování se sponou
Průměr šíjové zábrany: 60mm
Délka: 3000mm</t>
  </si>
  <si>
    <t>Spona T 76/60</t>
  </si>
  <si>
    <t>- koncová spona hrazení
Povrchová úprava: žárově zinkováno
Montáž na sloupek: 76mm
Průměr připojované trubky: 60mm</t>
  </si>
  <si>
    <t>Spona X 76/60</t>
  </si>
  <si>
    <t>- průběžná spona hrazení
Povrchová úprava: žárově zinkováno
Montáž na sloupek: 76mm
Průměr připojované trubky: 60mm</t>
  </si>
  <si>
    <t>Předsunutí šíjové zábrany 76/60</t>
  </si>
  <si>
    <t>-předsunutí 190mm od linie zábrany
- zajištnění na sloupku pomocí šroubu
- uchycení předsunuté trubky pomocí spony
Průměr sloupku: 76mm
Průměr šíjové zábrany: 60mm
Povrchová úprava: žárově zinkováno</t>
  </si>
  <si>
    <t>Spojka trubky</t>
  </si>
  <si>
    <t xml:space="preserve">- objímková spojka 2 průběžných trubek 
Povrchová úprava: žárově zinkováno
Průměr připojované trubky: 60mm </t>
  </si>
  <si>
    <t xml:space="preserve"> - pozinkovaná trubka o průměru 2'' (60mm)</t>
  </si>
  <si>
    <t>Spona T 76/42</t>
  </si>
  <si>
    <t>- koncová spona hrazení
Povrchová úprava: žárově zinkováno
Montáž na sloupek: 76mm
Průměr připojované trubky: 42mm</t>
  </si>
  <si>
    <t>Spona X 76/42</t>
  </si>
  <si>
    <t>- průběžná spona hrazení
Povrchová úprava: žárově zinkováno
Montáž na sloupek: 76mm
Průměr připojované trubky: 42mm</t>
  </si>
  <si>
    <t xml:space="preserve">Spona X 102/60(42) </t>
  </si>
  <si>
    <t>- průběžná spona hrazení
Povrchová úprava: žárově zinkováno
Montáž na sloupek: 102mm
Průměr připojované trubky: 60mm (nasunátí) /42mm (vsunutí)</t>
  </si>
  <si>
    <t xml:space="preserve"> - pozinkovaná trubka o průměru 5/4'' (42mm)</t>
  </si>
  <si>
    <t>Branka na krmný stůl</t>
  </si>
  <si>
    <t>Délka: 0,5 - 1,0m
Výška branky: 1190mm
Průměr oblouku: 42mm
Výplň: 42mm
Počet podélných příček: 1 (posuvná)
Počet svislých příček: 0
Povrchová úprava: žárově zinkováno
- branka umožňuje montáž fošny ve spodní části a posun šíjové zábrany</t>
  </si>
  <si>
    <t>Branka pro dojnice - zaříznutelná</t>
  </si>
  <si>
    <t>Délka: 1,3 - 1,6m
Výška oblouku: 1000mm
Průměr oblouku: 42mm
Výplň: plochovál
Počet podélných příček: 1
Počet svislých příček: 0
Povrchová úprava: žárově zinkováno</t>
  </si>
  <si>
    <t>Délka: 2,2 - 2,5m
Výška oblouku: 1000mm
Průměr oblouku: 42mm
Výplň: plochovál
Počet podélných příček: 1
Počet svislých příček: 1
Povrchová úprava: žárově zinkováno</t>
  </si>
  <si>
    <t>Délka: 2,8 - 3,1m
Výška oblouku: 1000mm
Průměr oblouku: 42mm
Výplň: plochovál
Počet podélných příček: 1
Počet svislých příček: 2
Povrchová úprava: žárově zinkováno</t>
  </si>
  <si>
    <t>Délka: 3,4 - 3,7m
Výška oblouku: 1000mm
Průměr oblouku: 42mm
Výplň: plochovál
Počet podélných příček: 1
Počet svislých příček: 2
Povrchová úprava: žárově zinkováno</t>
  </si>
  <si>
    <t>Délka: 3,7 - 4,0m
Výška oblouku: 1000mm
Průměr oblouku: 60mm
Výplň: 42mm
Počet podélných příček: 1
Počet svislých příček: 2
Povrchová úprava: žárově zinkováno</t>
  </si>
  <si>
    <t>Branka s kari sítí</t>
  </si>
  <si>
    <t>- branka s kari sítí po celé ploše
- zabraňuje poškození navíjecích příček a vrat u štítu zvířaty
Max délka: 3000mm
Výška oblouku: 1550mm
Průměr oblouku: 42mm
Výplň: plochovál
Počet podélných příček: 2
Počet svislých příček: 1
Rozměr kari sítě: 100x100x5 mm
Povrchová úprava: žárově zinkováno</t>
  </si>
  <si>
    <t>- branka s kari sítí po celé ploše
- zabraňuje poškození navíjecích příček a vrat u štítu zvířaty
Rozměr: 3500-4000 mm
Výška oblouku: 1550mm
Průměr oblouku: 60mm
Výplň: 42mm
Počet podélných příček: 2
Počet svislých příček: 2
Rozměr kari sítě: 100x100x5 mm
Povrchová úprava: žárově zinkováno</t>
  </si>
  <si>
    <t>- kolík pro zajištění branek
- možnost dovybavení řetízkem zabraňujícím ztrátě kolíku
Průměr: 18mm
délka: 400mm</t>
  </si>
  <si>
    <t xml:space="preserve">Příčka přídavná </t>
  </si>
  <si>
    <t>- pro branku pro dojnice
- umožňujě zůžení otvoru v případě malého zaříznutí branky
- součástí příčky jsou 2 spony umožňující uchycení na oblouk branky
Povrchová úprava: žárově zinkováno</t>
  </si>
  <si>
    <t>Povrchová úprava: žárově zinkováno
Montáž na sloupek: 76mm
Oblouk branky: 42mm</t>
  </si>
  <si>
    <t>Povrchová úprava: žárově zinkováno
Montáž na sloupek: 102mm
Oblouk branky: 42mm</t>
  </si>
  <si>
    <t>- umožňuje vyosenou montáž branky
Povrchová úprava: žárově zinkováno
Montáž na sloupek: 102mm
Oblouk branky: 42mm</t>
  </si>
  <si>
    <t>Povrchová úprava: žárově zinkováno
Montáž na sloupek: 102mm
Oblouk branky: 60mm</t>
  </si>
  <si>
    <t>- pant umožňující montáž branky na branku
- montáž pomocí obloukových třmenů</t>
  </si>
  <si>
    <t>Zajištění branky na sloupek 76</t>
  </si>
  <si>
    <t>-Umožňuje zajištění branky na svislý sloupek
- kroužek s "áčkem" navlečený na sloupek
- zajištění pomocí šroubu
Povrchová úprava: žárově zinkováno</t>
  </si>
  <si>
    <t>Zajištění branky na trubku</t>
  </si>
  <si>
    <t>-Umožňuje zajištění branky na svislou trubku
Povrchová úprava: žárově zinkováno</t>
  </si>
  <si>
    <t>Zajištění branky na plochovál</t>
  </si>
  <si>
    <t>- umožňuje zajištění branky na pdélnou příčku branky z plochoválu
- včetně vložek zabraňujících promáčknutí plochoválu při utažení
Povrchová úprava: žárově zinkováno</t>
  </si>
  <si>
    <t>-Umožňuje zajištění branky na vodorovnou trubku
Povrchová úprava: žárově zinkováno</t>
  </si>
  <si>
    <t>Zajištění branky na stěnu svislé</t>
  </si>
  <si>
    <t>-možňuje zajištění branky na stěnu
-uchycení na stěnu pomocí kotvy a chem. malty
Povrchová úprava: žárově zinkováno</t>
  </si>
  <si>
    <t>Žlab nerezový vyhřívaný</t>
  </si>
  <si>
    <t>Napájecí žlab s nerezovou vanou a pozinkovanou nosnou konstrukcí. 
- vyhřívání žlabu
- možnost osazení na nerezovou nebo žárově zinkovanou nohu
ŠxDxV = 385x1450x316mm
Vnitřní objem žlabu: 38l
Počet napájecích míst: 2
Doporučená max. kapacita: 30VDJ
Příkon žlabu: 120W</t>
  </si>
  <si>
    <t>Noha žlabu do betonu</t>
  </si>
  <si>
    <t>Noha pro napájecí žlaby určená k zabetonování.
- nerezová konstrukce
- vyhřívání a izolace nohy
- montáž ke žlabu pomocí šroubů
- užší servisní otvor umožňujicí nižší zabetonování žlabu
- možnost pravého nebo levého uložení žlabu (pozice výpusti)
- možnost dodatečně dovybavit kotevním límcem na beton
ŠxDxV = 208x488x740mm</t>
  </si>
  <si>
    <t>Ochrana plachty</t>
  </si>
  <si>
    <t>- k ochraně bočních svinovacích plachet před zvířaty
- jeklový rám (40x40mm) s výplní z kari sítě (oka 100x100mm)
Výška: 1m
Délka do: 3m
Povrchová úprava: žárově zinkováno</t>
  </si>
  <si>
    <t>ROZPOČET TECHNOLOGIE</t>
  </si>
  <si>
    <t>Sloupek 76/1800 s návlekem</t>
  </si>
  <si>
    <t>- sloupek s nerezovým návlekem 40cm na přechodu betonu
Výška sloupku: 1800mm
Průměr trubky: 76mm
Tloušťka stěny: 6,3mm
Povrchová úprava: žárově zinkováno
+ plastové víčko</t>
  </si>
  <si>
    <t>Sloupek 102/3000 s návlekem</t>
  </si>
  <si>
    <t>- přivařený čep v horní části k nasazení řetězu vyvěšení
- nerezový návlek ve spodní části
Výška sloupku: 3000mm
Průměr trubky: 102mm
Tloušťka stěny: 6,3mm
Povrchová úprava: žárově zinkováno</t>
  </si>
  <si>
    <t xml:space="preserve">Fixační žlabová zábrana - svařovaná bezpečnostní
</t>
  </si>
  <si>
    <t>- slouží ke krátkodobé fixaci skupiny zvířat
- fixační bezpečnostní zábrana umožňující spodní i horní otevření
- ovládání celého panelu pomocí páky
- možnost individuálního odpoutání zvířete
- svařovaná
- zámky k zajištění vložených úchytových třmenů
Počet fixačních míst: 4
Nosná trubka: 60mm
Délka: 2485mm
Výška: 1045mm
Povrchová úprava: žárově zinkováno</t>
  </si>
  <si>
    <t xml:space="preserve">Úchyt třmenový prodloužený
</t>
  </si>
  <si>
    <t>- trn s úchytem ke sloupku
- délka 800mm
- úchyt na sloupek průměru 76mm
Povrchová úprava: žárově zinkováno</t>
  </si>
  <si>
    <t xml:space="preserve">Spojka ovládací trubky
</t>
  </si>
  <si>
    <t>- spojka ovládacích trubek žlabové zábrany
- umožňuje otevření/zavření několika panelů fixací najednou
Rozsah propojení: 355-570mm
Povrchová úprava: žárově zinkováno</t>
  </si>
  <si>
    <t>Povrchová úprava: žárově zinkováno</t>
  </si>
  <si>
    <t xml:space="preserve">Třmen plochý  76/80x5 </t>
  </si>
  <si>
    <t xml:space="preserve">Spona T 102/60(42) </t>
  </si>
  <si>
    <t>Povrchová úprava: žárově zinkováno
Montáž na sloupek: 102mm
Průměr připojované trubky: 60mm (nasunátí) /42mm (vsunutí)</t>
  </si>
  <si>
    <t>Oblouk boční zábrany</t>
  </si>
  <si>
    <t>- oblouk boční zábrany k montáži na systém nosných sloupků
- umožňuje větší prostor pro hlavu zvířete při vstávání
Průměr trubky: 60mm
Délka oblouku: 2312mm
Výška oblouku: 1015mm
Povrchová úrpava: žárově zinkováno</t>
  </si>
  <si>
    <t>- spona pro spojení boční zábrany a průběžné nosné trubky
 + šroub stahující sponu v zadní části
 + šroub pro svrtání s boční zábranou
Povrchová úprava: žárově zinkováno
Montáž na trubku: 76mm
Průměr připojované trubky: 60mm</t>
  </si>
  <si>
    <t>Šíjová zábrana vrtaná</t>
  </si>
  <si>
    <t>- 2x předvrtané otvory pro sešroubování se sponou
- uchycení v ose horní trubky oblouků zábran
Průměr trubky: 42mm
Délka: 800-1500mm (dle šířky boxu)</t>
  </si>
  <si>
    <t>Povrchová úprava: žárově zinkováno
Montáž na trubku: 42mm</t>
  </si>
  <si>
    <t xml:space="preserve">Držák prsní opěrky </t>
  </si>
  <si>
    <t>- slouží k uchycení prsní opěrky k oblouku boční zábrany
- variabilní kombinace opěrky (fošna, kulatina, trubka)
Povrchová úprava: žárově zinkováno</t>
  </si>
  <si>
    <t>Délka: 0,7-1,0m
Výška oblouku: 1000mm
Průměr oblouku: 42mm
Výplň: plochovál
Počet podélných příček: 1
Počet svislých příček: 0
Povrchová úprava: žárově zinkováno</t>
  </si>
  <si>
    <t>Délka: 1,6 - 1,9m
Výška oblouku: 1000mm
Průměr oblouku: 42mm
Výplň: plochovál
Počet podélných příček: 1
Počet svislých příček: 0
Povrchová úprava: žárově zinkováno</t>
  </si>
  <si>
    <t>Délka: 1,9 - 2,2m
Výška oblouku: 1000mm
Průměr oblouku: 42mm
Výplň: plochovál
Počet podélných příček: 1
Počet svislých příček: 1
Povrchová úprava: žárově zinkováno</t>
  </si>
  <si>
    <t>Délka: 3,1 - 3,4m
Výška oblouku: 1000mm
Průměr oblouku: 42mm
Výplň: plochovál
Počet podélných příček: 1
Počet svislých příček: 2
Povrchová úprava: žárově zinkováno</t>
  </si>
  <si>
    <t>- branka s kari sítí po celé ploše
- zabraňuje poškození navíjecích příček a vrat u štítu zvířaty
Rozměr: 3000-3500 mm
Výška oblouku: 1550mm
Průměr oblouku: 60mm
Výplň: 42mm
Počet podélných příček: 2
Počet svislých příček: 1
Rozměr kari sítě: 100x100x5 mm
Povrchová úprava: žárově zinkováno</t>
  </si>
  <si>
    <t>- sklápěcí závora umožňující dočasné přepažení přeháněcích koridorů
- protipružina zajišťuje snadné zdvihnutí závory
Délka: 5500mm (zkrátitelná)
Povrchová úprava: žárově zinkováno</t>
  </si>
  <si>
    <t>Branka padací - průchod</t>
  </si>
  <si>
    <t>- zkrácená padací branka
- pant s možností pravého i levého uchycení branky
Délka: 500mm
Výška oblouku: 358mm
Průměr oblouku: 42mm
Povrchová úprava: žárově zinkováno</t>
  </si>
  <si>
    <t>- umožňuje vyosenou montáž branky
Povrchová úprava: žárově zinkováno
Montáž na sloupek: 102mm
Oblouk branky: 60mm</t>
  </si>
  <si>
    <t>Zajištění branky na sloupek 102</t>
  </si>
  <si>
    <t>Zajištění branky na sloupek 102 dlouhé</t>
  </si>
  <si>
    <t>-Umožňuje zajištění branky na svislý sloupek
- kroužek s "áčkem" navlečený na sloupek
- zajištění pomocí šroubu
- prodloužená varianta
Povrchová úprava: žárově zinkováno</t>
  </si>
  <si>
    <t>Napájecí žlab s nerezovou vanou a pozinkovanou nosnou konstrukcí. 
- vyhřívání žlabu
- možnost osazení na nerezovou nebo žárově zinkovanou nohu
ŠxDxV = 600x2120x316mm
Vnitřní objem žlabu: 130l
Počet napájecích míst: 3
Doporučená max. kapacita: 40VDJ
Příkon žlabu: 240W</t>
  </si>
  <si>
    <t>Napájecí žlab s nerezovou vanou a pozinkovanou nosnou konstrukcí. 
- vyhřívání žlabu
- možnost osazení na nerezovou nebo žárově zinkovanou nohu
ŠxDxV = 600x1420x316mm
Vnitřní objem žlabu: 80l
Počet napájecích míst: 2
Doporučená max. kapacita: 30VDJ
Příkon žlabu: 200W</t>
  </si>
  <si>
    <t>Podpěra žlabu do betonu</t>
  </si>
  <si>
    <t>Podpěrná noha pro dlouhé žlaby
- určená k zabetonování
ŠxDxV = 43x200x680mm
Nerezová konstrukce</t>
  </si>
  <si>
    <t>Panel pro automatické řízení vyhrnovacích lopat.
- podpora hydraulického vymezení napnutí řetězu
- nastavení až 24 startovacích časů
- možnost zimního režimu lopat
- modul s klávesnicí a displayem
- chybové hlášení s historií uložení
- ovládání automatického uvolňování tlaku</t>
  </si>
  <si>
    <t>Pohonná jednotka řetězové lopaty</t>
  </si>
  <si>
    <t>Pohonná jednotka pro řetězové lopaty vyhrnující kejdu ze stáje.
- automatické napínání řetězu pomocí hydrauliky
- automatické odvzdušňování 
- display s popisem provozních stavů
- 1 pohonná jednotka na okruh lopat
- uložení řetězu pod úrovní podlahy
- žárově zinkovaná úprava
Příkon motoru: 1,1kW
ŠxDxV = 610x1100x2000mm</t>
  </si>
  <si>
    <t xml:space="preserve">Řetězová lopata </t>
  </si>
  <si>
    <t>- výška lopaty: 200mm
- pevné neprůchozí uchycení řetězu
- určená pro chodby šírky 3-4m
- určená pro vodící středový profil - válcované U65 dle normy DIN 1026-1
- odlehečená konstrukce, jednoduché složení lopaty pro průjezd technikou
- kovové stěráky pro nové podlahy
- gumové stěráky pro výměnu po 3 měsících (součást dodávky)</t>
  </si>
  <si>
    <t>Kryt s rámem kladky rohové</t>
  </si>
  <si>
    <t>- kryt rohové kladky 725x725 4mm plech
- umisťuje se u pohonné jednotky
Povrchová úprava: žárové zinkování</t>
  </si>
  <si>
    <t>Kryt s rámem velký kladky rohové</t>
  </si>
  <si>
    <t>- kryt rohové kladky 900x600 4mm plech,žárově zinkováno
- umisťuje se u šítu bez pohonné jednotky
Povrchová úprava: žárové zinkování</t>
  </si>
  <si>
    <t>Rohová kladka</t>
  </si>
  <si>
    <t>- rohová kladka pro svařovaný řetěz pod úrovní podlahy
- žárově zinkováno,kladka z litiny
- ložisko ze sklotextitu (vyšší životnost)</t>
  </si>
  <si>
    <t xml:space="preserve">Spojka řetězová 13x36 </t>
  </si>
  <si>
    <t>- háček umožňující pohodlné složení lopat</t>
  </si>
  <si>
    <t>Prstová zábrana</t>
  </si>
  <si>
    <t>- včetně pantu k uchycení na jekl
- tlumící doraz
- možnost pootevření brány pro učení zvířat k průchodu
- možnost zajištění (zavření) pomocí čepu)
Rozteč: 280mm
Povrchová úprava: žárově zinkováno</t>
  </si>
  <si>
    <t>Kroužek zajišťovací 102</t>
  </si>
  <si>
    <t xml:space="preserve">Řetěz vyvěšení </t>
  </si>
  <si>
    <t>- pro vyvěšení dlouhých a těžkých branek na čep
- je nutné sloupek branky ukotvit do nosné konstrukce stáje
- opatřen kroužkem na nasazení na čep nosného sliuku
Délka: 3000mm
Povrchová úprava: žárově zinkováno</t>
  </si>
  <si>
    <t>Silo - horizontálně dělené (12t)</t>
  </si>
  <si>
    <t>Objem: 20m3  (12t)
Počet nohou: 4
Výška: 7350mm
Šířka: 2360m
Doporučená základová deska: 3x3m; 400mm síla
- včetně žebříku
- horizontálně dělené</t>
  </si>
  <si>
    <t>Prodloužení nohou</t>
  </si>
  <si>
    <t>- sada 4ks
- prodloužení o 0,8m
- součástí jsou i rozpěrné tyče k ukotvení na nohy sila</t>
  </si>
  <si>
    <t>Silo - kotvící sada pro 4 nohy</t>
  </si>
  <si>
    <t>Přechod plnění sila se šoupětem</t>
  </si>
  <si>
    <t>Komplet</t>
  </si>
  <si>
    <t>Výpusť sila</t>
  </si>
  <si>
    <t>- výpusť se spodním průměrem 448mm</t>
  </si>
  <si>
    <t>Montážní otvor: kruhový 440mm
Připojovaný dopravník: šnekový 150mm
- přechodový díl ze sila se šoupětem
- možnost nastavení sklonu dopravníku při instalaci</t>
  </si>
  <si>
    <t>Šnekový dopravník</t>
  </si>
  <si>
    <t>Průměr: 150mm
Délka: 5m
Výkon: 2,2kW
- včetně materiálu pro vyvěšení</t>
  </si>
  <si>
    <t>Rukáv k silu</t>
  </si>
  <si>
    <t>Průměr: 200mm
Délka: 2m
- slouží k snížení prášení při vyskladňování sila.</t>
  </si>
  <si>
    <t>Redukce výpusti sila</t>
  </si>
  <si>
    <t>Přechod se šoupětem</t>
  </si>
  <si>
    <t>- přechodový díl ze sila do dopravníku
- včetně šoupětě</t>
  </si>
  <si>
    <t>Násypka dopravníku koncová</t>
  </si>
  <si>
    <t>- koncová násypka systému suchého krmení pro lano s terčíky o pr. 34 mm
- vstup a výstup dopravníku na jedné straně
- nerezová skříň + plastová kladka</t>
  </si>
  <si>
    <t>Trubka dopravní TP Ø50mm, délka 5,8m</t>
  </si>
  <si>
    <t>Pohonná jednotka terčíkového dopravníku</t>
  </si>
  <si>
    <t>- komplet včetně příslušenství
- motor 0,75kW,3x230V/3x400V, 50 Hz,1400ot./min
- výkonnost při 60% zaplnění 1212l/hod</t>
  </si>
  <si>
    <t>Konzola pro pohonnou jednotku</t>
  </si>
  <si>
    <t>- slouží k uchycení jednotky na stěnu</t>
  </si>
  <si>
    <t>Vývodka</t>
  </si>
  <si>
    <t>PG36 + matice</t>
  </si>
  <si>
    <t>T-kus s držákem pro senzor</t>
  </si>
  <si>
    <t>Kapacitní senzor programovatelný</t>
  </si>
  <si>
    <t>- senzor pro detekci pevných a sypkých materiálů
- čidla mají relé výstup včetně spínače
- LED indikace singalizující stav</t>
  </si>
  <si>
    <t>Výpad spirálového dopranvíku</t>
  </si>
  <si>
    <t>- žlutá barva
Průměr dopravníku: 50,8mm</t>
  </si>
  <si>
    <t>Spojka lana spirálového dopravníku</t>
  </si>
  <si>
    <t>- zkosená konstrukce
Průměr dopravníku: 50,8mm</t>
  </si>
  <si>
    <t xml:space="preserve">- ovládací panel určený k řízení krmného okruhu </t>
  </si>
  <si>
    <t>Násypka plastová</t>
  </si>
  <si>
    <t>- násypka plastová pro systém miskového krmení
Objem: 140l</t>
  </si>
  <si>
    <t>Ovládací panel pro 1 okruh</t>
  </si>
  <si>
    <t>Nosný L profil</t>
  </si>
  <si>
    <t>- používá se k zavěšení technologie
- ohýbaný perforovaný profil
- 52x52x3mm
L=2000mm</t>
  </si>
  <si>
    <t>Drbadlo závěsné výkyvné</t>
  </si>
  <si>
    <t>Zavěsné drbadlo umožňující pohyb ve dvou osách.
- dodávka včetně závěsné konzole
- montáž na stěnu nebo sloupek 102
- vhodné pro krávy starší 1 roku
- funkce automatického zapnutí a vypnutí
Doporučená max kapacita: 50 krav
Krytí: IP55
Rychlost otáčení: 31 rpm
ŠxDxV = 1130x430x1480mm</t>
  </si>
  <si>
    <r>
      <t xml:space="preserve">Separátor šnekový , </t>
    </r>
    <r>
      <rPr>
        <sz val="12"/>
        <rFont val="Arial Narrow"/>
        <family val="2"/>
        <charset val="238"/>
      </rPr>
      <t>příkon 5,5 kW, s vibrátorem, délka síta 520 mm síto s mezerou 1 mm, vibrátor na vstupu kejdy do separátoru, s tlakovým čidlem kejdy pro vypnutí separátrou při přerušení dodávky kejdy, spínač na výstupu separátu pro vypnutí separátoru při uvolnění špuntu separátu</t>
    </r>
  </si>
  <si>
    <t>Montážní a kotevní materiál dopravníku</t>
  </si>
  <si>
    <t>Technologické vybavení stáje - celková suma</t>
  </si>
  <si>
    <t>Název akce:</t>
  </si>
  <si>
    <t>Výstavba zemědělské farmy</t>
  </si>
  <si>
    <t>Stavebník:</t>
  </si>
  <si>
    <t>Jan Magoči, Střelské Hoštice 61</t>
  </si>
  <si>
    <r>
      <t xml:space="preserve">Název akce: </t>
    </r>
    <r>
      <rPr>
        <sz val="11"/>
        <rFont val="Arial CE"/>
        <charset val="238"/>
      </rPr>
      <t>Výstavba zemědělské farmy</t>
    </r>
  </si>
  <si>
    <r>
      <t>Stavebník:</t>
    </r>
    <r>
      <rPr>
        <sz val="10"/>
        <rFont val="Arial"/>
        <family val="2"/>
        <charset val="238"/>
      </rPr>
      <t xml:space="preserve"> Jan Magoči, Střelské Hoštice 61</t>
    </r>
  </si>
  <si>
    <t>Technologické vybavení - chlazení mléka</t>
  </si>
  <si>
    <t>Kotevní sloupek</t>
  </si>
  <si>
    <t>Třmen M8-42 s protikusem komplet</t>
  </si>
  <si>
    <t>SOUBOR</t>
  </si>
  <si>
    <t>Technologie dojení</t>
  </si>
  <si>
    <t>Technologie dojení - dojící robot</t>
  </si>
  <si>
    <t>Lamelové průchody</t>
  </si>
  <si>
    <t>Lišta 1980 N</t>
  </si>
  <si>
    <t>Lamela folie - do 3000 N</t>
  </si>
  <si>
    <t>- 3mm silná foliová lamela
- včetně závěsu v nerezovém provedení</t>
  </si>
  <si>
    <t>- zakrátitelná lišta k zavěšení lamelových průhodů
- nerezové provedení
- umožňuje zavěšení lamel s překrytím</t>
  </si>
  <si>
    <t>c</t>
  </si>
  <si>
    <t>Technologie ohřevu vody</t>
  </si>
  <si>
    <t>Boiler 300l</t>
  </si>
  <si>
    <t>Objem: 300l
Nejvyšší dovolený tlak: 10bar
Výkon topného tělesa 6kW
- tepelná izolace s vrchní plastovou fólií
- antikorozní ochrana magnéziovou anodou
- vnitřní povrchová úprava ocelové nádoby zinkovou barvou s atestem pro pitnou vodu do 100°C</t>
  </si>
  <si>
    <t>Pojistná sestava</t>
  </si>
  <si>
    <t>- uzavírací armatura
- zkušební kohout
- zpětná armatura
- pojistný ventil 8bar
- vypouštěcí a vzorkovací armatura
- ukazovací tlakoměr
- odvdzušňovací kohout
- pojistný ventil
- teploměr</t>
  </si>
  <si>
    <t>Skupina technologie 2</t>
  </si>
  <si>
    <t>Dojící robot - automatický dojící systém</t>
  </si>
  <si>
    <t>- automatický dojící systém
- 12,1'' dotykový display pro přímé ovládání robota
- úsprné čerpadlo s frekvenčním měničem
- celý proces dojení včetně čištění struku v jednom nasazení
- možnost separace mléka dle čtvrtí
- zdrojová servisní jednotka umožňující pohodlný servis zařízení
- zaměření a nasazení pomocí 3D kamery
- plovoucí rameno - při pohybu dojeného zvířete kopíruje jeho pohyb
- příprava pro připojení soustavy pro odběr vzorků</t>
  </si>
  <si>
    <t>Zásobovací jednotka</t>
  </si>
  <si>
    <t>- jednotka řídicí tok všech médií přes robota
- včetně automatické dávkovací jednotky chemie</t>
  </si>
  <si>
    <t>Systém dopravy mléka</t>
  </si>
  <si>
    <t>- sestava dopravy mléka od robota do mléčnice</t>
  </si>
  <si>
    <t>Mléčný filtr</t>
  </si>
  <si>
    <t>- integrován do mléčného potrubí
- včetně ovládacího tlačítka, které vyprázdní potrubí tlakovým vzduchem před výměnou filtru
- alarm hlídající počet hodin od poslední výměny</t>
  </si>
  <si>
    <t xml:space="preserve">Separace mléka </t>
  </si>
  <si>
    <t>- jednotuchá separace mléka do konve</t>
  </si>
  <si>
    <t>Systém podtlaku</t>
  </si>
  <si>
    <t>Výkon: 400l/min
Pohonný motor: 1,1kW
- plastový vzdušník 30l</t>
  </si>
  <si>
    <t>Tlakový vzduch</t>
  </si>
  <si>
    <t>Výkon: 240l/min
Tlak: 8bar
- včetně vnitřního chlazení motoru
- včetně 50m propojovcí hadice s montážním žlábkem</t>
  </si>
  <si>
    <t>Selekce</t>
  </si>
  <si>
    <t>- identifikace selekce v robotu
- kriteria pro selekci se zadávají pomocí programu robota
- pneumatické válce umožňující plynulé nastavení poloměrů otevírání</t>
  </si>
  <si>
    <t>Respondéry</t>
  </si>
  <si>
    <t>Hardware rozvaděče</t>
  </si>
  <si>
    <t>- vybavení technologického rozvaděče robota pro propojení s řídicím softwarem</t>
  </si>
  <si>
    <t>Příslušenství chlazení</t>
  </si>
  <si>
    <t>- sestava ventilů pro propojení robota s chladícím tankem
- ovládací box umožňující mlékaři vypnout dojení v robotu (po podojení posledního zvířete) přímo z mléčnice
- automatický blokační systém otevření výpusti tanku při dojení robota</t>
  </si>
  <si>
    <t>Technologické vybavení - systém dojení</t>
  </si>
  <si>
    <t>01 - Skupina technologie</t>
  </si>
  <si>
    <t>02 - Skupina technologie</t>
  </si>
  <si>
    <t>03 - Skupina technologie</t>
  </si>
  <si>
    <t>04 - Skupina technologie</t>
  </si>
  <si>
    <t>05 - Skupina technologie</t>
  </si>
  <si>
    <t>Boční plachta Mechanická</t>
  </si>
  <si>
    <t>- všechny prvky pozinkované
- včetně mechanického navijáku
- kvalitní průsvitná výplň 550 g/m2
- opěrná síť s okem 3x3cm</t>
  </si>
  <si>
    <t>Zámek trubky 60</t>
  </si>
  <si>
    <t xml:space="preserve">Spona TVZ 60/60 </t>
  </si>
  <si>
    <t>Třmen kruhový M8 - 63x25G</t>
  </si>
  <si>
    <t>Třmen plochý  60/40x5 Z</t>
  </si>
  <si>
    <t xml:space="preserve">- slouží k uchycení trubky na stěnu
Povrchová úprava: žárově zinkováno
Průměr připojované trubky: 60mm </t>
  </si>
  <si>
    <t>- spona pro spojení boční zábrany a průběžné nosné trubky
- + šroub stahující sponu + šroub pro svrtání s boční zábranou
Povrchová úprava: žárově zinkováno
Montáž na trubku: 60mm
Průměr připojované trubky: 60mm</t>
  </si>
  <si>
    <t xml:space="preserve">CENU ZA MONTÁŽ VYPLNIT DO ZELENÉHO POLE NÍŽE
</t>
  </si>
  <si>
    <t>Separační branka</t>
  </si>
  <si>
    <t>- třídicí branka umístěná za dojícím robotem
- dvojcestná -&gt; separace + produkce</t>
  </si>
  <si>
    <t>Technologické vybavení stáje - Kejdová  část (suchostojné + porodna)</t>
  </si>
  <si>
    <t>Technologické vybavení stáje - stlaná část (produkční)</t>
  </si>
  <si>
    <t>60ks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</si>
</sst>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-#,##0.00"/>
    <numFmt numFmtId="165" formatCode="#,##0.00\ &quot;Kč&quot;"/>
    <numFmt numFmtId="166" formatCode="#,##0.00\ _K_č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2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color theme="1"/>
      <name val="Arial"/>
      <family val="2"/>
      <charset val="238"/>
    </font>
    <font>
      <b/>
      <sz val="16"/>
      <color indexed="8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8"/>
      <color rgb="FFFF0000"/>
      <name val="Arial Narrow"/>
      <family val="2"/>
      <charset val="238"/>
    </font>
    <font>
      <b/>
      <sz val="20"/>
      <color indexed="8"/>
      <name val="Arial Narrow"/>
      <family val="2"/>
      <charset val="238"/>
    </font>
    <font>
      <b/>
      <sz val="26"/>
      <color indexed="8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color indexed="8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8"/>
      <name val="Arial CE"/>
      <family val="2"/>
      <charset val="238"/>
    </font>
    <font>
      <sz val="1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440">
    <xf numFmtId="0" fontId="0" fillId="0" borderId="0" xfId="0"/>
    <xf numFmtId="0" fontId="2" fillId="0" borderId="0" xfId="1" applyNumberFormat="1"/>
    <xf numFmtId="4" fontId="2" fillId="0" borderId="0" xfId="1" applyNumberFormat="1"/>
    <xf numFmtId="0" fontId="2" fillId="0" borderId="0" xfId="1"/>
    <xf numFmtId="0" fontId="6" fillId="0" borderId="0" xfId="1" applyFont="1" applyAlignment="1">
      <alignment horizontal="left" indent="1"/>
    </xf>
    <xf numFmtId="0" fontId="2" fillId="0" borderId="0" xfId="1" applyAlignment="1">
      <alignment vertical="center"/>
    </xf>
    <xf numFmtId="4" fontId="2" fillId="0" borderId="0" xfId="1" applyNumberFormat="1" applyAlignment="1">
      <alignment vertic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8" fillId="0" borderId="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4" fontId="9" fillId="0" borderId="7" xfId="1" applyNumberFormat="1" applyFont="1" applyBorder="1" applyAlignment="1">
      <alignment vertical="center"/>
    </xf>
    <xf numFmtId="4" fontId="9" fillId="0" borderId="10" xfId="1" applyNumberFormat="1" applyFont="1" applyBorder="1" applyAlignment="1">
      <alignment vertical="center"/>
    </xf>
    <xf numFmtId="0" fontId="2" fillId="0" borderId="18" xfId="1" applyBorder="1"/>
    <xf numFmtId="164" fontId="8" fillId="0" borderId="15" xfId="1" applyNumberFormat="1" applyFont="1" applyBorder="1" applyAlignment="1">
      <alignment horizontal="right" vertical="center"/>
    </xf>
    <xf numFmtId="4" fontId="9" fillId="0" borderId="15" xfId="1" applyNumberFormat="1" applyFont="1" applyBorder="1" applyAlignment="1">
      <alignment vertical="center"/>
    </xf>
    <xf numFmtId="0" fontId="7" fillId="0" borderId="18" xfId="1" applyFont="1" applyFill="1" applyBorder="1" applyAlignment="1" applyProtection="1">
      <alignment horizontal="center" vertical="center" wrapText="1"/>
    </xf>
    <xf numFmtId="164" fontId="8" fillId="4" borderId="15" xfId="1" applyNumberFormat="1" applyFont="1" applyFill="1" applyBorder="1" applyAlignment="1">
      <alignment horizontal="right" vertical="center"/>
    </xf>
    <xf numFmtId="0" fontId="7" fillId="4" borderId="16" xfId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8" fillId="0" borderId="0" xfId="1" applyNumberFormat="1" applyFont="1" applyBorder="1" applyAlignment="1">
      <alignment horizontal="right" vertical="center"/>
    </xf>
    <xf numFmtId="10" fontId="7" fillId="3" borderId="17" xfId="1" applyNumberFormat="1" applyFont="1" applyFill="1" applyBorder="1" applyAlignment="1" applyProtection="1">
      <alignment horizontal="center" vertical="center"/>
    </xf>
    <xf numFmtId="10" fontId="7" fillId="2" borderId="17" xfId="1" applyNumberFormat="1" applyFont="1" applyFill="1" applyBorder="1" applyAlignment="1" applyProtection="1">
      <alignment horizontal="center" vertical="center"/>
    </xf>
    <xf numFmtId="2" fontId="7" fillId="3" borderId="17" xfId="1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0" fontId="8" fillId="0" borderId="6" xfId="1" applyFont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8" fillId="0" borderId="26" xfId="1" applyFont="1" applyBorder="1" applyAlignment="1">
      <alignment horizontal="right" vertical="center"/>
    </xf>
    <xf numFmtId="165" fontId="6" fillId="0" borderId="13" xfId="1" applyNumberFormat="1" applyFont="1" applyFill="1" applyBorder="1" applyAlignment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vertical="center" wrapText="1"/>
    </xf>
    <xf numFmtId="4" fontId="9" fillId="0" borderId="3" xfId="1" applyNumberFormat="1" applyFont="1" applyBorder="1" applyAlignment="1">
      <alignment vertical="center"/>
    </xf>
    <xf numFmtId="0" fontId="8" fillId="0" borderId="25" xfId="1" applyFont="1" applyBorder="1" applyAlignment="1">
      <alignment horizontal="right" vertical="center"/>
    </xf>
    <xf numFmtId="0" fontId="14" fillId="0" borderId="0" xfId="0" applyFont="1" applyBorder="1" applyAlignment="1"/>
    <xf numFmtId="0" fontId="17" fillId="0" borderId="14" xfId="1" applyFont="1" applyFill="1" applyBorder="1" applyAlignment="1" applyProtection="1">
      <alignment horizontal="left" vertical="center"/>
    </xf>
    <xf numFmtId="0" fontId="20" fillId="0" borderId="0" xfId="1" applyFont="1"/>
    <xf numFmtId="0" fontId="2" fillId="0" borderId="0" xfId="1" applyFont="1"/>
    <xf numFmtId="0" fontId="18" fillId="0" borderId="0" xfId="1" applyFont="1" applyFill="1" applyBorder="1" applyAlignment="1" applyProtection="1">
      <alignment vertical="center" wrapText="1"/>
    </xf>
    <xf numFmtId="164" fontId="8" fillId="0" borderId="6" xfId="1" applyNumberFormat="1" applyFont="1" applyBorder="1" applyAlignment="1">
      <alignment horizontal="right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19" fillId="0" borderId="0" xfId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0" fontId="19" fillId="0" borderId="11" xfId="1" applyFont="1" applyFill="1" applyBorder="1" applyAlignment="1">
      <alignment vertical="center"/>
    </xf>
    <xf numFmtId="165" fontId="6" fillId="0" borderId="14" xfId="1" applyNumberFormat="1" applyFont="1" applyFill="1" applyBorder="1" applyAlignment="1">
      <alignment vertical="center"/>
    </xf>
    <xf numFmtId="0" fontId="15" fillId="0" borderId="0" xfId="1" applyFont="1" applyFill="1" applyBorder="1" applyAlignment="1" applyProtection="1">
      <alignment vertical="center" wrapText="1"/>
    </xf>
    <xf numFmtId="0" fontId="21" fillId="0" borderId="14" xfId="1" applyFont="1" applyFill="1" applyBorder="1" applyAlignment="1" applyProtection="1">
      <alignment horizontal="left" vertical="center"/>
    </xf>
    <xf numFmtId="165" fontId="21" fillId="0" borderId="13" xfId="1" applyNumberFormat="1" applyFont="1" applyFill="1" applyBorder="1" applyAlignment="1"/>
    <xf numFmtId="166" fontId="21" fillId="0" borderId="0" xfId="1" applyNumberFormat="1" applyFont="1" applyFill="1" applyAlignment="1">
      <alignment horizontal="left"/>
    </xf>
    <xf numFmtId="0" fontId="22" fillId="0" borderId="0" xfId="1" applyFont="1" applyFill="1" applyBorder="1" applyAlignment="1">
      <alignment horizontal="right"/>
    </xf>
    <xf numFmtId="0" fontId="21" fillId="0" borderId="14" xfId="1" applyFont="1" applyFill="1" applyBorder="1" applyAlignment="1">
      <alignment horizontal="left"/>
    </xf>
    <xf numFmtId="4" fontId="2" fillId="0" borderId="14" xfId="1" applyNumberFormat="1" applyBorder="1"/>
    <xf numFmtId="165" fontId="23" fillId="0" borderId="0" xfId="1" applyNumberFormat="1" applyFont="1"/>
    <xf numFmtId="0" fontId="15" fillId="0" borderId="0" xfId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vertical="center"/>
    </xf>
    <xf numFmtId="165" fontId="16" fillId="0" borderId="14" xfId="1" applyNumberFormat="1" applyFont="1" applyFill="1" applyBorder="1" applyAlignment="1">
      <alignment vertical="center"/>
    </xf>
    <xf numFmtId="0" fontId="2" fillId="0" borderId="14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27" xfId="1" applyFont="1" applyFill="1" applyBorder="1" applyAlignment="1" applyProtection="1">
      <alignment horizontal="left" vertical="center"/>
    </xf>
    <xf numFmtId="165" fontId="16" fillId="0" borderId="23" xfId="1" applyNumberFormat="1" applyFont="1" applyFill="1" applyBorder="1" applyAlignment="1"/>
    <xf numFmtId="4" fontId="9" fillId="0" borderId="6" xfId="1" applyNumberFormat="1" applyFont="1" applyBorder="1" applyAlignment="1">
      <alignment vertical="center"/>
    </xf>
    <xf numFmtId="0" fontId="8" fillId="0" borderId="1" xfId="1" applyFont="1" applyBorder="1" applyAlignment="1">
      <alignment horizontal="right" vertical="center"/>
    </xf>
    <xf numFmtId="164" fontId="8" fillId="0" borderId="32" xfId="1" applyNumberFormat="1" applyFont="1" applyBorder="1" applyAlignment="1">
      <alignment horizontal="right" vertical="center"/>
    </xf>
    <xf numFmtId="164" fontId="8" fillId="0" borderId="31" xfId="1" applyNumberFormat="1" applyFont="1" applyBorder="1" applyAlignment="1">
      <alignment horizontal="right" vertical="center"/>
    </xf>
    <xf numFmtId="0" fontId="8" fillId="0" borderId="3" xfId="1" applyNumberFormat="1" applyFont="1" applyBorder="1" applyAlignment="1">
      <alignment horizontal="center" vertical="center"/>
    </xf>
    <xf numFmtId="164" fontId="8" fillId="0" borderId="33" xfId="1" applyNumberFormat="1" applyFont="1" applyBorder="1" applyAlignment="1">
      <alignment horizontal="right" vertical="center"/>
    </xf>
    <xf numFmtId="0" fontId="2" fillId="0" borderId="27" xfId="1" applyFont="1" applyFill="1" applyBorder="1" applyAlignment="1" applyProtection="1">
      <alignment vertical="center"/>
    </xf>
    <xf numFmtId="165" fontId="6" fillId="0" borderId="23" xfId="1" applyNumberFormat="1" applyFont="1" applyFill="1" applyBorder="1" applyAlignment="1"/>
    <xf numFmtId="0" fontId="7" fillId="0" borderId="6" xfId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center" vertical="center"/>
    </xf>
    <xf numFmtId="164" fontId="8" fillId="4" borderId="6" xfId="1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2" fillId="0" borderId="3" xfId="1" applyBorder="1"/>
    <xf numFmtId="0" fontId="7" fillId="4" borderId="8" xfId="1" applyFont="1" applyFill="1" applyBorder="1" applyAlignment="1" applyProtection="1">
      <alignment horizontal="center" vertical="center" wrapText="1"/>
    </xf>
    <xf numFmtId="10" fontId="7" fillId="3" borderId="9" xfId="1" applyNumberFormat="1" applyFont="1" applyFill="1" applyBorder="1" applyAlignment="1" applyProtection="1">
      <alignment horizontal="center" vertical="center"/>
    </xf>
    <xf numFmtId="10" fontId="7" fillId="2" borderId="9" xfId="1" applyNumberFormat="1" applyFont="1" applyFill="1" applyBorder="1" applyAlignment="1" applyProtection="1">
      <alignment horizontal="center" vertical="center"/>
    </xf>
    <xf numFmtId="2" fontId="7" fillId="3" borderId="9" xfId="1" applyNumberFormat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/>
    </xf>
    <xf numFmtId="0" fontId="9" fillId="0" borderId="6" xfId="1" applyFont="1" applyFill="1" applyBorder="1" applyAlignment="1" applyProtection="1">
      <alignment horizontal="left" vertical="center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left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24" fillId="0" borderId="8" xfId="5" applyFont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11" fillId="0" borderId="0" xfId="0" applyFont="1" applyAlignment="1"/>
    <xf numFmtId="0" fontId="2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0" fillId="0" borderId="0" xfId="0" applyAlignment="1"/>
    <xf numFmtId="14" fontId="11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0" fontId="21" fillId="0" borderId="0" xfId="1" applyFont="1" applyFill="1" applyBorder="1" applyAlignment="1">
      <alignment horizontal="left"/>
    </xf>
    <xf numFmtId="165" fontId="21" fillId="0" borderId="0" xfId="1" applyNumberFormat="1" applyFont="1" applyFill="1" applyBorder="1" applyAlignment="1"/>
    <xf numFmtId="0" fontId="24" fillId="0" borderId="4" xfId="5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left"/>
    </xf>
    <xf numFmtId="165" fontId="6" fillId="0" borderId="0" xfId="1" applyNumberFormat="1" applyFont="1" applyFill="1" applyBorder="1" applyAlignment="1"/>
    <xf numFmtId="0" fontId="6" fillId="4" borderId="14" xfId="1" applyFont="1" applyFill="1" applyBorder="1" applyAlignment="1" applyProtection="1">
      <alignment horizontal="center" vertical="center"/>
    </xf>
    <xf numFmtId="0" fontId="7" fillId="4" borderId="14" xfId="1" applyFont="1" applyFill="1" applyBorder="1" applyAlignment="1" applyProtection="1">
      <alignment horizontal="center" vertical="center"/>
    </xf>
    <xf numFmtId="0" fontId="7" fillId="4" borderId="14" xfId="1" applyFont="1" applyFill="1" applyBorder="1" applyAlignment="1" applyProtection="1">
      <alignment horizontal="center" vertical="center" wrapText="1"/>
    </xf>
    <xf numFmtId="0" fontId="7" fillId="4" borderId="14" xfId="1" applyNumberFormat="1" applyFont="1" applyFill="1" applyBorder="1" applyAlignment="1" applyProtection="1">
      <alignment horizontal="center" vertical="center" wrapText="1"/>
    </xf>
    <xf numFmtId="4" fontId="7" fillId="4" borderId="14" xfId="1" applyNumberFormat="1" applyFont="1" applyFill="1" applyBorder="1" applyAlignment="1" applyProtection="1">
      <alignment horizontal="center" vertical="center" wrapText="1"/>
    </xf>
    <xf numFmtId="0" fontId="25" fillId="0" borderId="2" xfId="1" applyFont="1" applyFill="1" applyBorder="1" applyAlignment="1" applyProtection="1">
      <alignment horizontal="center" vertical="center" wrapText="1"/>
    </xf>
    <xf numFmtId="0" fontId="7" fillId="4" borderId="34" xfId="1" applyFont="1" applyFill="1" applyBorder="1" applyAlignment="1" applyProtection="1">
      <alignment horizontal="center" vertical="center"/>
    </xf>
    <xf numFmtId="0" fontId="7" fillId="4" borderId="34" xfId="1" applyFont="1" applyFill="1" applyBorder="1" applyAlignment="1" applyProtection="1">
      <alignment horizontal="center" vertical="center" wrapText="1"/>
    </xf>
    <xf numFmtId="0" fontId="7" fillId="4" borderId="34" xfId="1" applyNumberFormat="1" applyFont="1" applyFill="1" applyBorder="1" applyAlignment="1" applyProtection="1">
      <alignment horizontal="center" vertical="center" wrapText="1"/>
    </xf>
    <xf numFmtId="4" fontId="7" fillId="4" borderId="34" xfId="1" applyNumberFormat="1" applyFont="1" applyFill="1" applyBorder="1" applyAlignment="1" applyProtection="1">
      <alignment horizontal="center" vertical="center" wrapText="1"/>
    </xf>
    <xf numFmtId="0" fontId="25" fillId="0" borderId="6" xfId="1" applyFont="1" applyFill="1" applyBorder="1" applyAlignment="1" applyProtection="1">
      <alignment horizontal="center" vertical="center" wrapText="1"/>
    </xf>
    <xf numFmtId="0" fontId="8" fillId="0" borderId="5" xfId="1" applyFont="1" applyBorder="1" applyAlignment="1">
      <alignment horizontal="right" vertical="center"/>
    </xf>
    <xf numFmtId="0" fontId="8" fillId="0" borderId="8" xfId="1" applyFont="1" applyBorder="1" applyAlignment="1">
      <alignment horizontal="right" vertical="center"/>
    </xf>
    <xf numFmtId="0" fontId="25" fillId="0" borderId="9" xfId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/>
    </xf>
    <xf numFmtId="0" fontId="7" fillId="0" borderId="35" xfId="1" applyFont="1" applyFill="1" applyBorder="1" applyAlignment="1" applyProtection="1">
      <alignment horizontal="center" vertical="center"/>
    </xf>
    <xf numFmtId="0" fontId="9" fillId="0" borderId="35" xfId="5" applyFont="1" applyBorder="1"/>
    <xf numFmtId="0" fontId="9" fillId="0" borderId="36" xfId="5" applyFont="1" applyBorder="1"/>
    <xf numFmtId="0" fontId="9" fillId="0" borderId="4" xfId="1" applyFont="1" applyFill="1" applyBorder="1" applyAlignment="1" applyProtection="1">
      <alignment horizontal="left" vertical="center"/>
    </xf>
    <xf numFmtId="0" fontId="9" fillId="0" borderId="5" xfId="1" applyFont="1" applyFill="1" applyBorder="1" applyAlignment="1" applyProtection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1" applyFont="1" applyFill="1" applyBorder="1" applyAlignment="1" applyProtection="1">
      <alignment horizontal="left" vertical="center"/>
    </xf>
    <xf numFmtId="14" fontId="11" fillId="0" borderId="0" xfId="0" applyNumberFormat="1" applyFont="1" applyAlignment="1"/>
    <xf numFmtId="0" fontId="19" fillId="0" borderId="0" xfId="1" applyFont="1"/>
    <xf numFmtId="0" fontId="15" fillId="0" borderId="0" xfId="0" applyFont="1" applyBorder="1" applyAlignment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165" fontId="16" fillId="0" borderId="0" xfId="1" applyNumberFormat="1" applyFont="1" applyFill="1" applyBorder="1" applyAlignment="1">
      <alignment horizontal="center" vertical="center"/>
    </xf>
    <xf numFmtId="165" fontId="16" fillId="0" borderId="13" xfId="1" applyNumberFormat="1" applyFont="1" applyFill="1" applyBorder="1" applyAlignment="1">
      <alignment horizontal="right" vertical="center"/>
    </xf>
    <xf numFmtId="165" fontId="16" fillId="0" borderId="14" xfId="1" applyNumberFormat="1" applyFont="1" applyFill="1" applyBorder="1" applyAlignment="1">
      <alignment horizontal="right" vertical="center"/>
    </xf>
    <xf numFmtId="0" fontId="16" fillId="0" borderId="1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6" fillId="0" borderId="14" xfId="1" applyFont="1" applyFill="1" applyBorder="1" applyAlignment="1" applyProtection="1">
      <alignment horizontal="left" vertical="center"/>
    </xf>
    <xf numFmtId="0" fontId="6" fillId="0" borderId="0" xfId="1" applyFont="1"/>
    <xf numFmtId="0" fontId="4" fillId="0" borderId="0" xfId="1" applyFont="1" applyAlignment="1"/>
    <xf numFmtId="0" fontId="13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indent="1"/>
    </xf>
    <xf numFmtId="0" fontId="31" fillId="0" borderId="38" xfId="0" applyFont="1" applyBorder="1" applyAlignment="1">
      <alignment horizontal="left" inden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28" fillId="0" borderId="38" xfId="0" applyFont="1" applyBorder="1" applyAlignment="1">
      <alignment horizontal="left" vertical="center" indent="10"/>
    </xf>
    <xf numFmtId="0" fontId="39" fillId="0" borderId="0" xfId="0" applyFont="1" applyAlignment="1">
      <alignment horizontal="left" vertical="center" indent="1"/>
    </xf>
    <xf numFmtId="0" fontId="40" fillId="0" borderId="0" xfId="0" applyFont="1" applyAlignment="1">
      <alignment horizontal="left" vertical="center" indent="1"/>
    </xf>
    <xf numFmtId="0" fontId="41" fillId="0" borderId="35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left" vertical="center" wrapText="1" indent="1"/>
    </xf>
    <xf numFmtId="0" fontId="33" fillId="0" borderId="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left" vertical="center" wrapText="1" indent="1"/>
    </xf>
    <xf numFmtId="0" fontId="44" fillId="0" borderId="35" xfId="0" applyFont="1" applyBorder="1" applyAlignment="1">
      <alignment horizontal="left" vertical="center" wrapText="1" indent="1"/>
    </xf>
    <xf numFmtId="3" fontId="45" fillId="0" borderId="6" xfId="0" applyNumberFormat="1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 indent="1"/>
    </xf>
    <xf numFmtId="0" fontId="47" fillId="0" borderId="0" xfId="0" applyFont="1" applyAlignment="1">
      <alignment horizontal="left" vertical="center" indent="1"/>
    </xf>
    <xf numFmtId="0" fontId="48" fillId="0" borderId="35" xfId="0" applyFont="1" applyBorder="1" applyAlignment="1">
      <alignment horizontal="left" vertical="center" wrapText="1" indent="1"/>
    </xf>
    <xf numFmtId="3" fontId="43" fillId="0" borderId="6" xfId="0" applyNumberFormat="1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3" fontId="43" fillId="6" borderId="6" xfId="0" applyNumberFormat="1" applyFont="1" applyFill="1" applyBorder="1" applyAlignment="1">
      <alignment horizontal="right" vertical="center" indent="1"/>
    </xf>
    <xf numFmtId="0" fontId="32" fillId="0" borderId="44" xfId="0" applyFont="1" applyBorder="1" applyAlignment="1">
      <alignment horizontal="left" vertical="center" wrapText="1" indent="1"/>
    </xf>
    <xf numFmtId="0" fontId="43" fillId="0" borderId="35" xfId="0" applyFont="1" applyBorder="1" applyAlignment="1">
      <alignment horizontal="left" vertical="center" wrapText="1" indent="1"/>
    </xf>
    <xf numFmtId="0" fontId="32" fillId="0" borderId="46" xfId="0" applyFont="1" applyBorder="1" applyAlignment="1">
      <alignment horizontal="left" vertical="center" wrapText="1" indent="1"/>
    </xf>
    <xf numFmtId="0" fontId="32" fillId="0" borderId="44" xfId="0" applyFont="1" applyBorder="1" applyAlignment="1">
      <alignment horizontal="center" vertical="center" wrapText="1"/>
    </xf>
    <xf numFmtId="0" fontId="50" fillId="0" borderId="38" xfId="0" applyFont="1" applyBorder="1" applyAlignment="1">
      <alignment horizontal="left" vertical="center" indent="1"/>
    </xf>
    <xf numFmtId="0" fontId="44" fillId="0" borderId="0" xfId="0" applyFont="1" applyAlignment="1">
      <alignment horizontal="center" vertical="center"/>
    </xf>
    <xf numFmtId="0" fontId="51" fillId="0" borderId="0" xfId="0" applyFont="1"/>
    <xf numFmtId="0" fontId="32" fillId="0" borderId="0" xfId="0" applyFont="1" applyAlignment="1">
      <alignment horizontal="left" vertical="center" wrapText="1" indent="1"/>
    </xf>
    <xf numFmtId="0" fontId="47" fillId="0" borderId="40" xfId="0" applyFont="1" applyBorder="1" applyAlignment="1">
      <alignment horizontal="left" vertical="center" indent="1"/>
    </xf>
    <xf numFmtId="0" fontId="47" fillId="0" borderId="4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5" fillId="0" borderId="0" xfId="1" applyFont="1" applyFill="1" applyBorder="1" applyAlignment="1" applyProtection="1">
      <alignment horizontal="left" vertical="center"/>
    </xf>
    <xf numFmtId="165" fontId="16" fillId="0" borderId="0" xfId="1" applyNumberFormat="1" applyFont="1" applyFill="1" applyBorder="1" applyAlignment="1">
      <alignment horizontal="right" vertical="center"/>
    </xf>
    <xf numFmtId="165" fontId="16" fillId="0" borderId="48" xfId="1" applyNumberFormat="1" applyFont="1" applyFill="1" applyBorder="1" applyAlignment="1">
      <alignment vertical="center"/>
    </xf>
    <xf numFmtId="0" fontId="53" fillId="0" borderId="0" xfId="1" applyFont="1"/>
    <xf numFmtId="0" fontId="53" fillId="0" borderId="49" xfId="1" applyFont="1" applyFill="1" applyBorder="1" applyAlignment="1">
      <alignment horizontal="right" vertical="center"/>
    </xf>
    <xf numFmtId="0" fontId="53" fillId="0" borderId="15" xfId="1" applyFont="1" applyBorder="1" applyAlignment="1">
      <alignment vertical="center"/>
    </xf>
    <xf numFmtId="0" fontId="53" fillId="0" borderId="15" xfId="1" applyFont="1" applyBorder="1" applyAlignment="1">
      <alignment vertical="center" wrapText="1"/>
    </xf>
    <xf numFmtId="0" fontId="53" fillId="0" borderId="15" xfId="1" applyFont="1" applyBorder="1" applyAlignment="1">
      <alignment horizontal="center" vertical="center"/>
    </xf>
    <xf numFmtId="0" fontId="53" fillId="0" borderId="15" xfId="1" applyNumberFormat="1" applyFont="1" applyBorder="1" applyAlignment="1">
      <alignment horizontal="center" vertical="center"/>
    </xf>
    <xf numFmtId="164" fontId="53" fillId="0" borderId="15" xfId="1" applyNumberFormat="1" applyFont="1" applyBorder="1" applyAlignment="1">
      <alignment horizontal="right" vertical="center"/>
    </xf>
    <xf numFmtId="4" fontId="53" fillId="0" borderId="50" xfId="1" applyNumberFormat="1" applyFont="1" applyBorder="1" applyAlignment="1">
      <alignment vertical="center"/>
    </xf>
    <xf numFmtId="0" fontId="53" fillId="0" borderId="0" xfId="1" applyFont="1" applyAlignment="1">
      <alignment vertical="center"/>
    </xf>
    <xf numFmtId="0" fontId="53" fillId="0" borderId="5" xfId="1" applyFont="1" applyFill="1" applyBorder="1" applyAlignment="1">
      <alignment horizontal="right" vertical="center"/>
    </xf>
    <xf numFmtId="0" fontId="53" fillId="0" borderId="6" xfId="1" applyFont="1" applyBorder="1" applyAlignment="1">
      <alignment vertical="center"/>
    </xf>
    <xf numFmtId="0" fontId="53" fillId="0" borderId="6" xfId="1" applyFont="1" applyBorder="1" applyAlignment="1">
      <alignment vertical="center" wrapText="1"/>
    </xf>
    <xf numFmtId="0" fontId="53" fillId="0" borderId="6" xfId="1" applyFont="1" applyBorder="1" applyAlignment="1">
      <alignment horizontal="center" vertical="center"/>
    </xf>
    <xf numFmtId="0" fontId="53" fillId="0" borderId="6" xfId="1" applyNumberFormat="1" applyFont="1" applyBorder="1" applyAlignment="1">
      <alignment horizontal="center" vertical="center"/>
    </xf>
    <xf numFmtId="164" fontId="53" fillId="0" borderId="6" xfId="1" applyNumberFormat="1" applyFont="1" applyBorder="1" applyAlignment="1">
      <alignment horizontal="right" vertical="center"/>
    </xf>
    <xf numFmtId="4" fontId="53" fillId="0" borderId="7" xfId="1" applyNumberFormat="1" applyFont="1" applyBorder="1" applyAlignment="1">
      <alignment vertical="center"/>
    </xf>
    <xf numFmtId="0" fontId="53" fillId="0" borderId="51" xfId="1" applyFont="1" applyFill="1" applyBorder="1" applyAlignment="1">
      <alignment horizontal="right" vertical="center"/>
    </xf>
    <xf numFmtId="0" fontId="53" fillId="0" borderId="45" xfId="1" applyFont="1" applyBorder="1" applyAlignment="1">
      <alignment vertical="center"/>
    </xf>
    <xf numFmtId="0" fontId="53" fillId="0" borderId="45" xfId="1" applyFont="1" applyBorder="1" applyAlignment="1">
      <alignment vertical="center" wrapText="1"/>
    </xf>
    <xf numFmtId="0" fontId="53" fillId="0" borderId="45" xfId="1" applyFont="1" applyBorder="1" applyAlignment="1">
      <alignment horizontal="center" vertical="center"/>
    </xf>
    <xf numFmtId="0" fontId="53" fillId="0" borderId="45" xfId="1" applyNumberFormat="1" applyFont="1" applyBorder="1" applyAlignment="1">
      <alignment horizontal="center" vertical="center"/>
    </xf>
    <xf numFmtId="164" fontId="53" fillId="0" borderId="45" xfId="1" applyNumberFormat="1" applyFont="1" applyBorder="1" applyAlignment="1">
      <alignment horizontal="right" vertical="center"/>
    </xf>
    <xf numFmtId="4" fontId="53" fillId="0" borderId="52" xfId="1" applyNumberFormat="1" applyFont="1" applyBorder="1" applyAlignment="1">
      <alignment vertical="center"/>
    </xf>
    <xf numFmtId="0" fontId="53" fillId="0" borderId="9" xfId="1" applyFont="1" applyBorder="1" applyAlignment="1">
      <alignment vertical="center"/>
    </xf>
    <xf numFmtId="0" fontId="53" fillId="0" borderId="9" xfId="1" applyFont="1" applyBorder="1" applyAlignment="1">
      <alignment horizontal="center" vertical="center"/>
    </xf>
    <xf numFmtId="0" fontId="53" fillId="0" borderId="9" xfId="1" applyNumberFormat="1" applyFont="1" applyBorder="1" applyAlignment="1">
      <alignment horizontal="center" vertical="center"/>
    </xf>
    <xf numFmtId="164" fontId="53" fillId="0" borderId="9" xfId="1" applyNumberFormat="1" applyFont="1" applyBorder="1" applyAlignment="1">
      <alignment horizontal="right" vertical="center"/>
    </xf>
    <xf numFmtId="4" fontId="53" fillId="0" borderId="10" xfId="1" applyNumberFormat="1" applyFont="1" applyBorder="1" applyAlignment="1">
      <alignment vertical="center"/>
    </xf>
    <xf numFmtId="0" fontId="16" fillId="0" borderId="0" xfId="1" applyFont="1" applyFill="1" applyBorder="1" applyAlignment="1" applyProtection="1">
      <alignment vertical="center" wrapText="1"/>
    </xf>
    <xf numFmtId="0" fontId="52" fillId="0" borderId="0" xfId="0" applyFont="1" applyBorder="1" applyAlignment="1"/>
    <xf numFmtId="0" fontId="54" fillId="0" borderId="30" xfId="1" applyFont="1" applyFill="1" applyBorder="1" applyAlignment="1" applyProtection="1">
      <alignment vertical="center"/>
    </xf>
    <xf numFmtId="0" fontId="54" fillId="0" borderId="14" xfId="1" applyFont="1" applyFill="1" applyBorder="1" applyAlignment="1" applyProtection="1">
      <alignment vertical="center"/>
    </xf>
    <xf numFmtId="0" fontId="55" fillId="7" borderId="13" xfId="1" applyFont="1" applyFill="1" applyBorder="1" applyAlignment="1" applyProtection="1">
      <alignment horizontal="center" vertical="center"/>
    </xf>
    <xf numFmtId="0" fontId="55" fillId="7" borderId="53" xfId="1" applyFont="1" applyFill="1" applyBorder="1" applyAlignment="1" applyProtection="1">
      <alignment horizontal="center" vertical="center"/>
    </xf>
    <xf numFmtId="0" fontId="55" fillId="7" borderId="54" xfId="1" applyFont="1" applyFill="1" applyBorder="1" applyAlignment="1" applyProtection="1">
      <alignment horizontal="center" vertical="center"/>
    </xf>
    <xf numFmtId="0" fontId="55" fillId="7" borderId="54" xfId="1" applyFont="1" applyFill="1" applyBorder="1" applyAlignment="1" applyProtection="1">
      <alignment horizontal="center" vertical="center" wrapText="1"/>
    </xf>
    <xf numFmtId="0" fontId="55" fillId="7" borderId="54" xfId="1" applyNumberFormat="1" applyFont="1" applyFill="1" applyBorder="1" applyAlignment="1" applyProtection="1">
      <alignment horizontal="center" vertical="center" wrapText="1"/>
    </xf>
    <xf numFmtId="4" fontId="55" fillId="7" borderId="55" xfId="1" applyNumberFormat="1" applyFont="1" applyFill="1" applyBorder="1" applyAlignment="1" applyProtection="1">
      <alignment horizontal="center" vertical="center" wrapText="1"/>
    </xf>
    <xf numFmtId="0" fontId="53" fillId="0" borderId="5" xfId="1" applyFont="1" applyFill="1" applyBorder="1" applyAlignment="1">
      <alignment horizontal="right" vertical="center" wrapText="1"/>
    </xf>
    <xf numFmtId="0" fontId="53" fillId="0" borderId="5" xfId="1" applyFont="1" applyFill="1" applyBorder="1" applyAlignment="1">
      <alignment horizontal="center" vertical="center" wrapText="1"/>
    </xf>
    <xf numFmtId="0" fontId="53" fillId="0" borderId="43" xfId="1" applyNumberFormat="1" applyFont="1" applyFill="1" applyBorder="1" applyAlignment="1">
      <alignment horizontal="center" vertical="center"/>
    </xf>
    <xf numFmtId="0" fontId="55" fillId="7" borderId="43" xfId="1" applyNumberFormat="1" applyFont="1" applyFill="1" applyBorder="1" applyAlignment="1" applyProtection="1">
      <alignment horizontal="center" vertical="center" wrapText="1"/>
    </xf>
    <xf numFmtId="0" fontId="53" fillId="0" borderId="6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53" fillId="0" borderId="4" xfId="1" applyFont="1" applyFill="1" applyBorder="1" applyAlignment="1">
      <alignment horizontal="right" vertical="center"/>
    </xf>
    <xf numFmtId="0" fontId="53" fillId="0" borderId="2" xfId="1" applyFont="1" applyBorder="1" applyAlignment="1">
      <alignment vertical="center"/>
    </xf>
    <xf numFmtId="0" fontId="53" fillId="0" borderId="2" xfId="1" applyFont="1" applyBorder="1" applyAlignment="1">
      <alignment vertical="center" wrapText="1"/>
    </xf>
    <xf numFmtId="0" fontId="53" fillId="0" borderId="2" xfId="1" applyFont="1" applyBorder="1" applyAlignment="1">
      <alignment horizontal="center" vertical="center"/>
    </xf>
    <xf numFmtId="0" fontId="53" fillId="0" borderId="2" xfId="1" applyNumberFormat="1" applyFont="1" applyBorder="1" applyAlignment="1">
      <alignment horizontal="center" vertical="center"/>
    </xf>
    <xf numFmtId="164" fontId="53" fillId="0" borderId="2" xfId="1" applyNumberFormat="1" applyFont="1" applyBorder="1" applyAlignment="1">
      <alignment horizontal="right" vertical="center"/>
    </xf>
    <xf numFmtId="4" fontId="53" fillId="0" borderId="3" xfId="1" applyNumberFormat="1" applyFont="1" applyBorder="1" applyAlignment="1">
      <alignment vertical="center"/>
    </xf>
    <xf numFmtId="0" fontId="53" fillId="0" borderId="8" xfId="1" applyFont="1" applyFill="1" applyBorder="1" applyAlignment="1">
      <alignment horizontal="right" vertical="center" wrapText="1"/>
    </xf>
    <xf numFmtId="0" fontId="53" fillId="0" borderId="9" xfId="1" quotePrefix="1" applyFont="1" applyBorder="1" applyAlignment="1">
      <alignment vertical="center" wrapText="1"/>
    </xf>
    <xf numFmtId="0" fontId="53" fillId="0" borderId="2" xfId="1" quotePrefix="1" applyFont="1" applyBorder="1" applyAlignment="1">
      <alignment vertical="center" wrapText="1"/>
    </xf>
    <xf numFmtId="0" fontId="55" fillId="7" borderId="57" xfId="1" applyFont="1" applyFill="1" applyBorder="1" applyAlignment="1" applyProtection="1">
      <alignment horizontal="center" vertical="center"/>
    </xf>
    <xf numFmtId="0" fontId="55" fillId="7" borderId="43" xfId="1" applyFont="1" applyFill="1" applyBorder="1" applyAlignment="1" applyProtection="1">
      <alignment horizontal="center" vertical="center"/>
    </xf>
    <xf numFmtId="0" fontId="55" fillId="7" borderId="43" xfId="1" applyFont="1" applyFill="1" applyBorder="1" applyAlignment="1" applyProtection="1">
      <alignment horizontal="center" vertical="center" wrapText="1"/>
    </xf>
    <xf numFmtId="4" fontId="55" fillId="7" borderId="58" xfId="1" applyNumberFormat="1" applyFont="1" applyFill="1" applyBorder="1" applyAlignment="1" applyProtection="1">
      <alignment horizontal="center" vertical="center" wrapText="1"/>
    </xf>
    <xf numFmtId="0" fontId="53" fillId="0" borderId="6" xfId="1" applyFont="1" applyFill="1" applyBorder="1" applyAlignment="1">
      <alignment horizontal="center" vertical="center" wrapText="1"/>
    </xf>
    <xf numFmtId="0" fontId="53" fillId="0" borderId="6" xfId="1" quotePrefix="1" applyFont="1" applyBorder="1" applyAlignment="1">
      <alignment vertical="center" wrapText="1"/>
    </xf>
    <xf numFmtId="4" fontId="53" fillId="0" borderId="6" xfId="1" applyNumberFormat="1" applyFont="1" applyBorder="1" applyAlignment="1">
      <alignment vertical="center"/>
    </xf>
    <xf numFmtId="0" fontId="53" fillId="0" borderId="8" xfId="1" applyFont="1" applyFill="1" applyBorder="1" applyAlignment="1">
      <alignment horizontal="right" vertical="center"/>
    </xf>
    <xf numFmtId="0" fontId="53" fillId="0" borderId="9" xfId="1" applyFont="1" applyBorder="1" applyAlignment="1">
      <alignment vertical="center" wrapText="1"/>
    </xf>
    <xf numFmtId="0" fontId="0" fillId="0" borderId="6" xfId="0" applyBorder="1"/>
    <xf numFmtId="165" fontId="0" fillId="0" borderId="6" xfId="0" applyNumberFormat="1" applyBorder="1"/>
    <xf numFmtId="165" fontId="0" fillId="0" borderId="6" xfId="0" applyNumberFormat="1" applyBorder="1" applyAlignment="1">
      <alignment horizontal="center"/>
    </xf>
    <xf numFmtId="165" fontId="14" fillId="0" borderId="6" xfId="0" applyNumberFormat="1" applyFont="1" applyBorder="1"/>
    <xf numFmtId="0" fontId="0" fillId="0" borderId="0" xfId="0" applyBorder="1"/>
    <xf numFmtId="165" fontId="0" fillId="0" borderId="0" xfId="0" applyNumberFormat="1" applyBorder="1"/>
    <xf numFmtId="0" fontId="57" fillId="0" borderId="0" xfId="0" applyFont="1"/>
    <xf numFmtId="0" fontId="57" fillId="0" borderId="0" xfId="0" applyFont="1" applyFill="1" applyBorder="1"/>
    <xf numFmtId="0" fontId="14" fillId="0" borderId="6" xfId="0" applyFont="1" applyFill="1" applyBorder="1"/>
    <xf numFmtId="0" fontId="14" fillId="8" borderId="6" xfId="0" applyFont="1" applyFill="1" applyBorder="1"/>
    <xf numFmtId="165" fontId="14" fillId="8" borderId="6" xfId="0" applyNumberFormat="1" applyFont="1" applyFill="1" applyBorder="1"/>
    <xf numFmtId="0" fontId="56" fillId="0" borderId="0" xfId="1" applyFont="1" applyAlignment="1">
      <alignment horizontal="center"/>
    </xf>
    <xf numFmtId="0" fontId="55" fillId="7" borderId="16" xfId="1" applyFont="1" applyFill="1" applyBorder="1" applyAlignment="1" applyProtection="1">
      <alignment horizontal="center" vertical="center"/>
    </xf>
    <xf numFmtId="0" fontId="55" fillId="7" borderId="17" xfId="1" applyFont="1" applyFill="1" applyBorder="1" applyAlignment="1" applyProtection="1">
      <alignment horizontal="left" vertical="center"/>
    </xf>
    <xf numFmtId="0" fontId="58" fillId="0" borderId="0" xfId="1" applyFont="1" applyAlignment="1"/>
    <xf numFmtId="0" fontId="56" fillId="0" borderId="0" xfId="1" applyFont="1" applyAlignment="1"/>
    <xf numFmtId="0" fontId="5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53" fillId="0" borderId="4" xfId="1" applyFont="1" applyFill="1" applyBorder="1" applyAlignment="1">
      <alignment horizontal="center" vertical="center" wrapText="1"/>
    </xf>
    <xf numFmtId="0" fontId="53" fillId="0" borderId="8" xfId="1" applyFont="1" applyFill="1" applyBorder="1" applyAlignment="1">
      <alignment horizontal="center" vertical="center" wrapText="1"/>
    </xf>
    <xf numFmtId="0" fontId="56" fillId="0" borderId="0" xfId="1" applyFont="1" applyAlignment="1">
      <alignment horizontal="center"/>
    </xf>
    <xf numFmtId="0" fontId="14" fillId="0" borderId="6" xfId="0" applyFont="1" applyBorder="1"/>
    <xf numFmtId="0" fontId="0" fillId="0" borderId="0" xfId="0" quotePrefix="1"/>
    <xf numFmtId="0" fontId="55" fillId="7" borderId="13" xfId="1" applyFont="1" applyFill="1" applyBorder="1" applyAlignment="1">
      <alignment horizontal="center" vertical="center"/>
    </xf>
    <xf numFmtId="0" fontId="55" fillId="7" borderId="57" xfId="1" applyFont="1" applyFill="1" applyBorder="1" applyAlignment="1">
      <alignment horizontal="center" vertical="center"/>
    </xf>
    <xf numFmtId="0" fontId="55" fillId="7" borderId="43" xfId="1" applyFont="1" applyFill="1" applyBorder="1" applyAlignment="1">
      <alignment horizontal="center" vertical="center"/>
    </xf>
    <xf numFmtId="0" fontId="55" fillId="7" borderId="43" xfId="1" applyFont="1" applyFill="1" applyBorder="1" applyAlignment="1">
      <alignment horizontal="center" vertical="center" wrapText="1"/>
    </xf>
    <xf numFmtId="4" fontId="55" fillId="7" borderId="58" xfId="1" applyNumberFormat="1" applyFont="1" applyFill="1" applyBorder="1" applyAlignment="1">
      <alignment horizontal="center" vertical="center" wrapText="1"/>
    </xf>
    <xf numFmtId="0" fontId="53" fillId="0" borderId="6" xfId="1" applyFont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52" fillId="0" borderId="0" xfId="0" applyFont="1"/>
    <xf numFmtId="0" fontId="54" fillId="0" borderId="30" xfId="1" applyFont="1" applyBorder="1" applyAlignment="1">
      <alignment vertical="center"/>
    </xf>
    <xf numFmtId="165" fontId="16" fillId="0" borderId="48" xfId="1" applyNumberFormat="1" applyFont="1" applyBorder="1" applyAlignment="1">
      <alignment vertical="center"/>
    </xf>
    <xf numFmtId="0" fontId="54" fillId="0" borderId="14" xfId="1" applyFont="1" applyBorder="1" applyAlignment="1">
      <alignment vertical="center"/>
    </xf>
    <xf numFmtId="165" fontId="16" fillId="0" borderId="14" xfId="1" applyNumberFormat="1" applyFont="1" applyBorder="1" applyAlignment="1">
      <alignment vertical="center"/>
    </xf>
    <xf numFmtId="0" fontId="16" fillId="0" borderId="14" xfId="1" applyFont="1" applyBorder="1" applyAlignment="1">
      <alignment horizontal="left" vertical="center"/>
    </xf>
    <xf numFmtId="165" fontId="16" fillId="0" borderId="13" xfId="1" applyNumberFormat="1" applyFont="1" applyBorder="1" applyAlignment="1">
      <alignment horizontal="right" vertical="center"/>
    </xf>
    <xf numFmtId="0" fontId="15" fillId="0" borderId="0" xfId="1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165" fontId="16" fillId="0" borderId="0" xfId="1" applyNumberFormat="1" applyFont="1" applyAlignment="1">
      <alignment horizontal="right" vertical="center"/>
    </xf>
    <xf numFmtId="0" fontId="55" fillId="7" borderId="17" xfId="1" applyFont="1" applyFill="1" applyBorder="1" applyAlignment="1">
      <alignment horizontal="left" vertical="center"/>
    </xf>
    <xf numFmtId="0" fontId="55" fillId="7" borderId="17" xfId="1" applyFont="1" applyFill="1" applyBorder="1" applyAlignment="1">
      <alignment vertical="center"/>
    </xf>
    <xf numFmtId="0" fontId="55" fillId="7" borderId="53" xfId="1" applyFont="1" applyFill="1" applyBorder="1" applyAlignment="1">
      <alignment horizontal="center" vertical="center"/>
    </xf>
    <xf numFmtId="0" fontId="55" fillId="7" borderId="54" xfId="1" applyFont="1" applyFill="1" applyBorder="1" applyAlignment="1">
      <alignment horizontal="center" vertical="center"/>
    </xf>
    <xf numFmtId="0" fontId="55" fillId="7" borderId="54" xfId="1" applyFont="1" applyFill="1" applyBorder="1" applyAlignment="1">
      <alignment horizontal="center" vertical="center" wrapText="1"/>
    </xf>
    <xf numFmtId="4" fontId="55" fillId="7" borderId="55" xfId="1" applyNumberFormat="1" applyFont="1" applyFill="1" applyBorder="1" applyAlignment="1">
      <alignment horizontal="center" vertical="center" wrapText="1"/>
    </xf>
    <xf numFmtId="0" fontId="53" fillId="0" borderId="4" xfId="1" applyFont="1" applyBorder="1" applyAlignment="1">
      <alignment horizontal="right" vertical="center"/>
    </xf>
    <xf numFmtId="0" fontId="53" fillId="0" borderId="8" xfId="1" applyFont="1" applyBorder="1" applyAlignment="1">
      <alignment horizontal="right" vertical="center"/>
    </xf>
    <xf numFmtId="0" fontId="55" fillId="7" borderId="16" xfId="1" applyFont="1" applyFill="1" applyBorder="1" applyAlignment="1">
      <alignment vertical="center"/>
    </xf>
    <xf numFmtId="165" fontId="6" fillId="0" borderId="0" xfId="1" applyNumberFormat="1" applyFont="1"/>
    <xf numFmtId="0" fontId="53" fillId="0" borderId="5" xfId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1" xfId="1" applyFont="1" applyBorder="1" applyAlignment="1">
      <alignment horizontal="left" vertical="center"/>
    </xf>
    <xf numFmtId="165" fontId="16" fillId="0" borderId="1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/>
    </xf>
    <xf numFmtId="0" fontId="19" fillId="0" borderId="0" xfId="1" applyFont="1" applyAlignment="1">
      <alignment horizontal="left"/>
    </xf>
    <xf numFmtId="165" fontId="35" fillId="0" borderId="0" xfId="0" applyNumberFormat="1" applyFont="1" applyAlignment="1">
      <alignment horizontal="left" vertical="center" indent="1"/>
    </xf>
    <xf numFmtId="165" fontId="30" fillId="0" borderId="0" xfId="0" applyNumberFormat="1" applyFont="1" applyAlignment="1">
      <alignment horizontal="left" vertical="center" indent="1"/>
    </xf>
    <xf numFmtId="165" fontId="30" fillId="0" borderId="39" xfId="0" applyNumberFormat="1" applyFont="1" applyBorder="1" applyAlignment="1">
      <alignment horizontal="left" vertical="center" indent="1"/>
    </xf>
    <xf numFmtId="165" fontId="34" fillId="0" borderId="0" xfId="0" applyNumberFormat="1" applyFont="1" applyAlignment="1">
      <alignment horizontal="left" vertical="center" indent="1"/>
    </xf>
    <xf numFmtId="165" fontId="36" fillId="0" borderId="39" xfId="0" applyNumberFormat="1" applyFont="1" applyBorder="1" applyAlignment="1">
      <alignment horizontal="center" vertical="center"/>
    </xf>
    <xf numFmtId="165" fontId="42" fillId="0" borderId="37" xfId="0" applyNumberFormat="1" applyFont="1" applyBorder="1" applyAlignment="1">
      <alignment horizontal="center" vertical="center" wrapText="1"/>
    </xf>
    <xf numFmtId="165" fontId="41" fillId="0" borderId="37" xfId="0" applyNumberFormat="1" applyFont="1" applyBorder="1" applyAlignment="1">
      <alignment horizontal="center" vertical="center" wrapText="1"/>
    </xf>
    <xf numFmtId="165" fontId="41" fillId="0" borderId="33" xfId="0" applyNumberFormat="1" applyFont="1" applyBorder="1" applyAlignment="1">
      <alignment horizontal="center" vertical="center" wrapText="1"/>
    </xf>
    <xf numFmtId="165" fontId="33" fillId="0" borderId="6" xfId="0" applyNumberFormat="1" applyFont="1" applyBorder="1" applyAlignment="1">
      <alignment horizontal="center" vertical="center" wrapText="1"/>
    </xf>
    <xf numFmtId="165" fontId="43" fillId="0" borderId="37" xfId="0" applyNumberFormat="1" applyFont="1" applyBorder="1" applyAlignment="1">
      <alignment horizontal="right" vertical="center" indent="1"/>
    </xf>
    <xf numFmtId="165" fontId="31" fillId="0" borderId="37" xfId="0" applyNumberFormat="1" applyFont="1" applyBorder="1" applyAlignment="1">
      <alignment horizontal="right" vertical="center" indent="1"/>
    </xf>
    <xf numFmtId="165" fontId="43" fillId="0" borderId="6" xfId="0" applyNumberFormat="1" applyFont="1" applyBorder="1" applyAlignment="1">
      <alignment horizontal="right" vertical="center" indent="1"/>
    </xf>
    <xf numFmtId="165" fontId="43" fillId="0" borderId="43" xfId="0" applyNumberFormat="1" applyFont="1" applyBorder="1" applyAlignment="1">
      <alignment horizontal="right" vertical="center" indent="1"/>
    </xf>
    <xf numFmtId="165" fontId="43" fillId="6" borderId="33" xfId="0" applyNumberFormat="1" applyFont="1" applyFill="1" applyBorder="1" applyAlignment="1">
      <alignment horizontal="right" vertical="center" indent="1"/>
    </xf>
    <xf numFmtId="165" fontId="43" fillId="6" borderId="6" xfId="0" applyNumberFormat="1" applyFont="1" applyFill="1" applyBorder="1" applyAlignment="1">
      <alignment horizontal="right" vertical="center" indent="1"/>
    </xf>
    <xf numFmtId="165" fontId="31" fillId="6" borderId="6" xfId="0" applyNumberFormat="1" applyFont="1" applyFill="1" applyBorder="1" applyAlignment="1">
      <alignment horizontal="right" vertical="center" indent="1"/>
    </xf>
    <xf numFmtId="165" fontId="43" fillId="0" borderId="44" xfId="0" applyNumberFormat="1" applyFont="1" applyBorder="1" applyAlignment="1">
      <alignment horizontal="right" vertical="center" indent="1"/>
    </xf>
    <xf numFmtId="165" fontId="31" fillId="0" borderId="44" xfId="0" applyNumberFormat="1" applyFont="1" applyBorder="1" applyAlignment="1">
      <alignment horizontal="right" vertical="center" indent="1"/>
    </xf>
    <xf numFmtId="165" fontId="49" fillId="6" borderId="6" xfId="0" applyNumberFormat="1" applyFont="1" applyFill="1" applyBorder="1" applyAlignment="1">
      <alignment horizontal="right" vertical="center" indent="1"/>
    </xf>
    <xf numFmtId="165" fontId="32" fillId="6" borderId="6" xfId="0" applyNumberFormat="1" applyFont="1" applyFill="1" applyBorder="1" applyAlignment="1">
      <alignment horizontal="right" vertical="center" indent="1"/>
    </xf>
    <xf numFmtId="165" fontId="49" fillId="0" borderId="44" xfId="0" applyNumberFormat="1" applyFont="1" applyBorder="1" applyAlignment="1">
      <alignment horizontal="right" vertical="center" wrapText="1" indent="1"/>
    </xf>
    <xf numFmtId="165" fontId="32" fillId="0" borderId="44" xfId="0" applyNumberFormat="1" applyFont="1" applyBorder="1" applyAlignment="1">
      <alignment horizontal="right" vertical="center" wrapText="1" indent="1"/>
    </xf>
    <xf numFmtId="165" fontId="28" fillId="0" borderId="47" xfId="0" applyNumberFormat="1" applyFont="1" applyBorder="1" applyAlignment="1">
      <alignment horizontal="right" vertical="center" wrapText="1" indent="1"/>
    </xf>
    <xf numFmtId="165" fontId="44" fillId="0" borderId="0" xfId="0" applyNumberFormat="1" applyFont="1" applyAlignment="1">
      <alignment horizontal="left" vertical="center" indent="1"/>
    </xf>
    <xf numFmtId="165" fontId="44" fillId="0" borderId="39" xfId="0" applyNumberFormat="1" applyFont="1" applyBorder="1" applyAlignment="1">
      <alignment horizontal="left" vertical="center" indent="1"/>
    </xf>
    <xf numFmtId="165" fontId="32" fillId="0" borderId="0" xfId="0" applyNumberFormat="1" applyFont="1" applyAlignment="1">
      <alignment horizontal="left" vertical="center" wrapText="1" indent="1"/>
    </xf>
    <xf numFmtId="165" fontId="32" fillId="0" borderId="0" xfId="0" applyNumberFormat="1" applyFont="1" applyAlignment="1">
      <alignment horizontal="right" vertical="center" indent="1"/>
    </xf>
    <xf numFmtId="165" fontId="32" fillId="0" borderId="39" xfId="0" applyNumberFormat="1" applyFont="1" applyBorder="1" applyAlignment="1">
      <alignment horizontal="right" vertical="center" indent="1"/>
    </xf>
    <xf numFmtId="165" fontId="44" fillId="0" borderId="41" xfId="0" applyNumberFormat="1" applyFont="1" applyBorder="1" applyAlignment="1">
      <alignment horizontal="left" vertical="center" indent="1"/>
    </xf>
    <xf numFmtId="165" fontId="47" fillId="0" borderId="41" xfId="0" applyNumberFormat="1" applyFont="1" applyBorder="1" applyAlignment="1">
      <alignment horizontal="left" vertical="center" indent="1"/>
    </xf>
    <xf numFmtId="165" fontId="47" fillId="0" borderId="42" xfId="0" applyNumberFormat="1" applyFont="1" applyBorder="1" applyAlignment="1">
      <alignment horizontal="left" vertical="center" indent="1"/>
    </xf>
    <xf numFmtId="165" fontId="47" fillId="0" borderId="0" xfId="0" applyNumberFormat="1" applyFont="1" applyAlignment="1">
      <alignment horizontal="left" vertical="center" indent="1"/>
    </xf>
    <xf numFmtId="165" fontId="14" fillId="0" borderId="35" xfId="0" applyNumberFormat="1" applyFont="1" applyBorder="1" applyAlignment="1">
      <alignment horizontal="left"/>
    </xf>
    <xf numFmtId="165" fontId="14" fillId="0" borderId="33" xfId="0" applyNumberFormat="1" applyFont="1" applyBorder="1" applyAlignment="1">
      <alignment horizontal="left"/>
    </xf>
    <xf numFmtId="0" fontId="14" fillId="0" borderId="45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58" fillId="0" borderId="0" xfId="1" applyFont="1" applyAlignment="1">
      <alignment horizontal="center"/>
    </xf>
    <xf numFmtId="0" fontId="56" fillId="0" borderId="0" xfId="1" applyFont="1" applyAlignment="1">
      <alignment horizontal="center"/>
    </xf>
    <xf numFmtId="0" fontId="55" fillId="7" borderId="17" xfId="1" applyFont="1" applyFill="1" applyBorder="1" applyAlignment="1" applyProtection="1">
      <alignment horizontal="left" vertical="center"/>
    </xf>
    <xf numFmtId="0" fontId="55" fillId="7" borderId="56" xfId="1" applyFont="1" applyFill="1" applyBorder="1" applyAlignment="1" applyProtection="1">
      <alignment horizontal="right" vertical="center"/>
    </xf>
    <xf numFmtId="0" fontId="55" fillId="7" borderId="12" xfId="1" applyFont="1" applyFill="1" applyBorder="1" applyAlignment="1" applyProtection="1">
      <alignment horizontal="right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6" fillId="0" borderId="20" xfId="1" applyFont="1" applyFill="1" applyBorder="1" applyAlignment="1" applyProtection="1">
      <alignment horizontal="center" vertical="center" wrapText="1"/>
    </xf>
    <xf numFmtId="0" fontId="16" fillId="0" borderId="28" xfId="1" applyFont="1" applyFill="1" applyBorder="1" applyAlignment="1" applyProtection="1">
      <alignment horizontal="center" vertical="center" wrapText="1"/>
    </xf>
    <xf numFmtId="0" fontId="16" fillId="0" borderId="29" xfId="1" applyFont="1" applyFill="1" applyBorder="1" applyAlignment="1" applyProtection="1">
      <alignment horizontal="center" vertical="center" wrapText="1"/>
    </xf>
    <xf numFmtId="0" fontId="16" fillId="0" borderId="21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30" xfId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center" vertical="center" wrapText="1"/>
    </xf>
    <xf numFmtId="0" fontId="55" fillId="7" borderId="56" xfId="1" applyFont="1" applyFill="1" applyBorder="1" applyAlignment="1">
      <alignment horizontal="right" vertical="center"/>
    </xf>
    <xf numFmtId="0" fontId="55" fillId="7" borderId="12" xfId="1" applyFont="1" applyFill="1" applyBorder="1" applyAlignment="1">
      <alignment horizontal="right" vertical="center"/>
    </xf>
    <xf numFmtId="0" fontId="55" fillId="7" borderId="56" xfId="1" applyFont="1" applyFill="1" applyBorder="1" applyAlignment="1">
      <alignment horizontal="left" vertical="center"/>
    </xf>
    <xf numFmtId="0" fontId="55" fillId="7" borderId="59" xfId="1" applyFont="1" applyFill="1" applyBorder="1" applyAlignment="1">
      <alignment horizontal="left" vertical="center"/>
    </xf>
    <xf numFmtId="0" fontId="32" fillId="6" borderId="35" xfId="0" applyFont="1" applyFill="1" applyBorder="1" applyAlignment="1">
      <alignment horizontal="left" vertical="center" wrapText="1" indent="1"/>
    </xf>
    <xf numFmtId="0" fontId="32" fillId="6" borderId="37" xfId="0" applyFont="1" applyFill="1" applyBorder="1" applyAlignment="1">
      <alignment horizontal="left" vertical="center" wrapText="1" indent="1"/>
    </xf>
    <xf numFmtId="0" fontId="28" fillId="6" borderId="35" xfId="0" applyFont="1" applyFill="1" applyBorder="1" applyAlignment="1">
      <alignment horizontal="left" vertical="center" wrapText="1" indent="1"/>
    </xf>
    <xf numFmtId="0" fontId="0" fillId="6" borderId="37" xfId="0" applyFill="1" applyBorder="1" applyAlignment="1">
      <alignment horizontal="left" vertical="center" wrapText="1" indent="1"/>
    </xf>
    <xf numFmtId="0" fontId="0" fillId="6" borderId="33" xfId="0" applyFill="1" applyBorder="1" applyAlignment="1">
      <alignment horizontal="left" vertical="center" wrapText="1" indent="1"/>
    </xf>
    <xf numFmtId="0" fontId="28" fillId="0" borderId="35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37" fillId="6" borderId="35" xfId="0" applyFont="1" applyFill="1" applyBorder="1" applyAlignment="1">
      <alignment horizontal="center" vertical="center" wrapText="1"/>
    </xf>
    <xf numFmtId="0" fontId="37" fillId="6" borderId="37" xfId="0" applyFont="1" applyFill="1" applyBorder="1" applyAlignment="1">
      <alignment horizontal="center" vertical="center" wrapText="1"/>
    </xf>
    <xf numFmtId="0" fontId="37" fillId="6" borderId="33" xfId="0" applyFont="1" applyFill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28" fillId="6" borderId="40" xfId="0" applyFont="1" applyFill="1" applyBorder="1" applyAlignment="1">
      <alignment horizontal="left" vertical="center" wrapText="1" indent="1"/>
    </xf>
    <xf numFmtId="0" fontId="0" fillId="6" borderId="41" xfId="0" applyFill="1" applyBorder="1" applyAlignment="1">
      <alignment horizontal="left" vertical="center" wrapText="1" indent="1"/>
    </xf>
    <xf numFmtId="0" fontId="0" fillId="6" borderId="42" xfId="0" applyFill="1" applyBorder="1" applyAlignment="1">
      <alignment horizontal="left" vertical="center" wrapText="1" indent="1"/>
    </xf>
    <xf numFmtId="165" fontId="43" fillId="0" borderId="43" xfId="0" applyNumberFormat="1" applyFont="1" applyBorder="1" applyAlignment="1">
      <alignment horizontal="center" wrapText="1"/>
    </xf>
    <xf numFmtId="165" fontId="45" fillId="0" borderId="43" xfId="0" applyNumberFormat="1" applyFont="1" applyBorder="1" applyAlignment="1">
      <alignment horizontal="center" vertical="center"/>
    </xf>
    <xf numFmtId="165" fontId="43" fillId="0" borderId="45" xfId="0" applyNumberFormat="1" applyFont="1" applyBorder="1" applyAlignment="1">
      <alignment horizontal="center" wrapText="1"/>
    </xf>
    <xf numFmtId="165" fontId="46" fillId="0" borderId="46" xfId="0" applyNumberFormat="1" applyFont="1" applyBorder="1" applyAlignment="1">
      <alignment horizontal="center" vertical="center"/>
    </xf>
    <xf numFmtId="165" fontId="46" fillId="0" borderId="38" xfId="0" applyNumberFormat="1" applyFont="1" applyBorder="1" applyAlignment="1">
      <alignment horizontal="center" vertical="center"/>
    </xf>
    <xf numFmtId="165" fontId="43" fillId="0" borderId="15" xfId="0" applyNumberFormat="1" applyFont="1" applyBorder="1" applyAlignment="1">
      <alignment horizontal="center" wrapText="1"/>
    </xf>
    <xf numFmtId="165" fontId="45" fillId="0" borderId="45" xfId="0" applyNumberFormat="1" applyFont="1" applyBorder="1" applyAlignment="1">
      <alignment horizontal="center" vertical="center"/>
    </xf>
    <xf numFmtId="165" fontId="45" fillId="0" borderId="15" xfId="0" applyNumberFormat="1" applyFont="1" applyBorder="1" applyAlignment="1">
      <alignment horizontal="center" vertical="center"/>
    </xf>
    <xf numFmtId="0" fontId="55" fillId="7" borderId="16" xfId="1" applyFont="1" applyFill="1" applyBorder="1" applyAlignment="1" applyProtection="1">
      <alignment horizontal="left" vertical="center"/>
    </xf>
    <xf numFmtId="0" fontId="55" fillId="7" borderId="56" xfId="1" applyFont="1" applyFill="1" applyBorder="1" applyAlignment="1">
      <alignment horizontal="center" vertical="center"/>
    </xf>
    <xf numFmtId="0" fontId="55" fillId="7" borderId="12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55" fillId="7" borderId="16" xfId="1" applyFont="1" applyFill="1" applyBorder="1" applyAlignment="1">
      <alignment horizontal="left" vertical="center"/>
    </xf>
    <xf numFmtId="0" fontId="55" fillId="7" borderId="17" xfId="1" applyFont="1" applyFill="1" applyBorder="1" applyAlignment="1">
      <alignment horizontal="left" vertical="center"/>
    </xf>
    <xf numFmtId="0" fontId="19" fillId="0" borderId="11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6" fillId="4" borderId="14" xfId="1" applyFont="1" applyFill="1" applyBorder="1" applyAlignment="1" applyProtection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1" fillId="0" borderId="20" xfId="1" applyFont="1" applyFill="1" applyBorder="1" applyAlignment="1" applyProtection="1">
      <alignment horizontal="center" vertical="center" wrapText="1"/>
    </xf>
    <xf numFmtId="0" fontId="21" fillId="0" borderId="28" xfId="1" applyFont="1" applyFill="1" applyBorder="1" applyAlignment="1" applyProtection="1">
      <alignment horizontal="center" vertical="center" wrapText="1"/>
    </xf>
    <xf numFmtId="0" fontId="21" fillId="0" borderId="29" xfId="1" applyFont="1" applyFill="1" applyBorder="1" applyAlignment="1" applyProtection="1">
      <alignment horizontal="center" vertical="center" wrapText="1"/>
    </xf>
    <xf numFmtId="0" fontId="21" fillId="0" borderId="21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 vertical="center" wrapText="1"/>
    </xf>
    <xf numFmtId="0" fontId="21" fillId="0" borderId="30" xfId="1" applyFont="1" applyFill="1" applyBorder="1" applyAlignment="1" applyProtection="1">
      <alignment horizontal="center" vertical="center" wrapText="1"/>
    </xf>
    <xf numFmtId="0" fontId="21" fillId="0" borderId="22" xfId="1" applyFont="1" applyFill="1" applyBorder="1" applyAlignment="1" applyProtection="1">
      <alignment horizontal="center" vertical="center" wrapText="1"/>
    </xf>
    <xf numFmtId="0" fontId="21" fillId="0" borderId="24" xfId="1" applyFont="1" applyFill="1" applyBorder="1" applyAlignment="1" applyProtection="1">
      <alignment horizontal="center" vertical="center" wrapText="1"/>
    </xf>
    <xf numFmtId="0" fontId="21" fillId="0" borderId="23" xfId="1" applyFont="1" applyFill="1" applyBorder="1" applyAlignment="1" applyProtection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Alignment="1"/>
    <xf numFmtId="0" fontId="5" fillId="0" borderId="0" xfId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27" fillId="0" borderId="0" xfId="0" applyFont="1" applyAlignment="1">
      <alignment horizontal="right"/>
    </xf>
    <xf numFmtId="0" fontId="6" fillId="0" borderId="21" xfId="1" applyFont="1" applyFill="1" applyBorder="1" applyAlignment="1" applyProtection="1">
      <alignment horizontal="center" vertical="center" wrapText="1"/>
    </xf>
    <xf numFmtId="0" fontId="6" fillId="0" borderId="30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horizontal="center" vertical="center" wrapText="1"/>
    </xf>
    <xf numFmtId="0" fontId="6" fillId="0" borderId="23" xfId="1" applyFont="1" applyFill="1" applyBorder="1" applyAlignment="1" applyProtection="1">
      <alignment horizontal="center" vertical="center" wrapText="1"/>
    </xf>
    <xf numFmtId="0" fontId="26" fillId="5" borderId="11" xfId="1" applyFont="1" applyFill="1" applyBorder="1" applyAlignment="1">
      <alignment horizontal="center" vertical="center"/>
    </xf>
    <xf numFmtId="0" fontId="26" fillId="5" borderId="12" xfId="1" applyFont="1" applyFill="1" applyBorder="1" applyAlignment="1">
      <alignment horizontal="center" vertical="center"/>
    </xf>
    <xf numFmtId="0" fontId="26" fillId="5" borderId="13" xfId="1" applyFont="1" applyFill="1" applyBorder="1" applyAlignment="1">
      <alignment horizontal="center" vertical="center"/>
    </xf>
  </cellXfs>
  <cellStyles count="15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2 3" xfId="3" xr:uid="{00000000-0005-0000-0000-000003000000}"/>
    <cellStyle name="normální 2 3 2" xfId="4" xr:uid="{00000000-0005-0000-0000-000004000000}"/>
    <cellStyle name="normální 2 3 3" xfId="5" xr:uid="{00000000-0005-0000-0000-000005000000}"/>
    <cellStyle name="normální 2 4" xfId="6" xr:uid="{00000000-0005-0000-0000-000006000000}"/>
    <cellStyle name="normální 2 4 2" xfId="7" xr:uid="{00000000-0005-0000-0000-000007000000}"/>
    <cellStyle name="normální 2 4 3" xfId="8" xr:uid="{00000000-0005-0000-0000-000008000000}"/>
    <cellStyle name="normální 2 5" xfId="9" xr:uid="{00000000-0005-0000-0000-000009000000}"/>
    <cellStyle name="normální 3" xfId="10" xr:uid="{00000000-0005-0000-0000-00000A000000}"/>
    <cellStyle name="normální 3 2" xfId="11" xr:uid="{00000000-0005-0000-0000-00000B000000}"/>
    <cellStyle name="normální 3 3" xfId="12" xr:uid="{00000000-0005-0000-0000-00000C000000}"/>
    <cellStyle name="normální 4 2" xfId="13" xr:uid="{00000000-0005-0000-0000-00000D000000}"/>
    <cellStyle name="normální 4 3" xfId="14" xr:uid="{00000000-0005-0000-0000-00000E000000}"/>
  </cellStyles>
  <dxfs count="0"/>
  <tableStyles count="0" defaultTableStyle="TableStyleMedium9" defaultPivotStyle="PivotStyleLight16"/>
  <colors>
    <mruColors>
      <color rgb="FFCC99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1400175</xdr:colOff>
      <xdr:row>1</xdr:row>
      <xdr:rowOff>47625</xdr:rowOff>
    </xdr:from>
    <xdr:to>
      <xdr:col>9</xdr:col>
      <xdr:colOff>0</xdr:colOff>
      <xdr:row>5</xdr:row>
      <xdr:rowOff>45494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517B72A-CDB5-49F0-80B7-EB87BEC11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238125"/>
          <a:ext cx="1352550" cy="769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8"/>
  <sheetViews>
    <sheetView view="pageBreakPreview" topLeftCell="A8" zoomScaleNormal="100" zoomScaleSheetLayoutView="100" workbookViewId="0">
      <selection activeCell="C39" sqref="C39"/>
    </sheetView>
  </sheetViews>
  <sheetFormatPr defaultRowHeight="15" x14ac:dyDescent="0.25"/>
  <cols>
    <col min="2" max="2" width="45" bestFit="1" customWidth="1"/>
    <col min="3" max="3" width="22.7109375" style="24" bestFit="1" customWidth="1"/>
    <col min="4" max="4" width="14" style="24" customWidth="1"/>
    <col min="5" max="5" width="17.28515625" style="24" customWidth="1"/>
  </cols>
  <sheetData>
    <row r="1" spans="2:8" s="3" customFormat="1" ht="12.75" x14ac:dyDescent="0.2">
      <c r="G1" s="1"/>
      <c r="H1" s="2"/>
    </row>
    <row r="2" spans="2:8" s="3" customFormat="1" ht="23.25" x14ac:dyDescent="0.35">
      <c r="B2" s="348" t="s">
        <v>269</v>
      </c>
      <c r="C2" s="348"/>
      <c r="D2" s="348"/>
      <c r="E2" s="348"/>
      <c r="F2" s="266"/>
      <c r="G2" s="266"/>
      <c r="H2" s="266"/>
    </row>
    <row r="3" spans="2:8" s="3" customFormat="1" x14ac:dyDescent="0.25">
      <c r="B3" s="268" t="s">
        <v>370</v>
      </c>
      <c r="C3" s="146" t="s">
        <v>371</v>
      </c>
      <c r="D3" s="146"/>
      <c r="E3" s="146"/>
      <c r="F3" s="146"/>
      <c r="G3" s="146"/>
      <c r="H3" s="146"/>
    </row>
    <row r="4" spans="2:8" s="3" customFormat="1" ht="18" x14ac:dyDescent="0.25">
      <c r="B4" s="269" t="s">
        <v>372</v>
      </c>
      <c r="C4" s="3" t="s">
        <v>373</v>
      </c>
      <c r="F4" s="267"/>
      <c r="G4" s="267"/>
      <c r="H4" s="267"/>
    </row>
    <row r="5" spans="2:8" s="3" customFormat="1" ht="12.75" x14ac:dyDescent="0.2">
      <c r="G5" s="1"/>
      <c r="H5" s="2"/>
    </row>
    <row r="6" spans="2:8" s="3" customFormat="1" ht="18" x14ac:dyDescent="0.25">
      <c r="B6" s="349" t="s">
        <v>369</v>
      </c>
      <c r="C6" s="349"/>
      <c r="D6" s="349"/>
      <c r="E6" s="349"/>
      <c r="F6" s="133"/>
      <c r="G6" s="134"/>
      <c r="H6" s="109"/>
    </row>
    <row r="7" spans="2:8" s="3" customFormat="1" ht="18" x14ac:dyDescent="0.25">
      <c r="B7" s="263"/>
      <c r="C7" s="263"/>
      <c r="D7" s="263"/>
      <c r="E7" s="263"/>
      <c r="F7" s="133"/>
      <c r="G7" s="134"/>
      <c r="H7" s="109"/>
    </row>
    <row r="8" spans="2:8" ht="18.75" x14ac:dyDescent="0.3">
      <c r="B8" s="258" t="s">
        <v>207</v>
      </c>
    </row>
    <row r="9" spans="2:8" x14ac:dyDescent="0.25">
      <c r="B9" s="261" t="s">
        <v>416</v>
      </c>
      <c r="C9" s="262" t="s">
        <v>196</v>
      </c>
      <c r="D9" s="262" t="s">
        <v>46</v>
      </c>
      <c r="E9" s="262" t="s">
        <v>154</v>
      </c>
    </row>
    <row r="10" spans="2:8" x14ac:dyDescent="0.25">
      <c r="B10" s="252" t="s">
        <v>155</v>
      </c>
      <c r="C10" s="253">
        <f>'Technologie - kejdová část'!H15</f>
        <v>0</v>
      </c>
      <c r="D10" s="254" t="s">
        <v>197</v>
      </c>
      <c r="E10" s="253">
        <f>C10</f>
        <v>0</v>
      </c>
    </row>
    <row r="11" spans="2:8" x14ac:dyDescent="0.25">
      <c r="B11" s="252" t="s">
        <v>161</v>
      </c>
      <c r="C11" s="253">
        <f>'Technologie - kejdová část'!H32</f>
        <v>0</v>
      </c>
      <c r="D11" s="253">
        <f>'Technologie - kejdová část'!H33</f>
        <v>0</v>
      </c>
      <c r="E11" s="253">
        <f>C11+D11</f>
        <v>0</v>
      </c>
    </row>
    <row r="12" spans="2:8" x14ac:dyDescent="0.25">
      <c r="B12" s="252" t="s">
        <v>162</v>
      </c>
      <c r="C12" s="253">
        <f>'Technologie - kejdová část'!H42</f>
        <v>0</v>
      </c>
      <c r="D12" s="253">
        <f>'Technologie - kejdová část'!H43</f>
        <v>0</v>
      </c>
      <c r="E12" s="253">
        <f>C12+D12</f>
        <v>0</v>
      </c>
    </row>
    <row r="13" spans="2:8" x14ac:dyDescent="0.25">
      <c r="B13" s="252" t="s">
        <v>179</v>
      </c>
      <c r="C13" s="253">
        <f>'Technologie - kejdová část'!H65</f>
        <v>0</v>
      </c>
      <c r="D13" s="253">
        <f>'Technologie - kejdová část'!H66</f>
        <v>0</v>
      </c>
      <c r="E13" s="253">
        <f t="shared" ref="E13:E23" si="0">C13+D13</f>
        <v>0</v>
      </c>
    </row>
    <row r="14" spans="2:8" x14ac:dyDescent="0.25">
      <c r="B14" s="252" t="s">
        <v>163</v>
      </c>
      <c r="C14" s="253">
        <f>'Technologie - kejdová část'!H96</f>
        <v>0</v>
      </c>
      <c r="D14" s="253">
        <f>'Technologie - kejdová část'!H97</f>
        <v>0</v>
      </c>
      <c r="E14" s="253">
        <f t="shared" si="0"/>
        <v>0</v>
      </c>
    </row>
    <row r="15" spans="2:8" x14ac:dyDescent="0.25">
      <c r="B15" s="252" t="s">
        <v>168</v>
      </c>
      <c r="C15" s="253">
        <f>'Technologie - kejdová část'!H106</f>
        <v>0</v>
      </c>
      <c r="D15" s="254" t="s">
        <v>197</v>
      </c>
      <c r="E15" s="253">
        <f>C15</f>
        <v>0</v>
      </c>
    </row>
    <row r="16" spans="2:8" x14ac:dyDescent="0.25">
      <c r="B16" s="252" t="s">
        <v>198</v>
      </c>
      <c r="C16" s="253">
        <f>'Technologie - kejdová část'!H121</f>
        <v>0</v>
      </c>
      <c r="D16" s="253">
        <f>'Technologie - kejdová část'!H122</f>
        <v>0</v>
      </c>
      <c r="E16" s="253">
        <f t="shared" si="0"/>
        <v>0</v>
      </c>
    </row>
    <row r="17" spans="2:5" x14ac:dyDescent="0.25">
      <c r="B17" s="252" t="s">
        <v>199</v>
      </c>
      <c r="C17" s="253">
        <f>'Technologie - kejdová část'!H143</f>
        <v>0</v>
      </c>
      <c r="D17" s="253">
        <f>'Technologie - kejdová část'!H144</f>
        <v>0</v>
      </c>
      <c r="E17" s="253">
        <f t="shared" si="0"/>
        <v>0</v>
      </c>
    </row>
    <row r="18" spans="2:5" x14ac:dyDescent="0.25">
      <c r="B18" s="252" t="s">
        <v>175</v>
      </c>
      <c r="C18" s="253">
        <f>'Technologie - kejdová část'!H157</f>
        <v>0</v>
      </c>
      <c r="D18" s="253">
        <f>'Technologie - kejdová část'!H158</f>
        <v>0</v>
      </c>
      <c r="E18" s="253">
        <f t="shared" si="0"/>
        <v>0</v>
      </c>
    </row>
    <row r="19" spans="2:5" x14ac:dyDescent="0.25">
      <c r="B19" s="252" t="s">
        <v>176</v>
      </c>
      <c r="C19" s="253">
        <f>'Technologie - kejdová část'!H188</f>
        <v>0</v>
      </c>
      <c r="D19" s="253">
        <f>'Technologie - kejdová část'!H189</f>
        <v>0</v>
      </c>
      <c r="E19" s="253">
        <f t="shared" si="0"/>
        <v>0</v>
      </c>
    </row>
    <row r="20" spans="2:5" x14ac:dyDescent="0.25">
      <c r="B20" s="252" t="s">
        <v>178</v>
      </c>
      <c r="C20" s="253">
        <f>'Technologie - kejdová část'!H195</f>
        <v>0</v>
      </c>
      <c r="D20" s="253">
        <f>'Technologie - kejdová část'!H196</f>
        <v>0</v>
      </c>
      <c r="E20" s="253">
        <f t="shared" si="0"/>
        <v>0</v>
      </c>
    </row>
    <row r="21" spans="2:5" x14ac:dyDescent="0.25">
      <c r="B21" s="252" t="s">
        <v>185</v>
      </c>
      <c r="C21" s="253">
        <f>'Technologie - kejdová část'!H204</f>
        <v>0</v>
      </c>
      <c r="D21" s="253">
        <f>'Technologie - kejdová část'!H205</f>
        <v>0</v>
      </c>
      <c r="E21" s="253">
        <f t="shared" si="0"/>
        <v>0</v>
      </c>
    </row>
    <row r="22" spans="2:5" x14ac:dyDescent="0.25">
      <c r="B22" s="252" t="s">
        <v>188</v>
      </c>
      <c r="C22" s="253">
        <f>'Technologie - kejdová část'!H212</f>
        <v>0</v>
      </c>
      <c r="D22" s="253">
        <f>'Technologie - kejdová část'!H213</f>
        <v>0</v>
      </c>
      <c r="E22" s="253">
        <f t="shared" si="0"/>
        <v>0</v>
      </c>
    </row>
    <row r="23" spans="2:5" x14ac:dyDescent="0.25">
      <c r="B23" s="252" t="s">
        <v>382</v>
      </c>
      <c r="C23" s="253">
        <f>'Technologie - kejdová část'!H220</f>
        <v>0</v>
      </c>
      <c r="D23" s="253">
        <f>'Technologie - kejdová část'!H221</f>
        <v>0</v>
      </c>
      <c r="E23" s="253">
        <f t="shared" si="0"/>
        <v>0</v>
      </c>
    </row>
    <row r="24" spans="2:5" x14ac:dyDescent="0.25">
      <c r="B24" s="260" t="s">
        <v>154</v>
      </c>
      <c r="C24" s="255">
        <f>SUM(C10:C23)</f>
        <v>0</v>
      </c>
      <c r="D24" s="255">
        <f>SUM(D10:D23)</f>
        <v>0</v>
      </c>
      <c r="E24" s="255">
        <f>SUM(E10:E23)</f>
        <v>0</v>
      </c>
    </row>
    <row r="25" spans="2:5" x14ac:dyDescent="0.25">
      <c r="B25" s="256"/>
      <c r="C25" s="257"/>
      <c r="D25" s="257"/>
      <c r="E25" s="257"/>
    </row>
    <row r="26" spans="2:5" ht="18.75" x14ac:dyDescent="0.3">
      <c r="B26" s="259" t="s">
        <v>208</v>
      </c>
    </row>
    <row r="27" spans="2:5" x14ac:dyDescent="0.25">
      <c r="B27" s="261" t="s">
        <v>417</v>
      </c>
      <c r="C27" s="262" t="s">
        <v>196</v>
      </c>
      <c r="D27" s="262" t="s">
        <v>46</v>
      </c>
      <c r="E27" s="262" t="s">
        <v>154</v>
      </c>
    </row>
    <row r="28" spans="2:5" x14ac:dyDescent="0.25">
      <c r="B28" s="252" t="s">
        <v>155</v>
      </c>
      <c r="C28" s="253">
        <f>'Technologie - stlaná část'!H13</f>
        <v>0</v>
      </c>
      <c r="D28" s="254" t="s">
        <v>197</v>
      </c>
      <c r="E28" s="253">
        <f>C28</f>
        <v>0</v>
      </c>
    </row>
    <row r="29" spans="2:5" x14ac:dyDescent="0.25">
      <c r="B29" s="252" t="s">
        <v>161</v>
      </c>
      <c r="C29" s="253">
        <f>'Technologie - stlaná část'!H24</f>
        <v>0</v>
      </c>
      <c r="D29" s="253">
        <f>'Technologie - stlaná část'!H25</f>
        <v>0</v>
      </c>
      <c r="E29" s="253">
        <f t="shared" ref="E29:E31" si="1">C29+D29</f>
        <v>0</v>
      </c>
    </row>
    <row r="30" spans="2:5" x14ac:dyDescent="0.25">
      <c r="B30" s="252" t="s">
        <v>162</v>
      </c>
      <c r="C30" s="253">
        <f>'Technologie - stlaná část'!H34</f>
        <v>0</v>
      </c>
      <c r="D30" s="253">
        <f>'Technologie - stlaná část'!H35</f>
        <v>0</v>
      </c>
      <c r="E30" s="253">
        <f t="shared" si="1"/>
        <v>0</v>
      </c>
    </row>
    <row r="31" spans="2:5" x14ac:dyDescent="0.25">
      <c r="B31" s="252" t="s">
        <v>163</v>
      </c>
      <c r="C31" s="253">
        <f>'Technologie - stlaná část'!H61</f>
        <v>0</v>
      </c>
      <c r="D31" s="253">
        <f>'Technologie - stlaná část'!H62</f>
        <v>0</v>
      </c>
      <c r="E31" s="253">
        <f t="shared" si="1"/>
        <v>0</v>
      </c>
    </row>
    <row r="32" spans="2:5" x14ac:dyDescent="0.25">
      <c r="B32" s="252" t="s">
        <v>168</v>
      </c>
      <c r="C32" s="253">
        <f>'Technologie - stlaná část'!H69</f>
        <v>0</v>
      </c>
      <c r="D32" s="254" t="s">
        <v>197</v>
      </c>
      <c r="E32" s="253">
        <f>C32</f>
        <v>0</v>
      </c>
    </row>
    <row r="33" spans="2:5" x14ac:dyDescent="0.25">
      <c r="B33" s="252" t="s">
        <v>177</v>
      </c>
      <c r="C33" s="253">
        <f>'Technologie - stlaná část'!H77</f>
        <v>0</v>
      </c>
      <c r="D33" s="253">
        <f>'Technologie - stlaná část'!H78</f>
        <v>0</v>
      </c>
      <c r="E33" s="253">
        <f t="shared" ref="E33:E34" si="2">C33+D33</f>
        <v>0</v>
      </c>
    </row>
    <row r="34" spans="2:5" x14ac:dyDescent="0.25">
      <c r="B34" s="252" t="s">
        <v>188</v>
      </c>
      <c r="C34" s="253">
        <f>'Technologie - stlaná část'!H85</f>
        <v>0</v>
      </c>
      <c r="D34" s="253">
        <f>'Technologie - stlaná část'!H86</f>
        <v>0</v>
      </c>
      <c r="E34" s="253">
        <f t="shared" si="2"/>
        <v>0</v>
      </c>
    </row>
    <row r="35" spans="2:5" x14ac:dyDescent="0.25">
      <c r="B35" s="260" t="s">
        <v>154</v>
      </c>
      <c r="C35" s="255">
        <f>SUM(C28:C34)</f>
        <v>0</v>
      </c>
      <c r="D35" s="255">
        <f>SUM(D28:D34)</f>
        <v>0</v>
      </c>
      <c r="E35" s="255">
        <f>SUM(E28:E34)</f>
        <v>0</v>
      </c>
    </row>
    <row r="36" spans="2:5" x14ac:dyDescent="0.25">
      <c r="B36" s="256"/>
      <c r="C36" s="257"/>
      <c r="D36" s="257"/>
      <c r="E36" s="257"/>
    </row>
    <row r="37" spans="2:5" ht="18.75" x14ac:dyDescent="0.3">
      <c r="B37" s="259" t="s">
        <v>209</v>
      </c>
    </row>
    <row r="38" spans="2:5" x14ac:dyDescent="0.25">
      <c r="B38" s="261" t="s">
        <v>418</v>
      </c>
      <c r="C38" s="262" t="s">
        <v>196</v>
      </c>
      <c r="D38" s="262" t="s">
        <v>46</v>
      </c>
      <c r="E38" s="262" t="s">
        <v>154</v>
      </c>
    </row>
    <row r="39" spans="2:5" x14ac:dyDescent="0.25">
      <c r="B39" s="252" t="s">
        <v>202</v>
      </c>
      <c r="C39" s="253">
        <f>'Čerpání a michání kejdy'!F24</f>
        <v>0</v>
      </c>
      <c r="D39" s="253">
        <f>'Čerpání a michání kejdy'!G24</f>
        <v>0</v>
      </c>
      <c r="E39" s="253">
        <f t="shared" ref="E39:E47" si="3">C39+D39</f>
        <v>0</v>
      </c>
    </row>
    <row r="40" spans="2:5" x14ac:dyDescent="0.25">
      <c r="B40" s="252" t="s">
        <v>200</v>
      </c>
      <c r="C40" s="253">
        <f>'Čerpání a michání kejdy'!F36</f>
        <v>0</v>
      </c>
      <c r="D40" s="253">
        <f>'Čerpání a michání kejdy'!G36</f>
        <v>0</v>
      </c>
      <c r="E40" s="253">
        <f t="shared" si="3"/>
        <v>0</v>
      </c>
    </row>
    <row r="41" spans="2:5" x14ac:dyDescent="0.25">
      <c r="B41" s="252" t="s">
        <v>201</v>
      </c>
      <c r="C41" s="253">
        <f>'Čerpání a michání kejdy'!F59</f>
        <v>0</v>
      </c>
      <c r="D41" s="253">
        <f>'Čerpání a michání kejdy'!G59</f>
        <v>0</v>
      </c>
      <c r="E41" s="253">
        <f t="shared" si="3"/>
        <v>0</v>
      </c>
    </row>
    <row r="42" spans="2:5" x14ac:dyDescent="0.25">
      <c r="B42" s="260" t="s">
        <v>154</v>
      </c>
      <c r="C42" s="255">
        <f>SUM(C39:C41)</f>
        <v>0</v>
      </c>
      <c r="D42" s="255">
        <f>SUM(D39:D41)</f>
        <v>0</v>
      </c>
      <c r="E42" s="255">
        <f>SUM(E39:E41)</f>
        <v>0</v>
      </c>
    </row>
    <row r="43" spans="2:5" x14ac:dyDescent="0.25">
      <c r="B43" s="256"/>
      <c r="C43" s="257"/>
      <c r="D43" s="257"/>
      <c r="E43" s="257"/>
    </row>
    <row r="44" spans="2:5" ht="18.75" x14ac:dyDescent="0.3">
      <c r="B44" s="259" t="s">
        <v>203</v>
      </c>
    </row>
    <row r="45" spans="2:5" x14ac:dyDescent="0.25">
      <c r="B45" s="261" t="s">
        <v>419</v>
      </c>
      <c r="C45" s="262" t="s">
        <v>196</v>
      </c>
      <c r="D45" s="262" t="s">
        <v>46</v>
      </c>
      <c r="E45" s="262" t="s">
        <v>154</v>
      </c>
    </row>
    <row r="46" spans="2:5" x14ac:dyDescent="0.25">
      <c r="B46" s="252" t="s">
        <v>206</v>
      </c>
      <c r="C46" s="253">
        <f>'Chlazení mléka'!H11</f>
        <v>0</v>
      </c>
      <c r="D46" s="253">
        <f>'Chlazení mléka'!H12</f>
        <v>0</v>
      </c>
      <c r="E46" s="253">
        <f t="shared" si="3"/>
        <v>0</v>
      </c>
    </row>
    <row r="47" spans="2:5" x14ac:dyDescent="0.25">
      <c r="B47" s="252" t="s">
        <v>388</v>
      </c>
      <c r="C47" s="253">
        <f>'Chlazení mléka'!H19</f>
        <v>0</v>
      </c>
      <c r="D47" s="253">
        <f>'Chlazení mléka'!H20</f>
        <v>0</v>
      </c>
      <c r="E47" s="253">
        <f t="shared" si="3"/>
        <v>0</v>
      </c>
    </row>
    <row r="48" spans="2:5" x14ac:dyDescent="0.25">
      <c r="B48" s="260" t="s">
        <v>154</v>
      </c>
      <c r="C48" s="255">
        <f>C46+C47</f>
        <v>0</v>
      </c>
      <c r="D48" s="255">
        <f>D46+D47</f>
        <v>0</v>
      </c>
      <c r="E48" s="255">
        <f>E46+E47</f>
        <v>0</v>
      </c>
    </row>
    <row r="49" spans="2:7" x14ac:dyDescent="0.25">
      <c r="B49" s="256"/>
      <c r="C49" s="257"/>
      <c r="D49" s="257"/>
      <c r="E49" s="257"/>
    </row>
    <row r="50" spans="2:7" ht="18.75" x14ac:dyDescent="0.3">
      <c r="B50" s="258" t="s">
        <v>380</v>
      </c>
    </row>
    <row r="51" spans="2:7" x14ac:dyDescent="0.25">
      <c r="B51" s="261" t="s">
        <v>420</v>
      </c>
      <c r="C51" s="262" t="s">
        <v>196</v>
      </c>
      <c r="D51" s="262" t="s">
        <v>46</v>
      </c>
      <c r="E51" s="262" t="s">
        <v>154</v>
      </c>
    </row>
    <row r="52" spans="2:7" x14ac:dyDescent="0.25">
      <c r="B52" s="252" t="s">
        <v>381</v>
      </c>
      <c r="C52" s="253">
        <f>'Dojící robot'!H22</f>
        <v>0</v>
      </c>
      <c r="D52" s="253">
        <f>'Dojící robot'!H23</f>
        <v>0</v>
      </c>
      <c r="E52" s="253">
        <f t="shared" ref="E52" si="4">C52+D52</f>
        <v>0</v>
      </c>
    </row>
    <row r="53" spans="2:7" x14ac:dyDescent="0.25">
      <c r="B53" s="273" t="s">
        <v>154</v>
      </c>
      <c r="C53" s="255">
        <f>C52</f>
        <v>0</v>
      </c>
      <c r="D53" s="255">
        <f>D52</f>
        <v>0</v>
      </c>
      <c r="E53" s="255">
        <f>E52</f>
        <v>0</v>
      </c>
    </row>
    <row r="56" spans="2:7" x14ac:dyDescent="0.25">
      <c r="B56" s="345" t="s">
        <v>159</v>
      </c>
      <c r="C56" s="343" t="s">
        <v>210</v>
      </c>
      <c r="D56" s="344"/>
      <c r="E56" s="255">
        <f>C48+C42+C35+C24+C53</f>
        <v>0</v>
      </c>
      <c r="G56" s="274"/>
    </row>
    <row r="57" spans="2:7" x14ac:dyDescent="0.25">
      <c r="B57" s="346"/>
      <c r="C57" s="343" t="s">
        <v>46</v>
      </c>
      <c r="D57" s="344"/>
      <c r="E57" s="255">
        <f>D48+D42+D35+D24+D53</f>
        <v>0</v>
      </c>
    </row>
    <row r="58" spans="2:7" x14ac:dyDescent="0.25">
      <c r="B58" s="347"/>
      <c r="C58" s="343" t="s">
        <v>211</v>
      </c>
      <c r="D58" s="344"/>
      <c r="E58" s="255">
        <f>E57+E56</f>
        <v>0</v>
      </c>
    </row>
  </sheetData>
  <sheetProtection algorithmName="SHA-512" hashValue="tFYCLZVZw+lM8cIB1PgMYSszsK8aq3mnrWumWLZjPazYng08RAusIRjKageagqoc5DDcQXSzcexaK1vIaNWLjg==" saltValue="o6OnUYyjXqhyicJHzYQSiA==" spinCount="100000" sheet="1" objects="1" scenarios="1"/>
  <mergeCells count="6">
    <mergeCell ref="C56:D56"/>
    <mergeCell ref="C57:D57"/>
    <mergeCell ref="C58:D58"/>
    <mergeCell ref="B56:B58"/>
    <mergeCell ref="B2:E2"/>
    <mergeCell ref="B6:E6"/>
  </mergeCells>
  <pageMargins left="0.7" right="0.7" top="0.78740157499999996" bottom="0.78740157499999996" header="0.3" footer="0.3"/>
  <pageSetup paperSize="9" scale="88" fitToHeight="0" orientation="portrait" r:id="rId1"/>
  <rowBreaks count="1" manualBreakCount="1">
    <brk id="36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63"/>
  <sheetViews>
    <sheetView view="pageBreakPreview" topLeftCell="A211" zoomScale="70" zoomScaleNormal="55" zoomScaleSheetLayoutView="70" workbookViewId="0">
      <selection activeCell="E219" sqref="E219"/>
    </sheetView>
  </sheetViews>
  <sheetFormatPr defaultColWidth="9.140625" defaultRowHeight="12.75" x14ac:dyDescent="0.2"/>
  <cols>
    <col min="1" max="2" width="10.28515625" style="3" customWidth="1"/>
    <col min="3" max="3" width="59.85546875" style="3" bestFit="1" customWidth="1"/>
    <col min="4" max="4" width="65.5703125" style="3" bestFit="1" customWidth="1"/>
    <col min="5" max="5" width="12.7109375" style="3" bestFit="1" customWidth="1"/>
    <col min="6" max="6" width="17.85546875" style="231" customWidth="1"/>
    <col min="7" max="7" width="23.85546875" style="1" customWidth="1"/>
    <col min="8" max="8" width="19.140625" style="2" customWidth="1"/>
    <col min="9" max="16384" width="9.140625" style="3"/>
  </cols>
  <sheetData>
    <row r="1" spans="2:8" x14ac:dyDescent="0.2">
      <c r="F1" s="3"/>
    </row>
    <row r="2" spans="2:8" ht="23.25" x14ac:dyDescent="0.35">
      <c r="B2" s="348" t="s">
        <v>269</v>
      </c>
      <c r="C2" s="348"/>
      <c r="D2" s="348"/>
      <c r="E2" s="348"/>
      <c r="F2" s="348"/>
      <c r="G2" s="348"/>
      <c r="H2" s="348"/>
    </row>
    <row r="3" spans="2:8" ht="15" x14ac:dyDescent="0.25">
      <c r="B3" s="357" t="s">
        <v>374</v>
      </c>
      <c r="C3" s="357"/>
      <c r="D3" s="357"/>
      <c r="E3" s="357"/>
      <c r="F3" s="357"/>
      <c r="G3" s="357"/>
      <c r="H3" s="357"/>
    </row>
    <row r="4" spans="2:8" ht="18" customHeight="1" x14ac:dyDescent="0.2">
      <c r="B4" s="358" t="s">
        <v>375</v>
      </c>
      <c r="C4" s="358"/>
      <c r="D4" s="358"/>
      <c r="E4" s="358"/>
      <c r="F4" s="358"/>
      <c r="G4" s="358"/>
      <c r="H4" s="358"/>
    </row>
    <row r="5" spans="2:8" x14ac:dyDescent="0.2">
      <c r="F5" s="3"/>
    </row>
    <row r="6" spans="2:8" ht="18" x14ac:dyDescent="0.25">
      <c r="B6" s="349" t="s">
        <v>432</v>
      </c>
      <c r="C6" s="349"/>
      <c r="D6" s="349"/>
      <c r="E6" s="349"/>
      <c r="F6" s="349"/>
      <c r="G6" s="349"/>
      <c r="H6" s="349"/>
    </row>
    <row r="7" spans="2:8" ht="18.75" thickBot="1" x14ac:dyDescent="0.3">
      <c r="B7" s="263"/>
      <c r="C7" s="263"/>
      <c r="D7" s="263"/>
      <c r="E7" s="263"/>
      <c r="F7" s="133"/>
      <c r="G7" s="134"/>
      <c r="H7" s="109"/>
    </row>
    <row r="8" spans="2:8" ht="16.5" customHeight="1" thickBot="1" x14ac:dyDescent="0.25">
      <c r="B8" s="264"/>
      <c r="C8" s="350" t="s">
        <v>155</v>
      </c>
      <c r="D8" s="350"/>
      <c r="E8" s="351" t="s">
        <v>156</v>
      </c>
      <c r="F8" s="352"/>
      <c r="G8" s="352"/>
      <c r="H8" s="219">
        <v>1</v>
      </c>
    </row>
    <row r="9" spans="2:8" ht="36.75" thickBot="1" x14ac:dyDescent="0.25">
      <c r="B9" s="220" t="s">
        <v>4</v>
      </c>
      <c r="C9" s="221" t="s">
        <v>157</v>
      </c>
      <c r="D9" s="221" t="s">
        <v>158</v>
      </c>
      <c r="E9" s="222" t="s">
        <v>91</v>
      </c>
      <c r="F9" s="223" t="s">
        <v>90</v>
      </c>
      <c r="G9" s="221" t="s">
        <v>18</v>
      </c>
      <c r="H9" s="224" t="s">
        <v>8</v>
      </c>
    </row>
    <row r="10" spans="2:8" s="95" customFormat="1" ht="90" x14ac:dyDescent="0.25">
      <c r="B10" s="233"/>
      <c r="C10" s="234" t="s">
        <v>184</v>
      </c>
      <c r="D10" s="235" t="s">
        <v>212</v>
      </c>
      <c r="E10" s="236" t="s">
        <v>9</v>
      </c>
      <c r="F10" s="237">
        <v>25</v>
      </c>
      <c r="G10" s="238"/>
      <c r="H10" s="239">
        <f t="shared" ref="H10" si="0">F10*G10</f>
        <v>0</v>
      </c>
    </row>
    <row r="11" spans="2:8" s="95" customFormat="1" ht="75" x14ac:dyDescent="0.25">
      <c r="B11" s="196"/>
      <c r="C11" s="197" t="s">
        <v>213</v>
      </c>
      <c r="D11" s="198" t="s">
        <v>214</v>
      </c>
      <c r="E11" s="199" t="s">
        <v>9</v>
      </c>
      <c r="F11" s="200">
        <v>25</v>
      </c>
      <c r="G11" s="201"/>
      <c r="H11" s="202">
        <f t="shared" ref="H11" si="1">F11*G11</f>
        <v>0</v>
      </c>
    </row>
    <row r="12" spans="2:8" s="95" customFormat="1" ht="90" x14ac:dyDescent="0.25">
      <c r="B12" s="196"/>
      <c r="C12" s="197" t="s">
        <v>270</v>
      </c>
      <c r="D12" s="198" t="s">
        <v>271</v>
      </c>
      <c r="E12" s="199" t="s">
        <v>9</v>
      </c>
      <c r="F12" s="200">
        <v>30</v>
      </c>
      <c r="G12" s="201"/>
      <c r="H12" s="202">
        <f t="shared" ref="H12:H14" si="2">F12*G12</f>
        <v>0</v>
      </c>
    </row>
    <row r="13" spans="2:8" s="95" customFormat="1" ht="75" x14ac:dyDescent="0.25">
      <c r="B13" s="196"/>
      <c r="C13" s="197" t="s">
        <v>215</v>
      </c>
      <c r="D13" s="198" t="s">
        <v>216</v>
      </c>
      <c r="E13" s="199" t="s">
        <v>9</v>
      </c>
      <c r="F13" s="200">
        <v>18</v>
      </c>
      <c r="G13" s="201"/>
      <c r="H13" s="202">
        <f t="shared" ref="H13" si="3">F13*G13</f>
        <v>0</v>
      </c>
    </row>
    <row r="14" spans="2:8" s="95" customFormat="1" ht="90.75" thickBot="1" x14ac:dyDescent="0.3">
      <c r="B14" s="250"/>
      <c r="C14" s="210" t="s">
        <v>272</v>
      </c>
      <c r="D14" s="251" t="s">
        <v>273</v>
      </c>
      <c r="E14" s="211" t="s">
        <v>9</v>
      </c>
      <c r="F14" s="212">
        <v>10</v>
      </c>
      <c r="G14" s="213"/>
      <c r="H14" s="214">
        <f t="shared" si="2"/>
        <v>0</v>
      </c>
    </row>
    <row r="15" spans="2:8" ht="16.5" customHeight="1" thickBot="1" x14ac:dyDescent="0.3">
      <c r="B15" s="215"/>
      <c r="C15" s="216"/>
      <c r="D15" s="216"/>
      <c r="E15" s="353" t="s">
        <v>159</v>
      </c>
      <c r="F15" s="354"/>
      <c r="G15" s="217" t="s">
        <v>160</v>
      </c>
      <c r="H15" s="186">
        <f>SUM(H10:H14)</f>
        <v>0</v>
      </c>
    </row>
    <row r="16" spans="2:8" ht="16.5" customHeight="1" thickBot="1" x14ac:dyDescent="0.3">
      <c r="B16" s="215"/>
      <c r="C16" s="216"/>
      <c r="D16" s="216"/>
      <c r="E16" s="355"/>
      <c r="F16" s="356"/>
      <c r="G16" s="144" t="s">
        <v>154</v>
      </c>
      <c r="H16" s="140">
        <f>SUM(H15:H15)</f>
        <v>0</v>
      </c>
    </row>
    <row r="17" spans="2:8" ht="16.5" customHeight="1" thickBot="1" x14ac:dyDescent="0.3">
      <c r="B17" s="46"/>
      <c r="C17" s="34"/>
      <c r="D17" s="34"/>
      <c r="E17" s="137"/>
      <c r="F17" s="137"/>
      <c r="G17" s="184"/>
      <c r="H17" s="185"/>
    </row>
    <row r="18" spans="2:8" ht="16.5" customHeight="1" thickBot="1" x14ac:dyDescent="0.25">
      <c r="B18" s="264"/>
      <c r="C18" s="350" t="s">
        <v>161</v>
      </c>
      <c r="D18" s="350"/>
      <c r="E18" s="351" t="s">
        <v>156</v>
      </c>
      <c r="F18" s="352"/>
      <c r="G18" s="352"/>
      <c r="H18" s="219">
        <v>2</v>
      </c>
    </row>
    <row r="19" spans="2:8" ht="36.75" thickBot="1" x14ac:dyDescent="0.25">
      <c r="B19" s="220" t="s">
        <v>4</v>
      </c>
      <c r="C19" s="221" t="s">
        <v>157</v>
      </c>
      <c r="D19" s="221" t="s">
        <v>158</v>
      </c>
      <c r="E19" s="222" t="s">
        <v>91</v>
      </c>
      <c r="F19" s="223" t="s">
        <v>90</v>
      </c>
      <c r="G19" s="221" t="s">
        <v>18</v>
      </c>
      <c r="H19" s="224" t="s">
        <v>8</v>
      </c>
    </row>
    <row r="20" spans="2:8" s="95" customFormat="1" ht="75" x14ac:dyDescent="0.25">
      <c r="B20" s="233"/>
      <c r="C20" s="234" t="s">
        <v>217</v>
      </c>
      <c r="D20" s="235" t="s">
        <v>218</v>
      </c>
      <c r="E20" s="236" t="s">
        <v>9</v>
      </c>
      <c r="F20" s="237">
        <v>2</v>
      </c>
      <c r="G20" s="238"/>
      <c r="H20" s="239">
        <f t="shared" ref="H20:H31" si="4">F20*G20</f>
        <v>0</v>
      </c>
    </row>
    <row r="21" spans="2:8" s="95" customFormat="1" ht="60" x14ac:dyDescent="0.25">
      <c r="B21" s="196"/>
      <c r="C21" s="197" t="s">
        <v>219</v>
      </c>
      <c r="D21" s="198" t="s">
        <v>220</v>
      </c>
      <c r="E21" s="199" t="s">
        <v>9</v>
      </c>
      <c r="F21" s="200">
        <v>10</v>
      </c>
      <c r="G21" s="201"/>
      <c r="H21" s="202">
        <f t="shared" si="4"/>
        <v>0</v>
      </c>
    </row>
    <row r="22" spans="2:8" s="95" customFormat="1" ht="60" x14ac:dyDescent="0.25">
      <c r="B22" s="196"/>
      <c r="C22" s="197" t="s">
        <v>221</v>
      </c>
      <c r="D22" s="198" t="s">
        <v>222</v>
      </c>
      <c r="E22" s="199" t="s">
        <v>9</v>
      </c>
      <c r="F22" s="200">
        <v>9</v>
      </c>
      <c r="G22" s="201"/>
      <c r="H22" s="202">
        <f t="shared" si="4"/>
        <v>0</v>
      </c>
    </row>
    <row r="23" spans="2:8" s="95" customFormat="1" ht="90" x14ac:dyDescent="0.25">
      <c r="B23" s="196"/>
      <c r="C23" s="197" t="s">
        <v>223</v>
      </c>
      <c r="D23" s="198" t="s">
        <v>224</v>
      </c>
      <c r="E23" s="199" t="s">
        <v>9</v>
      </c>
      <c r="F23" s="200">
        <v>15</v>
      </c>
      <c r="G23" s="201"/>
      <c r="H23" s="202">
        <f t="shared" si="4"/>
        <v>0</v>
      </c>
    </row>
    <row r="24" spans="2:8" s="95" customFormat="1" ht="15" x14ac:dyDescent="0.25">
      <c r="B24" s="196"/>
      <c r="C24" s="197" t="s">
        <v>19</v>
      </c>
      <c r="D24" s="198" t="s">
        <v>227</v>
      </c>
      <c r="E24" s="199" t="s">
        <v>12</v>
      </c>
      <c r="F24" s="200">
        <v>72</v>
      </c>
      <c r="G24" s="201"/>
      <c r="H24" s="202">
        <f t="shared" si="4"/>
        <v>0</v>
      </c>
    </row>
    <row r="25" spans="2:8" s="95" customFormat="1" ht="165" x14ac:dyDescent="0.25">
      <c r="B25" s="196"/>
      <c r="C25" s="197" t="s">
        <v>274</v>
      </c>
      <c r="D25" s="198" t="s">
        <v>275</v>
      </c>
      <c r="E25" s="199" t="s">
        <v>9</v>
      </c>
      <c r="F25" s="200">
        <v>6</v>
      </c>
      <c r="G25" s="201"/>
      <c r="H25" s="202">
        <f t="shared" si="4"/>
        <v>0</v>
      </c>
    </row>
    <row r="26" spans="2:8" s="95" customFormat="1" ht="60" x14ac:dyDescent="0.25">
      <c r="B26" s="203"/>
      <c r="C26" s="204" t="s">
        <v>276</v>
      </c>
      <c r="D26" s="205" t="s">
        <v>277</v>
      </c>
      <c r="E26" s="206" t="s">
        <v>9</v>
      </c>
      <c r="F26" s="207">
        <v>24</v>
      </c>
      <c r="G26" s="208"/>
      <c r="H26" s="209">
        <f t="shared" si="4"/>
        <v>0</v>
      </c>
    </row>
    <row r="27" spans="2:8" s="95" customFormat="1" ht="60" x14ac:dyDescent="0.25">
      <c r="B27" s="196"/>
      <c r="C27" s="197" t="s">
        <v>278</v>
      </c>
      <c r="D27" s="198" t="s">
        <v>279</v>
      </c>
      <c r="E27" s="199" t="s">
        <v>9</v>
      </c>
      <c r="F27" s="200">
        <v>4</v>
      </c>
      <c r="G27" s="201"/>
      <c r="H27" s="202">
        <f t="shared" si="4"/>
        <v>0</v>
      </c>
    </row>
    <row r="28" spans="2:8" s="95" customFormat="1" ht="15" x14ac:dyDescent="0.25">
      <c r="B28" s="196"/>
      <c r="C28" s="197" t="s">
        <v>26</v>
      </c>
      <c r="D28" s="198" t="s">
        <v>280</v>
      </c>
      <c r="E28" s="199" t="s">
        <v>9</v>
      </c>
      <c r="F28" s="200">
        <v>2</v>
      </c>
      <c r="G28" s="201"/>
      <c r="H28" s="202">
        <f t="shared" si="4"/>
        <v>0</v>
      </c>
    </row>
    <row r="29" spans="2:8" s="95" customFormat="1" ht="15" x14ac:dyDescent="0.25">
      <c r="B29" s="196"/>
      <c r="C29" s="197" t="s">
        <v>281</v>
      </c>
      <c r="D29" s="198" t="s">
        <v>280</v>
      </c>
      <c r="E29" s="199" t="s">
        <v>9</v>
      </c>
      <c r="F29" s="200">
        <v>4</v>
      </c>
      <c r="G29" s="201"/>
      <c r="H29" s="202">
        <f t="shared" si="4"/>
        <v>0</v>
      </c>
    </row>
    <row r="30" spans="2:8" s="95" customFormat="1" ht="15" x14ac:dyDescent="0.25">
      <c r="B30" s="196"/>
      <c r="C30" s="197" t="s">
        <v>40</v>
      </c>
      <c r="D30" s="198">
        <v>0</v>
      </c>
      <c r="E30" s="199" t="s">
        <v>9</v>
      </c>
      <c r="F30" s="200">
        <v>30</v>
      </c>
      <c r="G30" s="201"/>
      <c r="H30" s="202">
        <f t="shared" si="4"/>
        <v>0</v>
      </c>
    </row>
    <row r="31" spans="2:8" s="95" customFormat="1" ht="15.75" thickBot="1" x14ac:dyDescent="0.3">
      <c r="B31" s="250"/>
      <c r="C31" s="210" t="s">
        <v>13</v>
      </c>
      <c r="D31" s="251">
        <v>0</v>
      </c>
      <c r="E31" s="211" t="s">
        <v>9</v>
      </c>
      <c r="F31" s="212">
        <v>30</v>
      </c>
      <c r="G31" s="213"/>
      <c r="H31" s="214">
        <f t="shared" si="4"/>
        <v>0</v>
      </c>
    </row>
    <row r="32" spans="2:8" ht="16.5" customHeight="1" thickBot="1" x14ac:dyDescent="0.3">
      <c r="B32" s="215"/>
      <c r="C32" s="216"/>
      <c r="D32" s="216"/>
      <c r="E32" s="353" t="s">
        <v>159</v>
      </c>
      <c r="F32" s="354"/>
      <c r="G32" s="217" t="s">
        <v>160</v>
      </c>
      <c r="H32" s="186">
        <f>SUM(H20:H31)</f>
        <v>0</v>
      </c>
    </row>
    <row r="33" spans="2:8" ht="16.5" customHeight="1" thickBot="1" x14ac:dyDescent="0.3">
      <c r="B33" s="215"/>
      <c r="C33" s="216"/>
      <c r="D33" s="216"/>
      <c r="E33" s="353"/>
      <c r="F33" s="354"/>
      <c r="G33" s="218" t="s">
        <v>46</v>
      </c>
      <c r="H33" s="57"/>
    </row>
    <row r="34" spans="2:8" ht="16.5" customHeight="1" thickBot="1" x14ac:dyDescent="0.3">
      <c r="B34" s="215"/>
      <c r="C34" s="216"/>
      <c r="D34" s="216"/>
      <c r="E34" s="355"/>
      <c r="F34" s="356"/>
      <c r="G34" s="144" t="s">
        <v>154</v>
      </c>
      <c r="H34" s="140">
        <f>SUM(H32:H33)</f>
        <v>0</v>
      </c>
    </row>
    <row r="35" spans="2:8" ht="16.5" customHeight="1" thickBot="1" x14ac:dyDescent="0.3">
      <c r="B35" s="46"/>
      <c r="C35" s="34"/>
      <c r="D35" s="34"/>
      <c r="E35" s="137"/>
      <c r="F35" s="137"/>
      <c r="G35" s="184"/>
      <c r="H35" s="185"/>
    </row>
    <row r="36" spans="2:8" ht="16.5" customHeight="1" thickBot="1" x14ac:dyDescent="0.25">
      <c r="B36" s="264"/>
      <c r="C36" s="350" t="s">
        <v>162</v>
      </c>
      <c r="D36" s="350"/>
      <c r="E36" s="351" t="s">
        <v>156</v>
      </c>
      <c r="F36" s="352"/>
      <c r="G36" s="352"/>
      <c r="H36" s="219">
        <v>3</v>
      </c>
    </row>
    <row r="37" spans="2:8" ht="36.75" thickBot="1" x14ac:dyDescent="0.25">
      <c r="B37" s="220" t="s">
        <v>4</v>
      </c>
      <c r="C37" s="221" t="s">
        <v>157</v>
      </c>
      <c r="D37" s="221" t="s">
        <v>158</v>
      </c>
      <c r="E37" s="222" t="s">
        <v>91</v>
      </c>
      <c r="F37" s="223" t="s">
        <v>90</v>
      </c>
      <c r="G37" s="221" t="s">
        <v>18</v>
      </c>
      <c r="H37" s="224" t="s">
        <v>8</v>
      </c>
    </row>
    <row r="38" spans="2:8" s="95" customFormat="1" ht="60" x14ac:dyDescent="0.25">
      <c r="B38" s="233"/>
      <c r="C38" s="234" t="s">
        <v>228</v>
      </c>
      <c r="D38" s="235" t="s">
        <v>229</v>
      </c>
      <c r="E38" s="236" t="s">
        <v>9</v>
      </c>
      <c r="F38" s="237">
        <v>76</v>
      </c>
      <c r="G38" s="238"/>
      <c r="H38" s="239">
        <f t="shared" ref="H38:H41" si="5">F38*G38</f>
        <v>0</v>
      </c>
    </row>
    <row r="39" spans="2:8" s="95" customFormat="1" ht="60" x14ac:dyDescent="0.25">
      <c r="B39" s="196"/>
      <c r="C39" s="197" t="s">
        <v>230</v>
      </c>
      <c r="D39" s="198" t="s">
        <v>231</v>
      </c>
      <c r="E39" s="199" t="s">
        <v>9</v>
      </c>
      <c r="F39" s="200">
        <v>32</v>
      </c>
      <c r="G39" s="201"/>
      <c r="H39" s="202">
        <f t="shared" si="5"/>
        <v>0</v>
      </c>
    </row>
    <row r="40" spans="2:8" s="95" customFormat="1" ht="45" x14ac:dyDescent="0.25">
      <c r="B40" s="196"/>
      <c r="C40" s="197" t="s">
        <v>282</v>
      </c>
      <c r="D40" s="198" t="s">
        <v>283</v>
      </c>
      <c r="E40" s="199" t="s">
        <v>9</v>
      </c>
      <c r="F40" s="200">
        <v>28</v>
      </c>
      <c r="G40" s="201"/>
      <c r="H40" s="202">
        <f t="shared" si="5"/>
        <v>0</v>
      </c>
    </row>
    <row r="41" spans="2:8" s="95" customFormat="1" ht="15.75" thickBot="1" x14ac:dyDescent="0.3">
      <c r="B41" s="250"/>
      <c r="C41" s="210" t="s">
        <v>37</v>
      </c>
      <c r="D41" s="251" t="s">
        <v>234</v>
      </c>
      <c r="E41" s="211" t="s">
        <v>12</v>
      </c>
      <c r="F41" s="212">
        <v>168</v>
      </c>
      <c r="G41" s="213"/>
      <c r="H41" s="214">
        <f t="shared" si="5"/>
        <v>0</v>
      </c>
    </row>
    <row r="42" spans="2:8" ht="16.5" customHeight="1" thickBot="1" x14ac:dyDescent="0.3">
      <c r="B42" s="215"/>
      <c r="C42" s="216"/>
      <c r="D42" s="216"/>
      <c r="E42" s="353" t="s">
        <v>159</v>
      </c>
      <c r="F42" s="354"/>
      <c r="G42" s="217" t="s">
        <v>160</v>
      </c>
      <c r="H42" s="186">
        <f>SUM(H38:H41)</f>
        <v>0</v>
      </c>
    </row>
    <row r="43" spans="2:8" ht="16.5" customHeight="1" thickBot="1" x14ac:dyDescent="0.3">
      <c r="B43" s="215"/>
      <c r="C43" s="216"/>
      <c r="D43" s="216"/>
      <c r="E43" s="353"/>
      <c r="F43" s="354"/>
      <c r="G43" s="218" t="s">
        <v>46</v>
      </c>
      <c r="H43" s="57"/>
    </row>
    <row r="44" spans="2:8" ht="16.5" customHeight="1" thickBot="1" x14ac:dyDescent="0.3">
      <c r="B44" s="215"/>
      <c r="C44" s="216"/>
      <c r="D44" s="216"/>
      <c r="E44" s="355"/>
      <c r="F44" s="356"/>
      <c r="G44" s="144" t="s">
        <v>154</v>
      </c>
      <c r="H44" s="140">
        <f>SUM(H42:H43)</f>
        <v>0</v>
      </c>
    </row>
    <row r="45" spans="2:8" ht="16.5" customHeight="1" thickBot="1" x14ac:dyDescent="0.3">
      <c r="B45" s="46"/>
      <c r="C45" s="34"/>
      <c r="D45" s="34"/>
      <c r="E45" s="137"/>
      <c r="F45" s="137"/>
      <c r="G45" s="184"/>
      <c r="H45" s="185"/>
    </row>
    <row r="46" spans="2:8" ht="16.5" customHeight="1" thickBot="1" x14ac:dyDescent="0.25">
      <c r="B46" s="264"/>
      <c r="C46" s="350" t="s">
        <v>179</v>
      </c>
      <c r="D46" s="350"/>
      <c r="E46" s="351" t="s">
        <v>156</v>
      </c>
      <c r="F46" s="352"/>
      <c r="G46" s="352"/>
      <c r="H46" s="219">
        <v>4</v>
      </c>
    </row>
    <row r="47" spans="2:8" ht="36.75" thickBot="1" x14ac:dyDescent="0.25">
      <c r="B47" s="220" t="s">
        <v>4</v>
      </c>
      <c r="C47" s="221" t="s">
        <v>157</v>
      </c>
      <c r="D47" s="221" t="s">
        <v>158</v>
      </c>
      <c r="E47" s="222" t="s">
        <v>91</v>
      </c>
      <c r="F47" s="223" t="s">
        <v>90</v>
      </c>
      <c r="G47" s="221" t="s">
        <v>18</v>
      </c>
      <c r="H47" s="224" t="s">
        <v>8</v>
      </c>
    </row>
    <row r="48" spans="2:8" s="95" customFormat="1" ht="90" x14ac:dyDescent="0.25">
      <c r="B48" s="233"/>
      <c r="C48" s="234" t="s">
        <v>284</v>
      </c>
      <c r="D48" s="235" t="s">
        <v>285</v>
      </c>
      <c r="E48" s="236" t="s">
        <v>9</v>
      </c>
      <c r="F48" s="237">
        <v>56</v>
      </c>
      <c r="G48" s="238"/>
      <c r="H48" s="239">
        <f t="shared" ref="H48" si="6">F48*G48</f>
        <v>0</v>
      </c>
    </row>
    <row r="49" spans="2:8" s="95" customFormat="1" ht="15" x14ac:dyDescent="0.25">
      <c r="B49" s="196"/>
      <c r="C49" s="197" t="s">
        <v>35</v>
      </c>
      <c r="D49" s="198"/>
      <c r="E49" s="199" t="s">
        <v>9</v>
      </c>
      <c r="F49" s="200">
        <v>60</v>
      </c>
      <c r="G49" s="201"/>
      <c r="H49" s="202">
        <f t="shared" ref="H49:H62" si="7">F49*G49</f>
        <v>0</v>
      </c>
    </row>
    <row r="50" spans="2:8" s="95" customFormat="1" ht="15" x14ac:dyDescent="0.25">
      <c r="B50" s="196"/>
      <c r="C50" s="197" t="s">
        <v>426</v>
      </c>
      <c r="D50" s="198"/>
      <c r="E50" s="199" t="s">
        <v>9</v>
      </c>
      <c r="F50" s="200">
        <v>60</v>
      </c>
      <c r="G50" s="201"/>
      <c r="H50" s="202">
        <f t="shared" ref="H50:H57" si="8">F50*G50</f>
        <v>0</v>
      </c>
    </row>
    <row r="51" spans="2:8" s="95" customFormat="1" ht="90" x14ac:dyDescent="0.25">
      <c r="B51" s="196"/>
      <c r="C51" s="197" t="s">
        <v>21</v>
      </c>
      <c r="D51" s="198" t="s">
        <v>286</v>
      </c>
      <c r="E51" s="199" t="s">
        <v>9</v>
      </c>
      <c r="F51" s="200">
        <v>120</v>
      </c>
      <c r="G51" s="201"/>
      <c r="H51" s="202">
        <f t="shared" si="8"/>
        <v>0</v>
      </c>
    </row>
    <row r="52" spans="2:8" s="95" customFormat="1" ht="45" x14ac:dyDescent="0.25">
      <c r="B52" s="196"/>
      <c r="C52" s="197" t="s">
        <v>423</v>
      </c>
      <c r="D52" s="198" t="s">
        <v>427</v>
      </c>
      <c r="E52" s="199" t="s">
        <v>9</v>
      </c>
      <c r="F52" s="200">
        <v>6</v>
      </c>
      <c r="G52" s="201"/>
      <c r="H52" s="202">
        <f t="shared" si="8"/>
        <v>0</v>
      </c>
    </row>
    <row r="53" spans="2:8" s="95" customFormat="1" ht="45" x14ac:dyDescent="0.25">
      <c r="B53" s="196"/>
      <c r="C53" s="197" t="s">
        <v>225</v>
      </c>
      <c r="D53" s="198" t="s">
        <v>226</v>
      </c>
      <c r="E53" s="199" t="s">
        <v>9</v>
      </c>
      <c r="F53" s="200">
        <v>9</v>
      </c>
      <c r="G53" s="201"/>
      <c r="H53" s="202">
        <f t="shared" si="8"/>
        <v>0</v>
      </c>
    </row>
    <row r="54" spans="2:8" s="95" customFormat="1" ht="15" x14ac:dyDescent="0.25">
      <c r="B54" s="196"/>
      <c r="C54" s="197" t="s">
        <v>19</v>
      </c>
      <c r="D54" s="198" t="s">
        <v>227</v>
      </c>
      <c r="E54" s="199" t="s">
        <v>12</v>
      </c>
      <c r="F54" s="200">
        <v>78</v>
      </c>
      <c r="G54" s="201"/>
      <c r="H54" s="202">
        <f t="shared" si="8"/>
        <v>0</v>
      </c>
    </row>
    <row r="55" spans="2:8" s="95" customFormat="1" ht="75" x14ac:dyDescent="0.25">
      <c r="B55" s="196"/>
      <c r="C55" s="197" t="s">
        <v>424</v>
      </c>
      <c r="D55" s="198" t="s">
        <v>428</v>
      </c>
      <c r="E55" s="199" t="s">
        <v>9</v>
      </c>
      <c r="F55" s="200">
        <v>56</v>
      </c>
      <c r="G55" s="201"/>
      <c r="H55" s="202">
        <f t="shared" si="8"/>
        <v>0</v>
      </c>
    </row>
    <row r="56" spans="2:8" s="95" customFormat="1" ht="60" x14ac:dyDescent="0.25">
      <c r="B56" s="196"/>
      <c r="C56" s="197" t="s">
        <v>287</v>
      </c>
      <c r="D56" s="198" t="s">
        <v>288</v>
      </c>
      <c r="E56" s="199" t="s">
        <v>9</v>
      </c>
      <c r="F56" s="200">
        <v>59</v>
      </c>
      <c r="G56" s="201"/>
      <c r="H56" s="202">
        <f t="shared" si="8"/>
        <v>0</v>
      </c>
    </row>
    <row r="57" spans="2:8" s="95" customFormat="1" ht="60" x14ac:dyDescent="0.25">
      <c r="B57" s="196"/>
      <c r="C57" s="197" t="s">
        <v>230</v>
      </c>
      <c r="D57" s="198" t="s">
        <v>231</v>
      </c>
      <c r="E57" s="199" t="s">
        <v>9</v>
      </c>
      <c r="F57" s="200">
        <v>56</v>
      </c>
      <c r="G57" s="201"/>
      <c r="H57" s="202">
        <f t="shared" si="8"/>
        <v>0</v>
      </c>
    </row>
    <row r="58" spans="2:8" s="95" customFormat="1" ht="30" x14ac:dyDescent="0.25">
      <c r="B58" s="196"/>
      <c r="C58" s="197" t="s">
        <v>34</v>
      </c>
      <c r="D58" s="198" t="s">
        <v>289</v>
      </c>
      <c r="E58" s="199" t="s">
        <v>9</v>
      </c>
      <c r="F58" s="200">
        <v>60</v>
      </c>
      <c r="G58" s="201"/>
      <c r="H58" s="202">
        <f t="shared" si="7"/>
        <v>0</v>
      </c>
    </row>
    <row r="59" spans="2:8" s="95" customFormat="1" ht="15" x14ac:dyDescent="0.25">
      <c r="B59" s="196"/>
      <c r="C59" s="197" t="s">
        <v>35</v>
      </c>
      <c r="D59" s="198">
        <v>0</v>
      </c>
      <c r="E59" s="199" t="s">
        <v>9</v>
      </c>
      <c r="F59" s="200">
        <v>60</v>
      </c>
      <c r="G59" s="201"/>
      <c r="H59" s="202">
        <f t="shared" si="7"/>
        <v>0</v>
      </c>
    </row>
    <row r="60" spans="2:8" s="95" customFormat="1" ht="90" x14ac:dyDescent="0.25">
      <c r="B60" s="196"/>
      <c r="C60" s="197" t="s">
        <v>21</v>
      </c>
      <c r="D60" s="198" t="s">
        <v>286</v>
      </c>
      <c r="E60" s="199" t="s">
        <v>9</v>
      </c>
      <c r="F60" s="200">
        <v>120</v>
      </c>
      <c r="G60" s="201"/>
      <c r="H60" s="202">
        <f t="shared" si="7"/>
        <v>0</v>
      </c>
    </row>
    <row r="61" spans="2:8" s="95" customFormat="1" ht="15" x14ac:dyDescent="0.25">
      <c r="B61" s="196"/>
      <c r="C61" s="197" t="s">
        <v>37</v>
      </c>
      <c r="D61" s="198" t="s">
        <v>234</v>
      </c>
      <c r="E61" s="199" t="s">
        <v>12</v>
      </c>
      <c r="F61" s="200">
        <v>42</v>
      </c>
      <c r="G61" s="201"/>
      <c r="H61" s="202">
        <f t="shared" ref="H61" si="9">F61*G61</f>
        <v>0</v>
      </c>
    </row>
    <row r="62" spans="2:8" s="95" customFormat="1" ht="45" x14ac:dyDescent="0.25">
      <c r="B62" s="196"/>
      <c r="C62" s="197" t="s">
        <v>290</v>
      </c>
      <c r="D62" s="198" t="s">
        <v>291</v>
      </c>
      <c r="E62" s="199" t="s">
        <v>9</v>
      </c>
      <c r="F62" s="200">
        <v>56</v>
      </c>
      <c r="G62" s="201"/>
      <c r="H62" s="202">
        <f t="shared" si="7"/>
        <v>0</v>
      </c>
    </row>
    <row r="63" spans="2:8" s="95" customFormat="1" ht="15" x14ac:dyDescent="0.25">
      <c r="B63" s="196"/>
      <c r="C63" s="197" t="s">
        <v>425</v>
      </c>
      <c r="D63" s="198"/>
      <c r="E63" s="199" t="s">
        <v>9</v>
      </c>
      <c r="F63" s="200">
        <v>112</v>
      </c>
      <c r="G63" s="201"/>
      <c r="H63" s="202">
        <f t="shared" ref="H63:H64" si="10">F63*G63</f>
        <v>0</v>
      </c>
    </row>
    <row r="64" spans="2:8" s="95" customFormat="1" ht="90" x14ac:dyDescent="0.25">
      <c r="B64" s="196"/>
      <c r="C64" s="197" t="s">
        <v>21</v>
      </c>
      <c r="D64" s="198" t="s">
        <v>286</v>
      </c>
      <c r="E64" s="199" t="s">
        <v>9</v>
      </c>
      <c r="F64" s="200">
        <v>224</v>
      </c>
      <c r="G64" s="201"/>
      <c r="H64" s="202">
        <f t="shared" si="10"/>
        <v>0</v>
      </c>
    </row>
    <row r="65" spans="2:8" ht="16.5" customHeight="1" thickBot="1" x14ac:dyDescent="0.3">
      <c r="B65" s="215"/>
      <c r="C65" s="216"/>
      <c r="D65" s="216"/>
      <c r="E65" s="353" t="s">
        <v>159</v>
      </c>
      <c r="F65" s="354"/>
      <c r="G65" s="217" t="s">
        <v>160</v>
      </c>
      <c r="H65" s="186">
        <f>SUM(H48:H64)</f>
        <v>0</v>
      </c>
    </row>
    <row r="66" spans="2:8" ht="16.5" customHeight="1" thickBot="1" x14ac:dyDescent="0.3">
      <c r="B66" s="215"/>
      <c r="C66" s="216"/>
      <c r="D66" s="216"/>
      <c r="E66" s="353"/>
      <c r="F66" s="354"/>
      <c r="G66" s="218" t="s">
        <v>46</v>
      </c>
      <c r="H66" s="57"/>
    </row>
    <row r="67" spans="2:8" ht="16.5" customHeight="1" thickBot="1" x14ac:dyDescent="0.3">
      <c r="B67" s="215"/>
      <c r="C67" s="216"/>
      <c r="D67" s="216"/>
      <c r="E67" s="355"/>
      <c r="F67" s="356"/>
      <c r="G67" s="144" t="s">
        <v>154</v>
      </c>
      <c r="H67" s="140">
        <f>SUM(H65:H66)</f>
        <v>0</v>
      </c>
    </row>
    <row r="68" spans="2:8" ht="16.5" customHeight="1" thickBot="1" x14ac:dyDescent="0.3">
      <c r="B68" s="46"/>
      <c r="C68" s="34"/>
      <c r="D68" s="34"/>
      <c r="E68" s="137"/>
      <c r="F68" s="137"/>
      <c r="G68" s="184"/>
      <c r="H68" s="185"/>
    </row>
    <row r="69" spans="2:8" ht="16.5" customHeight="1" thickBot="1" x14ac:dyDescent="0.25">
      <c r="B69" s="264"/>
      <c r="C69" s="350" t="s">
        <v>163</v>
      </c>
      <c r="D69" s="350"/>
      <c r="E69" s="351" t="s">
        <v>156</v>
      </c>
      <c r="F69" s="352"/>
      <c r="G69" s="352"/>
      <c r="H69" s="219">
        <v>5</v>
      </c>
    </row>
    <row r="70" spans="2:8" ht="36.75" thickBot="1" x14ac:dyDescent="0.25">
      <c r="B70" s="220" t="s">
        <v>4</v>
      </c>
      <c r="C70" s="221" t="s">
        <v>157</v>
      </c>
      <c r="D70" s="221" t="s">
        <v>158</v>
      </c>
      <c r="E70" s="222" t="s">
        <v>91</v>
      </c>
      <c r="F70" s="223" t="s">
        <v>90</v>
      </c>
      <c r="G70" s="221" t="s">
        <v>18</v>
      </c>
      <c r="H70" s="224" t="s">
        <v>8</v>
      </c>
    </row>
    <row r="71" spans="2:8" s="95" customFormat="1" ht="105" x14ac:dyDescent="0.25">
      <c r="B71" s="233"/>
      <c r="C71" s="234" t="s">
        <v>237</v>
      </c>
      <c r="D71" s="235" t="s">
        <v>292</v>
      </c>
      <c r="E71" s="236" t="s">
        <v>9</v>
      </c>
      <c r="F71" s="237">
        <v>2</v>
      </c>
      <c r="G71" s="238"/>
      <c r="H71" s="239">
        <f t="shared" ref="H71:H81" si="11">F71*G71</f>
        <v>0</v>
      </c>
    </row>
    <row r="72" spans="2:8" s="95" customFormat="1" ht="105" x14ac:dyDescent="0.25">
      <c r="B72" s="196"/>
      <c r="C72" s="197" t="s">
        <v>237</v>
      </c>
      <c r="D72" s="198" t="s">
        <v>238</v>
      </c>
      <c r="E72" s="199" t="s">
        <v>9</v>
      </c>
      <c r="F72" s="200">
        <v>1</v>
      </c>
      <c r="G72" s="201"/>
      <c r="H72" s="202">
        <f t="shared" si="11"/>
        <v>0</v>
      </c>
    </row>
    <row r="73" spans="2:8" s="95" customFormat="1" ht="105" x14ac:dyDescent="0.25">
      <c r="B73" s="196"/>
      <c r="C73" s="197" t="s">
        <v>237</v>
      </c>
      <c r="D73" s="198" t="s">
        <v>293</v>
      </c>
      <c r="E73" s="199" t="s">
        <v>9</v>
      </c>
      <c r="F73" s="200">
        <v>1</v>
      </c>
      <c r="G73" s="201"/>
      <c r="H73" s="202">
        <f t="shared" si="11"/>
        <v>0</v>
      </c>
    </row>
    <row r="74" spans="2:8" s="95" customFormat="1" ht="105" x14ac:dyDescent="0.25">
      <c r="B74" s="196"/>
      <c r="C74" s="197" t="s">
        <v>237</v>
      </c>
      <c r="D74" s="198" t="s">
        <v>294</v>
      </c>
      <c r="E74" s="199" t="s">
        <v>9</v>
      </c>
      <c r="F74" s="200">
        <v>1</v>
      </c>
      <c r="G74" s="201"/>
      <c r="H74" s="202">
        <f t="shared" si="11"/>
        <v>0</v>
      </c>
    </row>
    <row r="75" spans="2:8" s="95" customFormat="1" ht="105" x14ac:dyDescent="0.25">
      <c r="B75" s="196"/>
      <c r="C75" s="197" t="s">
        <v>237</v>
      </c>
      <c r="D75" s="198" t="s">
        <v>240</v>
      </c>
      <c r="E75" s="199" t="s">
        <v>9</v>
      </c>
      <c r="F75" s="200">
        <v>2</v>
      </c>
      <c r="G75" s="201"/>
      <c r="H75" s="202">
        <f t="shared" si="11"/>
        <v>0</v>
      </c>
    </row>
    <row r="76" spans="2:8" s="95" customFormat="1" ht="105" x14ac:dyDescent="0.25">
      <c r="B76" s="196"/>
      <c r="C76" s="197" t="s">
        <v>237</v>
      </c>
      <c r="D76" s="198" t="s">
        <v>295</v>
      </c>
      <c r="E76" s="199" t="s">
        <v>9</v>
      </c>
      <c r="F76" s="200">
        <v>1</v>
      </c>
      <c r="G76" s="201"/>
      <c r="H76" s="202">
        <f t="shared" si="11"/>
        <v>0</v>
      </c>
    </row>
    <row r="77" spans="2:8" s="95" customFormat="1" ht="105" x14ac:dyDescent="0.25">
      <c r="B77" s="203"/>
      <c r="C77" s="204" t="s">
        <v>237</v>
      </c>
      <c r="D77" s="205" t="s">
        <v>241</v>
      </c>
      <c r="E77" s="206" t="s">
        <v>9</v>
      </c>
      <c r="F77" s="207">
        <v>3</v>
      </c>
      <c r="G77" s="208"/>
      <c r="H77" s="209">
        <f t="shared" si="11"/>
        <v>0</v>
      </c>
    </row>
    <row r="78" spans="2:8" s="95" customFormat="1" ht="105" x14ac:dyDescent="0.25">
      <c r="B78" s="196"/>
      <c r="C78" s="197" t="s">
        <v>237</v>
      </c>
      <c r="D78" s="198" t="s">
        <v>242</v>
      </c>
      <c r="E78" s="199" t="s">
        <v>9</v>
      </c>
      <c r="F78" s="200">
        <v>1</v>
      </c>
      <c r="G78" s="201"/>
      <c r="H78" s="202">
        <f t="shared" si="11"/>
        <v>0</v>
      </c>
    </row>
    <row r="79" spans="2:8" s="95" customFormat="1" ht="150" x14ac:dyDescent="0.25">
      <c r="B79" s="226" t="s">
        <v>164</v>
      </c>
      <c r="C79" s="197" t="s">
        <v>243</v>
      </c>
      <c r="D79" s="198" t="s">
        <v>296</v>
      </c>
      <c r="E79" s="199" t="s">
        <v>9</v>
      </c>
      <c r="F79" s="200">
        <v>1</v>
      </c>
      <c r="G79" s="201"/>
      <c r="H79" s="202">
        <f t="shared" si="11"/>
        <v>0</v>
      </c>
    </row>
    <row r="80" spans="2:8" s="95" customFormat="1" ht="150" x14ac:dyDescent="0.25">
      <c r="B80" s="226" t="s">
        <v>165</v>
      </c>
      <c r="C80" s="197" t="s">
        <v>243</v>
      </c>
      <c r="D80" s="198" t="s">
        <v>245</v>
      </c>
      <c r="E80" s="199" t="s">
        <v>9</v>
      </c>
      <c r="F80" s="200">
        <v>1</v>
      </c>
      <c r="G80" s="201"/>
      <c r="H80" s="202">
        <f t="shared" si="11"/>
        <v>0</v>
      </c>
    </row>
    <row r="81" spans="2:8" s="95" customFormat="1" ht="90" x14ac:dyDescent="0.25">
      <c r="B81" s="196"/>
      <c r="C81" s="197" t="s">
        <v>166</v>
      </c>
      <c r="D81" s="198" t="s">
        <v>167</v>
      </c>
      <c r="E81" s="199" t="s">
        <v>9</v>
      </c>
      <c r="F81" s="200">
        <v>2</v>
      </c>
      <c r="G81" s="201"/>
      <c r="H81" s="202">
        <f t="shared" si="11"/>
        <v>0</v>
      </c>
    </row>
    <row r="82" spans="2:8" s="95" customFormat="1" ht="75" x14ac:dyDescent="0.25">
      <c r="B82" s="196"/>
      <c r="C82" s="197" t="s">
        <v>43</v>
      </c>
      <c r="D82" s="198" t="s">
        <v>297</v>
      </c>
      <c r="E82" s="199" t="s">
        <v>9</v>
      </c>
      <c r="F82" s="200">
        <v>2</v>
      </c>
      <c r="G82" s="201"/>
      <c r="H82" s="202">
        <f t="shared" ref="H82:H86" si="12">F82*G82</f>
        <v>0</v>
      </c>
    </row>
    <row r="83" spans="2:8" s="95" customFormat="1" ht="90" x14ac:dyDescent="0.25">
      <c r="B83" s="196"/>
      <c r="C83" s="197" t="s">
        <v>298</v>
      </c>
      <c r="D83" s="198" t="s">
        <v>299</v>
      </c>
      <c r="E83" s="199" t="s">
        <v>9</v>
      </c>
      <c r="F83" s="200">
        <v>4</v>
      </c>
      <c r="G83" s="201"/>
      <c r="H83" s="202">
        <f t="shared" si="12"/>
        <v>0</v>
      </c>
    </row>
    <row r="84" spans="2:8" s="95" customFormat="1" ht="60" x14ac:dyDescent="0.25">
      <c r="B84" s="196"/>
      <c r="C84" s="197" t="s">
        <v>44</v>
      </c>
      <c r="D84" s="198" t="s">
        <v>246</v>
      </c>
      <c r="E84" s="199" t="s">
        <v>9</v>
      </c>
      <c r="F84" s="200">
        <v>16</v>
      </c>
      <c r="G84" s="201"/>
      <c r="H84" s="202">
        <f t="shared" si="12"/>
        <v>0</v>
      </c>
    </row>
    <row r="85" spans="2:8" s="95" customFormat="1" ht="75" x14ac:dyDescent="0.25">
      <c r="B85" s="196"/>
      <c r="C85" s="197" t="s">
        <v>247</v>
      </c>
      <c r="D85" s="198" t="s">
        <v>248</v>
      </c>
      <c r="E85" s="199" t="s">
        <v>9</v>
      </c>
      <c r="F85" s="200">
        <v>11</v>
      </c>
      <c r="G85" s="201"/>
      <c r="H85" s="202">
        <f t="shared" si="12"/>
        <v>0</v>
      </c>
    </row>
    <row r="86" spans="2:8" s="95" customFormat="1" ht="45" x14ac:dyDescent="0.25">
      <c r="B86" s="196"/>
      <c r="C86" s="197" t="s">
        <v>16</v>
      </c>
      <c r="D86" s="198" t="s">
        <v>249</v>
      </c>
      <c r="E86" s="199" t="s">
        <v>9</v>
      </c>
      <c r="F86" s="200">
        <v>1</v>
      </c>
      <c r="G86" s="201"/>
      <c r="H86" s="202">
        <f t="shared" si="12"/>
        <v>0</v>
      </c>
    </row>
    <row r="87" spans="2:8" s="95" customFormat="1" ht="45" x14ac:dyDescent="0.25">
      <c r="B87" s="196"/>
      <c r="C87" s="197" t="s">
        <v>22</v>
      </c>
      <c r="D87" s="198" t="s">
        <v>250</v>
      </c>
      <c r="E87" s="199" t="s">
        <v>9</v>
      </c>
      <c r="F87" s="200">
        <v>4</v>
      </c>
      <c r="G87" s="201"/>
      <c r="H87" s="202">
        <f t="shared" ref="H87:H95" si="13">F87*G87</f>
        <v>0</v>
      </c>
    </row>
    <row r="88" spans="2:8" s="95" customFormat="1" ht="60" x14ac:dyDescent="0.25">
      <c r="B88" s="196"/>
      <c r="C88" s="197" t="s">
        <v>24</v>
      </c>
      <c r="D88" s="198" t="s">
        <v>251</v>
      </c>
      <c r="E88" s="199" t="s">
        <v>9</v>
      </c>
      <c r="F88" s="200">
        <v>7</v>
      </c>
      <c r="G88" s="201"/>
      <c r="H88" s="202">
        <f t="shared" si="13"/>
        <v>0</v>
      </c>
    </row>
    <row r="89" spans="2:8" s="95" customFormat="1" ht="45" x14ac:dyDescent="0.25">
      <c r="B89" s="196"/>
      <c r="C89" s="197" t="s">
        <v>23</v>
      </c>
      <c r="D89" s="198" t="s">
        <v>252</v>
      </c>
      <c r="E89" s="199" t="s">
        <v>9</v>
      </c>
      <c r="F89" s="200">
        <v>1</v>
      </c>
      <c r="G89" s="201"/>
      <c r="H89" s="202">
        <f t="shared" si="13"/>
        <v>0</v>
      </c>
    </row>
    <row r="90" spans="2:8" s="95" customFormat="1" ht="60" x14ac:dyDescent="0.25">
      <c r="B90" s="196"/>
      <c r="C90" s="197" t="s">
        <v>25</v>
      </c>
      <c r="D90" s="198" t="s">
        <v>300</v>
      </c>
      <c r="E90" s="199" t="s">
        <v>9</v>
      </c>
      <c r="F90" s="200">
        <v>3</v>
      </c>
      <c r="G90" s="201"/>
      <c r="H90" s="202">
        <f t="shared" si="13"/>
        <v>0</v>
      </c>
    </row>
    <row r="91" spans="2:8" s="95" customFormat="1" ht="60" x14ac:dyDescent="0.25">
      <c r="B91" s="196"/>
      <c r="C91" s="197" t="s">
        <v>254</v>
      </c>
      <c r="D91" s="198" t="s">
        <v>255</v>
      </c>
      <c r="E91" s="199" t="s">
        <v>9</v>
      </c>
      <c r="F91" s="200">
        <v>5</v>
      </c>
      <c r="G91" s="201"/>
      <c r="H91" s="202">
        <f t="shared" si="13"/>
        <v>0</v>
      </c>
    </row>
    <row r="92" spans="2:8" s="95" customFormat="1" ht="60" x14ac:dyDescent="0.25">
      <c r="B92" s="203"/>
      <c r="C92" s="204" t="s">
        <v>301</v>
      </c>
      <c r="D92" s="205" t="s">
        <v>255</v>
      </c>
      <c r="E92" s="206" t="s">
        <v>9</v>
      </c>
      <c r="F92" s="207">
        <v>6</v>
      </c>
      <c r="G92" s="208"/>
      <c r="H92" s="209">
        <f t="shared" si="13"/>
        <v>0</v>
      </c>
    </row>
    <row r="93" spans="2:8" s="95" customFormat="1" ht="75" x14ac:dyDescent="0.25">
      <c r="B93" s="196"/>
      <c r="C93" s="197" t="s">
        <v>302</v>
      </c>
      <c r="D93" s="198" t="s">
        <v>303</v>
      </c>
      <c r="E93" s="199" t="s">
        <v>9</v>
      </c>
      <c r="F93" s="200">
        <v>2</v>
      </c>
      <c r="G93" s="201"/>
      <c r="H93" s="202">
        <f t="shared" si="13"/>
        <v>0</v>
      </c>
    </row>
    <row r="94" spans="2:8" s="95" customFormat="1" ht="30" x14ac:dyDescent="0.25">
      <c r="B94" s="196"/>
      <c r="C94" s="197" t="s">
        <v>256</v>
      </c>
      <c r="D94" s="198" t="s">
        <v>260</v>
      </c>
      <c r="E94" s="199" t="s">
        <v>9</v>
      </c>
      <c r="F94" s="200">
        <v>5</v>
      </c>
      <c r="G94" s="201"/>
      <c r="H94" s="202">
        <f t="shared" si="13"/>
        <v>0</v>
      </c>
    </row>
    <row r="95" spans="2:8" s="95" customFormat="1" ht="45.75" thickBot="1" x14ac:dyDescent="0.3">
      <c r="B95" s="250"/>
      <c r="C95" s="210" t="s">
        <v>261</v>
      </c>
      <c r="D95" s="251" t="s">
        <v>262</v>
      </c>
      <c r="E95" s="211" t="s">
        <v>9</v>
      </c>
      <c r="F95" s="212">
        <v>9</v>
      </c>
      <c r="G95" s="213"/>
      <c r="H95" s="214">
        <f t="shared" si="13"/>
        <v>0</v>
      </c>
    </row>
    <row r="96" spans="2:8" ht="16.5" customHeight="1" thickBot="1" x14ac:dyDescent="0.3">
      <c r="B96" s="215"/>
      <c r="C96" s="216"/>
      <c r="D96" s="216"/>
      <c r="E96" s="353" t="s">
        <v>159</v>
      </c>
      <c r="F96" s="354"/>
      <c r="G96" s="217" t="s">
        <v>160</v>
      </c>
      <c r="H96" s="186">
        <f>SUM(H71:H95)</f>
        <v>0</v>
      </c>
    </row>
    <row r="97" spans="2:8" ht="16.5" customHeight="1" thickBot="1" x14ac:dyDescent="0.3">
      <c r="B97" s="215"/>
      <c r="C97" s="216"/>
      <c r="D97" s="216"/>
      <c r="E97" s="353"/>
      <c r="F97" s="354"/>
      <c r="G97" s="218" t="s">
        <v>46</v>
      </c>
      <c r="H97" s="57"/>
    </row>
    <row r="98" spans="2:8" ht="16.5" customHeight="1" thickBot="1" x14ac:dyDescent="0.3">
      <c r="B98" s="215"/>
      <c r="C98" s="216"/>
      <c r="D98" s="216"/>
      <c r="E98" s="355"/>
      <c r="F98" s="356"/>
      <c r="G98" s="144" t="s">
        <v>154</v>
      </c>
      <c r="H98" s="140">
        <f>SUM(H96:H97)</f>
        <v>0</v>
      </c>
    </row>
    <row r="99" spans="2:8" ht="16.5" customHeight="1" thickBot="1" x14ac:dyDescent="0.3">
      <c r="B99" s="46"/>
      <c r="C99" s="34"/>
      <c r="D99" s="34"/>
      <c r="E99" s="137"/>
      <c r="F99" s="137"/>
      <c r="G99" s="184"/>
      <c r="H99" s="185"/>
    </row>
    <row r="100" spans="2:8" ht="16.5" customHeight="1" thickBot="1" x14ac:dyDescent="0.25">
      <c r="B100" s="264"/>
      <c r="C100" s="350" t="s">
        <v>168</v>
      </c>
      <c r="D100" s="350"/>
      <c r="E100" s="351" t="s">
        <v>156</v>
      </c>
      <c r="F100" s="352"/>
      <c r="G100" s="352"/>
      <c r="H100" s="219">
        <v>6</v>
      </c>
    </row>
    <row r="101" spans="2:8" ht="36.75" thickBot="1" x14ac:dyDescent="0.25">
      <c r="B101" s="220" t="s">
        <v>4</v>
      </c>
      <c r="C101" s="221" t="s">
        <v>157</v>
      </c>
      <c r="D101" s="221" t="s">
        <v>158</v>
      </c>
      <c r="E101" s="222" t="s">
        <v>91</v>
      </c>
      <c r="F101" s="223" t="s">
        <v>90</v>
      </c>
      <c r="G101" s="221" t="s">
        <v>18</v>
      </c>
      <c r="H101" s="224" t="s">
        <v>8</v>
      </c>
    </row>
    <row r="102" spans="2:8" s="95" customFormat="1" ht="60" customHeight="1" x14ac:dyDescent="0.25">
      <c r="B102" s="233"/>
      <c r="C102" s="234" t="s">
        <v>263</v>
      </c>
      <c r="D102" s="235" t="s">
        <v>304</v>
      </c>
      <c r="E102" s="236" t="s">
        <v>9</v>
      </c>
      <c r="F102" s="237">
        <v>2</v>
      </c>
      <c r="G102" s="238"/>
      <c r="H102" s="239">
        <f t="shared" ref="H102:H105" si="14">F102*G102</f>
        <v>0</v>
      </c>
    </row>
    <row r="103" spans="2:8" s="95" customFormat="1" ht="135" x14ac:dyDescent="0.25">
      <c r="B103" s="196"/>
      <c r="C103" s="197" t="s">
        <v>263</v>
      </c>
      <c r="D103" s="198" t="s">
        <v>305</v>
      </c>
      <c r="E103" s="199" t="s">
        <v>9</v>
      </c>
      <c r="F103" s="200">
        <v>1</v>
      </c>
      <c r="G103" s="201"/>
      <c r="H103" s="202">
        <f t="shared" si="14"/>
        <v>0</v>
      </c>
    </row>
    <row r="104" spans="2:8" s="95" customFormat="1" ht="162.75" customHeight="1" x14ac:dyDescent="0.25">
      <c r="B104" s="196"/>
      <c r="C104" s="197" t="s">
        <v>265</v>
      </c>
      <c r="D104" s="198" t="s">
        <v>266</v>
      </c>
      <c r="E104" s="199" t="s">
        <v>9</v>
      </c>
      <c r="F104" s="200">
        <v>3</v>
      </c>
      <c r="G104" s="201"/>
      <c r="H104" s="202">
        <f t="shared" si="14"/>
        <v>0</v>
      </c>
    </row>
    <row r="105" spans="2:8" s="95" customFormat="1" ht="60.75" thickBot="1" x14ac:dyDescent="0.3">
      <c r="B105" s="250"/>
      <c r="C105" s="210" t="s">
        <v>306</v>
      </c>
      <c r="D105" s="251" t="s">
        <v>307</v>
      </c>
      <c r="E105" s="211" t="s">
        <v>9</v>
      </c>
      <c r="F105" s="212">
        <v>1</v>
      </c>
      <c r="G105" s="213"/>
      <c r="H105" s="214">
        <f t="shared" si="14"/>
        <v>0</v>
      </c>
    </row>
    <row r="106" spans="2:8" ht="16.5" customHeight="1" thickBot="1" x14ac:dyDescent="0.3">
      <c r="B106" s="215"/>
      <c r="C106" s="216"/>
      <c r="D106" s="216"/>
      <c r="E106" s="353" t="s">
        <v>159</v>
      </c>
      <c r="F106" s="354"/>
      <c r="G106" s="217" t="s">
        <v>160</v>
      </c>
      <c r="H106" s="186">
        <f>SUM(H102:H105)</f>
        <v>0</v>
      </c>
    </row>
    <row r="107" spans="2:8" ht="16.5" customHeight="1" thickBot="1" x14ac:dyDescent="0.3">
      <c r="B107" s="215"/>
      <c r="C107" s="216"/>
      <c r="D107" s="216"/>
      <c r="E107" s="355"/>
      <c r="F107" s="356"/>
      <c r="G107" s="144" t="s">
        <v>154</v>
      </c>
      <c r="H107" s="140">
        <f>SUM(H106:H106)</f>
        <v>0</v>
      </c>
    </row>
    <row r="108" spans="2:8" ht="16.5" customHeight="1" thickBot="1" x14ac:dyDescent="0.3">
      <c r="B108" s="46"/>
      <c r="C108" s="34"/>
      <c r="D108" s="34"/>
      <c r="E108" s="137"/>
      <c r="F108" s="137"/>
      <c r="G108" s="184"/>
      <c r="H108" s="185"/>
    </row>
    <row r="109" spans="2:8" ht="16.5" customHeight="1" thickBot="1" x14ac:dyDescent="0.25">
      <c r="B109" s="264"/>
      <c r="C109" s="350" t="s">
        <v>169</v>
      </c>
      <c r="D109" s="350"/>
      <c r="E109" s="351" t="s">
        <v>156</v>
      </c>
      <c r="F109" s="352"/>
      <c r="G109" s="352"/>
      <c r="H109" s="219">
        <v>7</v>
      </c>
    </row>
    <row r="110" spans="2:8" ht="36.75" thickBot="1" x14ac:dyDescent="0.25">
      <c r="B110" s="220" t="s">
        <v>4</v>
      </c>
      <c r="C110" s="221" t="s">
        <v>157</v>
      </c>
      <c r="D110" s="221" t="s">
        <v>158</v>
      </c>
      <c r="E110" s="222" t="s">
        <v>91</v>
      </c>
      <c r="F110" s="223" t="s">
        <v>90</v>
      </c>
      <c r="G110" s="221" t="s">
        <v>18</v>
      </c>
      <c r="H110" s="224" t="s">
        <v>8</v>
      </c>
    </row>
    <row r="111" spans="2:8" s="95" customFormat="1" ht="105" x14ac:dyDescent="0.25">
      <c r="B111" s="233"/>
      <c r="C111" s="234" t="s">
        <v>195</v>
      </c>
      <c r="D111" s="235" t="s">
        <v>308</v>
      </c>
      <c r="E111" s="236" t="s">
        <v>9</v>
      </c>
      <c r="F111" s="237">
        <v>1</v>
      </c>
      <c r="G111" s="238"/>
      <c r="H111" s="239">
        <f t="shared" ref="H111:H120" si="15">F111*G111</f>
        <v>0</v>
      </c>
    </row>
    <row r="112" spans="2:8" s="95" customFormat="1" ht="165.75" customHeight="1" x14ac:dyDescent="0.25">
      <c r="B112" s="196"/>
      <c r="C112" s="197" t="s">
        <v>309</v>
      </c>
      <c r="D112" s="198" t="s">
        <v>310</v>
      </c>
      <c r="E112" s="199" t="s">
        <v>9</v>
      </c>
      <c r="F112" s="200">
        <v>1</v>
      </c>
      <c r="G112" s="201"/>
      <c r="H112" s="202">
        <f t="shared" si="15"/>
        <v>0</v>
      </c>
    </row>
    <row r="113" spans="2:8" s="95" customFormat="1" ht="135" x14ac:dyDescent="0.25">
      <c r="B113" s="225" t="s">
        <v>164</v>
      </c>
      <c r="C113" s="197" t="s">
        <v>311</v>
      </c>
      <c r="D113" s="198" t="s">
        <v>312</v>
      </c>
      <c r="E113" s="199" t="s">
        <v>9</v>
      </c>
      <c r="F113" s="200">
        <v>1</v>
      </c>
      <c r="G113" s="201"/>
      <c r="H113" s="202">
        <f t="shared" ref="H113:H114" si="16">F113*G113</f>
        <v>0</v>
      </c>
    </row>
    <row r="114" spans="2:8" s="95" customFormat="1" ht="135" x14ac:dyDescent="0.25">
      <c r="B114" s="225" t="s">
        <v>164</v>
      </c>
      <c r="C114" s="197" t="s">
        <v>311</v>
      </c>
      <c r="D114" s="198" t="s">
        <v>312</v>
      </c>
      <c r="E114" s="199" t="s">
        <v>9</v>
      </c>
      <c r="F114" s="200">
        <v>1</v>
      </c>
      <c r="G114" s="201"/>
      <c r="H114" s="202">
        <f t="shared" si="16"/>
        <v>0</v>
      </c>
    </row>
    <row r="115" spans="2:8" s="95" customFormat="1" ht="45" x14ac:dyDescent="0.25">
      <c r="B115" s="196"/>
      <c r="C115" s="197" t="s">
        <v>313</v>
      </c>
      <c r="D115" s="198" t="s">
        <v>314</v>
      </c>
      <c r="E115" s="199" t="s">
        <v>9</v>
      </c>
      <c r="F115" s="200">
        <v>2</v>
      </c>
      <c r="G115" s="201"/>
      <c r="H115" s="202">
        <f t="shared" ref="H115:H116" si="17">F115*G115</f>
        <v>0</v>
      </c>
    </row>
    <row r="116" spans="2:8" s="95" customFormat="1" ht="45" x14ac:dyDescent="0.25">
      <c r="B116" s="196"/>
      <c r="C116" s="197" t="s">
        <v>315</v>
      </c>
      <c r="D116" s="198" t="s">
        <v>316</v>
      </c>
      <c r="E116" s="199" t="s">
        <v>9</v>
      </c>
      <c r="F116" s="200">
        <v>2</v>
      </c>
      <c r="G116" s="201"/>
      <c r="H116" s="202">
        <f t="shared" si="17"/>
        <v>0</v>
      </c>
    </row>
    <row r="117" spans="2:8" s="95" customFormat="1" ht="45" x14ac:dyDescent="0.25">
      <c r="B117" s="196"/>
      <c r="C117" s="197" t="s">
        <v>317</v>
      </c>
      <c r="D117" s="198" t="s">
        <v>318</v>
      </c>
      <c r="E117" s="199" t="s">
        <v>9</v>
      </c>
      <c r="F117" s="200">
        <v>4</v>
      </c>
      <c r="G117" s="201"/>
      <c r="H117" s="202">
        <f t="shared" si="15"/>
        <v>0</v>
      </c>
    </row>
    <row r="118" spans="2:8" s="95" customFormat="1" ht="15" x14ac:dyDescent="0.25">
      <c r="B118" s="196"/>
      <c r="C118" s="197" t="s">
        <v>36</v>
      </c>
      <c r="D118" s="198">
        <v>0</v>
      </c>
      <c r="E118" s="199" t="s">
        <v>12</v>
      </c>
      <c r="F118" s="200">
        <v>100</v>
      </c>
      <c r="G118" s="201"/>
      <c r="H118" s="202">
        <f t="shared" si="15"/>
        <v>0</v>
      </c>
    </row>
    <row r="119" spans="2:8" s="95" customFormat="1" ht="15" x14ac:dyDescent="0.25">
      <c r="B119" s="196"/>
      <c r="C119" s="197" t="s">
        <v>319</v>
      </c>
      <c r="D119" s="198">
        <v>0</v>
      </c>
      <c r="E119" s="199" t="s">
        <v>9</v>
      </c>
      <c r="F119" s="200">
        <v>1</v>
      </c>
      <c r="G119" s="201"/>
      <c r="H119" s="202">
        <f t="shared" ref="H119" si="18">F119*G119</f>
        <v>0</v>
      </c>
    </row>
    <row r="120" spans="2:8" s="95" customFormat="1" ht="15.75" thickBot="1" x14ac:dyDescent="0.3">
      <c r="B120" s="250"/>
      <c r="C120" s="210" t="s">
        <v>27</v>
      </c>
      <c r="D120" s="251" t="s">
        <v>320</v>
      </c>
      <c r="E120" s="211" t="s">
        <v>9</v>
      </c>
      <c r="F120" s="212">
        <v>1</v>
      </c>
      <c r="G120" s="213"/>
      <c r="H120" s="214">
        <f t="shared" si="15"/>
        <v>0</v>
      </c>
    </row>
    <row r="121" spans="2:8" ht="16.5" customHeight="1" thickBot="1" x14ac:dyDescent="0.3">
      <c r="B121" s="215"/>
      <c r="C121" s="216"/>
      <c r="D121" s="216"/>
      <c r="E121" s="353" t="s">
        <v>159</v>
      </c>
      <c r="F121" s="354"/>
      <c r="G121" s="217" t="s">
        <v>160</v>
      </c>
      <c r="H121" s="186">
        <f>SUM(H111:H120)</f>
        <v>0</v>
      </c>
    </row>
    <row r="122" spans="2:8" ht="16.5" customHeight="1" thickBot="1" x14ac:dyDescent="0.3">
      <c r="B122" s="215"/>
      <c r="C122" s="216"/>
      <c r="D122" s="216"/>
      <c r="E122" s="353"/>
      <c r="F122" s="354"/>
      <c r="G122" s="218" t="s">
        <v>46</v>
      </c>
      <c r="H122" s="57"/>
    </row>
    <row r="123" spans="2:8" ht="16.5" customHeight="1" thickBot="1" x14ac:dyDescent="0.3">
      <c r="B123" s="215"/>
      <c r="C123" s="216"/>
      <c r="D123" s="216"/>
      <c r="E123" s="355"/>
      <c r="F123" s="356"/>
      <c r="G123" s="144" t="s">
        <v>154</v>
      </c>
      <c r="H123" s="140">
        <f>SUM(H121:H122)</f>
        <v>0</v>
      </c>
    </row>
    <row r="124" spans="2:8" ht="16.5" customHeight="1" thickBot="1" x14ac:dyDescent="0.3">
      <c r="B124" s="46"/>
      <c r="C124" s="34"/>
      <c r="D124" s="34"/>
      <c r="E124" s="137"/>
      <c r="F124" s="137"/>
      <c r="G124" s="184"/>
      <c r="H124" s="185"/>
    </row>
    <row r="125" spans="2:8" ht="16.5" customHeight="1" thickBot="1" x14ac:dyDescent="0.25">
      <c r="B125" s="264"/>
      <c r="C125" s="350" t="s">
        <v>174</v>
      </c>
      <c r="D125" s="350"/>
      <c r="E125" s="351" t="s">
        <v>156</v>
      </c>
      <c r="F125" s="352"/>
      <c r="G125" s="352"/>
      <c r="H125" s="219">
        <v>8</v>
      </c>
    </row>
    <row r="126" spans="2:8" ht="36.75" thickBot="1" x14ac:dyDescent="0.25">
      <c r="B126" s="220" t="s">
        <v>4</v>
      </c>
      <c r="C126" s="221" t="s">
        <v>157</v>
      </c>
      <c r="D126" s="221" t="s">
        <v>158</v>
      </c>
      <c r="E126" s="222" t="s">
        <v>91</v>
      </c>
      <c r="F126" s="223" t="s">
        <v>90</v>
      </c>
      <c r="G126" s="221" t="s">
        <v>18</v>
      </c>
      <c r="H126" s="224" t="s">
        <v>8</v>
      </c>
    </row>
    <row r="127" spans="2:8" s="95" customFormat="1" ht="90" x14ac:dyDescent="0.25">
      <c r="B127" s="188"/>
      <c r="C127" s="189" t="s">
        <v>321</v>
      </c>
      <c r="D127" s="190" t="s">
        <v>322</v>
      </c>
      <c r="E127" s="191" t="s">
        <v>9</v>
      </c>
      <c r="F127" s="192">
        <v>18</v>
      </c>
      <c r="G127" s="193"/>
      <c r="H127" s="194">
        <f t="shared" ref="H127:H142" si="19">F127*G127</f>
        <v>0</v>
      </c>
    </row>
    <row r="128" spans="2:8" s="95" customFormat="1" ht="15" x14ac:dyDescent="0.25">
      <c r="B128" s="196"/>
      <c r="C128" s="197" t="s">
        <v>81</v>
      </c>
      <c r="D128" s="198" t="s">
        <v>280</v>
      </c>
      <c r="E128" s="199" t="s">
        <v>9</v>
      </c>
      <c r="F128" s="200">
        <v>1</v>
      </c>
      <c r="G128" s="201"/>
      <c r="H128" s="202">
        <f t="shared" si="19"/>
        <v>0</v>
      </c>
    </row>
    <row r="129" spans="2:8" s="95" customFormat="1" ht="30" x14ac:dyDescent="0.25">
      <c r="B129" s="225" t="s">
        <v>164</v>
      </c>
      <c r="C129" s="197" t="s">
        <v>82</v>
      </c>
      <c r="D129" s="198" t="s">
        <v>280</v>
      </c>
      <c r="E129" s="199" t="s">
        <v>9</v>
      </c>
      <c r="F129" s="200">
        <v>2</v>
      </c>
      <c r="G129" s="201"/>
      <c r="H129" s="202">
        <f t="shared" si="19"/>
        <v>0</v>
      </c>
    </row>
    <row r="130" spans="2:8" s="95" customFormat="1" ht="15" x14ac:dyDescent="0.25">
      <c r="B130" s="196"/>
      <c r="C130" s="197" t="s">
        <v>323</v>
      </c>
      <c r="D130" s="198" t="s">
        <v>280</v>
      </c>
      <c r="E130" s="199" t="s">
        <v>9</v>
      </c>
      <c r="F130" s="230">
        <v>3</v>
      </c>
      <c r="G130" s="201"/>
      <c r="H130" s="202">
        <f t="shared" si="19"/>
        <v>0</v>
      </c>
    </row>
    <row r="131" spans="2:8" s="95" customFormat="1" ht="60" x14ac:dyDescent="0.25">
      <c r="B131" s="196"/>
      <c r="C131" s="197" t="s">
        <v>44</v>
      </c>
      <c r="D131" s="198" t="s">
        <v>246</v>
      </c>
      <c r="E131" s="199" t="s">
        <v>9</v>
      </c>
      <c r="F131" s="230">
        <v>1</v>
      </c>
      <c r="G131" s="201"/>
      <c r="H131" s="202">
        <f t="shared" si="19"/>
        <v>0</v>
      </c>
    </row>
    <row r="132" spans="2:8" s="95" customFormat="1" ht="60" x14ac:dyDescent="0.25">
      <c r="B132" s="196"/>
      <c r="C132" s="197" t="s">
        <v>301</v>
      </c>
      <c r="D132" s="198" t="s">
        <v>255</v>
      </c>
      <c r="E132" s="199" t="s">
        <v>9</v>
      </c>
      <c r="F132" s="230">
        <v>2</v>
      </c>
      <c r="G132" s="201"/>
      <c r="H132" s="202">
        <f t="shared" si="19"/>
        <v>0</v>
      </c>
    </row>
    <row r="133" spans="2:8" s="95" customFormat="1" ht="75" x14ac:dyDescent="0.25">
      <c r="B133" s="225"/>
      <c r="C133" s="197" t="s">
        <v>324</v>
      </c>
      <c r="D133" s="198" t="s">
        <v>325</v>
      </c>
      <c r="E133" s="199" t="s">
        <v>9</v>
      </c>
      <c r="F133" s="230">
        <v>1</v>
      </c>
      <c r="G133" s="201"/>
      <c r="H133" s="202">
        <f t="shared" ref="H133:H136" si="20">F133*G133</f>
        <v>0</v>
      </c>
    </row>
    <row r="134" spans="2:8" s="95" customFormat="1" ht="15" x14ac:dyDescent="0.25">
      <c r="B134" s="196"/>
      <c r="C134" s="197" t="s">
        <v>38</v>
      </c>
      <c r="D134" s="198"/>
      <c r="E134" s="199" t="s">
        <v>9</v>
      </c>
      <c r="F134" s="230">
        <v>8</v>
      </c>
      <c r="G134" s="201"/>
      <c r="H134" s="202">
        <f t="shared" si="20"/>
        <v>0</v>
      </c>
    </row>
    <row r="135" spans="2:8" s="95" customFormat="1" ht="15" x14ac:dyDescent="0.25">
      <c r="B135" s="196"/>
      <c r="C135" s="197" t="s">
        <v>20</v>
      </c>
      <c r="D135" s="198">
        <v>0</v>
      </c>
      <c r="E135" s="199" t="s">
        <v>9</v>
      </c>
      <c r="F135" s="230">
        <v>8</v>
      </c>
      <c r="G135" s="201"/>
      <c r="H135" s="202">
        <f t="shared" si="20"/>
        <v>0</v>
      </c>
    </row>
    <row r="136" spans="2:8" s="95" customFormat="1" ht="15" x14ac:dyDescent="0.25">
      <c r="B136" s="196"/>
      <c r="C136" s="197" t="s">
        <v>39</v>
      </c>
      <c r="D136" s="198"/>
      <c r="E136" s="199" t="s">
        <v>9</v>
      </c>
      <c r="F136" s="230">
        <v>8</v>
      </c>
      <c r="G136" s="201"/>
      <c r="H136" s="202">
        <f t="shared" si="20"/>
        <v>0</v>
      </c>
    </row>
    <row r="137" spans="2:8" s="95" customFormat="1" ht="15" x14ac:dyDescent="0.25">
      <c r="B137" s="225"/>
      <c r="C137" s="197" t="s">
        <v>41</v>
      </c>
      <c r="D137" s="198"/>
      <c r="E137" s="199" t="s">
        <v>9</v>
      </c>
      <c r="F137" s="230">
        <v>4</v>
      </c>
      <c r="G137" s="201"/>
      <c r="H137" s="202">
        <f t="shared" si="19"/>
        <v>0</v>
      </c>
    </row>
    <row r="138" spans="2:8" s="95" customFormat="1" ht="15" x14ac:dyDescent="0.25">
      <c r="B138" s="196"/>
      <c r="C138" s="197" t="s">
        <v>42</v>
      </c>
      <c r="D138" s="198"/>
      <c r="E138" s="199" t="s">
        <v>9</v>
      </c>
      <c r="F138" s="230">
        <v>8</v>
      </c>
      <c r="G138" s="201"/>
      <c r="H138" s="202">
        <f t="shared" si="19"/>
        <v>0</v>
      </c>
    </row>
    <row r="139" spans="2:8" s="95" customFormat="1" ht="15" x14ac:dyDescent="0.25">
      <c r="B139" s="196"/>
      <c r="C139" s="197" t="s">
        <v>170</v>
      </c>
      <c r="D139" s="198"/>
      <c r="E139" s="199" t="s">
        <v>9</v>
      </c>
      <c r="F139" s="230">
        <v>2</v>
      </c>
      <c r="G139" s="201"/>
      <c r="H139" s="202">
        <f t="shared" si="19"/>
        <v>0</v>
      </c>
    </row>
    <row r="140" spans="2:8" s="95" customFormat="1" ht="15" x14ac:dyDescent="0.25">
      <c r="B140" s="196"/>
      <c r="C140" s="197" t="s">
        <v>171</v>
      </c>
      <c r="D140" s="198"/>
      <c r="E140" s="199" t="s">
        <v>9</v>
      </c>
      <c r="F140" s="230">
        <v>1</v>
      </c>
      <c r="G140" s="201"/>
      <c r="H140" s="202">
        <f t="shared" si="19"/>
        <v>0</v>
      </c>
    </row>
    <row r="141" spans="2:8" s="95" customFormat="1" ht="15" x14ac:dyDescent="0.25">
      <c r="B141" s="196"/>
      <c r="C141" s="197" t="s">
        <v>172</v>
      </c>
      <c r="D141" s="198"/>
      <c r="E141" s="199" t="s">
        <v>9</v>
      </c>
      <c r="F141" s="230">
        <v>1</v>
      </c>
      <c r="G141" s="201"/>
      <c r="H141" s="202">
        <f t="shared" si="19"/>
        <v>0</v>
      </c>
    </row>
    <row r="142" spans="2:8" s="95" customFormat="1" ht="15" x14ac:dyDescent="0.25">
      <c r="B142" s="196"/>
      <c r="C142" s="197" t="s">
        <v>173</v>
      </c>
      <c r="D142" s="198"/>
      <c r="E142" s="199" t="s">
        <v>9</v>
      </c>
      <c r="F142" s="230">
        <v>1</v>
      </c>
      <c r="G142" s="201"/>
      <c r="H142" s="202">
        <f t="shared" si="19"/>
        <v>0</v>
      </c>
    </row>
    <row r="143" spans="2:8" ht="16.5" customHeight="1" thickBot="1" x14ac:dyDescent="0.3">
      <c r="B143" s="215"/>
      <c r="C143" s="216"/>
      <c r="D143" s="216"/>
      <c r="E143" s="353" t="s">
        <v>159</v>
      </c>
      <c r="F143" s="354"/>
      <c r="G143" s="217" t="s">
        <v>160</v>
      </c>
      <c r="H143" s="186">
        <f>SUM(H127:H142)</f>
        <v>0</v>
      </c>
    </row>
    <row r="144" spans="2:8" ht="16.5" customHeight="1" thickBot="1" x14ac:dyDescent="0.3">
      <c r="B144" s="215"/>
      <c r="C144" s="216"/>
      <c r="D144" s="216"/>
      <c r="E144" s="353"/>
      <c r="F144" s="354"/>
      <c r="G144" s="218" t="s">
        <v>46</v>
      </c>
      <c r="H144" s="57"/>
    </row>
    <row r="145" spans="2:8" ht="16.5" customHeight="1" thickBot="1" x14ac:dyDescent="0.3">
      <c r="B145" s="215"/>
      <c r="C145" s="216"/>
      <c r="D145" s="216"/>
      <c r="E145" s="355"/>
      <c r="F145" s="356"/>
      <c r="G145" s="144" t="s">
        <v>154</v>
      </c>
      <c r="H145" s="140">
        <f>SUM(H143:H144)</f>
        <v>0</v>
      </c>
    </row>
    <row r="146" spans="2:8" ht="16.5" customHeight="1" thickBot="1" x14ac:dyDescent="0.3">
      <c r="B146" s="46"/>
      <c r="C146" s="34"/>
      <c r="D146" s="34"/>
      <c r="E146" s="137"/>
      <c r="F146" s="137"/>
      <c r="G146" s="184"/>
      <c r="H146" s="185"/>
    </row>
    <row r="147" spans="2:8" ht="16.5" customHeight="1" thickBot="1" x14ac:dyDescent="0.25">
      <c r="B147" s="264"/>
      <c r="C147" s="350" t="s">
        <v>175</v>
      </c>
      <c r="D147" s="350"/>
      <c r="E147" s="351" t="s">
        <v>156</v>
      </c>
      <c r="F147" s="352"/>
      <c r="G147" s="352"/>
      <c r="H147" s="219">
        <v>9</v>
      </c>
    </row>
    <row r="148" spans="2:8" ht="36.75" thickBot="1" x14ac:dyDescent="0.25">
      <c r="B148" s="220" t="s">
        <v>4</v>
      </c>
      <c r="C148" s="221" t="s">
        <v>157</v>
      </c>
      <c r="D148" s="221" t="s">
        <v>158</v>
      </c>
      <c r="E148" s="222" t="s">
        <v>91</v>
      </c>
      <c r="F148" s="228" t="s">
        <v>90</v>
      </c>
      <c r="G148" s="221" t="s">
        <v>18</v>
      </c>
      <c r="H148" s="224" t="s">
        <v>8</v>
      </c>
    </row>
    <row r="149" spans="2:8" s="95" customFormat="1" ht="105" x14ac:dyDescent="0.25">
      <c r="B149" s="188"/>
      <c r="C149" s="189" t="s">
        <v>326</v>
      </c>
      <c r="D149" s="190" t="s">
        <v>327</v>
      </c>
      <c r="E149" s="191" t="s">
        <v>9</v>
      </c>
      <c r="F149" s="200">
        <v>1</v>
      </c>
      <c r="G149" s="193"/>
      <c r="H149" s="194">
        <f t="shared" ref="H149:H156" si="21">F149*G149</f>
        <v>0</v>
      </c>
    </row>
    <row r="150" spans="2:8" s="95" customFormat="1" ht="68.25" customHeight="1" x14ac:dyDescent="0.25">
      <c r="B150" s="196"/>
      <c r="C150" s="197" t="s">
        <v>328</v>
      </c>
      <c r="D150" s="198" t="s">
        <v>329</v>
      </c>
      <c r="E150" s="199" t="s">
        <v>9</v>
      </c>
      <c r="F150" s="200">
        <v>1</v>
      </c>
      <c r="G150" s="201"/>
      <c r="H150" s="202">
        <f t="shared" si="21"/>
        <v>0</v>
      </c>
    </row>
    <row r="151" spans="2:8" s="95" customFormat="1" ht="15" x14ac:dyDescent="0.25">
      <c r="B151" s="225"/>
      <c r="C151" s="197" t="s">
        <v>330</v>
      </c>
      <c r="D151" s="198"/>
      <c r="E151" s="199" t="s">
        <v>9</v>
      </c>
      <c r="F151" s="200">
        <v>1</v>
      </c>
      <c r="G151" s="201"/>
      <c r="H151" s="202">
        <f t="shared" si="21"/>
        <v>0</v>
      </c>
    </row>
    <row r="152" spans="2:8" s="95" customFormat="1" ht="15" x14ac:dyDescent="0.25">
      <c r="B152" s="196"/>
      <c r="C152" s="197" t="s">
        <v>331</v>
      </c>
      <c r="D152" s="198" t="s">
        <v>332</v>
      </c>
      <c r="E152" s="199" t="s">
        <v>9</v>
      </c>
      <c r="F152" s="229">
        <v>1</v>
      </c>
      <c r="G152" s="201"/>
      <c r="H152" s="202">
        <f t="shared" si="21"/>
        <v>0</v>
      </c>
    </row>
    <row r="153" spans="2:8" s="95" customFormat="1" ht="15" x14ac:dyDescent="0.25">
      <c r="B153" s="196"/>
      <c r="C153" s="197" t="s">
        <v>333</v>
      </c>
      <c r="D153" s="198" t="s">
        <v>334</v>
      </c>
      <c r="E153" s="199" t="s">
        <v>9</v>
      </c>
      <c r="F153" s="229">
        <v>1</v>
      </c>
      <c r="G153" s="201"/>
      <c r="H153" s="202">
        <f t="shared" ref="H153" si="22">F153*G153</f>
        <v>0</v>
      </c>
    </row>
    <row r="154" spans="2:8" s="95" customFormat="1" ht="60" x14ac:dyDescent="0.25">
      <c r="B154" s="225"/>
      <c r="C154" s="197" t="s">
        <v>33</v>
      </c>
      <c r="D154" s="198" t="s">
        <v>335</v>
      </c>
      <c r="E154" s="199" t="s">
        <v>9</v>
      </c>
      <c r="F154" s="230">
        <v>1</v>
      </c>
      <c r="G154" s="201"/>
      <c r="H154" s="202">
        <f t="shared" si="21"/>
        <v>0</v>
      </c>
    </row>
    <row r="155" spans="2:8" s="95" customFormat="1" ht="60" x14ac:dyDescent="0.25">
      <c r="B155" s="196"/>
      <c r="C155" s="197" t="s">
        <v>336</v>
      </c>
      <c r="D155" s="198" t="s">
        <v>337</v>
      </c>
      <c r="E155" s="199" t="s">
        <v>9</v>
      </c>
      <c r="F155" s="230">
        <v>1</v>
      </c>
      <c r="G155" s="201"/>
      <c r="H155" s="202">
        <f t="shared" si="21"/>
        <v>0</v>
      </c>
    </row>
    <row r="156" spans="2:8" s="95" customFormat="1" ht="45" x14ac:dyDescent="0.25">
      <c r="B156" s="196"/>
      <c r="C156" s="197" t="s">
        <v>338</v>
      </c>
      <c r="D156" s="198" t="s">
        <v>339</v>
      </c>
      <c r="E156" s="199" t="s">
        <v>9</v>
      </c>
      <c r="F156" s="230">
        <v>1</v>
      </c>
      <c r="G156" s="201"/>
      <c r="H156" s="202">
        <f t="shared" si="21"/>
        <v>0</v>
      </c>
    </row>
    <row r="157" spans="2:8" ht="16.5" customHeight="1" thickBot="1" x14ac:dyDescent="0.3">
      <c r="B157" s="215"/>
      <c r="C157" s="216"/>
      <c r="D157" s="216"/>
      <c r="E157" s="353" t="s">
        <v>159</v>
      </c>
      <c r="F157" s="354"/>
      <c r="G157" s="217" t="s">
        <v>160</v>
      </c>
      <c r="H157" s="186">
        <f>SUM(H149:H156)</f>
        <v>0</v>
      </c>
    </row>
    <row r="158" spans="2:8" ht="16.5" customHeight="1" thickBot="1" x14ac:dyDescent="0.3">
      <c r="B158" s="215"/>
      <c r="C158" s="216"/>
      <c r="D158" s="216"/>
      <c r="E158" s="353"/>
      <c r="F158" s="354"/>
      <c r="G158" s="218" t="s">
        <v>46</v>
      </c>
      <c r="H158" s="57"/>
    </row>
    <row r="159" spans="2:8" ht="16.5" customHeight="1" thickBot="1" x14ac:dyDescent="0.3">
      <c r="B159" s="215"/>
      <c r="C159" s="216"/>
      <c r="D159" s="216"/>
      <c r="E159" s="355"/>
      <c r="F159" s="356"/>
      <c r="G159" s="144" t="s">
        <v>154</v>
      </c>
      <c r="H159" s="140">
        <f>SUM(H157:H158)</f>
        <v>0</v>
      </c>
    </row>
    <row r="160" spans="2:8" ht="16.5" customHeight="1" thickBot="1" x14ac:dyDescent="0.3">
      <c r="B160" s="46"/>
      <c r="C160" s="34"/>
      <c r="D160" s="34"/>
      <c r="E160" s="137"/>
      <c r="F160" s="137"/>
      <c r="G160" s="184"/>
      <c r="H160" s="185"/>
    </row>
    <row r="161" spans="2:8" ht="16.5" customHeight="1" thickBot="1" x14ac:dyDescent="0.25">
      <c r="B161" s="264"/>
      <c r="C161" s="350" t="s">
        <v>176</v>
      </c>
      <c r="D161" s="350"/>
      <c r="E161" s="351" t="s">
        <v>156</v>
      </c>
      <c r="F161" s="352"/>
      <c r="G161" s="352"/>
      <c r="H161" s="219">
        <v>10</v>
      </c>
    </row>
    <row r="162" spans="2:8" ht="36.75" thickBot="1" x14ac:dyDescent="0.25">
      <c r="B162" s="220" t="s">
        <v>4</v>
      </c>
      <c r="C162" s="221" t="s">
        <v>157</v>
      </c>
      <c r="D162" s="221" t="s">
        <v>158</v>
      </c>
      <c r="E162" s="222" t="s">
        <v>91</v>
      </c>
      <c r="F162" s="223" t="s">
        <v>90</v>
      </c>
      <c r="G162" s="221" t="s">
        <v>18</v>
      </c>
      <c r="H162" s="224" t="s">
        <v>8</v>
      </c>
    </row>
    <row r="163" spans="2:8" s="95" customFormat="1" ht="105" x14ac:dyDescent="0.25">
      <c r="B163" s="188"/>
      <c r="C163" s="189" t="s">
        <v>326</v>
      </c>
      <c r="D163" s="190" t="s">
        <v>327</v>
      </c>
      <c r="E163" s="191" t="s">
        <v>9</v>
      </c>
      <c r="F163" s="192">
        <v>1</v>
      </c>
      <c r="G163" s="193"/>
      <c r="H163" s="194">
        <f t="shared" ref="H163:H187" si="23">F163*G163</f>
        <v>0</v>
      </c>
    </row>
    <row r="164" spans="2:8" s="95" customFormat="1" ht="15" x14ac:dyDescent="0.25">
      <c r="B164" s="196"/>
      <c r="C164" s="197" t="s">
        <v>331</v>
      </c>
      <c r="D164" s="198" t="s">
        <v>332</v>
      </c>
      <c r="E164" s="199" t="s">
        <v>9</v>
      </c>
      <c r="F164" s="200">
        <v>1</v>
      </c>
      <c r="G164" s="201"/>
      <c r="H164" s="202">
        <f t="shared" si="23"/>
        <v>0</v>
      </c>
    </row>
    <row r="165" spans="2:8" s="95" customFormat="1" ht="45" x14ac:dyDescent="0.25">
      <c r="B165" s="225"/>
      <c r="C165" s="197" t="s">
        <v>328</v>
      </c>
      <c r="D165" s="198" t="s">
        <v>329</v>
      </c>
      <c r="E165" s="199" t="s">
        <v>9</v>
      </c>
      <c r="F165" s="200">
        <v>1</v>
      </c>
      <c r="G165" s="201"/>
      <c r="H165" s="202">
        <f t="shared" si="23"/>
        <v>0</v>
      </c>
    </row>
    <row r="166" spans="2:8" s="95" customFormat="1" ht="15" x14ac:dyDescent="0.25">
      <c r="B166" s="196"/>
      <c r="C166" s="197" t="s">
        <v>330</v>
      </c>
      <c r="D166" s="198">
        <v>0</v>
      </c>
      <c r="E166" s="199" t="s">
        <v>9</v>
      </c>
      <c r="F166" s="227">
        <v>1</v>
      </c>
      <c r="G166" s="201"/>
      <c r="H166" s="202">
        <f t="shared" si="23"/>
        <v>0</v>
      </c>
    </row>
    <row r="167" spans="2:8" s="95" customFormat="1" ht="15" x14ac:dyDescent="0.25">
      <c r="B167" s="196"/>
      <c r="C167" s="197" t="s">
        <v>333</v>
      </c>
      <c r="D167" s="198" t="s">
        <v>334</v>
      </c>
      <c r="E167" s="199" t="s">
        <v>9</v>
      </c>
      <c r="F167" s="227">
        <v>1</v>
      </c>
      <c r="G167" s="201"/>
      <c r="H167" s="202">
        <f t="shared" si="23"/>
        <v>0</v>
      </c>
    </row>
    <row r="168" spans="2:8" s="95" customFormat="1" ht="15" x14ac:dyDescent="0.25">
      <c r="B168" s="225"/>
      <c r="C168" s="197" t="s">
        <v>340</v>
      </c>
      <c r="D168" s="198">
        <v>0</v>
      </c>
      <c r="E168" s="199" t="s">
        <v>9</v>
      </c>
      <c r="F168" s="227">
        <v>1</v>
      </c>
      <c r="G168" s="201"/>
      <c r="H168" s="202">
        <f t="shared" si="23"/>
        <v>0</v>
      </c>
    </row>
    <row r="169" spans="2:8" s="95" customFormat="1" ht="30" x14ac:dyDescent="0.25">
      <c r="B169" s="196"/>
      <c r="C169" s="197" t="s">
        <v>341</v>
      </c>
      <c r="D169" s="198" t="s">
        <v>342</v>
      </c>
      <c r="E169" s="199" t="s">
        <v>9</v>
      </c>
      <c r="F169" s="227">
        <v>1</v>
      </c>
      <c r="G169" s="201"/>
      <c r="H169" s="202">
        <f t="shared" si="23"/>
        <v>0</v>
      </c>
    </row>
    <row r="170" spans="2:8" s="95" customFormat="1" ht="60" x14ac:dyDescent="0.25">
      <c r="B170" s="196"/>
      <c r="C170" s="197" t="s">
        <v>343</v>
      </c>
      <c r="D170" s="198" t="s">
        <v>344</v>
      </c>
      <c r="E170" s="199" t="s">
        <v>9</v>
      </c>
      <c r="F170" s="200">
        <v>1</v>
      </c>
      <c r="G170" s="201"/>
      <c r="H170" s="202">
        <f t="shared" ref="H170:H175" si="24">F170*G170</f>
        <v>0</v>
      </c>
    </row>
    <row r="171" spans="2:8" s="95" customFormat="1" ht="15" x14ac:dyDescent="0.25">
      <c r="B171" s="225"/>
      <c r="C171" s="197" t="s">
        <v>31</v>
      </c>
      <c r="D171" s="198">
        <v>0</v>
      </c>
      <c r="E171" s="199" t="s">
        <v>12</v>
      </c>
      <c r="F171" s="200">
        <v>100</v>
      </c>
      <c r="G171" s="201"/>
      <c r="H171" s="202">
        <f t="shared" si="24"/>
        <v>0</v>
      </c>
    </row>
    <row r="172" spans="2:8" s="95" customFormat="1" ht="15" x14ac:dyDescent="0.25">
      <c r="B172" s="196"/>
      <c r="C172" s="197" t="s">
        <v>345</v>
      </c>
      <c r="D172" s="198">
        <v>0</v>
      </c>
      <c r="E172" s="199" t="s">
        <v>12</v>
      </c>
      <c r="F172" s="229">
        <v>18</v>
      </c>
      <c r="G172" s="201"/>
      <c r="H172" s="202">
        <f t="shared" si="24"/>
        <v>0</v>
      </c>
    </row>
    <row r="173" spans="2:8" s="95" customFormat="1" ht="15" x14ac:dyDescent="0.25">
      <c r="B173" s="196"/>
      <c r="C173" s="197" t="s">
        <v>28</v>
      </c>
      <c r="D173" s="198">
        <v>0</v>
      </c>
      <c r="E173" s="199" t="s">
        <v>9</v>
      </c>
      <c r="F173" s="229">
        <v>30</v>
      </c>
      <c r="G173" s="201"/>
      <c r="H173" s="202">
        <f t="shared" si="24"/>
        <v>0</v>
      </c>
    </row>
    <row r="174" spans="2:8" s="95" customFormat="1" ht="15" x14ac:dyDescent="0.25">
      <c r="B174" s="225"/>
      <c r="C174" s="197" t="s">
        <v>29</v>
      </c>
      <c r="D174" s="198">
        <v>0</v>
      </c>
      <c r="E174" s="199" t="s">
        <v>9</v>
      </c>
      <c r="F174" s="229">
        <v>18</v>
      </c>
      <c r="G174" s="201"/>
      <c r="H174" s="202">
        <f t="shared" si="24"/>
        <v>0</v>
      </c>
    </row>
    <row r="175" spans="2:8" s="95" customFormat="1" ht="45" x14ac:dyDescent="0.25">
      <c r="B175" s="196"/>
      <c r="C175" s="197" t="s">
        <v>346</v>
      </c>
      <c r="D175" s="198" t="s">
        <v>347</v>
      </c>
      <c r="E175" s="199" t="s">
        <v>9</v>
      </c>
      <c r="F175" s="229">
        <v>1</v>
      </c>
      <c r="G175" s="201"/>
      <c r="H175" s="202">
        <f t="shared" si="24"/>
        <v>0</v>
      </c>
    </row>
    <row r="176" spans="2:8" s="95" customFormat="1" ht="15" x14ac:dyDescent="0.25">
      <c r="B176" s="196"/>
      <c r="C176" s="197" t="s">
        <v>348</v>
      </c>
      <c r="D176" s="198" t="s">
        <v>349</v>
      </c>
      <c r="E176" s="199" t="s">
        <v>9</v>
      </c>
      <c r="F176" s="200">
        <v>1</v>
      </c>
      <c r="G176" s="201"/>
      <c r="H176" s="202">
        <f t="shared" ref="H176:H181" si="25">F176*G176</f>
        <v>0</v>
      </c>
    </row>
    <row r="177" spans="2:8" s="95" customFormat="1" ht="15" x14ac:dyDescent="0.25">
      <c r="B177" s="225"/>
      <c r="C177" s="197" t="s">
        <v>350</v>
      </c>
      <c r="D177" s="198" t="s">
        <v>351</v>
      </c>
      <c r="E177" s="199" t="s">
        <v>9</v>
      </c>
      <c r="F177" s="200">
        <v>1</v>
      </c>
      <c r="G177" s="201"/>
      <c r="H177" s="202">
        <f t="shared" si="25"/>
        <v>0</v>
      </c>
    </row>
    <row r="178" spans="2:8" s="95" customFormat="1" ht="15" x14ac:dyDescent="0.25">
      <c r="B178" s="196"/>
      <c r="C178" s="197" t="s">
        <v>30</v>
      </c>
      <c r="D178" s="198">
        <v>0</v>
      </c>
      <c r="E178" s="199" t="s">
        <v>9</v>
      </c>
      <c r="F178" s="229">
        <v>1</v>
      </c>
      <c r="G178" s="201"/>
      <c r="H178" s="202">
        <f t="shared" si="25"/>
        <v>0</v>
      </c>
    </row>
    <row r="179" spans="2:8" s="95" customFormat="1" ht="15" x14ac:dyDescent="0.25">
      <c r="B179" s="196"/>
      <c r="C179" s="197" t="s">
        <v>352</v>
      </c>
      <c r="D179" s="198">
        <v>0</v>
      </c>
      <c r="E179" s="199" t="s">
        <v>9</v>
      </c>
      <c r="F179" s="229">
        <v>1</v>
      </c>
      <c r="G179" s="201"/>
      <c r="H179" s="202">
        <f t="shared" si="25"/>
        <v>0</v>
      </c>
    </row>
    <row r="180" spans="2:8" s="95" customFormat="1" ht="45" x14ac:dyDescent="0.25">
      <c r="B180" s="225"/>
      <c r="C180" s="197" t="s">
        <v>353</v>
      </c>
      <c r="D180" s="198" t="s">
        <v>354</v>
      </c>
      <c r="E180" s="199" t="s">
        <v>9</v>
      </c>
      <c r="F180" s="229">
        <v>1</v>
      </c>
      <c r="G180" s="201"/>
      <c r="H180" s="202">
        <f t="shared" si="25"/>
        <v>0</v>
      </c>
    </row>
    <row r="181" spans="2:8" s="95" customFormat="1" ht="30" x14ac:dyDescent="0.25">
      <c r="B181" s="196"/>
      <c r="C181" s="197" t="s">
        <v>355</v>
      </c>
      <c r="D181" s="198" t="s">
        <v>356</v>
      </c>
      <c r="E181" s="199" t="s">
        <v>9</v>
      </c>
      <c r="F181" s="229">
        <v>1</v>
      </c>
      <c r="G181" s="201"/>
      <c r="H181" s="202">
        <f t="shared" si="25"/>
        <v>0</v>
      </c>
    </row>
    <row r="182" spans="2:8" s="95" customFormat="1" ht="30" x14ac:dyDescent="0.25">
      <c r="B182" s="196"/>
      <c r="C182" s="197" t="s">
        <v>357</v>
      </c>
      <c r="D182" s="198" t="s">
        <v>358</v>
      </c>
      <c r="E182" s="199" t="s">
        <v>9</v>
      </c>
      <c r="F182" s="200">
        <v>1</v>
      </c>
      <c r="G182" s="201"/>
      <c r="H182" s="202">
        <f t="shared" si="23"/>
        <v>0</v>
      </c>
    </row>
    <row r="183" spans="2:8" s="95" customFormat="1" ht="15" x14ac:dyDescent="0.25">
      <c r="B183" s="225"/>
      <c r="C183" s="197" t="s">
        <v>32</v>
      </c>
      <c r="D183" s="198" t="s">
        <v>359</v>
      </c>
      <c r="E183" s="199" t="s">
        <v>9</v>
      </c>
      <c r="F183" s="200">
        <v>1</v>
      </c>
      <c r="G183" s="201"/>
      <c r="H183" s="202">
        <f t="shared" si="23"/>
        <v>0</v>
      </c>
    </row>
    <row r="184" spans="2:8" s="95" customFormat="1" ht="30" x14ac:dyDescent="0.25">
      <c r="B184" s="196"/>
      <c r="C184" s="197" t="s">
        <v>360</v>
      </c>
      <c r="D184" s="198" t="s">
        <v>361</v>
      </c>
      <c r="E184" s="199" t="s">
        <v>9</v>
      </c>
      <c r="F184" s="229">
        <v>1</v>
      </c>
      <c r="G184" s="201"/>
      <c r="H184" s="202">
        <f t="shared" si="23"/>
        <v>0</v>
      </c>
    </row>
    <row r="185" spans="2:8" s="95" customFormat="1" ht="15" x14ac:dyDescent="0.25">
      <c r="B185" s="196"/>
      <c r="C185" s="197" t="s">
        <v>362</v>
      </c>
      <c r="D185" s="198" t="s">
        <v>359</v>
      </c>
      <c r="E185" s="199" t="s">
        <v>9</v>
      </c>
      <c r="F185" s="229">
        <v>1</v>
      </c>
      <c r="G185" s="201"/>
      <c r="H185" s="202">
        <f t="shared" si="23"/>
        <v>0</v>
      </c>
    </row>
    <row r="186" spans="2:8" s="95" customFormat="1" ht="60" x14ac:dyDescent="0.25">
      <c r="B186" s="225"/>
      <c r="C186" s="197" t="s">
        <v>363</v>
      </c>
      <c r="D186" s="198" t="s">
        <v>364</v>
      </c>
      <c r="E186" s="199" t="s">
        <v>9</v>
      </c>
      <c r="F186" s="229">
        <v>26</v>
      </c>
      <c r="G186" s="201"/>
      <c r="H186" s="202">
        <f t="shared" si="23"/>
        <v>0</v>
      </c>
    </row>
    <row r="187" spans="2:8" s="95" customFormat="1" ht="15" x14ac:dyDescent="0.25">
      <c r="B187" s="196"/>
      <c r="C187" s="197" t="s">
        <v>368</v>
      </c>
      <c r="D187" s="197"/>
      <c r="E187" s="199" t="s">
        <v>379</v>
      </c>
      <c r="F187" s="229">
        <v>1</v>
      </c>
      <c r="G187" s="201"/>
      <c r="H187" s="202">
        <f t="shared" si="23"/>
        <v>0</v>
      </c>
    </row>
    <row r="188" spans="2:8" ht="16.5" customHeight="1" thickBot="1" x14ac:dyDescent="0.3">
      <c r="B188" s="215"/>
      <c r="C188" s="216"/>
      <c r="D188" s="216"/>
      <c r="E188" s="353" t="s">
        <v>159</v>
      </c>
      <c r="F188" s="354"/>
      <c r="G188" s="217" t="s">
        <v>160</v>
      </c>
      <c r="H188" s="186">
        <f>SUM(H163:H187)</f>
        <v>0</v>
      </c>
    </row>
    <row r="189" spans="2:8" ht="16.5" customHeight="1" thickBot="1" x14ac:dyDescent="0.3">
      <c r="B189" s="215"/>
      <c r="C189" s="216"/>
      <c r="D189" s="216"/>
      <c r="E189" s="353"/>
      <c r="F189" s="354"/>
      <c r="G189" s="218" t="s">
        <v>46</v>
      </c>
      <c r="H189" s="57"/>
    </row>
    <row r="190" spans="2:8" ht="16.5" customHeight="1" thickBot="1" x14ac:dyDescent="0.3">
      <c r="B190" s="215"/>
      <c r="C190" s="216"/>
      <c r="D190" s="216"/>
      <c r="E190" s="355"/>
      <c r="F190" s="356"/>
      <c r="G190" s="144" t="s">
        <v>154</v>
      </c>
      <c r="H190" s="140">
        <f>SUM(H188:H189)</f>
        <v>0</v>
      </c>
    </row>
    <row r="191" spans="2:8" ht="16.5" customHeight="1" thickBot="1" x14ac:dyDescent="0.3">
      <c r="B191" s="46"/>
      <c r="C191" s="34"/>
      <c r="D191" s="34"/>
      <c r="E191" s="137"/>
      <c r="F191" s="137"/>
      <c r="G191" s="184"/>
      <c r="H191" s="185"/>
    </row>
    <row r="192" spans="2:8" ht="16.5" customHeight="1" thickBot="1" x14ac:dyDescent="0.25">
      <c r="B192" s="264"/>
      <c r="C192" s="350" t="s">
        <v>178</v>
      </c>
      <c r="D192" s="350"/>
      <c r="E192" s="351" t="s">
        <v>156</v>
      </c>
      <c r="F192" s="352"/>
      <c r="G192" s="352"/>
      <c r="H192" s="219">
        <v>11</v>
      </c>
    </row>
    <row r="193" spans="2:8" ht="36.75" thickBot="1" x14ac:dyDescent="0.25">
      <c r="B193" s="220" t="s">
        <v>4</v>
      </c>
      <c r="C193" s="221" t="s">
        <v>157</v>
      </c>
      <c r="D193" s="221" t="s">
        <v>158</v>
      </c>
      <c r="E193" s="222" t="s">
        <v>91</v>
      </c>
      <c r="F193" s="223" t="s">
        <v>90</v>
      </c>
      <c r="G193" s="221" t="s">
        <v>18</v>
      </c>
      <c r="H193" s="224" t="s">
        <v>8</v>
      </c>
    </row>
    <row r="194" spans="2:8" s="95" customFormat="1" ht="135" x14ac:dyDescent="0.25">
      <c r="B194" s="188"/>
      <c r="C194" s="189" t="s">
        <v>365</v>
      </c>
      <c r="D194" s="190" t="s">
        <v>366</v>
      </c>
      <c r="E194" s="191" t="s">
        <v>9</v>
      </c>
      <c r="F194" s="192">
        <v>2</v>
      </c>
      <c r="G194" s="193"/>
      <c r="H194" s="194">
        <f t="shared" ref="H194" si="26">F194*G194</f>
        <v>0</v>
      </c>
    </row>
    <row r="195" spans="2:8" ht="16.5" customHeight="1" thickBot="1" x14ac:dyDescent="0.3">
      <c r="B195" s="215"/>
      <c r="C195" s="216"/>
      <c r="D195" s="216"/>
      <c r="E195" s="353" t="s">
        <v>159</v>
      </c>
      <c r="F195" s="354"/>
      <c r="G195" s="217" t="s">
        <v>160</v>
      </c>
      <c r="H195" s="186">
        <f>SUM(H194:H194)</f>
        <v>0</v>
      </c>
    </row>
    <row r="196" spans="2:8" ht="16.5" customHeight="1" thickBot="1" x14ac:dyDescent="0.3">
      <c r="B196" s="215"/>
      <c r="C196" s="216"/>
      <c r="D196" s="216"/>
      <c r="E196" s="353"/>
      <c r="F196" s="354"/>
      <c r="G196" s="218" t="s">
        <v>46</v>
      </c>
      <c r="H196" s="57"/>
    </row>
    <row r="197" spans="2:8" ht="16.5" customHeight="1" thickBot="1" x14ac:dyDescent="0.3">
      <c r="B197" s="215"/>
      <c r="C197" s="216"/>
      <c r="D197" s="216"/>
      <c r="E197" s="355"/>
      <c r="F197" s="356"/>
      <c r="G197" s="144" t="s">
        <v>154</v>
      </c>
      <c r="H197" s="140">
        <f>SUM(H195:H196)</f>
        <v>0</v>
      </c>
    </row>
    <row r="198" spans="2:8" ht="16.5" customHeight="1" x14ac:dyDescent="0.25">
      <c r="B198" s="46"/>
      <c r="C198" s="34"/>
      <c r="D198" s="34"/>
      <c r="E198" s="137"/>
      <c r="F198" s="137"/>
      <c r="G198" s="184"/>
      <c r="H198" s="185"/>
    </row>
    <row r="199" spans="2:8" ht="16.5" customHeight="1" thickBot="1" x14ac:dyDescent="0.3">
      <c r="B199" s="46"/>
      <c r="C199" s="34"/>
      <c r="D199" s="34"/>
      <c r="E199" s="137"/>
      <c r="F199" s="137"/>
      <c r="G199" s="184"/>
      <c r="H199" s="185"/>
    </row>
    <row r="200" spans="2:8" ht="16.5" customHeight="1" thickBot="1" x14ac:dyDescent="0.25">
      <c r="B200" s="264"/>
      <c r="C200" s="350" t="s">
        <v>185</v>
      </c>
      <c r="D200" s="350"/>
      <c r="E200" s="351" t="s">
        <v>156</v>
      </c>
      <c r="F200" s="352"/>
      <c r="G200" s="352"/>
      <c r="H200" s="219">
        <v>12</v>
      </c>
    </row>
    <row r="201" spans="2:8" ht="36" x14ac:dyDescent="0.2">
      <c r="B201" s="243" t="s">
        <v>4</v>
      </c>
      <c r="C201" s="244" t="s">
        <v>157</v>
      </c>
      <c r="D201" s="244" t="s">
        <v>158</v>
      </c>
      <c r="E201" s="245" t="s">
        <v>91</v>
      </c>
      <c r="F201" s="228" t="s">
        <v>90</v>
      </c>
      <c r="G201" s="244" t="s">
        <v>18</v>
      </c>
      <c r="H201" s="246" t="s">
        <v>8</v>
      </c>
    </row>
    <row r="202" spans="2:8" s="95" customFormat="1" ht="75" x14ac:dyDescent="0.25">
      <c r="B202" s="247" t="s">
        <v>191</v>
      </c>
      <c r="C202" s="197" t="s">
        <v>186</v>
      </c>
      <c r="D202" s="248" t="s">
        <v>187</v>
      </c>
      <c r="E202" s="199" t="s">
        <v>379</v>
      </c>
      <c r="F202" s="200">
        <v>1</v>
      </c>
      <c r="G202" s="201"/>
      <c r="H202" s="249">
        <f t="shared" ref="H202" si="27">F202*G202</f>
        <v>0</v>
      </c>
    </row>
    <row r="203" spans="2:8" s="95" customFormat="1" ht="75" x14ac:dyDescent="0.25">
      <c r="B203" s="247" t="s">
        <v>192</v>
      </c>
      <c r="C203" s="197" t="s">
        <v>186</v>
      </c>
      <c r="D203" s="248" t="s">
        <v>187</v>
      </c>
      <c r="E203" s="199" t="s">
        <v>379</v>
      </c>
      <c r="F203" s="200">
        <v>1</v>
      </c>
      <c r="G203" s="201"/>
      <c r="H203" s="249">
        <f t="shared" ref="H203" si="28">F203*G203</f>
        <v>0</v>
      </c>
    </row>
    <row r="204" spans="2:8" ht="16.5" customHeight="1" thickBot="1" x14ac:dyDescent="0.3">
      <c r="B204" s="215"/>
      <c r="C204" s="216"/>
      <c r="D204" s="216"/>
      <c r="E204" s="353" t="s">
        <v>159</v>
      </c>
      <c r="F204" s="354"/>
      <c r="G204" s="217" t="s">
        <v>160</v>
      </c>
      <c r="H204" s="186">
        <f>SUM(H202:H203)</f>
        <v>0</v>
      </c>
    </row>
    <row r="205" spans="2:8" ht="16.5" customHeight="1" thickBot="1" x14ac:dyDescent="0.3">
      <c r="B205" s="215"/>
      <c r="C205" s="216"/>
      <c r="D205" s="216"/>
      <c r="E205" s="353"/>
      <c r="F205" s="354"/>
      <c r="G205" s="218" t="s">
        <v>46</v>
      </c>
      <c r="H205" s="57"/>
    </row>
    <row r="206" spans="2:8" ht="16.5" customHeight="1" thickBot="1" x14ac:dyDescent="0.3">
      <c r="B206" s="215"/>
      <c r="C206" s="216"/>
      <c r="D206" s="216"/>
      <c r="E206" s="355"/>
      <c r="F206" s="356"/>
      <c r="G206" s="144" t="s">
        <v>154</v>
      </c>
      <c r="H206" s="140">
        <f>SUM(H204:H205)</f>
        <v>0</v>
      </c>
    </row>
    <row r="207" spans="2:8" ht="16.5" customHeight="1" thickBot="1" x14ac:dyDescent="0.3">
      <c r="B207" s="46"/>
      <c r="C207" s="34"/>
      <c r="D207" s="34"/>
      <c r="E207" s="137"/>
      <c r="F207" s="137"/>
      <c r="G207" s="184"/>
      <c r="H207" s="185"/>
    </row>
    <row r="208" spans="2:8" ht="16.5" customHeight="1" thickBot="1" x14ac:dyDescent="0.25">
      <c r="B208" s="264"/>
      <c r="C208" s="350" t="s">
        <v>188</v>
      </c>
      <c r="D208" s="350"/>
      <c r="E208" s="351" t="s">
        <v>156</v>
      </c>
      <c r="F208" s="352"/>
      <c r="G208" s="352"/>
      <c r="H208" s="219">
        <v>13</v>
      </c>
    </row>
    <row r="209" spans="2:9" ht="36" x14ac:dyDescent="0.2">
      <c r="B209" s="243" t="s">
        <v>4</v>
      </c>
      <c r="C209" s="244" t="s">
        <v>157</v>
      </c>
      <c r="D209" s="244" t="s">
        <v>158</v>
      </c>
      <c r="E209" s="245" t="s">
        <v>91</v>
      </c>
      <c r="F209" s="228" t="s">
        <v>90</v>
      </c>
      <c r="G209" s="244" t="s">
        <v>18</v>
      </c>
      <c r="H209" s="246" t="s">
        <v>8</v>
      </c>
    </row>
    <row r="210" spans="2:9" s="95" customFormat="1" ht="60" x14ac:dyDescent="0.25">
      <c r="B210" s="247" t="s">
        <v>193</v>
      </c>
      <c r="C210" s="197" t="s">
        <v>421</v>
      </c>
      <c r="D210" s="248" t="s">
        <v>422</v>
      </c>
      <c r="E210" s="199" t="s">
        <v>379</v>
      </c>
      <c r="F210" s="200">
        <v>1</v>
      </c>
      <c r="G210" s="201"/>
      <c r="H210" s="249">
        <f t="shared" ref="H210:H211" si="29">F210*G210</f>
        <v>0</v>
      </c>
    </row>
    <row r="211" spans="2:9" s="95" customFormat="1" ht="60" x14ac:dyDescent="0.25">
      <c r="B211" s="247"/>
      <c r="C211" s="197" t="s">
        <v>189</v>
      </c>
      <c r="D211" s="248" t="s">
        <v>190</v>
      </c>
      <c r="E211" s="199" t="s">
        <v>379</v>
      </c>
      <c r="F211" s="200">
        <v>1</v>
      </c>
      <c r="G211" s="201"/>
      <c r="H211" s="249">
        <f t="shared" si="29"/>
        <v>0</v>
      </c>
    </row>
    <row r="212" spans="2:9" ht="16.5" customHeight="1" thickBot="1" x14ac:dyDescent="0.3">
      <c r="B212" s="215"/>
      <c r="C212" s="216"/>
      <c r="D212" s="216"/>
      <c r="E212" s="353" t="s">
        <v>159</v>
      </c>
      <c r="F212" s="354"/>
      <c r="G212" s="217" t="s">
        <v>160</v>
      </c>
      <c r="H212" s="186">
        <f>SUM(H210:H211)</f>
        <v>0</v>
      </c>
    </row>
    <row r="213" spans="2:9" ht="16.5" customHeight="1" thickBot="1" x14ac:dyDescent="0.3">
      <c r="B213" s="215"/>
      <c r="C213" s="216"/>
      <c r="D213" s="216"/>
      <c r="E213" s="353"/>
      <c r="F213" s="354"/>
      <c r="G213" s="218" t="s">
        <v>46</v>
      </c>
      <c r="H213" s="57"/>
    </row>
    <row r="214" spans="2:9" ht="16.5" customHeight="1" thickBot="1" x14ac:dyDescent="0.3">
      <c r="B214" s="215"/>
      <c r="C214" s="216"/>
      <c r="D214" s="216"/>
      <c r="E214" s="355"/>
      <c r="F214" s="356"/>
      <c r="G214" s="144" t="s">
        <v>154</v>
      </c>
      <c r="H214" s="140">
        <f>SUM(H212:H213)</f>
        <v>0</v>
      </c>
    </row>
    <row r="215" spans="2:9" ht="16.5" customHeight="1" thickBot="1" x14ac:dyDescent="0.3">
      <c r="B215" s="46"/>
      <c r="C215" s="34"/>
      <c r="D215" s="34"/>
      <c r="E215" s="137"/>
      <c r="F215" s="137"/>
      <c r="G215" s="184"/>
      <c r="H215" s="185"/>
    </row>
    <row r="216" spans="2:9" ht="16.5" customHeight="1" thickBot="1" x14ac:dyDescent="0.25">
      <c r="B216" s="295"/>
      <c r="C216" s="370" t="s">
        <v>382</v>
      </c>
      <c r="D216" s="371"/>
      <c r="E216" s="368" t="s">
        <v>156</v>
      </c>
      <c r="F216" s="369"/>
      <c r="G216" s="369"/>
      <c r="H216" s="275">
        <v>14</v>
      </c>
    </row>
    <row r="217" spans="2:9" ht="36" x14ac:dyDescent="0.2">
      <c r="B217" s="276" t="s">
        <v>4</v>
      </c>
      <c r="C217" s="277" t="s">
        <v>157</v>
      </c>
      <c r="D217" s="277" t="s">
        <v>158</v>
      </c>
      <c r="E217" s="278" t="s">
        <v>91</v>
      </c>
      <c r="F217" s="278" t="s">
        <v>90</v>
      </c>
      <c r="G217" s="277" t="s">
        <v>18</v>
      </c>
      <c r="H217" s="279" t="s">
        <v>8</v>
      </c>
    </row>
    <row r="218" spans="2:9" s="5" customFormat="1" ht="45" x14ac:dyDescent="0.25">
      <c r="B218" s="280"/>
      <c r="C218" s="197" t="s">
        <v>383</v>
      </c>
      <c r="D218" s="248" t="s">
        <v>386</v>
      </c>
      <c r="E218" s="199" t="s">
        <v>9</v>
      </c>
      <c r="F218" s="199">
        <v>4</v>
      </c>
      <c r="G218" s="201"/>
      <c r="H218" s="249">
        <f t="shared" ref="H218:H219" si="30">F218*G218</f>
        <v>0</v>
      </c>
    </row>
    <row r="219" spans="2:9" s="5" customFormat="1" ht="30" x14ac:dyDescent="0.25">
      <c r="B219" s="280"/>
      <c r="C219" s="197" t="s">
        <v>384</v>
      </c>
      <c r="D219" s="248" t="s">
        <v>385</v>
      </c>
      <c r="E219" s="199" t="s">
        <v>9</v>
      </c>
      <c r="F219" s="199">
        <v>42</v>
      </c>
      <c r="G219" s="201"/>
      <c r="H219" s="249">
        <f t="shared" si="30"/>
        <v>0</v>
      </c>
    </row>
    <row r="220" spans="2:9" ht="16.5" customHeight="1" thickBot="1" x14ac:dyDescent="0.3">
      <c r="B220" s="215"/>
      <c r="C220" s="216"/>
      <c r="D220" s="216"/>
      <c r="E220" s="353" t="s">
        <v>159</v>
      </c>
      <c r="F220" s="354"/>
      <c r="G220" s="217" t="s">
        <v>160</v>
      </c>
      <c r="H220" s="186">
        <f>H218+H219</f>
        <v>0</v>
      </c>
    </row>
    <row r="221" spans="2:9" ht="16.5" customHeight="1" thickBot="1" x14ac:dyDescent="0.3">
      <c r="B221" s="215"/>
      <c r="C221" s="216"/>
      <c r="D221" s="216"/>
      <c r="E221" s="353"/>
      <c r="F221" s="354"/>
      <c r="G221" s="218" t="s">
        <v>46</v>
      </c>
      <c r="H221" s="57"/>
    </row>
    <row r="222" spans="2:9" ht="16.5" customHeight="1" thickBot="1" x14ac:dyDescent="0.3">
      <c r="B222" s="215"/>
      <c r="C222" s="216"/>
      <c r="D222" s="216"/>
      <c r="E222" s="355"/>
      <c r="F222" s="356"/>
      <c r="G222" s="144" t="s">
        <v>154</v>
      </c>
      <c r="H222" s="140">
        <f>SUM(H220:H221)</f>
        <v>0</v>
      </c>
    </row>
    <row r="223" spans="2:9" ht="16.5" customHeight="1" x14ac:dyDescent="0.25">
      <c r="B223" s="289"/>
      <c r="C223" s="290"/>
      <c r="D223" s="290"/>
      <c r="E223" s="290"/>
      <c r="F223" s="290"/>
      <c r="G223" s="290"/>
      <c r="H223" s="291"/>
      <c r="I223" s="53"/>
    </row>
    <row r="224" spans="2:9" ht="15.75" x14ac:dyDescent="0.25">
      <c r="B224" s="46"/>
      <c r="C224" s="34"/>
      <c r="D224" s="34"/>
      <c r="E224" s="137"/>
      <c r="F224" s="137"/>
      <c r="G224" s="184"/>
      <c r="H224" s="185"/>
    </row>
    <row r="225" spans="2:8" ht="16.5" customHeight="1" x14ac:dyDescent="0.25">
      <c r="B225" s="46"/>
      <c r="C225" s="34"/>
      <c r="D225" s="34"/>
      <c r="E225" s="137"/>
      <c r="F225" s="137"/>
      <c r="G225" s="184"/>
      <c r="H225" s="185"/>
    </row>
    <row r="226" spans="2:8" ht="16.5" customHeight="1" thickBot="1" x14ac:dyDescent="0.3">
      <c r="B226" s="46"/>
      <c r="C226" s="34"/>
      <c r="D226" s="34"/>
      <c r="E226" s="137"/>
      <c r="F226" s="137"/>
      <c r="G226" s="138"/>
      <c r="H226" s="139"/>
    </row>
    <row r="227" spans="2:8" ht="16.5" customHeight="1" thickBot="1" x14ac:dyDescent="0.25">
      <c r="B227" s="359" t="s">
        <v>95</v>
      </c>
      <c r="C227" s="360"/>
      <c r="D227" s="360"/>
      <c r="E227" s="360"/>
      <c r="F227" s="361"/>
      <c r="G227" s="142" t="s">
        <v>93</v>
      </c>
      <c r="H227" s="141">
        <f>H143+H121+H106+H96+H42+H32+H15+H157+H188+H195+H65+H204+H212+H220</f>
        <v>0</v>
      </c>
    </row>
    <row r="228" spans="2:8" ht="16.5" thickBot="1" x14ac:dyDescent="0.25">
      <c r="B228" s="362"/>
      <c r="C228" s="363"/>
      <c r="D228" s="363"/>
      <c r="E228" s="363"/>
      <c r="F228" s="364"/>
      <c r="G228" s="143" t="s">
        <v>94</v>
      </c>
      <c r="H228" s="141">
        <f>H144+H122+H97+H43+H33+H158+H189+H196+H66+H205+H213+H221</f>
        <v>0</v>
      </c>
    </row>
    <row r="229" spans="2:8" ht="16.5" customHeight="1" thickBot="1" x14ac:dyDescent="0.25">
      <c r="B229" s="365"/>
      <c r="C229" s="366"/>
      <c r="D229" s="366"/>
      <c r="E229" s="366"/>
      <c r="F229" s="367"/>
      <c r="G229" s="144" t="s">
        <v>96</v>
      </c>
      <c r="H229" s="140">
        <f>H227+H228</f>
        <v>0</v>
      </c>
    </row>
    <row r="231" spans="2:8" ht="15" customHeight="1" x14ac:dyDescent="0.25">
      <c r="B231" s="3" t="s">
        <v>48</v>
      </c>
      <c r="E231" s="108"/>
      <c r="F231" s="232"/>
      <c r="G231" s="108"/>
      <c r="H231" s="109"/>
    </row>
    <row r="232" spans="2:8" ht="15" customHeight="1" x14ac:dyDescent="0.25">
      <c r="E232"/>
      <c r="F232" s="232"/>
      <c r="G232" s="108"/>
      <c r="H232" s="109"/>
    </row>
    <row r="233" spans="2:8" ht="15" customHeight="1" x14ac:dyDescent="0.25">
      <c r="B233" s="136" t="s">
        <v>49</v>
      </c>
      <c r="D233"/>
      <c r="E233" s="108"/>
      <c r="F233" s="232"/>
      <c r="G233" s="108"/>
      <c r="H233" s="109"/>
    </row>
    <row r="234" spans="2:8" ht="15" customHeight="1" x14ac:dyDescent="0.25">
      <c r="B234" s="37" t="s">
        <v>50</v>
      </c>
      <c r="D234"/>
      <c r="E234" s="108"/>
      <c r="F234" s="232"/>
      <c r="G234" s="108"/>
      <c r="H234" s="109"/>
    </row>
    <row r="235" spans="2:8" s="1" customFormat="1" x14ac:dyDescent="0.2">
      <c r="B235" s="1" t="s">
        <v>46</v>
      </c>
      <c r="C235" s="3"/>
      <c r="D235" s="3"/>
      <c r="E235" s="3"/>
      <c r="F235" s="231"/>
      <c r="H235" s="2"/>
    </row>
    <row r="236" spans="2:8" s="1" customFormat="1" x14ac:dyDescent="0.2">
      <c r="C236" s="3"/>
      <c r="D236" s="3"/>
      <c r="E236" s="3"/>
      <c r="F236" s="231"/>
      <c r="H236" s="2"/>
    </row>
    <row r="237" spans="2:8" ht="15" customHeight="1" x14ac:dyDescent="0.25">
      <c r="E237" s="108"/>
      <c r="F237" s="232"/>
      <c r="G237" s="108"/>
      <c r="H237" s="109"/>
    </row>
    <row r="238" spans="2:8" s="1" customFormat="1" x14ac:dyDescent="0.2">
      <c r="B238" s="136"/>
      <c r="C238" s="3"/>
      <c r="D238" s="3"/>
      <c r="E238" s="3"/>
      <c r="F238" s="231"/>
      <c r="H238" s="2"/>
    </row>
    <row r="239" spans="2:8" ht="15" customHeight="1" x14ac:dyDescent="0.25">
      <c r="B239" s="37"/>
      <c r="E239" s="108"/>
      <c r="F239" s="232"/>
      <c r="G239" s="108"/>
      <c r="H239" s="109"/>
    </row>
    <row r="241" spans="2:8" s="1" customFormat="1" x14ac:dyDescent="0.2">
      <c r="B241" s="3"/>
      <c r="C241" s="3"/>
      <c r="D241" s="3"/>
      <c r="E241" s="3"/>
      <c r="F241" s="231"/>
      <c r="H241" s="2"/>
    </row>
    <row r="243" spans="2:8" s="1" customFormat="1" x14ac:dyDescent="0.2">
      <c r="C243" s="3"/>
      <c r="D243" s="3"/>
      <c r="E243" s="3"/>
      <c r="F243" s="231"/>
      <c r="H243" s="2"/>
    </row>
    <row r="244" spans="2:8" s="1" customFormat="1" ht="15.75" x14ac:dyDescent="0.25">
      <c r="B244" s="145"/>
      <c r="C244" s="3"/>
      <c r="D244" s="3"/>
      <c r="E244" s="3"/>
      <c r="F244" s="231"/>
      <c r="H244" s="2"/>
    </row>
    <row r="245" spans="2:8" s="1" customFormat="1" x14ac:dyDescent="0.2">
      <c r="B245" s="37"/>
      <c r="C245" s="3"/>
      <c r="D245" s="3"/>
      <c r="E245" s="3"/>
      <c r="F245" s="231"/>
      <c r="H245" s="2"/>
    </row>
    <row r="246" spans="2:8" s="1" customFormat="1" ht="15" customHeight="1" x14ac:dyDescent="0.2">
      <c r="C246" s="3"/>
      <c r="D246" s="3"/>
      <c r="E246" s="3"/>
      <c r="F246" s="231"/>
      <c r="H246" s="2"/>
    </row>
    <row r="247" spans="2:8" s="1" customFormat="1" ht="15" customHeight="1" x14ac:dyDescent="0.2">
      <c r="B247" s="3"/>
      <c r="C247" s="3"/>
      <c r="D247" s="3"/>
      <c r="E247" s="3"/>
      <c r="F247" s="231"/>
      <c r="H247" s="2"/>
    </row>
    <row r="248" spans="2:8" s="1" customFormat="1" ht="15" customHeight="1" x14ac:dyDescent="0.2">
      <c r="B248" s="3"/>
      <c r="C248" s="3"/>
      <c r="D248" s="3"/>
      <c r="E248" s="3"/>
      <c r="F248" s="231"/>
      <c r="H248" s="2"/>
    </row>
    <row r="249" spans="2:8" s="1" customFormat="1" ht="15" customHeight="1" x14ac:dyDescent="0.2">
      <c r="C249" s="3"/>
      <c r="D249" s="3"/>
      <c r="E249" s="3"/>
      <c r="F249" s="231"/>
      <c r="H249" s="2"/>
    </row>
    <row r="250" spans="2:8" s="1" customFormat="1" ht="15" customHeight="1" x14ac:dyDescent="0.2">
      <c r="B250" s="3"/>
      <c r="C250" s="3"/>
      <c r="D250" s="3"/>
      <c r="E250" s="3"/>
      <c r="F250" s="231"/>
      <c r="H250" s="2"/>
    </row>
    <row r="251" spans="2:8" s="1" customFormat="1" ht="15" customHeight="1" x14ac:dyDescent="0.2">
      <c r="B251" s="3"/>
      <c r="C251" s="3"/>
      <c r="D251" s="3"/>
      <c r="E251" s="3"/>
      <c r="F251" s="231"/>
      <c r="H251" s="2"/>
    </row>
    <row r="252" spans="2:8" s="1" customFormat="1" ht="15" customHeight="1" x14ac:dyDescent="0.2">
      <c r="B252" s="3"/>
      <c r="C252" s="3"/>
      <c r="D252" s="3"/>
      <c r="E252" s="3"/>
      <c r="F252" s="231"/>
      <c r="H252" s="2"/>
    </row>
    <row r="253" spans="2:8" s="1" customFormat="1" ht="15" customHeight="1" x14ac:dyDescent="0.2">
      <c r="B253" s="3"/>
      <c r="C253" s="3"/>
      <c r="D253" s="3"/>
      <c r="E253" s="3"/>
      <c r="F253" s="231"/>
      <c r="H253" s="2"/>
    </row>
    <row r="254" spans="2:8" s="1" customFormat="1" ht="15" customHeight="1" x14ac:dyDescent="0.2">
      <c r="B254" s="3"/>
      <c r="C254" s="3"/>
      <c r="D254" s="3"/>
      <c r="E254" s="3"/>
      <c r="F254" s="231"/>
      <c r="H254" s="2"/>
    </row>
    <row r="255" spans="2:8" s="1" customFormat="1" ht="15" customHeight="1" x14ac:dyDescent="0.2">
      <c r="B255" s="3"/>
      <c r="C255" s="3"/>
      <c r="D255" s="3"/>
      <c r="E255" s="3"/>
      <c r="F255" s="231"/>
      <c r="H255" s="2"/>
    </row>
    <row r="256" spans="2:8" s="1" customFormat="1" x14ac:dyDescent="0.2">
      <c r="B256" s="3"/>
      <c r="C256" s="3"/>
      <c r="D256" s="3"/>
      <c r="E256" s="3"/>
      <c r="F256" s="231"/>
      <c r="H256" s="2"/>
    </row>
    <row r="257" spans="2:8" s="1" customFormat="1" x14ac:dyDescent="0.2">
      <c r="B257" s="3"/>
      <c r="C257" s="3"/>
      <c r="D257" s="3"/>
      <c r="E257" s="3"/>
      <c r="F257" s="231"/>
      <c r="H257" s="2"/>
    </row>
    <row r="258" spans="2:8" s="1" customFormat="1" x14ac:dyDescent="0.2">
      <c r="B258" s="3"/>
      <c r="C258" s="3"/>
      <c r="D258" s="3"/>
      <c r="E258" s="3"/>
      <c r="F258" s="231"/>
      <c r="H258" s="2"/>
    </row>
    <row r="259" spans="2:8" s="1" customFormat="1" x14ac:dyDescent="0.2">
      <c r="B259" s="3"/>
      <c r="C259" s="3"/>
      <c r="D259" s="3"/>
      <c r="E259" s="3"/>
      <c r="F259" s="231"/>
      <c r="H259" s="2"/>
    </row>
    <row r="260" spans="2:8" s="1" customFormat="1" x14ac:dyDescent="0.2">
      <c r="B260" s="3"/>
      <c r="C260" s="3"/>
      <c r="D260" s="3"/>
      <c r="E260" s="3"/>
      <c r="F260" s="231"/>
      <c r="H260" s="2"/>
    </row>
    <row r="261" spans="2:8" s="1" customFormat="1" x14ac:dyDescent="0.2">
      <c r="B261" s="3"/>
      <c r="C261" s="3"/>
      <c r="D261" s="3"/>
      <c r="E261" s="3"/>
      <c r="F261" s="231"/>
      <c r="H261" s="2"/>
    </row>
    <row r="262" spans="2:8" x14ac:dyDescent="0.2">
      <c r="B262" s="37"/>
    </row>
    <row r="263" spans="2:8" x14ac:dyDescent="0.2">
      <c r="B263" s="37"/>
    </row>
  </sheetData>
  <sheetProtection algorithmName="SHA-512" hashValue="RlhtqjlrXPCcfJBZTxTvEjfy2qhY5DUsSOgJnZhrHUTqlx6AlZPn6+c286KFzPwLSN9YEl45LxXpQLXXxVbZQw==" saltValue="L20vFhidPOojxCeAZsH4Rg==" spinCount="100000" sheet="1" objects="1" scenarios="1"/>
  <protectedRanges>
    <protectedRange sqref="H221" name="Oblast2"/>
    <protectedRange sqref="G10:G14 G20:G31 H33 G38:G41 H43 G48:G64 H66 G71:G95 H97 G102:G105 G111:G120 H122 G127:G142 H144 G149:G156 H158 G163:G187 H189 G194 H196 G202:G203 H205 G210:G211 H213 G218:G219" name="Oblast1"/>
  </protectedRanges>
  <mergeCells count="47">
    <mergeCell ref="E216:G216"/>
    <mergeCell ref="C216:D216"/>
    <mergeCell ref="E220:F222"/>
    <mergeCell ref="C46:D46"/>
    <mergeCell ref="E46:G46"/>
    <mergeCell ref="E65:F67"/>
    <mergeCell ref="E188:F190"/>
    <mergeCell ref="C192:D192"/>
    <mergeCell ref="E192:G192"/>
    <mergeCell ref="E195:F197"/>
    <mergeCell ref="C147:D147"/>
    <mergeCell ref="E147:G147"/>
    <mergeCell ref="C125:D125"/>
    <mergeCell ref="E125:G125"/>
    <mergeCell ref="E143:F145"/>
    <mergeCell ref="E212:F214"/>
    <mergeCell ref="B227:F229"/>
    <mergeCell ref="E15:F16"/>
    <mergeCell ref="C8:D8"/>
    <mergeCell ref="E8:G8"/>
    <mergeCell ref="C18:D18"/>
    <mergeCell ref="E18:G18"/>
    <mergeCell ref="C69:D69"/>
    <mergeCell ref="E69:G69"/>
    <mergeCell ref="E96:F98"/>
    <mergeCell ref="C100:D100"/>
    <mergeCell ref="E100:G100"/>
    <mergeCell ref="E106:F107"/>
    <mergeCell ref="C109:D109"/>
    <mergeCell ref="E109:G109"/>
    <mergeCell ref="E157:F159"/>
    <mergeCell ref="C161:D161"/>
    <mergeCell ref="B2:H2"/>
    <mergeCell ref="B3:H3"/>
    <mergeCell ref="B4:H4"/>
    <mergeCell ref="B6:H6"/>
    <mergeCell ref="E32:F34"/>
    <mergeCell ref="C36:D36"/>
    <mergeCell ref="E36:G36"/>
    <mergeCell ref="E42:F44"/>
    <mergeCell ref="E161:G161"/>
    <mergeCell ref="E121:F123"/>
    <mergeCell ref="C200:D200"/>
    <mergeCell ref="E200:G200"/>
    <mergeCell ref="E204:F206"/>
    <mergeCell ref="C208:D208"/>
    <mergeCell ref="E208:G208"/>
  </mergeCells>
  <pageMargins left="0.25" right="0.25" top="0.75" bottom="0.75" header="0.3" footer="0.3"/>
  <pageSetup paperSize="9" scale="47" fitToHeight="0" orientation="portrait" r:id="rId1"/>
  <rowBreaks count="5" manualBreakCount="5">
    <brk id="34" min="1" max="7" man="1"/>
    <brk id="68" min="1" max="7" man="1"/>
    <brk id="107" min="1" max="7" man="1"/>
    <brk id="124" min="1" max="7" man="1"/>
    <brk id="145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125"/>
  <sheetViews>
    <sheetView view="pageBreakPreview" topLeftCell="A70" zoomScale="85" zoomScaleNormal="70" zoomScaleSheetLayoutView="85" workbookViewId="0">
      <selection activeCell="E75" sqref="E75"/>
    </sheetView>
  </sheetViews>
  <sheetFormatPr defaultColWidth="9.140625" defaultRowHeight="12.75" x14ac:dyDescent="0.2"/>
  <cols>
    <col min="1" max="2" width="10.28515625" style="3" customWidth="1"/>
    <col min="3" max="3" width="42" style="3" customWidth="1"/>
    <col min="4" max="4" width="57.28515625" style="3" customWidth="1"/>
    <col min="5" max="5" width="13.42578125" style="3" customWidth="1"/>
    <col min="6" max="6" width="17.85546875" style="3" customWidth="1"/>
    <col min="7" max="7" width="23.85546875" style="1" customWidth="1"/>
    <col min="8" max="8" width="19.140625" style="2" customWidth="1"/>
    <col min="9" max="9" width="10.140625" style="3" bestFit="1" customWidth="1"/>
    <col min="10" max="10" width="9.140625" style="3"/>
    <col min="11" max="11" width="14.140625" style="3" customWidth="1"/>
    <col min="12" max="16384" width="9.140625" style="3"/>
  </cols>
  <sheetData>
    <row r="2" spans="2:11" ht="23.25" x14ac:dyDescent="0.35">
      <c r="B2" s="348" t="s">
        <v>269</v>
      </c>
      <c r="C2" s="348"/>
      <c r="D2" s="348"/>
      <c r="E2" s="348"/>
      <c r="F2" s="348"/>
      <c r="G2" s="348"/>
      <c r="H2" s="348"/>
    </row>
    <row r="3" spans="2:11" ht="15" x14ac:dyDescent="0.25">
      <c r="B3" s="357" t="s">
        <v>374</v>
      </c>
      <c r="C3" s="357"/>
      <c r="D3" s="357"/>
      <c r="E3" s="357"/>
      <c r="F3" s="357"/>
      <c r="G3" s="357"/>
      <c r="H3" s="357"/>
    </row>
    <row r="4" spans="2:11" ht="18" customHeight="1" x14ac:dyDescent="0.2">
      <c r="B4" s="358" t="s">
        <v>375</v>
      </c>
      <c r="C4" s="358"/>
      <c r="D4" s="358"/>
      <c r="E4" s="358"/>
      <c r="F4" s="358"/>
      <c r="G4" s="358"/>
      <c r="H4" s="358"/>
    </row>
    <row r="6" spans="2:11" ht="18" x14ac:dyDescent="0.25">
      <c r="B6" s="349" t="s">
        <v>433</v>
      </c>
      <c r="C6" s="349"/>
      <c r="D6" s="349"/>
      <c r="E6" s="349"/>
      <c r="F6" s="349"/>
      <c r="G6" s="349"/>
      <c r="H6" s="349"/>
    </row>
    <row r="7" spans="2:11" ht="18.75" thickBot="1" x14ac:dyDescent="0.3">
      <c r="B7" s="263"/>
      <c r="C7" s="263"/>
      <c r="D7" s="263"/>
      <c r="E7" s="263"/>
      <c r="F7" s="133"/>
      <c r="G7" s="134"/>
      <c r="H7" s="109"/>
    </row>
    <row r="8" spans="2:11" ht="16.5" customHeight="1" thickBot="1" x14ac:dyDescent="0.25">
      <c r="B8" s="264"/>
      <c r="C8" s="350" t="s">
        <v>155</v>
      </c>
      <c r="D8" s="350"/>
      <c r="E8" s="351" t="s">
        <v>156</v>
      </c>
      <c r="F8" s="352"/>
      <c r="G8" s="352"/>
      <c r="H8" s="219">
        <v>1</v>
      </c>
      <c r="I8" s="187"/>
    </row>
    <row r="9" spans="2:11" ht="36.75" thickBot="1" x14ac:dyDescent="0.25">
      <c r="B9" s="220" t="s">
        <v>4</v>
      </c>
      <c r="C9" s="221" t="s">
        <v>157</v>
      </c>
      <c r="D9" s="221" t="s">
        <v>158</v>
      </c>
      <c r="E9" s="222" t="s">
        <v>91</v>
      </c>
      <c r="F9" s="223" t="s">
        <v>90</v>
      </c>
      <c r="G9" s="221" t="s">
        <v>18</v>
      </c>
      <c r="H9" s="224" t="s">
        <v>8</v>
      </c>
      <c r="I9" s="187"/>
    </row>
    <row r="10" spans="2:11" s="95" customFormat="1" ht="90" x14ac:dyDescent="0.25">
      <c r="B10" s="233"/>
      <c r="C10" s="234" t="s">
        <v>184</v>
      </c>
      <c r="D10" s="235" t="s">
        <v>212</v>
      </c>
      <c r="E10" s="236" t="s">
        <v>9</v>
      </c>
      <c r="F10" s="237">
        <v>27</v>
      </c>
      <c r="G10" s="238"/>
      <c r="H10" s="239">
        <f t="shared" ref="H10:H12" si="0">F10*G10</f>
        <v>0</v>
      </c>
      <c r="I10" s="195"/>
      <c r="K10" s="96"/>
    </row>
    <row r="11" spans="2:11" s="95" customFormat="1" ht="75" x14ac:dyDescent="0.25">
      <c r="B11" s="196"/>
      <c r="C11" s="197" t="s">
        <v>213</v>
      </c>
      <c r="D11" s="198" t="s">
        <v>214</v>
      </c>
      <c r="E11" s="199" t="s">
        <v>9</v>
      </c>
      <c r="F11" s="200">
        <v>18</v>
      </c>
      <c r="G11" s="201"/>
      <c r="H11" s="202">
        <f t="shared" si="0"/>
        <v>0</v>
      </c>
      <c r="I11" s="195"/>
      <c r="K11" s="96"/>
    </row>
    <row r="12" spans="2:11" s="95" customFormat="1" ht="75.75" thickBot="1" x14ac:dyDescent="0.3">
      <c r="B12" s="250"/>
      <c r="C12" s="210" t="s">
        <v>215</v>
      </c>
      <c r="D12" s="251" t="s">
        <v>216</v>
      </c>
      <c r="E12" s="211" t="s">
        <v>9</v>
      </c>
      <c r="F12" s="212">
        <v>13</v>
      </c>
      <c r="G12" s="213"/>
      <c r="H12" s="214">
        <f t="shared" si="0"/>
        <v>0</v>
      </c>
      <c r="I12" s="195"/>
      <c r="K12" s="96"/>
    </row>
    <row r="13" spans="2:11" ht="16.5" customHeight="1" thickBot="1" x14ac:dyDescent="0.3">
      <c r="B13" s="215"/>
      <c r="C13" s="216"/>
      <c r="D13" s="216"/>
      <c r="E13" s="353" t="s">
        <v>159</v>
      </c>
      <c r="F13" s="354"/>
      <c r="G13" s="217" t="s">
        <v>160</v>
      </c>
      <c r="H13" s="186">
        <f>SUM(H10:H12)</f>
        <v>0</v>
      </c>
      <c r="I13" s="187"/>
    </row>
    <row r="14" spans="2:11" ht="16.5" customHeight="1" thickBot="1" x14ac:dyDescent="0.3">
      <c r="B14" s="215"/>
      <c r="C14" s="216"/>
      <c r="D14" s="216"/>
      <c r="E14" s="355"/>
      <c r="F14" s="356"/>
      <c r="G14" s="144" t="s">
        <v>154</v>
      </c>
      <c r="H14" s="140">
        <f>SUM(H13:H13)</f>
        <v>0</v>
      </c>
      <c r="I14" s="187"/>
    </row>
    <row r="15" spans="2:11" ht="16.5" customHeight="1" thickBot="1" x14ac:dyDescent="0.3">
      <c r="B15" s="46"/>
      <c r="C15" s="34"/>
      <c r="D15" s="34"/>
      <c r="E15" s="137"/>
      <c r="F15" s="137"/>
      <c r="G15" s="184"/>
      <c r="H15" s="185"/>
    </row>
    <row r="16" spans="2:11" ht="16.5" customHeight="1" thickBot="1" x14ac:dyDescent="0.25">
      <c r="B16" s="264"/>
      <c r="C16" s="350" t="s">
        <v>161</v>
      </c>
      <c r="D16" s="350"/>
      <c r="E16" s="351" t="s">
        <v>156</v>
      </c>
      <c r="F16" s="352"/>
      <c r="G16" s="352"/>
      <c r="H16" s="219">
        <v>2</v>
      </c>
      <c r="I16" s="187"/>
    </row>
    <row r="17" spans="2:11" ht="36.75" thickBot="1" x14ac:dyDescent="0.25">
      <c r="B17" s="220" t="s">
        <v>4</v>
      </c>
      <c r="C17" s="221" t="s">
        <v>157</v>
      </c>
      <c r="D17" s="221" t="s">
        <v>158</v>
      </c>
      <c r="E17" s="222" t="s">
        <v>91</v>
      </c>
      <c r="F17" s="223" t="s">
        <v>90</v>
      </c>
      <c r="G17" s="221" t="s">
        <v>18</v>
      </c>
      <c r="H17" s="224" t="s">
        <v>8</v>
      </c>
      <c r="I17" s="187"/>
    </row>
    <row r="18" spans="2:11" s="95" customFormat="1" ht="90" x14ac:dyDescent="0.25">
      <c r="B18" s="233"/>
      <c r="C18" s="234" t="s">
        <v>217</v>
      </c>
      <c r="D18" s="235" t="s">
        <v>218</v>
      </c>
      <c r="E18" s="236" t="s">
        <v>9</v>
      </c>
      <c r="F18" s="237">
        <v>4</v>
      </c>
      <c r="G18" s="238"/>
      <c r="H18" s="239">
        <f t="shared" ref="H18:H23" si="1">F18*G18</f>
        <v>0</v>
      </c>
      <c r="I18" s="195"/>
      <c r="K18" s="96"/>
    </row>
    <row r="19" spans="2:11" s="95" customFormat="1" ht="60" x14ac:dyDescent="0.25">
      <c r="B19" s="196"/>
      <c r="C19" s="197" t="s">
        <v>219</v>
      </c>
      <c r="D19" s="198" t="s">
        <v>220</v>
      </c>
      <c r="E19" s="199" t="s">
        <v>9</v>
      </c>
      <c r="F19" s="200">
        <v>16</v>
      </c>
      <c r="G19" s="201"/>
      <c r="H19" s="202">
        <f t="shared" si="1"/>
        <v>0</v>
      </c>
      <c r="I19" s="195"/>
      <c r="K19" s="96"/>
    </row>
    <row r="20" spans="2:11" s="95" customFormat="1" ht="60" x14ac:dyDescent="0.25">
      <c r="B20" s="196"/>
      <c r="C20" s="197" t="s">
        <v>221</v>
      </c>
      <c r="D20" s="198" t="s">
        <v>222</v>
      </c>
      <c r="E20" s="199" t="s">
        <v>9</v>
      </c>
      <c r="F20" s="200">
        <v>14</v>
      </c>
      <c r="G20" s="201"/>
      <c r="H20" s="202">
        <f t="shared" si="1"/>
        <v>0</v>
      </c>
      <c r="I20" s="195"/>
      <c r="K20" s="96"/>
    </row>
    <row r="21" spans="2:11" s="95" customFormat="1" ht="90" x14ac:dyDescent="0.25">
      <c r="B21" s="196"/>
      <c r="C21" s="197" t="s">
        <v>223</v>
      </c>
      <c r="D21" s="198" t="s">
        <v>224</v>
      </c>
      <c r="E21" s="199" t="s">
        <v>9</v>
      </c>
      <c r="F21" s="200">
        <v>22</v>
      </c>
      <c r="G21" s="201"/>
      <c r="H21" s="202">
        <f t="shared" ref="H21" si="2">F21*G21</f>
        <v>0</v>
      </c>
      <c r="I21" s="195"/>
      <c r="K21" s="96"/>
    </row>
    <row r="22" spans="2:11" s="95" customFormat="1" ht="45" x14ac:dyDescent="0.25">
      <c r="B22" s="196"/>
      <c r="C22" s="197" t="s">
        <v>225</v>
      </c>
      <c r="D22" s="198" t="s">
        <v>226</v>
      </c>
      <c r="E22" s="199" t="s">
        <v>9</v>
      </c>
      <c r="F22" s="200">
        <v>1</v>
      </c>
      <c r="G22" s="201"/>
      <c r="H22" s="202">
        <f t="shared" si="1"/>
        <v>0</v>
      </c>
      <c r="I22" s="195"/>
      <c r="K22" s="96"/>
    </row>
    <row r="23" spans="2:11" s="95" customFormat="1" ht="15.75" thickBot="1" x14ac:dyDescent="0.3">
      <c r="B23" s="250"/>
      <c r="C23" s="210" t="s">
        <v>19</v>
      </c>
      <c r="D23" s="251" t="s">
        <v>227</v>
      </c>
      <c r="E23" s="211" t="s">
        <v>12</v>
      </c>
      <c r="F23" s="212">
        <v>114</v>
      </c>
      <c r="G23" s="213"/>
      <c r="H23" s="214">
        <f t="shared" si="1"/>
        <v>0</v>
      </c>
      <c r="I23" s="195"/>
      <c r="K23" s="96"/>
    </row>
    <row r="24" spans="2:11" ht="16.5" customHeight="1" thickBot="1" x14ac:dyDescent="0.3">
      <c r="B24" s="215"/>
      <c r="C24" s="216"/>
      <c r="D24" s="216"/>
      <c r="E24" s="353" t="s">
        <v>159</v>
      </c>
      <c r="F24" s="354"/>
      <c r="G24" s="217" t="s">
        <v>160</v>
      </c>
      <c r="H24" s="186">
        <f>SUM(H18:H23)</f>
        <v>0</v>
      </c>
      <c r="I24" s="187"/>
    </row>
    <row r="25" spans="2:11" ht="16.5" customHeight="1" thickBot="1" x14ac:dyDescent="0.3">
      <c r="B25" s="215"/>
      <c r="C25" s="216"/>
      <c r="D25" s="216"/>
      <c r="E25" s="353"/>
      <c r="F25" s="354"/>
      <c r="G25" s="218" t="s">
        <v>46</v>
      </c>
      <c r="H25" s="57"/>
      <c r="I25" s="187"/>
    </row>
    <row r="26" spans="2:11" ht="16.5" customHeight="1" thickBot="1" x14ac:dyDescent="0.3">
      <c r="B26" s="215"/>
      <c r="C26" s="216"/>
      <c r="D26" s="216"/>
      <c r="E26" s="355"/>
      <c r="F26" s="356"/>
      <c r="G26" s="144" t="s">
        <v>154</v>
      </c>
      <c r="H26" s="140">
        <f>SUM(H24:H25)</f>
        <v>0</v>
      </c>
      <c r="I26" s="187"/>
    </row>
    <row r="27" spans="2:11" ht="16.5" customHeight="1" thickBot="1" x14ac:dyDescent="0.3">
      <c r="B27" s="46"/>
      <c r="C27" s="34"/>
      <c r="D27" s="34"/>
      <c r="E27" s="137"/>
      <c r="F27" s="137"/>
      <c r="G27" s="184"/>
      <c r="H27" s="185"/>
    </row>
    <row r="28" spans="2:11" ht="16.5" customHeight="1" thickBot="1" x14ac:dyDescent="0.25">
      <c r="B28" s="264"/>
      <c r="C28" s="350" t="s">
        <v>162</v>
      </c>
      <c r="D28" s="350"/>
      <c r="E28" s="351" t="s">
        <v>156</v>
      </c>
      <c r="F28" s="352"/>
      <c r="G28" s="352"/>
      <c r="H28" s="219">
        <v>3</v>
      </c>
      <c r="I28" s="187"/>
    </row>
    <row r="29" spans="2:11" ht="36.75" thickBot="1" x14ac:dyDescent="0.25">
      <c r="B29" s="220" t="s">
        <v>4</v>
      </c>
      <c r="C29" s="221" t="s">
        <v>157</v>
      </c>
      <c r="D29" s="221" t="s">
        <v>158</v>
      </c>
      <c r="E29" s="222" t="s">
        <v>91</v>
      </c>
      <c r="F29" s="223" t="s">
        <v>90</v>
      </c>
      <c r="G29" s="221" t="s">
        <v>18</v>
      </c>
      <c r="H29" s="224" t="s">
        <v>8</v>
      </c>
      <c r="I29" s="187"/>
    </row>
    <row r="30" spans="2:11" s="95" customFormat="1" ht="60" x14ac:dyDescent="0.25">
      <c r="B30" s="233"/>
      <c r="C30" s="234" t="s">
        <v>228</v>
      </c>
      <c r="D30" s="235" t="s">
        <v>229</v>
      </c>
      <c r="E30" s="236" t="s">
        <v>9</v>
      </c>
      <c r="F30" s="237">
        <v>32</v>
      </c>
      <c r="G30" s="238"/>
      <c r="H30" s="239">
        <f t="shared" ref="H30:H33" si="3">F30*G30</f>
        <v>0</v>
      </c>
      <c r="I30" s="195"/>
      <c r="K30" s="96"/>
    </row>
    <row r="31" spans="2:11" s="95" customFormat="1" ht="60" x14ac:dyDescent="0.25">
      <c r="B31" s="196"/>
      <c r="C31" s="197" t="s">
        <v>230</v>
      </c>
      <c r="D31" s="198" t="s">
        <v>231</v>
      </c>
      <c r="E31" s="199" t="s">
        <v>9</v>
      </c>
      <c r="F31" s="200">
        <v>28</v>
      </c>
      <c r="G31" s="201"/>
      <c r="H31" s="202">
        <f t="shared" si="3"/>
        <v>0</v>
      </c>
      <c r="I31" s="195"/>
      <c r="K31" s="96"/>
    </row>
    <row r="32" spans="2:11" s="95" customFormat="1" ht="75" x14ac:dyDescent="0.25">
      <c r="B32" s="196"/>
      <c r="C32" s="197" t="s">
        <v>232</v>
      </c>
      <c r="D32" s="198" t="s">
        <v>233</v>
      </c>
      <c r="E32" s="199" t="s">
        <v>9</v>
      </c>
      <c r="F32" s="200">
        <v>8</v>
      </c>
      <c r="G32" s="201"/>
      <c r="H32" s="202">
        <f t="shared" si="3"/>
        <v>0</v>
      </c>
      <c r="I32" s="195"/>
      <c r="K32" s="96"/>
    </row>
    <row r="33" spans="2:11" s="95" customFormat="1" ht="15.75" thickBot="1" x14ac:dyDescent="0.3">
      <c r="B33" s="250"/>
      <c r="C33" s="210" t="s">
        <v>37</v>
      </c>
      <c r="D33" s="251" t="s">
        <v>234</v>
      </c>
      <c r="E33" s="211" t="s">
        <v>12</v>
      </c>
      <c r="F33" s="212">
        <v>156</v>
      </c>
      <c r="G33" s="213"/>
      <c r="H33" s="214">
        <f t="shared" si="3"/>
        <v>0</v>
      </c>
      <c r="I33" s="195"/>
      <c r="K33" s="96"/>
    </row>
    <row r="34" spans="2:11" ht="16.5" customHeight="1" thickBot="1" x14ac:dyDescent="0.3">
      <c r="B34" s="215"/>
      <c r="C34" s="216"/>
      <c r="D34" s="216"/>
      <c r="E34" s="353" t="s">
        <v>159</v>
      </c>
      <c r="F34" s="354"/>
      <c r="G34" s="217" t="s">
        <v>160</v>
      </c>
      <c r="H34" s="186">
        <f>SUM(H30:H33)</f>
        <v>0</v>
      </c>
      <c r="I34" s="187"/>
    </row>
    <row r="35" spans="2:11" ht="16.5" customHeight="1" thickBot="1" x14ac:dyDescent="0.3">
      <c r="B35" s="215"/>
      <c r="C35" s="216"/>
      <c r="D35" s="216"/>
      <c r="E35" s="353"/>
      <c r="F35" s="354"/>
      <c r="G35" s="218" t="s">
        <v>46</v>
      </c>
      <c r="H35" s="57"/>
      <c r="I35" s="187"/>
    </row>
    <row r="36" spans="2:11" ht="16.5" customHeight="1" thickBot="1" x14ac:dyDescent="0.3">
      <c r="B36" s="215"/>
      <c r="C36" s="216"/>
      <c r="D36" s="216"/>
      <c r="E36" s="355"/>
      <c r="F36" s="356"/>
      <c r="G36" s="144" t="s">
        <v>154</v>
      </c>
      <c r="H36" s="140">
        <f>SUM(H34:H35)</f>
        <v>0</v>
      </c>
      <c r="I36" s="187"/>
    </row>
    <row r="37" spans="2:11" ht="16.5" customHeight="1" thickBot="1" x14ac:dyDescent="0.3">
      <c r="B37" s="46"/>
      <c r="C37" s="34"/>
      <c r="D37" s="34"/>
      <c r="E37" s="137"/>
      <c r="F37" s="137"/>
      <c r="G37" s="184"/>
      <c r="H37" s="185"/>
    </row>
    <row r="38" spans="2:11" ht="16.5" customHeight="1" thickBot="1" x14ac:dyDescent="0.25">
      <c r="B38" s="264"/>
      <c r="C38" s="350" t="s">
        <v>163</v>
      </c>
      <c r="D38" s="350"/>
      <c r="E38" s="351" t="s">
        <v>156</v>
      </c>
      <c r="F38" s="352"/>
      <c r="G38" s="352"/>
      <c r="H38" s="219">
        <v>4</v>
      </c>
      <c r="I38" s="187"/>
    </row>
    <row r="39" spans="2:11" ht="36.75" thickBot="1" x14ac:dyDescent="0.25">
      <c r="B39" s="220" t="s">
        <v>4</v>
      </c>
      <c r="C39" s="221" t="s">
        <v>157</v>
      </c>
      <c r="D39" s="221" t="s">
        <v>158</v>
      </c>
      <c r="E39" s="222" t="s">
        <v>91</v>
      </c>
      <c r="F39" s="223" t="s">
        <v>90</v>
      </c>
      <c r="G39" s="221" t="s">
        <v>18</v>
      </c>
      <c r="H39" s="224" t="s">
        <v>8</v>
      </c>
      <c r="I39" s="187"/>
    </row>
    <row r="40" spans="2:11" s="95" customFormat="1" ht="135" x14ac:dyDescent="0.25">
      <c r="B40" s="270" t="s">
        <v>180</v>
      </c>
      <c r="C40" s="234" t="s">
        <v>235</v>
      </c>
      <c r="D40" s="235" t="s">
        <v>236</v>
      </c>
      <c r="E40" s="236" t="s">
        <v>9</v>
      </c>
      <c r="F40" s="237">
        <v>1</v>
      </c>
      <c r="G40" s="238"/>
      <c r="H40" s="239">
        <f t="shared" ref="H40:H60" si="4">F40*G40</f>
        <v>0</v>
      </c>
      <c r="I40" s="195"/>
      <c r="K40" s="96"/>
    </row>
    <row r="41" spans="2:11" s="95" customFormat="1" ht="105" x14ac:dyDescent="0.25">
      <c r="B41" s="196"/>
      <c r="C41" s="197" t="s">
        <v>237</v>
      </c>
      <c r="D41" s="198" t="s">
        <v>238</v>
      </c>
      <c r="E41" s="199" t="s">
        <v>9</v>
      </c>
      <c r="F41" s="200">
        <v>2</v>
      </c>
      <c r="G41" s="201"/>
      <c r="H41" s="202">
        <f t="shared" si="4"/>
        <v>0</v>
      </c>
      <c r="I41" s="195"/>
      <c r="K41" s="96"/>
    </row>
    <row r="42" spans="2:11" s="95" customFormat="1" ht="105" x14ac:dyDescent="0.25">
      <c r="B42" s="196"/>
      <c r="C42" s="197" t="s">
        <v>237</v>
      </c>
      <c r="D42" s="198" t="s">
        <v>239</v>
      </c>
      <c r="E42" s="199" t="s">
        <v>9</v>
      </c>
      <c r="F42" s="200">
        <v>2</v>
      </c>
      <c r="G42" s="201"/>
      <c r="H42" s="202">
        <f t="shared" si="4"/>
        <v>0</v>
      </c>
      <c r="I42" s="195"/>
      <c r="K42" s="96"/>
    </row>
    <row r="43" spans="2:11" s="95" customFormat="1" ht="105" x14ac:dyDescent="0.25">
      <c r="B43" s="196"/>
      <c r="C43" s="197" t="s">
        <v>237</v>
      </c>
      <c r="D43" s="198" t="s">
        <v>240</v>
      </c>
      <c r="E43" s="199" t="s">
        <v>9</v>
      </c>
      <c r="F43" s="200">
        <v>5</v>
      </c>
      <c r="G43" s="201"/>
      <c r="H43" s="202">
        <f t="shared" si="4"/>
        <v>0</v>
      </c>
      <c r="I43" s="195"/>
      <c r="K43" s="96"/>
    </row>
    <row r="44" spans="2:11" s="95" customFormat="1" ht="105" customHeight="1" x14ac:dyDescent="0.25">
      <c r="B44" s="196"/>
      <c r="C44" s="197" t="s">
        <v>237</v>
      </c>
      <c r="D44" s="198" t="s">
        <v>241</v>
      </c>
      <c r="E44" s="199" t="s">
        <v>9</v>
      </c>
      <c r="F44" s="200">
        <v>1</v>
      </c>
      <c r="G44" s="201"/>
      <c r="H44" s="202">
        <f t="shared" si="4"/>
        <v>0</v>
      </c>
      <c r="I44" s="195"/>
      <c r="K44" s="96"/>
    </row>
    <row r="45" spans="2:11" s="95" customFormat="1" ht="105" x14ac:dyDescent="0.25">
      <c r="B45" s="196"/>
      <c r="C45" s="197" t="s">
        <v>237</v>
      </c>
      <c r="D45" s="198" t="s">
        <v>242</v>
      </c>
      <c r="E45" s="199" t="s">
        <v>9</v>
      </c>
      <c r="F45" s="200">
        <v>1</v>
      </c>
      <c r="G45" s="201"/>
      <c r="H45" s="202">
        <f t="shared" si="4"/>
        <v>0</v>
      </c>
      <c r="I45" s="195"/>
      <c r="K45" s="96"/>
    </row>
    <row r="46" spans="2:11" s="95" customFormat="1" ht="165" x14ac:dyDescent="0.25">
      <c r="B46" s="226" t="s">
        <v>181</v>
      </c>
      <c r="C46" s="204" t="s">
        <v>243</v>
      </c>
      <c r="D46" s="205" t="s">
        <v>244</v>
      </c>
      <c r="E46" s="206" t="s">
        <v>9</v>
      </c>
      <c r="F46" s="207">
        <v>2</v>
      </c>
      <c r="G46" s="208"/>
      <c r="H46" s="209">
        <f t="shared" si="4"/>
        <v>0</v>
      </c>
      <c r="I46" s="195"/>
      <c r="K46" s="96"/>
    </row>
    <row r="47" spans="2:11" s="95" customFormat="1" ht="165" x14ac:dyDescent="0.25">
      <c r="B47" s="226" t="s">
        <v>182</v>
      </c>
      <c r="C47" s="197" t="s">
        <v>243</v>
      </c>
      <c r="D47" s="198" t="s">
        <v>245</v>
      </c>
      <c r="E47" s="199" t="s">
        <v>9</v>
      </c>
      <c r="F47" s="200">
        <v>2</v>
      </c>
      <c r="G47" s="201"/>
      <c r="H47" s="202">
        <f t="shared" si="4"/>
        <v>0</v>
      </c>
      <c r="I47" s="195"/>
      <c r="K47" s="96"/>
    </row>
    <row r="48" spans="2:11" s="95" customFormat="1" ht="75" x14ac:dyDescent="0.25">
      <c r="B48" s="196"/>
      <c r="C48" s="197" t="s">
        <v>44</v>
      </c>
      <c r="D48" s="198" t="s">
        <v>246</v>
      </c>
      <c r="E48" s="199" t="s">
        <v>9</v>
      </c>
      <c r="F48" s="200">
        <v>16</v>
      </c>
      <c r="G48" s="201"/>
      <c r="H48" s="202">
        <f t="shared" si="4"/>
        <v>0</v>
      </c>
      <c r="I48" s="195"/>
      <c r="K48" s="96"/>
    </row>
    <row r="49" spans="2:11" s="95" customFormat="1" ht="90" x14ac:dyDescent="0.25">
      <c r="B49" s="196"/>
      <c r="C49" s="197" t="s">
        <v>247</v>
      </c>
      <c r="D49" s="198" t="s">
        <v>248</v>
      </c>
      <c r="E49" s="199" t="s">
        <v>9</v>
      </c>
      <c r="F49" s="200">
        <v>10</v>
      </c>
      <c r="G49" s="201"/>
      <c r="H49" s="202">
        <f t="shared" si="4"/>
        <v>0</v>
      </c>
      <c r="I49" s="195"/>
      <c r="K49" s="96"/>
    </row>
    <row r="50" spans="2:11" s="95" customFormat="1" ht="45" x14ac:dyDescent="0.25">
      <c r="B50" s="196"/>
      <c r="C50" s="197" t="s">
        <v>16</v>
      </c>
      <c r="D50" s="198" t="s">
        <v>249</v>
      </c>
      <c r="E50" s="199" t="s">
        <v>9</v>
      </c>
      <c r="F50" s="200">
        <v>1</v>
      </c>
      <c r="G50" s="201"/>
      <c r="H50" s="202">
        <f t="shared" si="4"/>
        <v>0</v>
      </c>
      <c r="I50" s="195"/>
      <c r="K50" s="96"/>
    </row>
    <row r="51" spans="2:11" s="95" customFormat="1" ht="45" x14ac:dyDescent="0.25">
      <c r="B51" s="196"/>
      <c r="C51" s="197" t="s">
        <v>22</v>
      </c>
      <c r="D51" s="198" t="s">
        <v>250</v>
      </c>
      <c r="E51" s="199" t="s">
        <v>9</v>
      </c>
      <c r="F51" s="200">
        <v>6</v>
      </c>
      <c r="G51" s="201"/>
      <c r="H51" s="202">
        <f t="shared" si="4"/>
        <v>0</v>
      </c>
      <c r="I51" s="195"/>
      <c r="K51" s="96"/>
    </row>
    <row r="52" spans="2:11" s="95" customFormat="1" ht="60" x14ac:dyDescent="0.25">
      <c r="B52" s="196"/>
      <c r="C52" s="197" t="s">
        <v>24</v>
      </c>
      <c r="D52" s="198" t="s">
        <v>251</v>
      </c>
      <c r="E52" s="199" t="s">
        <v>9</v>
      </c>
      <c r="F52" s="200">
        <v>4</v>
      </c>
      <c r="G52" s="201"/>
      <c r="H52" s="202">
        <f t="shared" si="4"/>
        <v>0</v>
      </c>
      <c r="I52" s="195"/>
      <c r="K52" s="96"/>
    </row>
    <row r="53" spans="2:11" s="95" customFormat="1" ht="45" x14ac:dyDescent="0.25">
      <c r="B53" s="196"/>
      <c r="C53" s="197" t="s">
        <v>23</v>
      </c>
      <c r="D53" s="198" t="s">
        <v>252</v>
      </c>
      <c r="E53" s="199" t="s">
        <v>9</v>
      </c>
      <c r="F53" s="200">
        <v>3</v>
      </c>
      <c r="G53" s="201"/>
      <c r="H53" s="202">
        <f t="shared" si="4"/>
        <v>0</v>
      </c>
      <c r="I53" s="195"/>
      <c r="K53" s="96"/>
    </row>
    <row r="54" spans="2:11" s="95" customFormat="1" ht="60" customHeight="1" x14ac:dyDescent="0.25">
      <c r="B54" s="196"/>
      <c r="C54" s="197" t="s">
        <v>80</v>
      </c>
      <c r="D54" s="198" t="s">
        <v>253</v>
      </c>
      <c r="E54" s="199" t="s">
        <v>9</v>
      </c>
      <c r="F54" s="200">
        <v>4</v>
      </c>
      <c r="G54" s="201"/>
      <c r="H54" s="202">
        <f t="shared" si="4"/>
        <v>0</v>
      </c>
      <c r="I54" s="195"/>
      <c r="K54" s="96"/>
    </row>
    <row r="55" spans="2:11" s="95" customFormat="1" ht="15" x14ac:dyDescent="0.25">
      <c r="B55" s="196"/>
      <c r="C55" s="197" t="s">
        <v>378</v>
      </c>
      <c r="D55" s="198"/>
      <c r="E55" s="199" t="s">
        <v>9</v>
      </c>
      <c r="F55" s="200">
        <v>8</v>
      </c>
      <c r="G55" s="201"/>
      <c r="H55" s="202">
        <f t="shared" ref="H55" si="5">F55*G55</f>
        <v>0</v>
      </c>
      <c r="I55" s="195"/>
      <c r="K55" s="96"/>
    </row>
    <row r="56" spans="2:11" s="95" customFormat="1" ht="60" x14ac:dyDescent="0.25">
      <c r="B56" s="196"/>
      <c r="C56" s="197" t="s">
        <v>254</v>
      </c>
      <c r="D56" s="198" t="s">
        <v>255</v>
      </c>
      <c r="E56" s="199" t="s">
        <v>9</v>
      </c>
      <c r="F56" s="200">
        <v>17</v>
      </c>
      <c r="G56" s="201"/>
      <c r="H56" s="202">
        <f t="shared" si="4"/>
        <v>0</v>
      </c>
      <c r="I56" s="195"/>
      <c r="K56" s="96"/>
    </row>
    <row r="57" spans="2:11" s="95" customFormat="1" ht="60" customHeight="1" x14ac:dyDescent="0.25">
      <c r="B57" s="203"/>
      <c r="C57" s="204" t="s">
        <v>256</v>
      </c>
      <c r="D57" s="205" t="s">
        <v>257</v>
      </c>
      <c r="E57" s="206" t="s">
        <v>9</v>
      </c>
      <c r="F57" s="207">
        <v>2</v>
      </c>
      <c r="G57" s="208"/>
      <c r="H57" s="209">
        <f t="shared" si="4"/>
        <v>0</v>
      </c>
      <c r="I57" s="195"/>
      <c r="K57" s="96"/>
    </row>
    <row r="58" spans="2:11" s="95" customFormat="1" ht="75" x14ac:dyDescent="0.25">
      <c r="B58" s="196"/>
      <c r="C58" s="197" t="s">
        <v>258</v>
      </c>
      <c r="D58" s="198" t="s">
        <v>259</v>
      </c>
      <c r="E58" s="199" t="s">
        <v>9</v>
      </c>
      <c r="F58" s="200">
        <v>2</v>
      </c>
      <c r="G58" s="201"/>
      <c r="H58" s="202">
        <f t="shared" si="4"/>
        <v>0</v>
      </c>
      <c r="I58" s="195"/>
      <c r="K58" s="96"/>
    </row>
    <row r="59" spans="2:11" s="95" customFormat="1" ht="30" x14ac:dyDescent="0.25">
      <c r="B59" s="196"/>
      <c r="C59" s="197" t="s">
        <v>256</v>
      </c>
      <c r="D59" s="198" t="s">
        <v>260</v>
      </c>
      <c r="E59" s="199" t="s">
        <v>9</v>
      </c>
      <c r="F59" s="200">
        <v>2</v>
      </c>
      <c r="G59" s="201"/>
      <c r="H59" s="202">
        <f t="shared" si="4"/>
        <v>0</v>
      </c>
      <c r="I59" s="195"/>
      <c r="K59" s="96"/>
    </row>
    <row r="60" spans="2:11" s="95" customFormat="1" ht="45.75" thickBot="1" x14ac:dyDescent="0.3">
      <c r="B60" s="250"/>
      <c r="C60" s="210" t="s">
        <v>261</v>
      </c>
      <c r="D60" s="251" t="s">
        <v>262</v>
      </c>
      <c r="E60" s="211" t="s">
        <v>9</v>
      </c>
      <c r="F60" s="212">
        <v>7</v>
      </c>
      <c r="G60" s="213"/>
      <c r="H60" s="214">
        <f t="shared" si="4"/>
        <v>0</v>
      </c>
      <c r="I60" s="195"/>
      <c r="K60" s="96"/>
    </row>
    <row r="61" spans="2:11" ht="16.5" customHeight="1" thickBot="1" x14ac:dyDescent="0.3">
      <c r="B61" s="215"/>
      <c r="C61" s="216"/>
      <c r="D61" s="216"/>
      <c r="E61" s="353" t="s">
        <v>159</v>
      </c>
      <c r="F61" s="354"/>
      <c r="G61" s="217" t="s">
        <v>160</v>
      </c>
      <c r="H61" s="186">
        <f>SUM(H40:H60)</f>
        <v>0</v>
      </c>
      <c r="I61" s="187"/>
    </row>
    <row r="62" spans="2:11" ht="16.5" customHeight="1" thickBot="1" x14ac:dyDescent="0.3">
      <c r="B62" s="215"/>
      <c r="C62" s="216"/>
      <c r="D62" s="216"/>
      <c r="E62" s="353"/>
      <c r="F62" s="354"/>
      <c r="G62" s="218" t="s">
        <v>46</v>
      </c>
      <c r="H62" s="57"/>
      <c r="I62" s="187"/>
    </row>
    <row r="63" spans="2:11" ht="16.5" customHeight="1" thickBot="1" x14ac:dyDescent="0.3">
      <c r="B63" s="215"/>
      <c r="C63" s="216"/>
      <c r="D63" s="216"/>
      <c r="E63" s="355"/>
      <c r="F63" s="356"/>
      <c r="G63" s="144" t="s">
        <v>154</v>
      </c>
      <c r="H63" s="140">
        <f>SUM(H61:H62)</f>
        <v>0</v>
      </c>
      <c r="I63" s="187"/>
    </row>
    <row r="64" spans="2:11" ht="16.5" customHeight="1" thickBot="1" x14ac:dyDescent="0.3">
      <c r="B64" s="46"/>
      <c r="C64" s="34"/>
      <c r="D64" s="34"/>
      <c r="E64" s="137"/>
      <c r="F64" s="137"/>
      <c r="G64" s="184"/>
      <c r="H64" s="185"/>
    </row>
    <row r="65" spans="2:11" ht="16.5" customHeight="1" thickBot="1" x14ac:dyDescent="0.25">
      <c r="B65" s="264"/>
      <c r="C65" s="350" t="s">
        <v>168</v>
      </c>
      <c r="D65" s="350"/>
      <c r="E65" s="351" t="s">
        <v>156</v>
      </c>
      <c r="F65" s="352"/>
      <c r="G65" s="352"/>
      <c r="H65" s="219">
        <v>5</v>
      </c>
      <c r="I65" s="187"/>
    </row>
    <row r="66" spans="2:11" ht="36.75" thickBot="1" x14ac:dyDescent="0.25">
      <c r="B66" s="220" t="s">
        <v>4</v>
      </c>
      <c r="C66" s="221" t="s">
        <v>157</v>
      </c>
      <c r="D66" s="221" t="s">
        <v>158</v>
      </c>
      <c r="E66" s="222" t="s">
        <v>91</v>
      </c>
      <c r="F66" s="223" t="s">
        <v>90</v>
      </c>
      <c r="G66" s="221" t="s">
        <v>18</v>
      </c>
      <c r="H66" s="224" t="s">
        <v>8</v>
      </c>
      <c r="I66" s="187"/>
    </row>
    <row r="67" spans="2:11" s="95" customFormat="1" ht="150" x14ac:dyDescent="0.25">
      <c r="B67" s="196"/>
      <c r="C67" s="197" t="s">
        <v>263</v>
      </c>
      <c r="D67" s="198" t="s">
        <v>264</v>
      </c>
      <c r="E67" s="199" t="s">
        <v>9</v>
      </c>
      <c r="F67" s="200">
        <v>3</v>
      </c>
      <c r="G67" s="201"/>
      <c r="H67" s="202">
        <f t="shared" ref="H67:H68" si="6">F67*G67</f>
        <v>0</v>
      </c>
      <c r="I67" s="195"/>
      <c r="K67" s="96"/>
    </row>
    <row r="68" spans="2:11" s="95" customFormat="1" ht="165" customHeight="1" x14ac:dyDescent="0.25">
      <c r="B68" s="196"/>
      <c r="C68" s="197" t="s">
        <v>265</v>
      </c>
      <c r="D68" s="198" t="s">
        <v>266</v>
      </c>
      <c r="E68" s="199" t="s">
        <v>9</v>
      </c>
      <c r="F68" s="200">
        <v>3</v>
      </c>
      <c r="G68" s="201"/>
      <c r="H68" s="202">
        <f t="shared" si="6"/>
        <v>0</v>
      </c>
      <c r="I68" s="195"/>
      <c r="K68" s="96"/>
    </row>
    <row r="69" spans="2:11" ht="16.5" customHeight="1" thickBot="1" x14ac:dyDescent="0.3">
      <c r="B69" s="215"/>
      <c r="C69" s="216"/>
      <c r="D69" s="216"/>
      <c r="E69" s="353" t="s">
        <v>159</v>
      </c>
      <c r="F69" s="354"/>
      <c r="G69" s="217" t="s">
        <v>160</v>
      </c>
      <c r="H69" s="186">
        <f>SUM(H67:H68)</f>
        <v>0</v>
      </c>
      <c r="I69" s="187"/>
    </row>
    <row r="70" spans="2:11" ht="16.5" customHeight="1" thickBot="1" x14ac:dyDescent="0.3">
      <c r="B70" s="215"/>
      <c r="C70" s="216"/>
      <c r="D70" s="216"/>
      <c r="E70" s="355"/>
      <c r="F70" s="356"/>
      <c r="G70" s="144" t="s">
        <v>154</v>
      </c>
      <c r="H70" s="140">
        <f>SUM(H69:H69)</f>
        <v>0</v>
      </c>
      <c r="I70" s="187"/>
    </row>
    <row r="71" spans="2:11" ht="16.5" customHeight="1" thickBot="1" x14ac:dyDescent="0.3">
      <c r="B71" s="46"/>
      <c r="C71" s="34"/>
      <c r="D71" s="34"/>
      <c r="E71" s="137"/>
      <c r="F71" s="137"/>
      <c r="G71" s="184"/>
      <c r="H71" s="185"/>
    </row>
    <row r="72" spans="2:11" ht="16.5" customHeight="1" thickBot="1" x14ac:dyDescent="0.25">
      <c r="B72" s="264"/>
      <c r="C72" s="350" t="s">
        <v>177</v>
      </c>
      <c r="D72" s="350"/>
      <c r="E72" s="351" t="s">
        <v>156</v>
      </c>
      <c r="F72" s="352"/>
      <c r="G72" s="352"/>
      <c r="H72" s="219">
        <v>6</v>
      </c>
      <c r="I72" s="187"/>
    </row>
    <row r="73" spans="2:11" ht="36.75" thickBot="1" x14ac:dyDescent="0.25">
      <c r="B73" s="220" t="s">
        <v>4</v>
      </c>
      <c r="C73" s="221" t="s">
        <v>157</v>
      </c>
      <c r="D73" s="221" t="s">
        <v>158</v>
      </c>
      <c r="E73" s="222" t="s">
        <v>91</v>
      </c>
      <c r="F73" s="223" t="s">
        <v>90</v>
      </c>
      <c r="G73" s="221" t="s">
        <v>18</v>
      </c>
      <c r="H73" s="224" t="s">
        <v>8</v>
      </c>
      <c r="I73" s="187"/>
    </row>
    <row r="74" spans="2:11" s="95" customFormat="1" ht="90" x14ac:dyDescent="0.25">
      <c r="B74" s="233"/>
      <c r="C74" s="234" t="s">
        <v>267</v>
      </c>
      <c r="D74" s="235" t="s">
        <v>268</v>
      </c>
      <c r="E74" s="236" t="s">
        <v>9</v>
      </c>
      <c r="F74" s="237">
        <v>20</v>
      </c>
      <c r="G74" s="238"/>
      <c r="H74" s="239">
        <f t="shared" ref="H74:H76" si="7">F74*G74</f>
        <v>0</v>
      </c>
      <c r="I74" s="195"/>
      <c r="K74" s="96"/>
    </row>
    <row r="75" spans="2:11" s="95" customFormat="1" ht="60" x14ac:dyDescent="0.25">
      <c r="B75" s="196"/>
      <c r="C75" s="197" t="s">
        <v>230</v>
      </c>
      <c r="D75" s="198" t="s">
        <v>231</v>
      </c>
      <c r="E75" s="199" t="s">
        <v>9</v>
      </c>
      <c r="F75" s="200">
        <v>10</v>
      </c>
      <c r="G75" s="201"/>
      <c r="H75" s="202">
        <f t="shared" si="7"/>
        <v>0</v>
      </c>
      <c r="I75" s="195"/>
      <c r="K75" s="96"/>
    </row>
    <row r="76" spans="2:11" s="95" customFormat="1" ht="30.75" thickBot="1" x14ac:dyDescent="0.3">
      <c r="B76" s="240"/>
      <c r="C76" s="210" t="s">
        <v>377</v>
      </c>
      <c r="D76" s="241" t="s">
        <v>183</v>
      </c>
      <c r="E76" s="211" t="s">
        <v>9</v>
      </c>
      <c r="F76" s="212">
        <v>10</v>
      </c>
      <c r="G76" s="213"/>
      <c r="H76" s="214">
        <f t="shared" si="7"/>
        <v>0</v>
      </c>
      <c r="I76" s="195"/>
      <c r="K76" s="96"/>
    </row>
    <row r="77" spans="2:11" ht="16.5" customHeight="1" thickBot="1" x14ac:dyDescent="0.3">
      <c r="B77" s="215"/>
      <c r="C77" s="216"/>
      <c r="D77" s="216"/>
      <c r="E77" s="353" t="s">
        <v>159</v>
      </c>
      <c r="F77" s="354"/>
      <c r="G77" s="217" t="s">
        <v>160</v>
      </c>
      <c r="H77" s="186">
        <f>SUM(H74:H76)</f>
        <v>0</v>
      </c>
      <c r="I77" s="187"/>
    </row>
    <row r="78" spans="2:11" ht="16.5" customHeight="1" thickBot="1" x14ac:dyDescent="0.3">
      <c r="B78" s="215"/>
      <c r="C78" s="216"/>
      <c r="D78" s="216"/>
      <c r="E78" s="353"/>
      <c r="F78" s="354"/>
      <c r="G78" s="218" t="s">
        <v>46</v>
      </c>
      <c r="H78" s="57"/>
      <c r="I78" s="187"/>
    </row>
    <row r="79" spans="2:11" ht="16.5" customHeight="1" thickBot="1" x14ac:dyDescent="0.3">
      <c r="B79" s="215"/>
      <c r="C79" s="216"/>
      <c r="D79" s="216"/>
      <c r="E79" s="355"/>
      <c r="F79" s="356"/>
      <c r="G79" s="144" t="s">
        <v>154</v>
      </c>
      <c r="H79" s="140">
        <f>SUM(H77:H78)</f>
        <v>0</v>
      </c>
      <c r="I79" s="187"/>
    </row>
    <row r="80" spans="2:11" ht="16.5" customHeight="1" thickBot="1" x14ac:dyDescent="0.3">
      <c r="B80" s="46"/>
      <c r="C80" s="34"/>
      <c r="D80" s="34"/>
      <c r="E80" s="137"/>
      <c r="F80" s="137"/>
      <c r="G80" s="184"/>
      <c r="H80" s="185"/>
    </row>
    <row r="81" spans="2:11" ht="16.5" customHeight="1" thickBot="1" x14ac:dyDescent="0.25">
      <c r="B81" s="264"/>
      <c r="C81" s="350" t="s">
        <v>188</v>
      </c>
      <c r="D81" s="350"/>
      <c r="E81" s="351" t="s">
        <v>156</v>
      </c>
      <c r="F81" s="352"/>
      <c r="G81" s="352"/>
      <c r="H81" s="219">
        <v>7</v>
      </c>
      <c r="I81" s="187"/>
    </row>
    <row r="82" spans="2:11" ht="36.75" thickBot="1" x14ac:dyDescent="0.25">
      <c r="B82" s="243" t="s">
        <v>4</v>
      </c>
      <c r="C82" s="244" t="s">
        <v>157</v>
      </c>
      <c r="D82" s="244" t="s">
        <v>158</v>
      </c>
      <c r="E82" s="245" t="s">
        <v>91</v>
      </c>
      <c r="F82" s="228" t="s">
        <v>90</v>
      </c>
      <c r="G82" s="244" t="s">
        <v>18</v>
      </c>
      <c r="H82" s="246" t="s">
        <v>8</v>
      </c>
      <c r="I82" s="187"/>
    </row>
    <row r="83" spans="2:11" s="95" customFormat="1" ht="60" x14ac:dyDescent="0.25">
      <c r="B83" s="270" t="s">
        <v>194</v>
      </c>
      <c r="C83" s="197" t="s">
        <v>421</v>
      </c>
      <c r="D83" s="248" t="s">
        <v>422</v>
      </c>
      <c r="E83" s="236" t="s">
        <v>379</v>
      </c>
      <c r="F83" s="237">
        <v>1</v>
      </c>
      <c r="G83" s="238"/>
      <c r="H83" s="239">
        <f t="shared" ref="H83:H84" si="8">F83*G83</f>
        <v>0</v>
      </c>
      <c r="I83" s="195"/>
      <c r="K83" s="96"/>
    </row>
    <row r="84" spans="2:11" s="95" customFormat="1" ht="60.75" thickBot="1" x14ac:dyDescent="0.3">
      <c r="B84" s="271"/>
      <c r="C84" s="210" t="s">
        <v>189</v>
      </c>
      <c r="D84" s="241" t="s">
        <v>190</v>
      </c>
      <c r="E84" s="211" t="s">
        <v>379</v>
      </c>
      <c r="F84" s="212">
        <v>1</v>
      </c>
      <c r="G84" s="213"/>
      <c r="H84" s="214">
        <f t="shared" si="8"/>
        <v>0</v>
      </c>
      <c r="I84" s="195"/>
      <c r="K84" s="96"/>
    </row>
    <row r="85" spans="2:11" ht="16.5" customHeight="1" thickBot="1" x14ac:dyDescent="0.3">
      <c r="B85" s="215"/>
      <c r="C85" s="216"/>
      <c r="D85" s="216"/>
      <c r="E85" s="353" t="s">
        <v>159</v>
      </c>
      <c r="F85" s="354"/>
      <c r="G85" s="217" t="s">
        <v>160</v>
      </c>
      <c r="H85" s="186">
        <f>SUM(H83:H84)</f>
        <v>0</v>
      </c>
      <c r="I85" s="187"/>
    </row>
    <row r="86" spans="2:11" ht="16.5" customHeight="1" thickBot="1" x14ac:dyDescent="0.3">
      <c r="B86" s="215"/>
      <c r="C86" s="216"/>
      <c r="D86" s="216"/>
      <c r="E86" s="353"/>
      <c r="F86" s="354"/>
      <c r="G86" s="218" t="s">
        <v>46</v>
      </c>
      <c r="H86" s="57"/>
      <c r="I86" s="187"/>
    </row>
    <row r="87" spans="2:11" ht="16.5" customHeight="1" thickBot="1" x14ac:dyDescent="0.3">
      <c r="B87" s="215"/>
      <c r="C87" s="216"/>
      <c r="D87" s="216"/>
      <c r="E87" s="355"/>
      <c r="F87" s="356"/>
      <c r="G87" s="144" t="s">
        <v>154</v>
      </c>
      <c r="H87" s="140">
        <f>SUM(H85:H86)</f>
        <v>0</v>
      </c>
      <c r="I87" s="187"/>
    </row>
    <row r="88" spans="2:11" ht="16.5" customHeight="1" thickBot="1" x14ac:dyDescent="0.3">
      <c r="B88" s="46"/>
      <c r="C88" s="34"/>
      <c r="D88" s="34"/>
      <c r="E88" s="137"/>
      <c r="F88" s="137"/>
      <c r="G88" s="184"/>
      <c r="H88" s="185"/>
    </row>
    <row r="89" spans="2:11" ht="16.5" customHeight="1" thickBot="1" x14ac:dyDescent="0.25">
      <c r="B89" s="359" t="s">
        <v>95</v>
      </c>
      <c r="C89" s="360"/>
      <c r="D89" s="360"/>
      <c r="E89" s="360"/>
      <c r="F89" s="361"/>
      <c r="G89" s="142" t="s">
        <v>93</v>
      </c>
      <c r="H89" s="141">
        <f>H77+H69+H61+H34+H24+H13+H85</f>
        <v>0</v>
      </c>
    </row>
    <row r="90" spans="2:11" ht="16.5" thickBot="1" x14ac:dyDescent="0.25">
      <c r="B90" s="362"/>
      <c r="C90" s="363"/>
      <c r="D90" s="363"/>
      <c r="E90" s="363"/>
      <c r="F90" s="364"/>
      <c r="G90" s="143" t="s">
        <v>94</v>
      </c>
      <c r="H90" s="141">
        <f>H25+H35+H62+H78+H86</f>
        <v>0</v>
      </c>
    </row>
    <row r="91" spans="2:11" ht="16.5" customHeight="1" thickBot="1" x14ac:dyDescent="0.25">
      <c r="B91" s="365"/>
      <c r="C91" s="366"/>
      <c r="D91" s="366"/>
      <c r="E91" s="366"/>
      <c r="F91" s="367"/>
      <c r="G91" s="144" t="s">
        <v>96</v>
      </c>
      <c r="H91" s="140">
        <f>H89+H90</f>
        <v>0</v>
      </c>
    </row>
    <row r="93" spans="2:11" ht="15" customHeight="1" x14ac:dyDescent="0.25">
      <c r="B93" s="3" t="s">
        <v>48</v>
      </c>
      <c r="E93" s="108"/>
      <c r="F93" s="108"/>
      <c r="G93" s="108"/>
      <c r="H93" s="109"/>
      <c r="K93" s="6"/>
    </row>
    <row r="94" spans="2:11" ht="15" customHeight="1" x14ac:dyDescent="0.25">
      <c r="E94"/>
      <c r="F94" s="108"/>
      <c r="G94" s="108"/>
      <c r="H94" s="109"/>
      <c r="K94" s="6"/>
    </row>
    <row r="95" spans="2:11" ht="15" customHeight="1" x14ac:dyDescent="0.25">
      <c r="B95" s="136" t="s">
        <v>49</v>
      </c>
      <c r="D95"/>
      <c r="E95" s="108"/>
      <c r="F95" s="108"/>
      <c r="G95" s="108"/>
      <c r="H95" s="109"/>
      <c r="K95" s="6"/>
    </row>
    <row r="96" spans="2:11" ht="15" customHeight="1" x14ac:dyDescent="0.25">
      <c r="B96" s="37" t="s">
        <v>50</v>
      </c>
      <c r="D96"/>
      <c r="E96" s="108"/>
      <c r="F96" s="108"/>
      <c r="G96" s="108"/>
      <c r="H96" s="109"/>
      <c r="K96" s="6"/>
    </row>
    <row r="97" spans="2:11" s="1" customFormat="1" x14ac:dyDescent="0.2">
      <c r="B97" s="1" t="s">
        <v>46</v>
      </c>
      <c r="C97" s="3"/>
      <c r="D97" s="3"/>
      <c r="E97" s="3"/>
      <c r="F97" s="3"/>
      <c r="H97" s="2"/>
      <c r="I97" s="3"/>
      <c r="J97" s="3"/>
      <c r="K97" s="3"/>
    </row>
    <row r="98" spans="2:11" s="1" customFormat="1" x14ac:dyDescent="0.2">
      <c r="C98" s="3"/>
      <c r="D98" s="3"/>
      <c r="E98" s="3"/>
      <c r="F98" s="3"/>
      <c r="H98" s="2"/>
      <c r="I98" s="3"/>
      <c r="J98" s="3"/>
      <c r="K98" s="3"/>
    </row>
    <row r="99" spans="2:11" ht="15" customHeight="1" x14ac:dyDescent="0.25">
      <c r="E99" s="108"/>
      <c r="F99" s="108"/>
      <c r="G99" s="108"/>
      <c r="H99" s="109"/>
      <c r="K99" s="6"/>
    </row>
    <row r="100" spans="2:11" s="1" customFormat="1" x14ac:dyDescent="0.2">
      <c r="B100" s="136"/>
      <c r="C100" s="3"/>
      <c r="D100" s="3"/>
      <c r="E100" s="3"/>
      <c r="F100" s="3"/>
      <c r="H100" s="2"/>
      <c r="I100" s="3"/>
      <c r="J100" s="3"/>
      <c r="K100" s="3"/>
    </row>
    <row r="101" spans="2:11" ht="15" customHeight="1" x14ac:dyDescent="0.25">
      <c r="B101" s="37"/>
      <c r="E101" s="108"/>
      <c r="F101" s="108"/>
      <c r="G101" s="108"/>
      <c r="H101" s="109"/>
      <c r="K101" s="6"/>
    </row>
    <row r="103" spans="2:11" s="1" customFormat="1" x14ac:dyDescent="0.2">
      <c r="B103" s="3"/>
      <c r="C103" s="3"/>
      <c r="D103" s="3"/>
      <c r="E103" s="3"/>
      <c r="F103" s="3"/>
      <c r="H103" s="2"/>
      <c r="I103" s="3"/>
      <c r="J103" s="3"/>
      <c r="K103" s="3"/>
    </row>
    <row r="105" spans="2:11" s="1" customFormat="1" x14ac:dyDescent="0.2">
      <c r="C105" s="3"/>
      <c r="D105" s="3"/>
      <c r="E105" s="3"/>
      <c r="F105" s="3"/>
      <c r="H105" s="2"/>
      <c r="I105" s="3"/>
      <c r="J105" s="3"/>
      <c r="K105" s="3"/>
    </row>
    <row r="106" spans="2:11" s="1" customFormat="1" ht="15.75" x14ac:dyDescent="0.25">
      <c r="B106" s="145"/>
      <c r="C106" s="3"/>
      <c r="D106" s="3"/>
      <c r="E106" s="3"/>
      <c r="F106" s="3"/>
      <c r="H106" s="2"/>
      <c r="I106" s="3"/>
      <c r="J106" s="3"/>
      <c r="K106" s="3"/>
    </row>
    <row r="107" spans="2:11" s="1" customFormat="1" x14ac:dyDescent="0.2">
      <c r="B107" s="37"/>
      <c r="C107" s="3"/>
      <c r="D107" s="3"/>
      <c r="E107" s="3"/>
      <c r="F107" s="3"/>
      <c r="H107" s="2"/>
      <c r="I107" s="3"/>
      <c r="J107" s="3"/>
      <c r="K107" s="3"/>
    </row>
    <row r="108" spans="2:11" s="1" customFormat="1" ht="15" customHeight="1" x14ac:dyDescent="0.2">
      <c r="C108" s="3"/>
      <c r="D108" s="3"/>
      <c r="E108" s="3"/>
      <c r="F108" s="3"/>
      <c r="H108" s="2"/>
      <c r="I108" s="3"/>
      <c r="J108" s="3"/>
      <c r="K108" s="3"/>
    </row>
    <row r="109" spans="2:11" s="1" customFormat="1" ht="15" customHeight="1" x14ac:dyDescent="0.2">
      <c r="B109" s="3"/>
      <c r="C109" s="3"/>
      <c r="D109" s="3"/>
      <c r="E109" s="3"/>
      <c r="F109" s="3"/>
      <c r="H109" s="2"/>
      <c r="I109" s="3"/>
      <c r="J109" s="3"/>
      <c r="K109" s="3"/>
    </row>
    <row r="110" spans="2:11" s="1" customFormat="1" ht="15" customHeight="1" x14ac:dyDescent="0.2">
      <c r="B110" s="3"/>
      <c r="C110" s="3"/>
      <c r="D110" s="3"/>
      <c r="E110" s="3"/>
      <c r="F110" s="3"/>
      <c r="H110" s="2"/>
      <c r="I110" s="3"/>
      <c r="J110" s="3"/>
      <c r="K110" s="3"/>
    </row>
    <row r="111" spans="2:11" s="1" customFormat="1" ht="15" customHeight="1" x14ac:dyDescent="0.2">
      <c r="C111" s="3"/>
      <c r="D111" s="3"/>
      <c r="E111" s="3"/>
      <c r="F111" s="3"/>
      <c r="H111" s="2"/>
      <c r="I111" s="3"/>
      <c r="J111" s="3"/>
      <c r="K111" s="3"/>
    </row>
    <row r="112" spans="2:11" s="1" customFormat="1" ht="15" customHeight="1" x14ac:dyDescent="0.2">
      <c r="B112" s="3"/>
      <c r="C112" s="3"/>
      <c r="D112" s="3"/>
      <c r="E112" s="3"/>
      <c r="F112" s="3"/>
      <c r="H112" s="2"/>
      <c r="I112" s="3"/>
      <c r="J112" s="3"/>
      <c r="K112" s="3"/>
    </row>
    <row r="113" spans="2:11" s="1" customFormat="1" ht="15" customHeight="1" x14ac:dyDescent="0.2">
      <c r="B113" s="3"/>
      <c r="C113" s="3"/>
      <c r="D113" s="3"/>
      <c r="E113" s="3"/>
      <c r="F113" s="3"/>
      <c r="H113" s="2"/>
      <c r="I113" s="3"/>
      <c r="J113" s="3"/>
      <c r="K113" s="3"/>
    </row>
    <row r="114" spans="2:11" s="1" customFormat="1" ht="15" customHeight="1" x14ac:dyDescent="0.2">
      <c r="B114" s="3"/>
      <c r="C114" s="3"/>
      <c r="D114" s="3"/>
      <c r="E114" s="3"/>
      <c r="F114" s="3"/>
      <c r="H114" s="2"/>
      <c r="I114" s="3"/>
      <c r="J114" s="3"/>
      <c r="K114" s="3"/>
    </row>
    <row r="115" spans="2:11" s="1" customFormat="1" ht="15" customHeight="1" x14ac:dyDescent="0.2">
      <c r="B115" s="3"/>
      <c r="C115" s="3"/>
      <c r="D115" s="3"/>
      <c r="E115" s="3"/>
      <c r="F115" s="3"/>
      <c r="H115" s="2"/>
      <c r="I115" s="3"/>
      <c r="J115" s="3"/>
      <c r="K115" s="3"/>
    </row>
    <row r="116" spans="2:11" s="1" customFormat="1" ht="15" customHeight="1" x14ac:dyDescent="0.2">
      <c r="B116" s="3"/>
      <c r="C116" s="3"/>
      <c r="D116" s="3"/>
      <c r="E116" s="3"/>
      <c r="F116" s="3"/>
      <c r="H116" s="2"/>
      <c r="I116" s="3"/>
      <c r="J116" s="3"/>
      <c r="K116" s="3"/>
    </row>
    <row r="117" spans="2:11" s="1" customFormat="1" ht="15" customHeight="1" x14ac:dyDescent="0.2">
      <c r="B117" s="3"/>
      <c r="C117" s="3"/>
      <c r="D117" s="3"/>
      <c r="E117" s="3"/>
      <c r="F117" s="3"/>
      <c r="H117" s="2"/>
      <c r="I117" s="3"/>
      <c r="J117" s="3"/>
      <c r="K117" s="3"/>
    </row>
    <row r="118" spans="2:11" s="1" customFormat="1" x14ac:dyDescent="0.2">
      <c r="B118" s="3"/>
      <c r="C118" s="3"/>
      <c r="D118" s="3"/>
      <c r="E118" s="3"/>
      <c r="F118" s="3"/>
      <c r="H118" s="2"/>
      <c r="I118" s="3"/>
      <c r="J118" s="3"/>
      <c r="K118" s="3"/>
    </row>
    <row r="119" spans="2:11" s="1" customFormat="1" x14ac:dyDescent="0.2">
      <c r="B119" s="3"/>
      <c r="C119" s="3"/>
      <c r="D119" s="3"/>
      <c r="E119" s="3"/>
      <c r="F119" s="3"/>
      <c r="H119" s="2"/>
      <c r="I119" s="3"/>
      <c r="J119" s="3"/>
      <c r="K119" s="3"/>
    </row>
    <row r="120" spans="2:11" s="1" customFormat="1" x14ac:dyDescent="0.2">
      <c r="B120" s="3"/>
      <c r="C120" s="3"/>
      <c r="D120" s="3"/>
      <c r="E120" s="3"/>
      <c r="F120" s="3"/>
      <c r="H120" s="2"/>
      <c r="I120" s="3"/>
      <c r="J120" s="3"/>
      <c r="K120" s="3"/>
    </row>
    <row r="121" spans="2:11" s="1" customFormat="1" x14ac:dyDescent="0.2">
      <c r="B121" s="3"/>
      <c r="C121" s="3"/>
      <c r="D121" s="3"/>
      <c r="E121" s="3"/>
      <c r="F121" s="3"/>
      <c r="H121" s="2"/>
      <c r="I121" s="3"/>
      <c r="J121" s="3"/>
      <c r="K121" s="3"/>
    </row>
    <row r="122" spans="2:11" s="1" customFormat="1" x14ac:dyDescent="0.2">
      <c r="B122" s="3"/>
      <c r="C122" s="3"/>
      <c r="D122" s="3"/>
      <c r="E122" s="3"/>
      <c r="F122" s="3"/>
      <c r="H122" s="2"/>
      <c r="I122" s="3"/>
      <c r="J122" s="3"/>
      <c r="K122" s="3"/>
    </row>
    <row r="123" spans="2:11" s="1" customFormat="1" x14ac:dyDescent="0.2">
      <c r="B123" s="3"/>
      <c r="C123" s="3"/>
      <c r="D123" s="3"/>
      <c r="E123" s="3"/>
      <c r="F123" s="3"/>
      <c r="H123" s="2"/>
      <c r="I123" s="3"/>
      <c r="J123" s="3"/>
      <c r="K123" s="3"/>
    </row>
    <row r="124" spans="2:11" x14ac:dyDescent="0.2">
      <c r="B124" s="37"/>
    </row>
    <row r="125" spans="2:11" x14ac:dyDescent="0.2">
      <c r="B125" s="37"/>
    </row>
  </sheetData>
  <sheetProtection algorithmName="SHA-512" hashValue="cBLa6ARpyQ6gBxa7s+sKAoKNFPCjvFcXcXiVq1S2Pm6KmXPTrmbC1rQA1wJtP/pNjzQ1ZTGdOMiYBkKNmcB6ew==" saltValue="4Eq6PXuNeTFCO04hPNBDGw==" spinCount="100000" sheet="1" objects="1" scenarios="1"/>
  <protectedRanges>
    <protectedRange sqref="G10:G12 G18:G23 H25 G30:G33 H35 G40:G60 H62 G67:G68 G74:G76 H78 G83:G84 H86" name="Oblast1"/>
  </protectedRanges>
  <mergeCells count="26">
    <mergeCell ref="B89:F91"/>
    <mergeCell ref="E69:F70"/>
    <mergeCell ref="C72:D72"/>
    <mergeCell ref="E72:G72"/>
    <mergeCell ref="E77:F79"/>
    <mergeCell ref="C81:D81"/>
    <mergeCell ref="E81:G81"/>
    <mergeCell ref="E85:F87"/>
    <mergeCell ref="C65:D65"/>
    <mergeCell ref="E65:G65"/>
    <mergeCell ref="E13:F14"/>
    <mergeCell ref="C16:D16"/>
    <mergeCell ref="E16:G16"/>
    <mergeCell ref="E24:F26"/>
    <mergeCell ref="C28:D28"/>
    <mergeCell ref="E28:G28"/>
    <mergeCell ref="E34:F36"/>
    <mergeCell ref="C38:D38"/>
    <mergeCell ref="E38:G38"/>
    <mergeCell ref="E61:F63"/>
    <mergeCell ref="B2:H2"/>
    <mergeCell ref="B3:H3"/>
    <mergeCell ref="B4:H4"/>
    <mergeCell ref="C8:D8"/>
    <mergeCell ref="E8:G8"/>
    <mergeCell ref="B6:H6"/>
  </mergeCells>
  <pageMargins left="0.25" right="0.25" top="0.75" bottom="0.75" header="0.3" footer="0.3"/>
  <pageSetup paperSize="9" scale="53" fitToHeight="0" orientation="portrait" r:id="rId1"/>
  <rowBreaks count="2" manualBreakCount="2">
    <brk id="36" min="1" max="7" man="1"/>
    <brk id="80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69"/>
  <sheetViews>
    <sheetView view="pageBreakPreview" topLeftCell="A57" zoomScaleNormal="100" zoomScaleSheetLayoutView="100" workbookViewId="0">
      <selection activeCell="C17" sqref="C17 E17"/>
    </sheetView>
  </sheetViews>
  <sheetFormatPr defaultRowHeight="24.95" customHeight="1" x14ac:dyDescent="0.25"/>
  <cols>
    <col min="1" max="1" width="9.140625" style="149"/>
    <col min="2" max="2" width="52.7109375" style="149" customWidth="1"/>
    <col min="3" max="3" width="5.7109375" style="152" customWidth="1"/>
    <col min="4" max="4" width="10.85546875" style="152" customWidth="1"/>
    <col min="5" max="5" width="17.5703125" style="314" customWidth="1"/>
    <col min="6" max="6" width="20.7109375" style="314" customWidth="1"/>
    <col min="7" max="7" width="17.5703125" style="312" customWidth="1"/>
    <col min="8" max="8" width="20.7109375" style="312" customWidth="1"/>
    <col min="9" max="9" width="4.7109375" style="153" customWidth="1"/>
    <col min="10" max="10" width="13.140625" style="149" customWidth="1"/>
    <col min="11" max="12" width="9.140625" style="149"/>
    <col min="13" max="13" width="12.28515625" style="149" bestFit="1" customWidth="1"/>
    <col min="14" max="255" width="9.140625" style="149"/>
    <col min="256" max="256" width="14.7109375" style="149" customWidth="1"/>
    <col min="257" max="257" width="39.42578125" style="149" customWidth="1"/>
    <col min="258" max="258" width="6.28515625" style="149" customWidth="1"/>
    <col min="259" max="259" width="5.140625" style="149" customWidth="1"/>
    <col min="260" max="261" width="16.7109375" style="149" customWidth="1"/>
    <col min="262" max="262" width="19" style="149" customWidth="1"/>
    <col min="263" max="511" width="9.140625" style="149"/>
    <col min="512" max="512" width="14.7109375" style="149" customWidth="1"/>
    <col min="513" max="513" width="39.42578125" style="149" customWidth="1"/>
    <col min="514" max="514" width="6.28515625" style="149" customWidth="1"/>
    <col min="515" max="515" width="5.140625" style="149" customWidth="1"/>
    <col min="516" max="517" width="16.7109375" style="149" customWidth="1"/>
    <col min="518" max="518" width="19" style="149" customWidth="1"/>
    <col min="519" max="767" width="9.140625" style="149"/>
    <col min="768" max="768" width="14.7109375" style="149" customWidth="1"/>
    <col min="769" max="769" width="39.42578125" style="149" customWidth="1"/>
    <col min="770" max="770" width="6.28515625" style="149" customWidth="1"/>
    <col min="771" max="771" width="5.140625" style="149" customWidth="1"/>
    <col min="772" max="773" width="16.7109375" style="149" customWidth="1"/>
    <col min="774" max="774" width="19" style="149" customWidth="1"/>
    <col min="775" max="1023" width="9.140625" style="149"/>
    <col min="1024" max="1024" width="14.7109375" style="149" customWidth="1"/>
    <col min="1025" max="1025" width="39.42578125" style="149" customWidth="1"/>
    <col min="1026" max="1026" width="6.28515625" style="149" customWidth="1"/>
    <col min="1027" max="1027" width="5.140625" style="149" customWidth="1"/>
    <col min="1028" max="1029" width="16.7109375" style="149" customWidth="1"/>
    <col min="1030" max="1030" width="19" style="149" customWidth="1"/>
    <col min="1031" max="1279" width="9.140625" style="149"/>
    <col min="1280" max="1280" width="14.7109375" style="149" customWidth="1"/>
    <col min="1281" max="1281" width="39.42578125" style="149" customWidth="1"/>
    <col min="1282" max="1282" width="6.28515625" style="149" customWidth="1"/>
    <col min="1283" max="1283" width="5.140625" style="149" customWidth="1"/>
    <col min="1284" max="1285" width="16.7109375" style="149" customWidth="1"/>
    <col min="1286" max="1286" width="19" style="149" customWidth="1"/>
    <col min="1287" max="1535" width="9.140625" style="149"/>
    <col min="1536" max="1536" width="14.7109375" style="149" customWidth="1"/>
    <col min="1537" max="1537" width="39.42578125" style="149" customWidth="1"/>
    <col min="1538" max="1538" width="6.28515625" style="149" customWidth="1"/>
    <col min="1539" max="1539" width="5.140625" style="149" customWidth="1"/>
    <col min="1540" max="1541" width="16.7109375" style="149" customWidth="1"/>
    <col min="1542" max="1542" width="19" style="149" customWidth="1"/>
    <col min="1543" max="1791" width="9.140625" style="149"/>
    <col min="1792" max="1792" width="14.7109375" style="149" customWidth="1"/>
    <col min="1793" max="1793" width="39.42578125" style="149" customWidth="1"/>
    <col min="1794" max="1794" width="6.28515625" style="149" customWidth="1"/>
    <col min="1795" max="1795" width="5.140625" style="149" customWidth="1"/>
    <col min="1796" max="1797" width="16.7109375" style="149" customWidth="1"/>
    <col min="1798" max="1798" width="19" style="149" customWidth="1"/>
    <col min="1799" max="2047" width="9.140625" style="149"/>
    <col min="2048" max="2048" width="14.7109375" style="149" customWidth="1"/>
    <col min="2049" max="2049" width="39.42578125" style="149" customWidth="1"/>
    <col min="2050" max="2050" width="6.28515625" style="149" customWidth="1"/>
    <col min="2051" max="2051" width="5.140625" style="149" customWidth="1"/>
    <col min="2052" max="2053" width="16.7109375" style="149" customWidth="1"/>
    <col min="2054" max="2054" width="19" style="149" customWidth="1"/>
    <col min="2055" max="2303" width="9.140625" style="149"/>
    <col min="2304" max="2304" width="14.7109375" style="149" customWidth="1"/>
    <col min="2305" max="2305" width="39.42578125" style="149" customWidth="1"/>
    <col min="2306" max="2306" width="6.28515625" style="149" customWidth="1"/>
    <col min="2307" max="2307" width="5.140625" style="149" customWidth="1"/>
    <col min="2308" max="2309" width="16.7109375" style="149" customWidth="1"/>
    <col min="2310" max="2310" width="19" style="149" customWidth="1"/>
    <col min="2311" max="2559" width="9.140625" style="149"/>
    <col min="2560" max="2560" width="14.7109375" style="149" customWidth="1"/>
    <col min="2561" max="2561" width="39.42578125" style="149" customWidth="1"/>
    <col min="2562" max="2562" width="6.28515625" style="149" customWidth="1"/>
    <col min="2563" max="2563" width="5.140625" style="149" customWidth="1"/>
    <col min="2564" max="2565" width="16.7109375" style="149" customWidth="1"/>
    <col min="2566" max="2566" width="19" style="149" customWidth="1"/>
    <col min="2567" max="2815" width="9.140625" style="149"/>
    <col min="2816" max="2816" width="14.7109375" style="149" customWidth="1"/>
    <col min="2817" max="2817" width="39.42578125" style="149" customWidth="1"/>
    <col min="2818" max="2818" width="6.28515625" style="149" customWidth="1"/>
    <col min="2819" max="2819" width="5.140625" style="149" customWidth="1"/>
    <col min="2820" max="2821" width="16.7109375" style="149" customWidth="1"/>
    <col min="2822" max="2822" width="19" style="149" customWidth="1"/>
    <col min="2823" max="3071" width="9.140625" style="149"/>
    <col min="3072" max="3072" width="14.7109375" style="149" customWidth="1"/>
    <col min="3073" max="3073" width="39.42578125" style="149" customWidth="1"/>
    <col min="3074" max="3074" width="6.28515625" style="149" customWidth="1"/>
    <col min="3075" max="3075" width="5.140625" style="149" customWidth="1"/>
    <col min="3076" max="3077" width="16.7109375" style="149" customWidth="1"/>
    <col min="3078" max="3078" width="19" style="149" customWidth="1"/>
    <col min="3079" max="3327" width="9.140625" style="149"/>
    <col min="3328" max="3328" width="14.7109375" style="149" customWidth="1"/>
    <col min="3329" max="3329" width="39.42578125" style="149" customWidth="1"/>
    <col min="3330" max="3330" width="6.28515625" style="149" customWidth="1"/>
    <col min="3331" max="3331" width="5.140625" style="149" customWidth="1"/>
    <col min="3332" max="3333" width="16.7109375" style="149" customWidth="1"/>
    <col min="3334" max="3334" width="19" style="149" customWidth="1"/>
    <col min="3335" max="3583" width="9.140625" style="149"/>
    <col min="3584" max="3584" width="14.7109375" style="149" customWidth="1"/>
    <col min="3585" max="3585" width="39.42578125" style="149" customWidth="1"/>
    <col min="3586" max="3586" width="6.28515625" style="149" customWidth="1"/>
    <col min="3587" max="3587" width="5.140625" style="149" customWidth="1"/>
    <col min="3588" max="3589" width="16.7109375" style="149" customWidth="1"/>
    <col min="3590" max="3590" width="19" style="149" customWidth="1"/>
    <col min="3591" max="3839" width="9.140625" style="149"/>
    <col min="3840" max="3840" width="14.7109375" style="149" customWidth="1"/>
    <col min="3841" max="3841" width="39.42578125" style="149" customWidth="1"/>
    <col min="3842" max="3842" width="6.28515625" style="149" customWidth="1"/>
    <col min="3843" max="3843" width="5.140625" style="149" customWidth="1"/>
    <col min="3844" max="3845" width="16.7109375" style="149" customWidth="1"/>
    <col min="3846" max="3846" width="19" style="149" customWidth="1"/>
    <col min="3847" max="4095" width="9.140625" style="149"/>
    <col min="4096" max="4096" width="14.7109375" style="149" customWidth="1"/>
    <col min="4097" max="4097" width="39.42578125" style="149" customWidth="1"/>
    <col min="4098" max="4098" width="6.28515625" style="149" customWidth="1"/>
    <col min="4099" max="4099" width="5.140625" style="149" customWidth="1"/>
    <col min="4100" max="4101" width="16.7109375" style="149" customWidth="1"/>
    <col min="4102" max="4102" width="19" style="149" customWidth="1"/>
    <col min="4103" max="4351" width="9.140625" style="149"/>
    <col min="4352" max="4352" width="14.7109375" style="149" customWidth="1"/>
    <col min="4353" max="4353" width="39.42578125" style="149" customWidth="1"/>
    <col min="4354" max="4354" width="6.28515625" style="149" customWidth="1"/>
    <col min="4355" max="4355" width="5.140625" style="149" customWidth="1"/>
    <col min="4356" max="4357" width="16.7109375" style="149" customWidth="1"/>
    <col min="4358" max="4358" width="19" style="149" customWidth="1"/>
    <col min="4359" max="4607" width="9.140625" style="149"/>
    <col min="4608" max="4608" width="14.7109375" style="149" customWidth="1"/>
    <col min="4609" max="4609" width="39.42578125" style="149" customWidth="1"/>
    <col min="4610" max="4610" width="6.28515625" style="149" customWidth="1"/>
    <col min="4611" max="4611" width="5.140625" style="149" customWidth="1"/>
    <col min="4612" max="4613" width="16.7109375" style="149" customWidth="1"/>
    <col min="4614" max="4614" width="19" style="149" customWidth="1"/>
    <col min="4615" max="4863" width="9.140625" style="149"/>
    <col min="4864" max="4864" width="14.7109375" style="149" customWidth="1"/>
    <col min="4865" max="4865" width="39.42578125" style="149" customWidth="1"/>
    <col min="4866" max="4866" width="6.28515625" style="149" customWidth="1"/>
    <col min="4867" max="4867" width="5.140625" style="149" customWidth="1"/>
    <col min="4868" max="4869" width="16.7109375" style="149" customWidth="1"/>
    <col min="4870" max="4870" width="19" style="149" customWidth="1"/>
    <col min="4871" max="5119" width="9.140625" style="149"/>
    <col min="5120" max="5120" width="14.7109375" style="149" customWidth="1"/>
    <col min="5121" max="5121" width="39.42578125" style="149" customWidth="1"/>
    <col min="5122" max="5122" width="6.28515625" style="149" customWidth="1"/>
    <col min="5123" max="5123" width="5.140625" style="149" customWidth="1"/>
    <col min="5124" max="5125" width="16.7109375" style="149" customWidth="1"/>
    <col min="5126" max="5126" width="19" style="149" customWidth="1"/>
    <col min="5127" max="5375" width="9.140625" style="149"/>
    <col min="5376" max="5376" width="14.7109375" style="149" customWidth="1"/>
    <col min="5377" max="5377" width="39.42578125" style="149" customWidth="1"/>
    <col min="5378" max="5378" width="6.28515625" style="149" customWidth="1"/>
    <col min="5379" max="5379" width="5.140625" style="149" customWidth="1"/>
    <col min="5380" max="5381" width="16.7109375" style="149" customWidth="1"/>
    <col min="5382" max="5382" width="19" style="149" customWidth="1"/>
    <col min="5383" max="5631" width="9.140625" style="149"/>
    <col min="5632" max="5632" width="14.7109375" style="149" customWidth="1"/>
    <col min="5633" max="5633" width="39.42578125" style="149" customWidth="1"/>
    <col min="5634" max="5634" width="6.28515625" style="149" customWidth="1"/>
    <col min="5635" max="5635" width="5.140625" style="149" customWidth="1"/>
    <col min="5636" max="5637" width="16.7109375" style="149" customWidth="1"/>
    <col min="5638" max="5638" width="19" style="149" customWidth="1"/>
    <col min="5639" max="5887" width="9.140625" style="149"/>
    <col min="5888" max="5888" width="14.7109375" style="149" customWidth="1"/>
    <col min="5889" max="5889" width="39.42578125" style="149" customWidth="1"/>
    <col min="5890" max="5890" width="6.28515625" style="149" customWidth="1"/>
    <col min="5891" max="5891" width="5.140625" style="149" customWidth="1"/>
    <col min="5892" max="5893" width="16.7109375" style="149" customWidth="1"/>
    <col min="5894" max="5894" width="19" style="149" customWidth="1"/>
    <col min="5895" max="6143" width="9.140625" style="149"/>
    <col min="6144" max="6144" width="14.7109375" style="149" customWidth="1"/>
    <col min="6145" max="6145" width="39.42578125" style="149" customWidth="1"/>
    <col min="6146" max="6146" width="6.28515625" style="149" customWidth="1"/>
    <col min="6147" max="6147" width="5.140625" style="149" customWidth="1"/>
    <col min="6148" max="6149" width="16.7109375" style="149" customWidth="1"/>
    <col min="6150" max="6150" width="19" style="149" customWidth="1"/>
    <col min="6151" max="6399" width="9.140625" style="149"/>
    <col min="6400" max="6400" width="14.7109375" style="149" customWidth="1"/>
    <col min="6401" max="6401" width="39.42578125" style="149" customWidth="1"/>
    <col min="6402" max="6402" width="6.28515625" style="149" customWidth="1"/>
    <col min="6403" max="6403" width="5.140625" style="149" customWidth="1"/>
    <col min="6404" max="6405" width="16.7109375" style="149" customWidth="1"/>
    <col min="6406" max="6406" width="19" style="149" customWidth="1"/>
    <col min="6407" max="6655" width="9.140625" style="149"/>
    <col min="6656" max="6656" width="14.7109375" style="149" customWidth="1"/>
    <col min="6657" max="6657" width="39.42578125" style="149" customWidth="1"/>
    <col min="6658" max="6658" width="6.28515625" style="149" customWidth="1"/>
    <col min="6659" max="6659" width="5.140625" style="149" customWidth="1"/>
    <col min="6660" max="6661" width="16.7109375" style="149" customWidth="1"/>
    <col min="6662" max="6662" width="19" style="149" customWidth="1"/>
    <col min="6663" max="6911" width="9.140625" style="149"/>
    <col min="6912" max="6912" width="14.7109375" style="149" customWidth="1"/>
    <col min="6913" max="6913" width="39.42578125" style="149" customWidth="1"/>
    <col min="6914" max="6914" width="6.28515625" style="149" customWidth="1"/>
    <col min="6915" max="6915" width="5.140625" style="149" customWidth="1"/>
    <col min="6916" max="6917" width="16.7109375" style="149" customWidth="1"/>
    <col min="6918" max="6918" width="19" style="149" customWidth="1"/>
    <col min="6919" max="7167" width="9.140625" style="149"/>
    <col min="7168" max="7168" width="14.7109375" style="149" customWidth="1"/>
    <col min="7169" max="7169" width="39.42578125" style="149" customWidth="1"/>
    <col min="7170" max="7170" width="6.28515625" style="149" customWidth="1"/>
    <col min="7171" max="7171" width="5.140625" style="149" customWidth="1"/>
    <col min="7172" max="7173" width="16.7109375" style="149" customWidth="1"/>
    <col min="7174" max="7174" width="19" style="149" customWidth="1"/>
    <col min="7175" max="7423" width="9.140625" style="149"/>
    <col min="7424" max="7424" width="14.7109375" style="149" customWidth="1"/>
    <col min="7425" max="7425" width="39.42578125" style="149" customWidth="1"/>
    <col min="7426" max="7426" width="6.28515625" style="149" customWidth="1"/>
    <col min="7427" max="7427" width="5.140625" style="149" customWidth="1"/>
    <col min="7428" max="7429" width="16.7109375" style="149" customWidth="1"/>
    <col min="7430" max="7430" width="19" style="149" customWidth="1"/>
    <col min="7431" max="7679" width="9.140625" style="149"/>
    <col min="7680" max="7680" width="14.7109375" style="149" customWidth="1"/>
    <col min="7681" max="7681" width="39.42578125" style="149" customWidth="1"/>
    <col min="7682" max="7682" width="6.28515625" style="149" customWidth="1"/>
    <col min="7683" max="7683" width="5.140625" style="149" customWidth="1"/>
    <col min="7684" max="7685" width="16.7109375" style="149" customWidth="1"/>
    <col min="7686" max="7686" width="19" style="149" customWidth="1"/>
    <col min="7687" max="7935" width="9.140625" style="149"/>
    <col min="7936" max="7936" width="14.7109375" style="149" customWidth="1"/>
    <col min="7937" max="7937" width="39.42578125" style="149" customWidth="1"/>
    <col min="7938" max="7938" width="6.28515625" style="149" customWidth="1"/>
    <col min="7939" max="7939" width="5.140625" style="149" customWidth="1"/>
    <col min="7940" max="7941" width="16.7109375" style="149" customWidth="1"/>
    <col min="7942" max="7942" width="19" style="149" customWidth="1"/>
    <col min="7943" max="8191" width="9.140625" style="149"/>
    <col min="8192" max="8192" width="14.7109375" style="149" customWidth="1"/>
    <col min="8193" max="8193" width="39.42578125" style="149" customWidth="1"/>
    <col min="8194" max="8194" width="6.28515625" style="149" customWidth="1"/>
    <col min="8195" max="8195" width="5.140625" style="149" customWidth="1"/>
    <col min="8196" max="8197" width="16.7109375" style="149" customWidth="1"/>
    <col min="8198" max="8198" width="19" style="149" customWidth="1"/>
    <col min="8199" max="8447" width="9.140625" style="149"/>
    <col min="8448" max="8448" width="14.7109375" style="149" customWidth="1"/>
    <col min="8449" max="8449" width="39.42578125" style="149" customWidth="1"/>
    <col min="8450" max="8450" width="6.28515625" style="149" customWidth="1"/>
    <col min="8451" max="8451" width="5.140625" style="149" customWidth="1"/>
    <col min="8452" max="8453" width="16.7109375" style="149" customWidth="1"/>
    <col min="8454" max="8454" width="19" style="149" customWidth="1"/>
    <col min="8455" max="8703" width="9.140625" style="149"/>
    <col min="8704" max="8704" width="14.7109375" style="149" customWidth="1"/>
    <col min="8705" max="8705" width="39.42578125" style="149" customWidth="1"/>
    <col min="8706" max="8706" width="6.28515625" style="149" customWidth="1"/>
    <col min="8707" max="8707" width="5.140625" style="149" customWidth="1"/>
    <col min="8708" max="8709" width="16.7109375" style="149" customWidth="1"/>
    <col min="8710" max="8710" width="19" style="149" customWidth="1"/>
    <col min="8711" max="8959" width="9.140625" style="149"/>
    <col min="8960" max="8960" width="14.7109375" style="149" customWidth="1"/>
    <col min="8961" max="8961" width="39.42578125" style="149" customWidth="1"/>
    <col min="8962" max="8962" width="6.28515625" style="149" customWidth="1"/>
    <col min="8963" max="8963" width="5.140625" style="149" customWidth="1"/>
    <col min="8964" max="8965" width="16.7109375" style="149" customWidth="1"/>
    <col min="8966" max="8966" width="19" style="149" customWidth="1"/>
    <col min="8967" max="9215" width="9.140625" style="149"/>
    <col min="9216" max="9216" width="14.7109375" style="149" customWidth="1"/>
    <col min="9217" max="9217" width="39.42578125" style="149" customWidth="1"/>
    <col min="9218" max="9218" width="6.28515625" style="149" customWidth="1"/>
    <col min="9219" max="9219" width="5.140625" style="149" customWidth="1"/>
    <col min="9220" max="9221" width="16.7109375" style="149" customWidth="1"/>
    <col min="9222" max="9222" width="19" style="149" customWidth="1"/>
    <col min="9223" max="9471" width="9.140625" style="149"/>
    <col min="9472" max="9472" width="14.7109375" style="149" customWidth="1"/>
    <col min="9473" max="9473" width="39.42578125" style="149" customWidth="1"/>
    <col min="9474" max="9474" width="6.28515625" style="149" customWidth="1"/>
    <col min="9475" max="9475" width="5.140625" style="149" customWidth="1"/>
    <col min="9476" max="9477" width="16.7109375" style="149" customWidth="1"/>
    <col min="9478" max="9478" width="19" style="149" customWidth="1"/>
    <col min="9479" max="9727" width="9.140625" style="149"/>
    <col min="9728" max="9728" width="14.7109375" style="149" customWidth="1"/>
    <col min="9729" max="9729" width="39.42578125" style="149" customWidth="1"/>
    <col min="9730" max="9730" width="6.28515625" style="149" customWidth="1"/>
    <col min="9731" max="9731" width="5.140625" style="149" customWidth="1"/>
    <col min="9732" max="9733" width="16.7109375" style="149" customWidth="1"/>
    <col min="9734" max="9734" width="19" style="149" customWidth="1"/>
    <col min="9735" max="9983" width="9.140625" style="149"/>
    <col min="9984" max="9984" width="14.7109375" style="149" customWidth="1"/>
    <col min="9985" max="9985" width="39.42578125" style="149" customWidth="1"/>
    <col min="9986" max="9986" width="6.28515625" style="149" customWidth="1"/>
    <col min="9987" max="9987" width="5.140625" style="149" customWidth="1"/>
    <col min="9988" max="9989" width="16.7109375" style="149" customWidth="1"/>
    <col min="9990" max="9990" width="19" style="149" customWidth="1"/>
    <col min="9991" max="10239" width="9.140625" style="149"/>
    <col min="10240" max="10240" width="14.7109375" style="149" customWidth="1"/>
    <col min="10241" max="10241" width="39.42578125" style="149" customWidth="1"/>
    <col min="10242" max="10242" width="6.28515625" style="149" customWidth="1"/>
    <col min="10243" max="10243" width="5.140625" style="149" customWidth="1"/>
    <col min="10244" max="10245" width="16.7109375" style="149" customWidth="1"/>
    <col min="10246" max="10246" width="19" style="149" customWidth="1"/>
    <col min="10247" max="10495" width="9.140625" style="149"/>
    <col min="10496" max="10496" width="14.7109375" style="149" customWidth="1"/>
    <col min="10497" max="10497" width="39.42578125" style="149" customWidth="1"/>
    <col min="10498" max="10498" width="6.28515625" style="149" customWidth="1"/>
    <col min="10499" max="10499" width="5.140625" style="149" customWidth="1"/>
    <col min="10500" max="10501" width="16.7109375" style="149" customWidth="1"/>
    <col min="10502" max="10502" width="19" style="149" customWidth="1"/>
    <col min="10503" max="10751" width="9.140625" style="149"/>
    <col min="10752" max="10752" width="14.7109375" style="149" customWidth="1"/>
    <col min="10753" max="10753" width="39.42578125" style="149" customWidth="1"/>
    <col min="10754" max="10754" width="6.28515625" style="149" customWidth="1"/>
    <col min="10755" max="10755" width="5.140625" style="149" customWidth="1"/>
    <col min="10756" max="10757" width="16.7109375" style="149" customWidth="1"/>
    <col min="10758" max="10758" width="19" style="149" customWidth="1"/>
    <col min="10759" max="11007" width="9.140625" style="149"/>
    <col min="11008" max="11008" width="14.7109375" style="149" customWidth="1"/>
    <col min="11009" max="11009" width="39.42578125" style="149" customWidth="1"/>
    <col min="11010" max="11010" width="6.28515625" style="149" customWidth="1"/>
    <col min="11011" max="11011" width="5.140625" style="149" customWidth="1"/>
    <col min="11012" max="11013" width="16.7109375" style="149" customWidth="1"/>
    <col min="11014" max="11014" width="19" style="149" customWidth="1"/>
    <col min="11015" max="11263" width="9.140625" style="149"/>
    <col min="11264" max="11264" width="14.7109375" style="149" customWidth="1"/>
    <col min="11265" max="11265" width="39.42578125" style="149" customWidth="1"/>
    <col min="11266" max="11266" width="6.28515625" style="149" customWidth="1"/>
    <col min="11267" max="11267" width="5.140625" style="149" customWidth="1"/>
    <col min="11268" max="11269" width="16.7109375" style="149" customWidth="1"/>
    <col min="11270" max="11270" width="19" style="149" customWidth="1"/>
    <col min="11271" max="11519" width="9.140625" style="149"/>
    <col min="11520" max="11520" width="14.7109375" style="149" customWidth="1"/>
    <col min="11521" max="11521" width="39.42578125" style="149" customWidth="1"/>
    <col min="11522" max="11522" width="6.28515625" style="149" customWidth="1"/>
    <col min="11523" max="11523" width="5.140625" style="149" customWidth="1"/>
    <col min="11524" max="11525" width="16.7109375" style="149" customWidth="1"/>
    <col min="11526" max="11526" width="19" style="149" customWidth="1"/>
    <col min="11527" max="11775" width="9.140625" style="149"/>
    <col min="11776" max="11776" width="14.7109375" style="149" customWidth="1"/>
    <col min="11777" max="11777" width="39.42578125" style="149" customWidth="1"/>
    <col min="11778" max="11778" width="6.28515625" style="149" customWidth="1"/>
    <col min="11779" max="11779" width="5.140625" style="149" customWidth="1"/>
    <col min="11780" max="11781" width="16.7109375" style="149" customWidth="1"/>
    <col min="11782" max="11782" width="19" style="149" customWidth="1"/>
    <col min="11783" max="12031" width="9.140625" style="149"/>
    <col min="12032" max="12032" width="14.7109375" style="149" customWidth="1"/>
    <col min="12033" max="12033" width="39.42578125" style="149" customWidth="1"/>
    <col min="12034" max="12034" width="6.28515625" style="149" customWidth="1"/>
    <col min="12035" max="12035" width="5.140625" style="149" customWidth="1"/>
    <col min="12036" max="12037" width="16.7109375" style="149" customWidth="1"/>
    <col min="12038" max="12038" width="19" style="149" customWidth="1"/>
    <col min="12039" max="12287" width="9.140625" style="149"/>
    <col min="12288" max="12288" width="14.7109375" style="149" customWidth="1"/>
    <col min="12289" max="12289" width="39.42578125" style="149" customWidth="1"/>
    <col min="12290" max="12290" width="6.28515625" style="149" customWidth="1"/>
    <col min="12291" max="12291" width="5.140625" style="149" customWidth="1"/>
    <col min="12292" max="12293" width="16.7109375" style="149" customWidth="1"/>
    <col min="12294" max="12294" width="19" style="149" customWidth="1"/>
    <col min="12295" max="12543" width="9.140625" style="149"/>
    <col min="12544" max="12544" width="14.7109375" style="149" customWidth="1"/>
    <col min="12545" max="12545" width="39.42578125" style="149" customWidth="1"/>
    <col min="12546" max="12546" width="6.28515625" style="149" customWidth="1"/>
    <col min="12547" max="12547" width="5.140625" style="149" customWidth="1"/>
    <col min="12548" max="12549" width="16.7109375" style="149" customWidth="1"/>
    <col min="12550" max="12550" width="19" style="149" customWidth="1"/>
    <col min="12551" max="12799" width="9.140625" style="149"/>
    <col min="12800" max="12800" width="14.7109375" style="149" customWidth="1"/>
    <col min="12801" max="12801" width="39.42578125" style="149" customWidth="1"/>
    <col min="12802" max="12802" width="6.28515625" style="149" customWidth="1"/>
    <col min="12803" max="12803" width="5.140625" style="149" customWidth="1"/>
    <col min="12804" max="12805" width="16.7109375" style="149" customWidth="1"/>
    <col min="12806" max="12806" width="19" style="149" customWidth="1"/>
    <col min="12807" max="13055" width="9.140625" style="149"/>
    <col min="13056" max="13056" width="14.7109375" style="149" customWidth="1"/>
    <col min="13057" max="13057" width="39.42578125" style="149" customWidth="1"/>
    <col min="13058" max="13058" width="6.28515625" style="149" customWidth="1"/>
    <col min="13059" max="13059" width="5.140625" style="149" customWidth="1"/>
    <col min="13060" max="13061" width="16.7109375" style="149" customWidth="1"/>
    <col min="13062" max="13062" width="19" style="149" customWidth="1"/>
    <col min="13063" max="13311" width="9.140625" style="149"/>
    <col min="13312" max="13312" width="14.7109375" style="149" customWidth="1"/>
    <col min="13313" max="13313" width="39.42578125" style="149" customWidth="1"/>
    <col min="13314" max="13314" width="6.28515625" style="149" customWidth="1"/>
    <col min="13315" max="13315" width="5.140625" style="149" customWidth="1"/>
    <col min="13316" max="13317" width="16.7109375" style="149" customWidth="1"/>
    <col min="13318" max="13318" width="19" style="149" customWidth="1"/>
    <col min="13319" max="13567" width="9.140625" style="149"/>
    <col min="13568" max="13568" width="14.7109375" style="149" customWidth="1"/>
    <col min="13569" max="13569" width="39.42578125" style="149" customWidth="1"/>
    <col min="13570" max="13570" width="6.28515625" style="149" customWidth="1"/>
    <col min="13571" max="13571" width="5.140625" style="149" customWidth="1"/>
    <col min="13572" max="13573" width="16.7109375" style="149" customWidth="1"/>
    <col min="13574" max="13574" width="19" style="149" customWidth="1"/>
    <col min="13575" max="13823" width="9.140625" style="149"/>
    <col min="13824" max="13824" width="14.7109375" style="149" customWidth="1"/>
    <col min="13825" max="13825" width="39.42578125" style="149" customWidth="1"/>
    <col min="13826" max="13826" width="6.28515625" style="149" customWidth="1"/>
    <col min="13827" max="13827" width="5.140625" style="149" customWidth="1"/>
    <col min="13828" max="13829" width="16.7109375" style="149" customWidth="1"/>
    <col min="13830" max="13830" width="19" style="149" customWidth="1"/>
    <col min="13831" max="14079" width="9.140625" style="149"/>
    <col min="14080" max="14080" width="14.7109375" style="149" customWidth="1"/>
    <col min="14081" max="14081" width="39.42578125" style="149" customWidth="1"/>
    <col min="14082" max="14082" width="6.28515625" style="149" customWidth="1"/>
    <col min="14083" max="14083" width="5.140625" style="149" customWidth="1"/>
    <col min="14084" max="14085" width="16.7109375" style="149" customWidth="1"/>
    <col min="14086" max="14086" width="19" style="149" customWidth="1"/>
    <col min="14087" max="14335" width="9.140625" style="149"/>
    <col min="14336" max="14336" width="14.7109375" style="149" customWidth="1"/>
    <col min="14337" max="14337" width="39.42578125" style="149" customWidth="1"/>
    <col min="14338" max="14338" width="6.28515625" style="149" customWidth="1"/>
    <col min="14339" max="14339" width="5.140625" style="149" customWidth="1"/>
    <col min="14340" max="14341" width="16.7109375" style="149" customWidth="1"/>
    <col min="14342" max="14342" width="19" style="149" customWidth="1"/>
    <col min="14343" max="14591" width="9.140625" style="149"/>
    <col min="14592" max="14592" width="14.7109375" style="149" customWidth="1"/>
    <col min="14593" max="14593" width="39.42578125" style="149" customWidth="1"/>
    <col min="14594" max="14594" width="6.28515625" style="149" customWidth="1"/>
    <col min="14595" max="14595" width="5.140625" style="149" customWidth="1"/>
    <col min="14596" max="14597" width="16.7109375" style="149" customWidth="1"/>
    <col min="14598" max="14598" width="19" style="149" customWidth="1"/>
    <col min="14599" max="14847" width="9.140625" style="149"/>
    <col min="14848" max="14848" width="14.7109375" style="149" customWidth="1"/>
    <col min="14849" max="14849" width="39.42578125" style="149" customWidth="1"/>
    <col min="14850" max="14850" width="6.28515625" style="149" customWidth="1"/>
    <col min="14851" max="14851" width="5.140625" style="149" customWidth="1"/>
    <col min="14852" max="14853" width="16.7109375" style="149" customWidth="1"/>
    <col min="14854" max="14854" width="19" style="149" customWidth="1"/>
    <col min="14855" max="15103" width="9.140625" style="149"/>
    <col min="15104" max="15104" width="14.7109375" style="149" customWidth="1"/>
    <col min="15105" max="15105" width="39.42578125" style="149" customWidth="1"/>
    <col min="15106" max="15106" width="6.28515625" style="149" customWidth="1"/>
    <col min="15107" max="15107" width="5.140625" style="149" customWidth="1"/>
    <col min="15108" max="15109" width="16.7109375" style="149" customWidth="1"/>
    <col min="15110" max="15110" width="19" style="149" customWidth="1"/>
    <col min="15111" max="15359" width="9.140625" style="149"/>
    <col min="15360" max="15360" width="14.7109375" style="149" customWidth="1"/>
    <col min="15361" max="15361" width="39.42578125" style="149" customWidth="1"/>
    <col min="15362" max="15362" width="6.28515625" style="149" customWidth="1"/>
    <col min="15363" max="15363" width="5.140625" style="149" customWidth="1"/>
    <col min="15364" max="15365" width="16.7109375" style="149" customWidth="1"/>
    <col min="15366" max="15366" width="19" style="149" customWidth="1"/>
    <col min="15367" max="15615" width="9.140625" style="149"/>
    <col min="15616" max="15616" width="14.7109375" style="149" customWidth="1"/>
    <col min="15617" max="15617" width="39.42578125" style="149" customWidth="1"/>
    <col min="15618" max="15618" width="6.28515625" style="149" customWidth="1"/>
    <col min="15619" max="15619" width="5.140625" style="149" customWidth="1"/>
    <col min="15620" max="15621" width="16.7109375" style="149" customWidth="1"/>
    <col min="15622" max="15622" width="19" style="149" customWidth="1"/>
    <col min="15623" max="15871" width="9.140625" style="149"/>
    <col min="15872" max="15872" width="14.7109375" style="149" customWidth="1"/>
    <col min="15873" max="15873" width="39.42578125" style="149" customWidth="1"/>
    <col min="15874" max="15874" width="6.28515625" style="149" customWidth="1"/>
    <col min="15875" max="15875" width="5.140625" style="149" customWidth="1"/>
    <col min="15876" max="15877" width="16.7109375" style="149" customWidth="1"/>
    <col min="15878" max="15878" width="19" style="149" customWidth="1"/>
    <col min="15879" max="16127" width="9.140625" style="149"/>
    <col min="16128" max="16128" width="14.7109375" style="149" customWidth="1"/>
    <col min="16129" max="16129" width="39.42578125" style="149" customWidth="1"/>
    <col min="16130" max="16130" width="6.28515625" style="149" customWidth="1"/>
    <col min="16131" max="16131" width="5.140625" style="149" customWidth="1"/>
    <col min="16132" max="16133" width="16.7109375" style="149" customWidth="1"/>
    <col min="16134" max="16134" width="19" style="149" customWidth="1"/>
    <col min="16135" max="16384" width="9.140625" style="149"/>
  </cols>
  <sheetData>
    <row r="1" spans="2:10" ht="28.15" customHeight="1" x14ac:dyDescent="0.25">
      <c r="B1" s="377"/>
      <c r="C1" s="378"/>
      <c r="D1" s="378"/>
      <c r="E1" s="378"/>
      <c r="F1" s="378"/>
      <c r="G1" s="378"/>
      <c r="H1" s="379"/>
      <c r="I1" s="148"/>
    </row>
    <row r="2" spans="2:10" ht="22.15" customHeight="1" x14ac:dyDescent="0.25">
      <c r="B2" s="150" t="s">
        <v>97</v>
      </c>
      <c r="C2" s="151"/>
      <c r="E2" s="311"/>
      <c r="F2" s="311"/>
      <c r="H2" s="313"/>
    </row>
    <row r="3" spans="2:10" ht="22.15" customHeight="1" x14ac:dyDescent="0.25">
      <c r="B3" s="154" t="s">
        <v>98</v>
      </c>
      <c r="C3" s="151"/>
      <c r="H3" s="315"/>
    </row>
    <row r="4" spans="2:10" ht="50.25" customHeight="1" x14ac:dyDescent="0.25">
      <c r="B4" s="380" t="s">
        <v>99</v>
      </c>
      <c r="C4" s="381"/>
      <c r="D4" s="381"/>
      <c r="E4" s="381"/>
      <c r="F4" s="381"/>
      <c r="G4" s="381"/>
      <c r="H4" s="382"/>
    </row>
    <row r="5" spans="2:10" s="156" customFormat="1" ht="51" customHeight="1" x14ac:dyDescent="0.25">
      <c r="B5" s="383" t="s">
        <v>100</v>
      </c>
      <c r="C5" s="384"/>
      <c r="D5" s="384"/>
      <c r="E5" s="384"/>
      <c r="F5" s="384"/>
      <c r="G5" s="384"/>
      <c r="H5" s="385"/>
      <c r="I5" s="155"/>
    </row>
    <row r="6" spans="2:10" s="156" customFormat="1" ht="16.149999999999999" customHeight="1" x14ac:dyDescent="0.25">
      <c r="B6" s="157"/>
      <c r="C6" s="158"/>
      <c r="D6" s="158"/>
      <c r="E6" s="316"/>
      <c r="F6" s="316"/>
      <c r="G6" s="317"/>
      <c r="H6" s="318"/>
      <c r="I6" s="155"/>
    </row>
    <row r="7" spans="2:10" ht="36" customHeight="1" x14ac:dyDescent="0.25">
      <c r="B7" s="159" t="s">
        <v>101</v>
      </c>
      <c r="C7" s="160" t="s">
        <v>102</v>
      </c>
      <c r="D7" s="160" t="s">
        <v>103</v>
      </c>
      <c r="E7" s="319" t="s">
        <v>104</v>
      </c>
      <c r="F7" s="319" t="s">
        <v>105</v>
      </c>
      <c r="G7" s="319" t="s">
        <v>106</v>
      </c>
      <c r="H7" s="319" t="s">
        <v>107</v>
      </c>
    </row>
    <row r="8" spans="2:10" ht="24" customHeight="1" x14ac:dyDescent="0.25">
      <c r="B8" s="161"/>
      <c r="C8" s="161"/>
      <c r="D8" s="161"/>
      <c r="E8" s="320"/>
      <c r="F8" s="320"/>
      <c r="G8" s="320"/>
      <c r="H8" s="321"/>
    </row>
    <row r="9" spans="2:10" ht="39.950000000000003" customHeight="1" x14ac:dyDescent="0.25">
      <c r="B9" s="386" t="s">
        <v>108</v>
      </c>
      <c r="C9" s="387"/>
      <c r="D9" s="387"/>
      <c r="E9" s="387"/>
      <c r="F9" s="387"/>
      <c r="G9" s="387"/>
      <c r="H9" s="388"/>
      <c r="J9" s="153"/>
    </row>
    <row r="10" spans="2:10" s="166" customFormat="1" ht="63" x14ac:dyDescent="0.25">
      <c r="B10" s="162" t="s">
        <v>109</v>
      </c>
      <c r="C10" s="163">
        <v>1</v>
      </c>
      <c r="D10" s="164" t="s">
        <v>9</v>
      </c>
      <c r="E10" s="322"/>
      <c r="F10" s="322">
        <f t="shared" ref="F10:F23" si="0">C10*E10</f>
        <v>0</v>
      </c>
      <c r="G10" s="389" t="s">
        <v>429</v>
      </c>
      <c r="H10" s="390"/>
      <c r="I10" s="165"/>
    </row>
    <row r="11" spans="2:10" s="168" customFormat="1" ht="63" x14ac:dyDescent="0.25">
      <c r="B11" s="162" t="s">
        <v>110</v>
      </c>
      <c r="C11" s="163">
        <v>1</v>
      </c>
      <c r="D11" s="164" t="s">
        <v>9</v>
      </c>
      <c r="E11" s="322"/>
      <c r="F11" s="322">
        <f t="shared" si="0"/>
        <v>0</v>
      </c>
      <c r="G11" s="389"/>
      <c r="H11" s="390"/>
      <c r="I11" s="167"/>
    </row>
    <row r="12" spans="2:10" s="168" customFormat="1" ht="63" x14ac:dyDescent="0.25">
      <c r="B12" s="162" t="s">
        <v>111</v>
      </c>
      <c r="C12" s="163">
        <v>1</v>
      </c>
      <c r="D12" s="164" t="s">
        <v>9</v>
      </c>
      <c r="E12" s="322"/>
      <c r="F12" s="322">
        <f>C12*E12</f>
        <v>0</v>
      </c>
      <c r="G12" s="389"/>
      <c r="H12" s="390"/>
      <c r="I12" s="167"/>
    </row>
    <row r="13" spans="2:10" s="168" customFormat="1" ht="47.25" x14ac:dyDescent="0.25">
      <c r="B13" s="169" t="s">
        <v>112</v>
      </c>
      <c r="C13" s="163">
        <v>1</v>
      </c>
      <c r="D13" s="164" t="s">
        <v>9</v>
      </c>
      <c r="E13" s="322"/>
      <c r="F13" s="322">
        <f t="shared" si="0"/>
        <v>0</v>
      </c>
      <c r="G13" s="389"/>
      <c r="H13" s="390"/>
      <c r="I13" s="167"/>
    </row>
    <row r="14" spans="2:10" s="168" customFormat="1" ht="47.25" x14ac:dyDescent="0.25">
      <c r="B14" s="169" t="s">
        <v>113</v>
      </c>
      <c r="C14" s="170">
        <v>2</v>
      </c>
      <c r="D14" s="171" t="s">
        <v>9</v>
      </c>
      <c r="E14" s="322"/>
      <c r="F14" s="322">
        <f t="shared" si="0"/>
        <v>0</v>
      </c>
      <c r="G14" s="389"/>
      <c r="H14" s="390"/>
      <c r="I14" s="167"/>
    </row>
    <row r="15" spans="2:10" s="168" customFormat="1" ht="78.75" x14ac:dyDescent="0.25">
      <c r="B15" s="169" t="s">
        <v>114</v>
      </c>
      <c r="C15" s="170">
        <v>1</v>
      </c>
      <c r="D15" s="171" t="s">
        <v>379</v>
      </c>
      <c r="E15" s="322"/>
      <c r="F15" s="322">
        <f t="shared" si="0"/>
        <v>0</v>
      </c>
      <c r="G15" s="389"/>
      <c r="H15" s="390"/>
      <c r="I15" s="167"/>
    </row>
    <row r="16" spans="2:10" s="168" customFormat="1" ht="63" x14ac:dyDescent="0.25">
      <c r="B16" s="162" t="s">
        <v>115</v>
      </c>
      <c r="C16" s="163">
        <v>1</v>
      </c>
      <c r="D16" s="164" t="s">
        <v>9</v>
      </c>
      <c r="E16" s="322"/>
      <c r="F16" s="322">
        <f t="shared" si="0"/>
        <v>0</v>
      </c>
      <c r="G16" s="389"/>
      <c r="H16" s="390"/>
      <c r="I16" s="167"/>
    </row>
    <row r="17" spans="2:10" s="168" customFormat="1" ht="31.5" x14ac:dyDescent="0.25">
      <c r="B17" s="162" t="s">
        <v>116</v>
      </c>
      <c r="C17" s="163">
        <v>1</v>
      </c>
      <c r="D17" s="164" t="s">
        <v>9</v>
      </c>
      <c r="E17" s="322"/>
      <c r="F17" s="322">
        <f t="shared" si="0"/>
        <v>0</v>
      </c>
      <c r="G17" s="389"/>
      <c r="H17" s="390"/>
      <c r="I17" s="167"/>
    </row>
    <row r="18" spans="2:10" s="168" customFormat="1" ht="78.75" x14ac:dyDescent="0.25">
      <c r="B18" s="162" t="s">
        <v>117</v>
      </c>
      <c r="C18" s="163">
        <v>1</v>
      </c>
      <c r="D18" s="164" t="s">
        <v>9</v>
      </c>
      <c r="E18" s="322"/>
      <c r="F18" s="322">
        <f t="shared" si="0"/>
        <v>0</v>
      </c>
      <c r="G18" s="389"/>
      <c r="H18" s="390"/>
      <c r="I18" s="167"/>
    </row>
    <row r="19" spans="2:10" s="168" customFormat="1" ht="31.5" x14ac:dyDescent="0.25">
      <c r="B19" s="162" t="s">
        <v>118</v>
      </c>
      <c r="C19" s="163">
        <v>1</v>
      </c>
      <c r="D19" s="164" t="s">
        <v>9</v>
      </c>
      <c r="E19" s="322"/>
      <c r="F19" s="322">
        <f t="shared" si="0"/>
        <v>0</v>
      </c>
      <c r="G19" s="389"/>
      <c r="H19" s="390"/>
      <c r="I19" s="167"/>
    </row>
    <row r="20" spans="2:10" s="168" customFormat="1" ht="31.5" x14ac:dyDescent="0.25">
      <c r="B20" s="162" t="s">
        <v>119</v>
      </c>
      <c r="C20" s="163">
        <v>1</v>
      </c>
      <c r="D20" s="164" t="s">
        <v>9</v>
      </c>
      <c r="E20" s="322"/>
      <c r="F20" s="322">
        <f t="shared" si="0"/>
        <v>0</v>
      </c>
      <c r="G20" s="389"/>
      <c r="H20" s="390"/>
      <c r="I20" s="167"/>
    </row>
    <row r="21" spans="2:10" s="168" customFormat="1" ht="94.5" x14ac:dyDescent="0.25">
      <c r="B21" s="162" t="s">
        <v>120</v>
      </c>
      <c r="C21" s="170">
        <v>1</v>
      </c>
      <c r="D21" s="171" t="s">
        <v>9</v>
      </c>
      <c r="E21" s="322"/>
      <c r="F21" s="322">
        <f t="shared" si="0"/>
        <v>0</v>
      </c>
      <c r="G21" s="389"/>
      <c r="H21" s="390"/>
      <c r="I21" s="167"/>
    </row>
    <row r="22" spans="2:10" s="168" customFormat="1" ht="63" x14ac:dyDescent="0.25">
      <c r="B22" s="162" t="s">
        <v>121</v>
      </c>
      <c r="C22" s="163">
        <v>1</v>
      </c>
      <c r="D22" s="164" t="s">
        <v>9</v>
      </c>
      <c r="E22" s="322"/>
      <c r="F22" s="322">
        <f t="shared" si="0"/>
        <v>0</v>
      </c>
      <c r="G22" s="389"/>
      <c r="H22" s="390"/>
      <c r="I22" s="167"/>
    </row>
    <row r="23" spans="2:10" s="168" customFormat="1" ht="31.5" x14ac:dyDescent="0.25">
      <c r="B23" s="162" t="s">
        <v>122</v>
      </c>
      <c r="C23" s="163">
        <v>1</v>
      </c>
      <c r="D23" s="164" t="s">
        <v>379</v>
      </c>
      <c r="E23" s="323"/>
      <c r="F23" s="322">
        <f t="shared" si="0"/>
        <v>0</v>
      </c>
      <c r="G23" s="389"/>
      <c r="H23" s="390"/>
      <c r="I23" s="167"/>
    </row>
    <row r="24" spans="2:10" ht="24" customHeight="1" x14ac:dyDescent="0.25">
      <c r="B24" s="372" t="s">
        <v>123</v>
      </c>
      <c r="C24" s="373"/>
      <c r="D24" s="373"/>
      <c r="E24" s="324"/>
      <c r="F24" s="325">
        <f>SUM(F10:F23)</f>
        <v>0</v>
      </c>
      <c r="G24" s="325">
        <v>0</v>
      </c>
      <c r="H24" s="326">
        <f>F24+G24</f>
        <v>0</v>
      </c>
    </row>
    <row r="25" spans="2:10" ht="24" customHeight="1" x14ac:dyDescent="0.25">
      <c r="B25" s="173"/>
      <c r="C25" s="173"/>
      <c r="D25" s="173"/>
      <c r="E25" s="327"/>
      <c r="F25" s="327"/>
      <c r="G25" s="327"/>
      <c r="H25" s="328"/>
    </row>
    <row r="26" spans="2:10" ht="39.950000000000003" customHeight="1" x14ac:dyDescent="0.25">
      <c r="B26" s="374" t="s">
        <v>124</v>
      </c>
      <c r="C26" s="375"/>
      <c r="D26" s="375"/>
      <c r="E26" s="375"/>
      <c r="F26" s="375"/>
      <c r="G26" s="375"/>
      <c r="H26" s="376"/>
      <c r="J26" s="153"/>
    </row>
    <row r="27" spans="2:10" s="166" customFormat="1" ht="94.5" x14ac:dyDescent="0.25">
      <c r="B27" s="174" t="s">
        <v>367</v>
      </c>
      <c r="C27" s="163">
        <v>1</v>
      </c>
      <c r="D27" s="164" t="s">
        <v>9</v>
      </c>
      <c r="E27" s="322"/>
      <c r="F27" s="322">
        <f t="shared" ref="F27:F35" si="1">C27*E27</f>
        <v>0</v>
      </c>
      <c r="G27" s="391" t="s">
        <v>429</v>
      </c>
      <c r="H27" s="392"/>
      <c r="I27" s="165"/>
    </row>
    <row r="28" spans="2:10" s="168" customFormat="1" ht="31.5" x14ac:dyDescent="0.25">
      <c r="B28" s="174" t="s">
        <v>125</v>
      </c>
      <c r="C28" s="163">
        <v>1</v>
      </c>
      <c r="D28" s="164" t="s">
        <v>9</v>
      </c>
      <c r="E28" s="322"/>
      <c r="F28" s="322">
        <f t="shared" si="1"/>
        <v>0</v>
      </c>
      <c r="G28" s="389"/>
      <c r="H28" s="393"/>
      <c r="I28" s="167"/>
    </row>
    <row r="29" spans="2:10" s="168" customFormat="1" ht="63" x14ac:dyDescent="0.25">
      <c r="B29" s="174" t="s">
        <v>126</v>
      </c>
      <c r="C29" s="163">
        <v>1</v>
      </c>
      <c r="D29" s="164" t="s">
        <v>9</v>
      </c>
      <c r="E29" s="322"/>
      <c r="F29" s="322">
        <f t="shared" si="1"/>
        <v>0</v>
      </c>
      <c r="G29" s="389"/>
      <c r="H29" s="393"/>
      <c r="I29" s="167"/>
    </row>
    <row r="30" spans="2:10" s="168" customFormat="1" ht="63" x14ac:dyDescent="0.25">
      <c r="B30" s="162" t="s">
        <v>127</v>
      </c>
      <c r="C30" s="163">
        <v>1</v>
      </c>
      <c r="D30" s="164" t="s">
        <v>89</v>
      </c>
      <c r="E30" s="322"/>
      <c r="F30" s="322">
        <f t="shared" si="1"/>
        <v>0</v>
      </c>
      <c r="G30" s="389"/>
      <c r="H30" s="393"/>
      <c r="I30" s="167"/>
    </row>
    <row r="31" spans="2:10" s="168" customFormat="1" ht="47.25" x14ac:dyDescent="0.25">
      <c r="B31" s="162" t="s">
        <v>128</v>
      </c>
      <c r="C31" s="163">
        <v>1</v>
      </c>
      <c r="D31" s="164" t="s">
        <v>89</v>
      </c>
      <c r="E31" s="322"/>
      <c r="F31" s="322">
        <f t="shared" si="1"/>
        <v>0</v>
      </c>
      <c r="G31" s="389"/>
      <c r="H31" s="393"/>
      <c r="I31" s="167"/>
    </row>
    <row r="32" spans="2:10" s="168" customFormat="1" ht="15.75" x14ac:dyDescent="0.25">
      <c r="B32" s="162" t="s">
        <v>129</v>
      </c>
      <c r="C32" s="163">
        <v>3</v>
      </c>
      <c r="D32" s="164" t="s">
        <v>12</v>
      </c>
      <c r="E32" s="322"/>
      <c r="F32" s="322">
        <f t="shared" si="1"/>
        <v>0</v>
      </c>
      <c r="G32" s="389"/>
      <c r="H32" s="393"/>
      <c r="I32" s="167"/>
    </row>
    <row r="33" spans="2:10" s="168" customFormat="1" ht="15.75" x14ac:dyDescent="0.25">
      <c r="B33" s="162" t="s">
        <v>130</v>
      </c>
      <c r="C33" s="163">
        <v>2</v>
      </c>
      <c r="D33" s="164" t="s">
        <v>12</v>
      </c>
      <c r="E33" s="322"/>
      <c r="F33" s="322">
        <f t="shared" si="1"/>
        <v>0</v>
      </c>
      <c r="G33" s="389"/>
      <c r="H33" s="393"/>
      <c r="I33" s="167"/>
    </row>
    <row r="34" spans="2:10" s="168" customFormat="1" ht="15.75" x14ac:dyDescent="0.25">
      <c r="B34" s="162" t="s">
        <v>131</v>
      </c>
      <c r="C34" s="163">
        <v>3</v>
      </c>
      <c r="D34" s="164" t="s">
        <v>12</v>
      </c>
      <c r="E34" s="322"/>
      <c r="F34" s="322">
        <f t="shared" si="1"/>
        <v>0</v>
      </c>
      <c r="G34" s="389"/>
      <c r="H34" s="393"/>
      <c r="I34" s="167"/>
    </row>
    <row r="35" spans="2:10" s="168" customFormat="1" ht="31.5" x14ac:dyDescent="0.25">
      <c r="B35" s="162" t="s">
        <v>122</v>
      </c>
      <c r="C35" s="163">
        <v>1</v>
      </c>
      <c r="D35" s="164" t="s">
        <v>9</v>
      </c>
      <c r="E35" s="322"/>
      <c r="F35" s="322">
        <f t="shared" si="1"/>
        <v>0</v>
      </c>
      <c r="G35" s="389"/>
      <c r="H35" s="393"/>
      <c r="I35" s="167"/>
    </row>
    <row r="36" spans="2:10" ht="24" customHeight="1" x14ac:dyDescent="0.25">
      <c r="B36" s="372" t="s">
        <v>123</v>
      </c>
      <c r="C36" s="373"/>
      <c r="D36" s="373"/>
      <c r="E36" s="324"/>
      <c r="F36" s="325">
        <f>SUM(F27:F35)</f>
        <v>0</v>
      </c>
      <c r="G36" s="325">
        <v>0</v>
      </c>
      <c r="H36" s="326">
        <f>F36+G36</f>
        <v>0</v>
      </c>
    </row>
    <row r="37" spans="2:10" ht="24" customHeight="1" x14ac:dyDescent="0.25">
      <c r="B37" s="161"/>
      <c r="C37" s="161"/>
      <c r="D37" s="161"/>
      <c r="E37" s="320"/>
      <c r="F37" s="320"/>
      <c r="G37" s="320"/>
      <c r="H37" s="321"/>
    </row>
    <row r="38" spans="2:10" ht="39.950000000000003" customHeight="1" x14ac:dyDescent="0.25">
      <c r="B38" s="374" t="s">
        <v>132</v>
      </c>
      <c r="C38" s="375"/>
      <c r="D38" s="375"/>
      <c r="E38" s="375"/>
      <c r="F38" s="375"/>
      <c r="G38" s="375"/>
      <c r="H38" s="376"/>
      <c r="J38" s="153"/>
    </row>
    <row r="39" spans="2:10" s="166" customFormat="1" ht="63" x14ac:dyDescent="0.25">
      <c r="B39" s="162" t="s">
        <v>133</v>
      </c>
      <c r="C39" s="163">
        <v>1</v>
      </c>
      <c r="D39" s="164" t="s">
        <v>9</v>
      </c>
      <c r="E39" s="322"/>
      <c r="F39" s="322">
        <f t="shared" ref="F39:F58" si="2">C39*E39</f>
        <v>0</v>
      </c>
      <c r="G39" s="391" t="s">
        <v>429</v>
      </c>
      <c r="H39" s="395"/>
      <c r="I39" s="165"/>
    </row>
    <row r="40" spans="2:10" s="166" customFormat="1" ht="63" x14ac:dyDescent="0.25">
      <c r="B40" s="162" t="s">
        <v>134</v>
      </c>
      <c r="C40" s="163">
        <v>1</v>
      </c>
      <c r="D40" s="164" t="s">
        <v>9</v>
      </c>
      <c r="E40" s="322"/>
      <c r="F40" s="322">
        <f t="shared" si="2"/>
        <v>0</v>
      </c>
      <c r="G40" s="389"/>
      <c r="H40" s="390"/>
      <c r="I40" s="165"/>
    </row>
    <row r="41" spans="2:10" customFormat="1" ht="63" x14ac:dyDescent="0.25">
      <c r="B41" s="162" t="s">
        <v>111</v>
      </c>
      <c r="C41" s="163">
        <v>1</v>
      </c>
      <c r="D41" s="164" t="s">
        <v>9</v>
      </c>
      <c r="E41" s="322"/>
      <c r="F41" s="322">
        <f t="shared" si="2"/>
        <v>0</v>
      </c>
      <c r="G41" s="389"/>
      <c r="H41" s="390"/>
    </row>
    <row r="42" spans="2:10" s="166" customFormat="1" ht="47.25" x14ac:dyDescent="0.25">
      <c r="B42" s="162" t="s">
        <v>135</v>
      </c>
      <c r="C42" s="163">
        <v>1</v>
      </c>
      <c r="D42" s="164" t="s">
        <v>9</v>
      </c>
      <c r="E42" s="322"/>
      <c r="F42" s="322">
        <f t="shared" si="2"/>
        <v>0</v>
      </c>
      <c r="G42" s="389"/>
      <c r="H42" s="390"/>
      <c r="I42" s="165"/>
    </row>
    <row r="43" spans="2:10" s="166" customFormat="1" ht="47.25" x14ac:dyDescent="0.25">
      <c r="B43" s="174" t="s">
        <v>136</v>
      </c>
      <c r="C43" s="170">
        <v>1</v>
      </c>
      <c r="D43" s="171" t="s">
        <v>379</v>
      </c>
      <c r="E43" s="322"/>
      <c r="F43" s="322">
        <f t="shared" si="2"/>
        <v>0</v>
      </c>
      <c r="G43" s="389"/>
      <c r="H43" s="390"/>
      <c r="I43" s="165"/>
    </row>
    <row r="44" spans="2:10" s="166" customFormat="1" ht="47.25" x14ac:dyDescent="0.25">
      <c r="B44" s="169" t="s">
        <v>137</v>
      </c>
      <c r="C44" s="163">
        <v>4</v>
      </c>
      <c r="D44" s="164" t="s">
        <v>138</v>
      </c>
      <c r="E44" s="322"/>
      <c r="F44" s="322">
        <f t="shared" si="2"/>
        <v>0</v>
      </c>
      <c r="G44" s="389"/>
      <c r="H44" s="390"/>
      <c r="I44" s="165"/>
    </row>
    <row r="45" spans="2:10" s="166" customFormat="1" ht="78.75" x14ac:dyDescent="0.25">
      <c r="B45" s="162" t="s">
        <v>139</v>
      </c>
      <c r="C45" s="163">
        <v>1</v>
      </c>
      <c r="D45" s="164" t="s">
        <v>9</v>
      </c>
      <c r="E45" s="322"/>
      <c r="F45" s="322">
        <f t="shared" si="2"/>
        <v>0</v>
      </c>
      <c r="G45" s="389"/>
      <c r="H45" s="390"/>
      <c r="I45" s="165"/>
    </row>
    <row r="46" spans="2:10" s="168" customFormat="1" ht="47.25" x14ac:dyDescent="0.25">
      <c r="B46" s="162" t="s">
        <v>140</v>
      </c>
      <c r="C46" s="170">
        <v>2</v>
      </c>
      <c r="D46" s="171" t="s">
        <v>9</v>
      </c>
      <c r="E46" s="322"/>
      <c r="F46" s="322">
        <f t="shared" si="2"/>
        <v>0</v>
      </c>
      <c r="G46" s="389"/>
      <c r="H46" s="390"/>
      <c r="I46" s="167"/>
    </row>
    <row r="47" spans="2:10" s="166" customFormat="1" ht="94.5" x14ac:dyDescent="0.25">
      <c r="B47" s="162" t="s">
        <v>141</v>
      </c>
      <c r="C47" s="170">
        <v>1</v>
      </c>
      <c r="D47" s="171" t="s">
        <v>89</v>
      </c>
      <c r="E47" s="322"/>
      <c r="F47" s="322">
        <f t="shared" si="2"/>
        <v>0</v>
      </c>
      <c r="G47" s="389"/>
      <c r="H47" s="390"/>
      <c r="I47" s="165"/>
    </row>
    <row r="48" spans="2:10" s="166" customFormat="1" ht="31.5" x14ac:dyDescent="0.25">
      <c r="B48" s="174" t="s">
        <v>142</v>
      </c>
      <c r="C48" s="170">
        <v>1</v>
      </c>
      <c r="D48" s="164" t="s">
        <v>379</v>
      </c>
      <c r="E48" s="322"/>
      <c r="F48" s="322">
        <f t="shared" si="2"/>
        <v>0</v>
      </c>
      <c r="G48" s="389"/>
      <c r="H48" s="390"/>
      <c r="I48" s="165"/>
    </row>
    <row r="49" spans="2:11" s="166" customFormat="1" ht="63" x14ac:dyDescent="0.25">
      <c r="B49" s="174" t="s">
        <v>143</v>
      </c>
      <c r="C49" s="163">
        <v>1</v>
      </c>
      <c r="D49" s="164" t="s">
        <v>9</v>
      </c>
      <c r="E49" s="322"/>
      <c r="F49" s="322">
        <f t="shared" si="2"/>
        <v>0</v>
      </c>
      <c r="G49" s="389"/>
      <c r="H49" s="390"/>
      <c r="I49" s="165"/>
    </row>
    <row r="50" spans="2:11" s="166" customFormat="1" ht="31.5" x14ac:dyDescent="0.25">
      <c r="B50" s="162" t="s">
        <v>116</v>
      </c>
      <c r="C50" s="163">
        <v>1</v>
      </c>
      <c r="D50" s="164" t="s">
        <v>9</v>
      </c>
      <c r="E50" s="322"/>
      <c r="F50" s="322">
        <f t="shared" si="2"/>
        <v>0</v>
      </c>
      <c r="G50" s="389"/>
      <c r="H50" s="390"/>
      <c r="I50" s="165"/>
    </row>
    <row r="51" spans="2:11" s="166" customFormat="1" ht="78.75" x14ac:dyDescent="0.25">
      <c r="B51" s="162" t="s">
        <v>144</v>
      </c>
      <c r="C51" s="163">
        <v>1</v>
      </c>
      <c r="D51" s="164" t="s">
        <v>9</v>
      </c>
      <c r="E51" s="322"/>
      <c r="F51" s="322">
        <f t="shared" si="2"/>
        <v>0</v>
      </c>
      <c r="G51" s="389"/>
      <c r="H51" s="390"/>
      <c r="I51" s="165"/>
    </row>
    <row r="52" spans="2:11" s="166" customFormat="1" ht="47.25" x14ac:dyDescent="0.25">
      <c r="B52" s="174" t="s">
        <v>145</v>
      </c>
      <c r="C52" s="163">
        <v>1</v>
      </c>
      <c r="D52" s="164" t="s">
        <v>9</v>
      </c>
      <c r="E52" s="322"/>
      <c r="F52" s="322">
        <f t="shared" si="2"/>
        <v>0</v>
      </c>
      <c r="G52" s="389"/>
      <c r="H52" s="390"/>
      <c r="I52" s="165"/>
    </row>
    <row r="53" spans="2:11" s="166" customFormat="1" ht="31.5" x14ac:dyDescent="0.25">
      <c r="B53" s="174" t="s">
        <v>146</v>
      </c>
      <c r="C53" s="163">
        <v>1</v>
      </c>
      <c r="D53" s="171" t="s">
        <v>379</v>
      </c>
      <c r="E53" s="322"/>
      <c r="F53" s="322">
        <f t="shared" si="2"/>
        <v>0</v>
      </c>
      <c r="G53" s="389"/>
      <c r="H53" s="390"/>
      <c r="I53" s="165"/>
    </row>
    <row r="54" spans="2:11" s="168" customFormat="1" ht="31.5" x14ac:dyDescent="0.25">
      <c r="B54" s="162" t="s">
        <v>118</v>
      </c>
      <c r="C54" s="163">
        <v>1</v>
      </c>
      <c r="D54" s="164" t="s">
        <v>9</v>
      </c>
      <c r="E54" s="322"/>
      <c r="F54" s="322">
        <f t="shared" si="2"/>
        <v>0</v>
      </c>
      <c r="G54" s="389"/>
      <c r="H54" s="390"/>
      <c r="I54" s="167"/>
    </row>
    <row r="55" spans="2:11" s="168" customFormat="1" ht="31.5" x14ac:dyDescent="0.25">
      <c r="B55" s="162" t="s">
        <v>119</v>
      </c>
      <c r="C55" s="163">
        <v>1</v>
      </c>
      <c r="D55" s="164" t="s">
        <v>9</v>
      </c>
      <c r="E55" s="322"/>
      <c r="F55" s="322">
        <f t="shared" si="2"/>
        <v>0</v>
      </c>
      <c r="G55" s="389"/>
      <c r="H55" s="390"/>
      <c r="I55" s="167"/>
    </row>
    <row r="56" spans="2:11" s="166" customFormat="1" ht="63" x14ac:dyDescent="0.25">
      <c r="B56" s="162" t="s">
        <v>147</v>
      </c>
      <c r="C56" s="163">
        <v>1</v>
      </c>
      <c r="D56" s="164" t="s">
        <v>9</v>
      </c>
      <c r="E56" s="322"/>
      <c r="F56" s="322">
        <f t="shared" si="2"/>
        <v>0</v>
      </c>
      <c r="G56" s="389"/>
      <c r="H56" s="390"/>
      <c r="I56" s="165"/>
    </row>
    <row r="57" spans="2:11" s="166" customFormat="1" ht="47.25" x14ac:dyDescent="0.25">
      <c r="B57" s="162" t="s">
        <v>148</v>
      </c>
      <c r="C57" s="163">
        <v>1</v>
      </c>
      <c r="D57" s="164" t="s">
        <v>9</v>
      </c>
      <c r="E57" s="322"/>
      <c r="F57" s="322">
        <f t="shared" si="2"/>
        <v>0</v>
      </c>
      <c r="G57" s="389"/>
      <c r="H57" s="390"/>
      <c r="I57" s="165"/>
    </row>
    <row r="58" spans="2:11" s="168" customFormat="1" ht="31.5" x14ac:dyDescent="0.25">
      <c r="B58" s="162" t="s">
        <v>149</v>
      </c>
      <c r="C58" s="163">
        <v>1</v>
      </c>
      <c r="D58" s="164" t="s">
        <v>379</v>
      </c>
      <c r="E58" s="323"/>
      <c r="F58" s="322">
        <f t="shared" si="2"/>
        <v>0</v>
      </c>
      <c r="G58" s="394"/>
      <c r="H58" s="396"/>
      <c r="I58" s="167"/>
    </row>
    <row r="59" spans="2:11" ht="24" customHeight="1" x14ac:dyDescent="0.25">
      <c r="B59" s="372" t="s">
        <v>123</v>
      </c>
      <c r="C59" s="373"/>
      <c r="D59" s="373"/>
      <c r="E59" s="324"/>
      <c r="F59" s="325">
        <f>SUM(F39:F58)</f>
        <v>0</v>
      </c>
      <c r="G59" s="325">
        <v>0</v>
      </c>
      <c r="H59" s="326">
        <f>F59+G59</f>
        <v>0</v>
      </c>
      <c r="J59" s="172"/>
    </row>
    <row r="60" spans="2:11" ht="24" customHeight="1" x14ac:dyDescent="0.25">
      <c r="B60" s="161"/>
      <c r="C60" s="161"/>
      <c r="D60" s="161"/>
      <c r="E60" s="320"/>
      <c r="F60" s="320"/>
      <c r="G60" s="320"/>
      <c r="H60" s="321"/>
    </row>
    <row r="61" spans="2:11" ht="24" customHeight="1" x14ac:dyDescent="0.25">
      <c r="B61" s="372" t="s">
        <v>123</v>
      </c>
      <c r="C61" s="373"/>
      <c r="D61" s="373"/>
      <c r="E61" s="324"/>
      <c r="F61" s="329">
        <f>F24+F36+F59</f>
        <v>0</v>
      </c>
      <c r="G61" s="329">
        <f>G24+G36+G59</f>
        <v>0</v>
      </c>
      <c r="H61" s="330">
        <f>F61+G61</f>
        <v>0</v>
      </c>
    </row>
    <row r="62" spans="2:11" ht="18" customHeight="1" x14ac:dyDescent="0.25">
      <c r="B62" s="175"/>
      <c r="C62" s="176"/>
      <c r="D62" s="176"/>
      <c r="E62" s="331"/>
      <c r="F62" s="331"/>
      <c r="G62" s="332"/>
      <c r="H62" s="333"/>
    </row>
    <row r="63" spans="2:11" ht="18" customHeight="1" x14ac:dyDescent="0.25">
      <c r="B63" s="175" t="s">
        <v>150</v>
      </c>
      <c r="C63" s="176"/>
      <c r="D63" s="176"/>
      <c r="E63" s="331"/>
      <c r="F63" s="331"/>
      <c r="G63" s="332"/>
      <c r="H63" s="333"/>
    </row>
    <row r="64" spans="2:11" s="168" customFormat="1" ht="22.15" customHeight="1" x14ac:dyDescent="0.25">
      <c r="B64" s="177" t="s">
        <v>151</v>
      </c>
      <c r="C64" s="178"/>
      <c r="D64" s="178"/>
      <c r="E64" s="334"/>
      <c r="F64" s="334"/>
      <c r="G64" s="334"/>
      <c r="H64" s="335"/>
      <c r="I64" s="179"/>
      <c r="J64" s="147"/>
      <c r="K64" s="147"/>
    </row>
    <row r="65" spans="2:9" s="168" customFormat="1" ht="19.899999999999999" customHeight="1" x14ac:dyDescent="0.25">
      <c r="B65" s="177" t="s">
        <v>152</v>
      </c>
      <c r="C65" s="178"/>
      <c r="D65" s="178"/>
      <c r="E65" s="334"/>
      <c r="F65" s="334"/>
      <c r="G65" s="334"/>
      <c r="H65" s="335"/>
      <c r="I65" s="167"/>
    </row>
    <row r="66" spans="2:9" ht="22.5" customHeight="1" x14ac:dyDescent="0.25">
      <c r="B66" s="177" t="s">
        <v>153</v>
      </c>
      <c r="C66" s="180"/>
      <c r="D66" s="180"/>
      <c r="E66" s="336"/>
      <c r="F66" s="336"/>
      <c r="G66" s="337"/>
      <c r="H66" s="338"/>
      <c r="I66" s="149"/>
    </row>
    <row r="67" spans="2:9" s="168" customFormat="1" ht="12" customHeight="1" x14ac:dyDescent="0.25">
      <c r="B67" s="181"/>
      <c r="C67" s="182"/>
      <c r="D67" s="182"/>
      <c r="E67" s="339"/>
      <c r="F67" s="339"/>
      <c r="G67" s="340"/>
      <c r="H67" s="341"/>
      <c r="I67" s="167"/>
    </row>
    <row r="68" spans="2:9" s="168" customFormat="1" ht="24.95" customHeight="1" x14ac:dyDescent="0.25">
      <c r="C68" s="183"/>
      <c r="D68" s="183"/>
      <c r="E68" s="334"/>
      <c r="F68" s="334"/>
      <c r="G68" s="342"/>
      <c r="H68" s="342"/>
      <c r="I68" s="167"/>
    </row>
    <row r="69" spans="2:9" s="168" customFormat="1" ht="24.95" customHeight="1" x14ac:dyDescent="0.25">
      <c r="C69" s="183"/>
      <c r="D69" s="183"/>
      <c r="E69" s="334"/>
      <c r="F69" s="334"/>
      <c r="G69" s="342"/>
      <c r="H69" s="342"/>
      <c r="I69" s="167"/>
    </row>
  </sheetData>
  <sheetProtection algorithmName="SHA-512" hashValue="v8bMhldnPLpmfEnvtvmXpPJwGZL79vLObQSi1PQSoY8WmtL+Wp//MJfvjQPu7zvbuVZnKJ1kOJOk/aGA4XxktQ==" saltValue="goa5WAgNujLGhw26E5vTGQ==" spinCount="100000" sheet="1" objects="1" scenarios="1"/>
  <protectedRanges>
    <protectedRange sqref="E10:E23 G24 E27:E35 G36 E39:E58 G59" name="Oblast1"/>
  </protectedRanges>
  <mergeCells count="16">
    <mergeCell ref="B61:D61"/>
    <mergeCell ref="B38:H38"/>
    <mergeCell ref="B1:H1"/>
    <mergeCell ref="B4:H4"/>
    <mergeCell ref="B5:H5"/>
    <mergeCell ref="B9:H9"/>
    <mergeCell ref="G10:G23"/>
    <mergeCell ref="H10:H23"/>
    <mergeCell ref="B24:D24"/>
    <mergeCell ref="B26:H26"/>
    <mergeCell ref="G27:G35"/>
    <mergeCell ref="H27:H35"/>
    <mergeCell ref="B36:D36"/>
    <mergeCell ref="G39:G58"/>
    <mergeCell ref="H39:H58"/>
    <mergeCell ref="B59:D59"/>
  </mergeCells>
  <pageMargins left="0.7" right="0.7" top="0.78740157499999996" bottom="0.78740157499999996" header="0.3" footer="0.3"/>
  <pageSetup paperSize="9" scale="50" fitToHeight="0" orientation="portrait" r:id="rId1"/>
  <rowBreaks count="3" manualBreakCount="3">
    <brk id="24" max="16383" man="1"/>
    <brk id="36" max="16383" man="1"/>
    <brk id="5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60"/>
  <sheetViews>
    <sheetView view="pageBreakPreview" topLeftCell="A16" zoomScale="85" zoomScaleNormal="85" zoomScaleSheetLayoutView="85" workbookViewId="0">
      <selection activeCell="F17" sqref="F17"/>
    </sheetView>
  </sheetViews>
  <sheetFormatPr defaultColWidth="9.140625" defaultRowHeight="12.75" x14ac:dyDescent="0.2"/>
  <cols>
    <col min="1" max="2" width="10.28515625" style="3" customWidth="1"/>
    <col min="3" max="3" width="39.28515625" style="3" customWidth="1"/>
    <col min="4" max="4" width="57.28515625" style="3" customWidth="1"/>
    <col min="5" max="5" width="13.42578125" style="3" customWidth="1"/>
    <col min="6" max="6" width="17.85546875" style="3" customWidth="1"/>
    <col min="7" max="7" width="23.85546875" style="1" customWidth="1"/>
    <col min="8" max="8" width="19.140625" style="2" customWidth="1"/>
    <col min="9" max="16384" width="9.140625" style="3"/>
  </cols>
  <sheetData>
    <row r="2" spans="1:8" ht="23.25" x14ac:dyDescent="0.35">
      <c r="B2" s="348" t="s">
        <v>269</v>
      </c>
      <c r="C2" s="348"/>
      <c r="D2" s="348"/>
      <c r="E2" s="348"/>
      <c r="F2" s="348"/>
      <c r="G2" s="348"/>
      <c r="H2" s="348"/>
    </row>
    <row r="3" spans="1:8" ht="15" x14ac:dyDescent="0.25">
      <c r="B3" s="357" t="s">
        <v>374</v>
      </c>
      <c r="C3" s="357"/>
      <c r="D3" s="357"/>
      <c r="E3" s="357"/>
      <c r="F3" s="357"/>
      <c r="G3" s="357"/>
      <c r="H3" s="357"/>
    </row>
    <row r="4" spans="1:8" ht="18" customHeight="1" x14ac:dyDescent="0.2">
      <c r="B4" s="358" t="s">
        <v>375</v>
      </c>
      <c r="C4" s="358"/>
      <c r="D4" s="358"/>
      <c r="E4" s="358"/>
      <c r="F4" s="358"/>
      <c r="G4" s="358"/>
      <c r="H4" s="358"/>
    </row>
    <row r="6" spans="1:8" ht="18" x14ac:dyDescent="0.25">
      <c r="B6" s="349" t="s">
        <v>376</v>
      </c>
      <c r="C6" s="349"/>
      <c r="D6" s="349"/>
      <c r="E6" s="349"/>
      <c r="F6" s="349"/>
      <c r="G6" s="349"/>
      <c r="H6" s="349"/>
    </row>
    <row r="7" spans="1:8" ht="18.75" thickBot="1" x14ac:dyDescent="0.3">
      <c r="B7" s="263"/>
      <c r="C7" s="263"/>
      <c r="D7" s="263"/>
      <c r="E7" s="263"/>
      <c r="F7" s="133"/>
      <c r="G7" s="134"/>
      <c r="H7" s="109"/>
    </row>
    <row r="8" spans="1:8" ht="16.5" customHeight="1" thickBot="1" x14ac:dyDescent="0.25">
      <c r="B8" s="397" t="s">
        <v>206</v>
      </c>
      <c r="C8" s="350"/>
      <c r="D8" s="265"/>
      <c r="E8" s="351" t="s">
        <v>156</v>
      </c>
      <c r="F8" s="352"/>
      <c r="G8" s="352"/>
      <c r="H8" s="219">
        <v>1</v>
      </c>
    </row>
    <row r="9" spans="1:8" ht="36.75" thickBot="1" x14ac:dyDescent="0.25">
      <c r="B9" s="220" t="s">
        <v>4</v>
      </c>
      <c r="C9" s="221" t="s">
        <v>157</v>
      </c>
      <c r="D9" s="221" t="s">
        <v>158</v>
      </c>
      <c r="E9" s="222" t="s">
        <v>91</v>
      </c>
      <c r="F9" s="223" t="s">
        <v>90</v>
      </c>
      <c r="G9" s="221" t="s">
        <v>18</v>
      </c>
      <c r="H9" s="224" t="s">
        <v>8</v>
      </c>
    </row>
    <row r="10" spans="1:8" s="95" customFormat="1" ht="120" x14ac:dyDescent="0.25">
      <c r="B10" s="233"/>
      <c r="C10" s="234" t="s">
        <v>204</v>
      </c>
      <c r="D10" s="242" t="s">
        <v>205</v>
      </c>
      <c r="E10" s="236" t="s">
        <v>9</v>
      </c>
      <c r="F10" s="237">
        <v>1</v>
      </c>
      <c r="G10" s="238"/>
      <c r="H10" s="239">
        <f t="shared" ref="H10" si="0">F10*G10</f>
        <v>0</v>
      </c>
    </row>
    <row r="11" spans="1:8" ht="16.5" customHeight="1" thickBot="1" x14ac:dyDescent="0.3">
      <c r="B11" s="215"/>
      <c r="C11" s="216"/>
      <c r="D11" s="216"/>
      <c r="E11" s="353" t="s">
        <v>159</v>
      </c>
      <c r="F11" s="354"/>
      <c r="G11" s="217" t="s">
        <v>160</v>
      </c>
      <c r="H11" s="186">
        <f>SUM(H10:H10)</f>
        <v>0</v>
      </c>
    </row>
    <row r="12" spans="1:8" ht="16.5" customHeight="1" thickBot="1" x14ac:dyDescent="0.3">
      <c r="B12" s="215"/>
      <c r="C12" s="216"/>
      <c r="D12" s="216"/>
      <c r="E12" s="353"/>
      <c r="F12" s="354"/>
      <c r="G12" s="218" t="s">
        <v>46</v>
      </c>
      <c r="H12" s="57"/>
    </row>
    <row r="13" spans="1:8" ht="16.5" customHeight="1" thickBot="1" x14ac:dyDescent="0.3">
      <c r="B13" s="215"/>
      <c r="C13" s="216"/>
      <c r="D13" s="216"/>
      <c r="E13" s="355"/>
      <c r="F13" s="356"/>
      <c r="G13" s="144" t="s">
        <v>154</v>
      </c>
      <c r="H13" s="140">
        <f>H11+H12</f>
        <v>0</v>
      </c>
    </row>
    <row r="14" spans="1:8" ht="16.5" customHeight="1" thickBot="1" x14ac:dyDescent="0.3">
      <c r="B14" s="46"/>
      <c r="C14" s="34"/>
      <c r="D14" s="34"/>
      <c r="E14" s="137"/>
      <c r="F14" s="137"/>
      <c r="G14" s="184"/>
      <c r="H14" s="185"/>
    </row>
    <row r="15" spans="1:8" ht="16.5" customHeight="1" thickBot="1" x14ac:dyDescent="0.25">
      <c r="A15" s="3" t="s">
        <v>387</v>
      </c>
      <c r="B15" s="302" t="s">
        <v>388</v>
      </c>
      <c r="C15" s="295"/>
      <c r="D15" s="295"/>
      <c r="E15" s="398" t="s">
        <v>393</v>
      </c>
      <c r="F15" s="399"/>
      <c r="G15" s="399"/>
      <c r="H15" s="399"/>
    </row>
    <row r="16" spans="1:8" ht="36.75" thickBot="1" x14ac:dyDescent="0.25">
      <c r="B16" s="296" t="s">
        <v>4</v>
      </c>
      <c r="C16" s="297" t="s">
        <v>157</v>
      </c>
      <c r="D16" s="297" t="s">
        <v>158</v>
      </c>
      <c r="E16" s="298" t="s">
        <v>91</v>
      </c>
      <c r="F16" s="298" t="s">
        <v>90</v>
      </c>
      <c r="G16" s="297" t="s">
        <v>18</v>
      </c>
      <c r="H16" s="299" t="s">
        <v>8</v>
      </c>
    </row>
    <row r="17" spans="2:9" s="5" customFormat="1" ht="125.25" customHeight="1" x14ac:dyDescent="0.25">
      <c r="B17" s="300"/>
      <c r="C17" s="234" t="s">
        <v>389</v>
      </c>
      <c r="D17" s="242" t="s">
        <v>390</v>
      </c>
      <c r="E17" s="236" t="s">
        <v>9</v>
      </c>
      <c r="F17" s="236">
        <v>1</v>
      </c>
      <c r="G17" s="238"/>
      <c r="H17" s="239">
        <f t="shared" ref="H17:H18" si="1">F17*G17</f>
        <v>0</v>
      </c>
      <c r="I17" s="6"/>
    </row>
    <row r="18" spans="2:9" s="5" customFormat="1" ht="135.75" thickBot="1" x14ac:dyDescent="0.3">
      <c r="B18" s="301"/>
      <c r="C18" s="210" t="s">
        <v>391</v>
      </c>
      <c r="D18" s="241" t="s">
        <v>392</v>
      </c>
      <c r="E18" s="211" t="s">
        <v>379</v>
      </c>
      <c r="F18" s="211">
        <v>1</v>
      </c>
      <c r="G18" s="213"/>
      <c r="H18" s="214">
        <f t="shared" si="1"/>
        <v>0</v>
      </c>
      <c r="I18" s="6"/>
    </row>
    <row r="19" spans="2:9" ht="16.5" customHeight="1" thickBot="1" x14ac:dyDescent="0.3">
      <c r="B19" s="215"/>
      <c r="C19" s="216"/>
      <c r="D19" s="216"/>
      <c r="E19" s="353" t="s">
        <v>159</v>
      </c>
      <c r="F19" s="354"/>
      <c r="G19" s="217" t="s">
        <v>160</v>
      </c>
      <c r="H19" s="186">
        <f>SUM(H17:H18)</f>
        <v>0</v>
      </c>
    </row>
    <row r="20" spans="2:9" ht="16.5" customHeight="1" thickBot="1" x14ac:dyDescent="0.3">
      <c r="B20" s="215"/>
      <c r="C20" s="216"/>
      <c r="D20" s="216"/>
      <c r="E20" s="353"/>
      <c r="F20" s="354"/>
      <c r="G20" s="218" t="s">
        <v>46</v>
      </c>
      <c r="H20" s="57"/>
    </row>
    <row r="21" spans="2:9" ht="16.5" customHeight="1" thickBot="1" x14ac:dyDescent="0.3">
      <c r="B21" s="215"/>
      <c r="C21" s="216"/>
      <c r="D21" s="216"/>
      <c r="E21" s="355"/>
      <c r="F21" s="356"/>
      <c r="G21" s="144" t="s">
        <v>154</v>
      </c>
      <c r="H21" s="140">
        <f>H19+H20</f>
        <v>0</v>
      </c>
    </row>
    <row r="22" spans="2:9" ht="16.5" customHeight="1" x14ac:dyDescent="0.25">
      <c r="B22" s="289"/>
      <c r="C22" s="290"/>
      <c r="D22" s="290"/>
      <c r="E22" s="290"/>
      <c r="F22" s="291"/>
      <c r="G22" s="291"/>
      <c r="H22" s="292"/>
    </row>
    <row r="23" spans="2:9" ht="16.5" customHeight="1" thickBot="1" x14ac:dyDescent="0.3">
      <c r="B23" s="46"/>
      <c r="C23" s="34"/>
      <c r="D23" s="34"/>
      <c r="E23" s="137"/>
      <c r="F23" s="137"/>
      <c r="G23" s="138"/>
      <c r="H23" s="139"/>
    </row>
    <row r="24" spans="2:9" ht="16.5" customHeight="1" thickBot="1" x14ac:dyDescent="0.25">
      <c r="B24" s="359" t="s">
        <v>95</v>
      </c>
      <c r="C24" s="360"/>
      <c r="D24" s="360"/>
      <c r="E24" s="360"/>
      <c r="F24" s="361"/>
      <c r="G24" s="142" t="s">
        <v>93</v>
      </c>
      <c r="H24" s="141">
        <f>H11+H19</f>
        <v>0</v>
      </c>
    </row>
    <row r="25" spans="2:9" ht="16.5" thickBot="1" x14ac:dyDescent="0.25">
      <c r="B25" s="362"/>
      <c r="C25" s="363"/>
      <c r="D25" s="363"/>
      <c r="E25" s="363"/>
      <c r="F25" s="364"/>
      <c r="G25" s="143" t="s">
        <v>94</v>
      </c>
      <c r="H25" s="141">
        <f>H12+H20</f>
        <v>0</v>
      </c>
    </row>
    <row r="26" spans="2:9" ht="16.5" customHeight="1" thickBot="1" x14ac:dyDescent="0.25">
      <c r="B26" s="365"/>
      <c r="C26" s="366"/>
      <c r="D26" s="366"/>
      <c r="E26" s="366"/>
      <c r="F26" s="367"/>
      <c r="G26" s="144" t="s">
        <v>96</v>
      </c>
      <c r="H26" s="140">
        <f>H24+H25</f>
        <v>0</v>
      </c>
    </row>
    <row r="28" spans="2:9" ht="15" customHeight="1" x14ac:dyDescent="0.25">
      <c r="B28" s="3" t="s">
        <v>48</v>
      </c>
      <c r="E28" s="108"/>
      <c r="F28" s="108"/>
      <c r="G28" s="108"/>
      <c r="H28" s="109"/>
    </row>
    <row r="29" spans="2:9" ht="15" customHeight="1" x14ac:dyDescent="0.25">
      <c r="E29"/>
      <c r="F29" s="108"/>
      <c r="G29" s="108"/>
      <c r="H29" s="109"/>
    </row>
    <row r="30" spans="2:9" ht="15" customHeight="1" x14ac:dyDescent="0.25">
      <c r="B30" s="136" t="s">
        <v>49</v>
      </c>
      <c r="D30"/>
      <c r="E30" s="108"/>
      <c r="F30" s="108"/>
      <c r="G30" s="108"/>
      <c r="H30" s="109"/>
    </row>
    <row r="31" spans="2:9" ht="15" customHeight="1" x14ac:dyDescent="0.25">
      <c r="B31" s="37" t="s">
        <v>50</v>
      </c>
      <c r="D31"/>
      <c r="E31" s="108"/>
      <c r="F31" s="108"/>
      <c r="G31" s="108"/>
      <c r="H31" s="109"/>
    </row>
    <row r="32" spans="2:9" s="1" customFormat="1" x14ac:dyDescent="0.2">
      <c r="B32" s="1" t="s">
        <v>46</v>
      </c>
      <c r="C32" s="3"/>
      <c r="D32" s="3"/>
      <c r="E32" s="3"/>
      <c r="F32" s="3"/>
      <c r="H32" s="2"/>
    </row>
    <row r="33" spans="2:8" s="1" customFormat="1" x14ac:dyDescent="0.2">
      <c r="C33" s="3"/>
      <c r="D33" s="3"/>
      <c r="E33" s="3"/>
      <c r="F33" s="3"/>
      <c r="H33" s="2"/>
    </row>
    <row r="34" spans="2:8" ht="15" customHeight="1" x14ac:dyDescent="0.25">
      <c r="E34" s="108"/>
      <c r="F34" s="108"/>
      <c r="G34" s="108"/>
      <c r="H34" s="109"/>
    </row>
    <row r="35" spans="2:8" s="1" customFormat="1" x14ac:dyDescent="0.2">
      <c r="B35" s="136"/>
      <c r="C35" s="3"/>
      <c r="D35" s="3"/>
      <c r="E35" s="3"/>
      <c r="F35" s="3"/>
      <c r="H35" s="2"/>
    </row>
    <row r="36" spans="2:8" ht="15" customHeight="1" x14ac:dyDescent="0.25">
      <c r="B36" s="37"/>
      <c r="E36" s="108"/>
      <c r="F36" s="108"/>
      <c r="G36" s="108"/>
      <c r="H36" s="109"/>
    </row>
    <row r="38" spans="2:8" s="1" customFormat="1" x14ac:dyDescent="0.2">
      <c r="B38" s="3"/>
      <c r="C38" s="3"/>
      <c r="D38" s="3"/>
      <c r="E38" s="3"/>
      <c r="F38" s="3"/>
      <c r="H38" s="2"/>
    </row>
    <row r="40" spans="2:8" s="1" customFormat="1" x14ac:dyDescent="0.2">
      <c r="C40" s="3"/>
      <c r="D40" s="3"/>
      <c r="E40" s="3"/>
      <c r="F40" s="3"/>
      <c r="H40" s="2"/>
    </row>
    <row r="41" spans="2:8" s="1" customFormat="1" ht="15.75" x14ac:dyDescent="0.25">
      <c r="B41" s="145"/>
      <c r="C41" s="3"/>
      <c r="D41" s="3"/>
      <c r="E41" s="3"/>
      <c r="F41" s="3"/>
      <c r="H41" s="2"/>
    </row>
    <row r="42" spans="2:8" s="1" customFormat="1" x14ac:dyDescent="0.2">
      <c r="B42" s="37"/>
      <c r="C42" s="3"/>
      <c r="D42" s="3"/>
      <c r="E42" s="3"/>
      <c r="F42" s="3"/>
      <c r="H42" s="2"/>
    </row>
    <row r="43" spans="2:8" s="1" customFormat="1" ht="15" customHeight="1" x14ac:dyDescent="0.2">
      <c r="C43" s="3"/>
      <c r="D43" s="3"/>
      <c r="E43" s="3"/>
      <c r="F43" s="3"/>
      <c r="H43" s="2"/>
    </row>
    <row r="44" spans="2:8" s="1" customFormat="1" ht="15" customHeight="1" x14ac:dyDescent="0.2">
      <c r="B44" s="3"/>
      <c r="C44" s="3"/>
      <c r="D44" s="3"/>
      <c r="E44" s="3"/>
      <c r="F44" s="3"/>
      <c r="H44" s="2"/>
    </row>
    <row r="45" spans="2:8" s="1" customFormat="1" ht="15" customHeight="1" x14ac:dyDescent="0.2">
      <c r="B45" s="3"/>
      <c r="C45" s="3"/>
      <c r="D45" s="3"/>
      <c r="E45" s="3"/>
      <c r="F45" s="3"/>
      <c r="H45" s="2"/>
    </row>
    <row r="46" spans="2:8" s="1" customFormat="1" ht="15" customHeight="1" x14ac:dyDescent="0.2">
      <c r="C46" s="3"/>
      <c r="D46" s="3"/>
      <c r="E46" s="3"/>
      <c r="F46" s="3"/>
      <c r="H46" s="2"/>
    </row>
    <row r="47" spans="2:8" s="1" customFormat="1" ht="15" customHeight="1" x14ac:dyDescent="0.2">
      <c r="B47" s="3"/>
      <c r="C47" s="3"/>
      <c r="D47" s="3"/>
      <c r="E47" s="3"/>
      <c r="F47" s="3"/>
      <c r="H47" s="2"/>
    </row>
    <row r="48" spans="2:8" s="1" customFormat="1" ht="15" customHeight="1" x14ac:dyDescent="0.2">
      <c r="B48" s="3"/>
      <c r="C48" s="3"/>
      <c r="D48" s="3"/>
      <c r="E48" s="3"/>
      <c r="F48" s="3"/>
      <c r="H48" s="2"/>
    </row>
    <row r="49" spans="2:8" s="1" customFormat="1" ht="15" customHeight="1" x14ac:dyDescent="0.2">
      <c r="B49" s="3"/>
      <c r="C49" s="3"/>
      <c r="D49" s="3"/>
      <c r="E49" s="3"/>
      <c r="F49" s="3"/>
      <c r="H49" s="2"/>
    </row>
    <row r="50" spans="2:8" s="1" customFormat="1" ht="15" customHeight="1" x14ac:dyDescent="0.2">
      <c r="B50" s="3"/>
      <c r="C50" s="3"/>
      <c r="D50" s="3"/>
      <c r="E50" s="3"/>
      <c r="F50" s="3"/>
      <c r="H50" s="2"/>
    </row>
    <row r="51" spans="2:8" s="1" customFormat="1" ht="15" customHeight="1" x14ac:dyDescent="0.2">
      <c r="B51" s="3"/>
      <c r="C51" s="3"/>
      <c r="D51" s="3"/>
      <c r="E51" s="3"/>
      <c r="F51" s="3"/>
      <c r="H51" s="2"/>
    </row>
    <row r="52" spans="2:8" s="1" customFormat="1" ht="15" customHeight="1" x14ac:dyDescent="0.2">
      <c r="B52" s="3"/>
      <c r="C52" s="3"/>
      <c r="D52" s="3"/>
      <c r="E52" s="3"/>
      <c r="F52" s="3"/>
      <c r="H52" s="2"/>
    </row>
    <row r="53" spans="2:8" s="1" customFormat="1" x14ac:dyDescent="0.2">
      <c r="B53" s="3"/>
      <c r="C53" s="3"/>
      <c r="D53" s="3"/>
      <c r="E53" s="3"/>
      <c r="F53" s="3"/>
      <c r="H53" s="2"/>
    </row>
    <row r="54" spans="2:8" s="1" customFormat="1" x14ac:dyDescent="0.2">
      <c r="B54" s="3"/>
      <c r="C54" s="3"/>
      <c r="D54" s="3"/>
      <c r="E54" s="3"/>
      <c r="F54" s="3"/>
      <c r="H54" s="2"/>
    </row>
    <row r="55" spans="2:8" s="1" customFormat="1" x14ac:dyDescent="0.2">
      <c r="B55" s="3"/>
      <c r="C55" s="3"/>
      <c r="D55" s="3"/>
      <c r="E55" s="3"/>
      <c r="F55" s="3"/>
      <c r="H55" s="2"/>
    </row>
    <row r="56" spans="2:8" s="1" customFormat="1" x14ac:dyDescent="0.2">
      <c r="B56" s="3"/>
      <c r="C56" s="3"/>
      <c r="D56" s="3"/>
      <c r="E56" s="3"/>
      <c r="F56" s="3"/>
      <c r="H56" s="2"/>
    </row>
    <row r="57" spans="2:8" s="1" customFormat="1" x14ac:dyDescent="0.2">
      <c r="B57" s="3"/>
      <c r="C57" s="3"/>
      <c r="D57" s="3"/>
      <c r="E57" s="3"/>
      <c r="F57" s="3"/>
      <c r="H57" s="2"/>
    </row>
    <row r="58" spans="2:8" s="1" customFormat="1" x14ac:dyDescent="0.2">
      <c r="B58" s="3"/>
      <c r="C58" s="3"/>
      <c r="D58" s="3"/>
      <c r="E58" s="3"/>
      <c r="F58" s="3"/>
      <c r="H58" s="2"/>
    </row>
    <row r="59" spans="2:8" x14ac:dyDescent="0.2">
      <c r="B59" s="37"/>
    </row>
    <row r="60" spans="2:8" x14ac:dyDescent="0.2">
      <c r="B60" s="37"/>
    </row>
  </sheetData>
  <sheetProtection algorithmName="SHA-512" hashValue="almknmp6hkKXp2QjqcAZeUMu4g/PoqVNOZl3cV6i39TdwPeheHGWZOpBWPcrpFGVvfJiV1Sm5h3d5NQiU4qg9g==" saltValue="LpiQ8hvZZ1Nsj2VIx9DXsg==" spinCount="100000" sheet="1" objects="1" scenarios="1"/>
  <protectedRanges>
    <protectedRange sqref="G10 G17:G18 H20 H12" name="prv2026"/>
  </protectedRanges>
  <mergeCells count="10">
    <mergeCell ref="B2:H2"/>
    <mergeCell ref="B3:H3"/>
    <mergeCell ref="B4:H4"/>
    <mergeCell ref="B6:H6"/>
    <mergeCell ref="B24:F26"/>
    <mergeCell ref="E11:F13"/>
    <mergeCell ref="B8:C8"/>
    <mergeCell ref="E8:G8"/>
    <mergeCell ref="E15:H15"/>
    <mergeCell ref="E19:F21"/>
  </mergeCells>
  <pageMargins left="0.7" right="0.7" top="0.78740157499999996" bottom="0.78740157499999996" header="0.3" footer="0.3"/>
  <pageSetup paperSize="9" scale="4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5"/>
  <sheetViews>
    <sheetView tabSelected="1" view="pageBreakPreview" topLeftCell="A22" zoomScale="85" zoomScaleNormal="100" zoomScaleSheetLayoutView="85" workbookViewId="0">
      <selection activeCell="E12" sqref="E12"/>
    </sheetView>
  </sheetViews>
  <sheetFormatPr defaultColWidth="9.140625" defaultRowHeight="12.75" x14ac:dyDescent="0.2"/>
  <cols>
    <col min="1" max="1" width="12.7109375" style="3" customWidth="1"/>
    <col min="2" max="2" width="10.140625" style="3" customWidth="1"/>
    <col min="3" max="3" width="39.28515625" style="3" customWidth="1"/>
    <col min="4" max="4" width="57.28515625" style="3" customWidth="1"/>
    <col min="5" max="5" width="13.42578125" style="3" customWidth="1"/>
    <col min="6" max="6" width="17.85546875" style="3" customWidth="1"/>
    <col min="7" max="7" width="23.85546875" style="3" customWidth="1"/>
    <col min="8" max="8" width="20.140625" style="2" customWidth="1"/>
    <col min="9" max="9" width="9.140625" style="3"/>
    <col min="10" max="10" width="14.140625" style="3" customWidth="1"/>
    <col min="11" max="16384" width="9.140625" style="3"/>
  </cols>
  <sheetData>
    <row r="1" spans="1:10" x14ac:dyDescent="0.2">
      <c r="F1" s="1"/>
      <c r="G1" s="2"/>
      <c r="H1" s="3"/>
    </row>
    <row r="2" spans="1:10" ht="23.25" x14ac:dyDescent="0.35">
      <c r="B2" s="348" t="s">
        <v>269</v>
      </c>
      <c r="C2" s="348"/>
      <c r="D2" s="348"/>
      <c r="E2" s="348"/>
      <c r="F2" s="348"/>
      <c r="G2" s="348"/>
      <c r="H2" s="348"/>
    </row>
    <row r="3" spans="1:10" ht="15" x14ac:dyDescent="0.25">
      <c r="B3" s="357" t="s">
        <v>374</v>
      </c>
      <c r="C3" s="357"/>
      <c r="D3" s="357"/>
      <c r="E3" s="357"/>
      <c r="F3" s="357"/>
      <c r="G3" s="357"/>
      <c r="H3" s="357"/>
    </row>
    <row r="4" spans="1:10" ht="18" customHeight="1" x14ac:dyDescent="0.2">
      <c r="B4" s="358" t="s">
        <v>375</v>
      </c>
      <c r="C4" s="358"/>
      <c r="D4" s="358"/>
      <c r="E4" s="358"/>
      <c r="F4" s="358"/>
      <c r="G4" s="358"/>
      <c r="H4" s="358"/>
    </row>
    <row r="5" spans="1:10" x14ac:dyDescent="0.2">
      <c r="F5" s="1"/>
      <c r="G5" s="2"/>
      <c r="H5" s="3"/>
    </row>
    <row r="6" spans="1:10" ht="18" x14ac:dyDescent="0.25">
      <c r="B6" s="349" t="s">
        <v>415</v>
      </c>
      <c r="C6" s="349"/>
      <c r="D6" s="349"/>
      <c r="E6" s="349"/>
      <c r="F6" s="349"/>
      <c r="G6" s="349"/>
      <c r="H6" s="349"/>
    </row>
    <row r="7" spans="1:10" ht="18.75" thickBot="1" x14ac:dyDescent="0.3">
      <c r="B7" s="272"/>
      <c r="C7" s="272"/>
      <c r="D7" s="272"/>
      <c r="E7" s="133"/>
      <c r="F7" s="134"/>
      <c r="G7" s="109"/>
      <c r="H7" s="3"/>
    </row>
    <row r="8" spans="1:10" ht="16.5" customHeight="1" thickBot="1" x14ac:dyDescent="0.25">
      <c r="A8" s="3" t="s">
        <v>387</v>
      </c>
      <c r="B8" s="409" t="s">
        <v>381</v>
      </c>
      <c r="C8" s="410"/>
      <c r="D8" s="294"/>
      <c r="E8" s="368" t="s">
        <v>156</v>
      </c>
      <c r="F8" s="369"/>
      <c r="G8" s="369"/>
      <c r="H8" s="275">
        <v>1</v>
      </c>
    </row>
    <row r="9" spans="1:10" ht="36.75" thickBot="1" x14ac:dyDescent="0.25">
      <c r="B9" s="296" t="s">
        <v>4</v>
      </c>
      <c r="C9" s="297" t="s">
        <v>157</v>
      </c>
      <c r="D9" s="297" t="s">
        <v>158</v>
      </c>
      <c r="E9" s="298" t="s">
        <v>91</v>
      </c>
      <c r="F9" s="298" t="s">
        <v>90</v>
      </c>
      <c r="G9" s="297" t="s">
        <v>18</v>
      </c>
      <c r="H9" s="299" t="s">
        <v>8</v>
      </c>
    </row>
    <row r="10" spans="1:10" s="5" customFormat="1" ht="180" x14ac:dyDescent="0.25">
      <c r="B10" s="300"/>
      <c r="C10" s="234" t="s">
        <v>394</v>
      </c>
      <c r="D10" s="242" t="s">
        <v>395</v>
      </c>
      <c r="E10" s="236" t="s">
        <v>379</v>
      </c>
      <c r="F10" s="236">
        <v>1</v>
      </c>
      <c r="G10" s="238"/>
      <c r="H10" s="239">
        <f t="shared" ref="H10:H21" si="0">F10*G10</f>
        <v>0</v>
      </c>
      <c r="J10" s="6"/>
    </row>
    <row r="11" spans="1:10" s="5" customFormat="1" ht="30" x14ac:dyDescent="0.25">
      <c r="B11" s="304"/>
      <c r="C11" s="197" t="s">
        <v>430</v>
      </c>
      <c r="D11" s="248" t="s">
        <v>431</v>
      </c>
      <c r="E11" s="199" t="s">
        <v>379</v>
      </c>
      <c r="F11" s="199">
        <v>1</v>
      </c>
      <c r="G11" s="201"/>
      <c r="H11" s="202">
        <f t="shared" ref="H11" si="1">F11*G11</f>
        <v>0</v>
      </c>
      <c r="J11" s="6"/>
    </row>
    <row r="12" spans="1:10" s="5" customFormat="1" ht="30" x14ac:dyDescent="0.25">
      <c r="B12" s="304"/>
      <c r="C12" s="197" t="s">
        <v>396</v>
      </c>
      <c r="D12" s="248" t="s">
        <v>397</v>
      </c>
      <c r="E12" s="199" t="s">
        <v>379</v>
      </c>
      <c r="F12" s="199">
        <v>1</v>
      </c>
      <c r="G12" s="201"/>
      <c r="H12" s="202">
        <f t="shared" si="0"/>
        <v>0</v>
      </c>
      <c r="J12" s="6"/>
    </row>
    <row r="13" spans="1:10" s="5" customFormat="1" ht="15" x14ac:dyDescent="0.25">
      <c r="B13" s="304"/>
      <c r="C13" s="197" t="s">
        <v>398</v>
      </c>
      <c r="D13" s="248" t="s">
        <v>399</v>
      </c>
      <c r="E13" s="199" t="s">
        <v>379</v>
      </c>
      <c r="F13" s="199">
        <v>1</v>
      </c>
      <c r="G13" s="201"/>
      <c r="H13" s="202">
        <f t="shared" si="0"/>
        <v>0</v>
      </c>
      <c r="J13" s="6"/>
    </row>
    <row r="14" spans="1:10" s="5" customFormat="1" ht="60" x14ac:dyDescent="0.25">
      <c r="B14" s="304"/>
      <c r="C14" s="189" t="s">
        <v>400</v>
      </c>
      <c r="D14" s="248" t="s">
        <v>401</v>
      </c>
      <c r="E14" s="199" t="s">
        <v>379</v>
      </c>
      <c r="F14" s="199">
        <v>1</v>
      </c>
      <c r="G14" s="201"/>
      <c r="H14" s="202">
        <f t="shared" si="0"/>
        <v>0</v>
      </c>
      <c r="J14" s="6"/>
    </row>
    <row r="15" spans="1:10" s="5" customFormat="1" ht="15" x14ac:dyDescent="0.25">
      <c r="B15" s="304"/>
      <c r="C15" s="197" t="s">
        <v>402</v>
      </c>
      <c r="D15" s="248" t="s">
        <v>403</v>
      </c>
      <c r="E15" s="199" t="s">
        <v>379</v>
      </c>
      <c r="F15" s="199">
        <v>1</v>
      </c>
      <c r="G15" s="201"/>
      <c r="H15" s="202">
        <f t="shared" si="0"/>
        <v>0</v>
      </c>
      <c r="J15" s="6"/>
    </row>
    <row r="16" spans="1:10" s="5" customFormat="1" ht="45" x14ac:dyDescent="0.25">
      <c r="B16" s="304"/>
      <c r="C16" s="197" t="s">
        <v>404</v>
      </c>
      <c r="D16" s="248" t="s">
        <v>405</v>
      </c>
      <c r="E16" s="199" t="s">
        <v>379</v>
      </c>
      <c r="F16" s="199">
        <v>1</v>
      </c>
      <c r="G16" s="201"/>
      <c r="H16" s="202">
        <f t="shared" si="0"/>
        <v>0</v>
      </c>
      <c r="J16" s="6"/>
    </row>
    <row r="17" spans="2:10" s="5" customFormat="1" ht="60" x14ac:dyDescent="0.25">
      <c r="B17" s="304"/>
      <c r="C17" s="197" t="s">
        <v>406</v>
      </c>
      <c r="D17" s="248" t="s">
        <v>407</v>
      </c>
      <c r="E17" s="199" t="s">
        <v>379</v>
      </c>
      <c r="F17" s="199">
        <v>1</v>
      </c>
      <c r="G17" s="201"/>
      <c r="H17" s="202">
        <f t="shared" si="0"/>
        <v>0</v>
      </c>
      <c r="J17" s="6"/>
    </row>
    <row r="18" spans="2:10" s="5" customFormat="1" ht="75" x14ac:dyDescent="0.25">
      <c r="B18" s="304"/>
      <c r="C18" s="197" t="s">
        <v>408</v>
      </c>
      <c r="D18" s="248" t="s">
        <v>409</v>
      </c>
      <c r="E18" s="199" t="s">
        <v>379</v>
      </c>
      <c r="F18" s="199">
        <v>1</v>
      </c>
      <c r="G18" s="201"/>
      <c r="H18" s="202">
        <f t="shared" si="0"/>
        <v>0</v>
      </c>
      <c r="J18" s="6"/>
    </row>
    <row r="19" spans="2:10" s="5" customFormat="1" ht="15" x14ac:dyDescent="0.25">
      <c r="B19" s="304"/>
      <c r="C19" s="197" t="s">
        <v>410</v>
      </c>
      <c r="D19" s="248" t="s">
        <v>434</v>
      </c>
      <c r="E19" s="199" t="s">
        <v>379</v>
      </c>
      <c r="F19" s="199">
        <v>1</v>
      </c>
      <c r="G19" s="201"/>
      <c r="H19" s="202">
        <f t="shared" si="0"/>
        <v>0</v>
      </c>
      <c r="J19" s="6"/>
    </row>
    <row r="20" spans="2:10" s="5" customFormat="1" ht="30" x14ac:dyDescent="0.25">
      <c r="B20" s="304"/>
      <c r="C20" s="197" t="s">
        <v>411</v>
      </c>
      <c r="D20" s="248" t="s">
        <v>412</v>
      </c>
      <c r="E20" s="199" t="s">
        <v>379</v>
      </c>
      <c r="F20" s="199">
        <v>1</v>
      </c>
      <c r="G20" s="201"/>
      <c r="H20" s="202">
        <f t="shared" si="0"/>
        <v>0</v>
      </c>
      <c r="J20" s="6"/>
    </row>
    <row r="21" spans="2:10" s="5" customFormat="1" ht="105" x14ac:dyDescent="0.25">
      <c r="B21" s="304"/>
      <c r="C21" s="197" t="s">
        <v>413</v>
      </c>
      <c r="D21" s="248" t="s">
        <v>414</v>
      </c>
      <c r="E21" s="199" t="s">
        <v>379</v>
      </c>
      <c r="F21" s="199">
        <v>1</v>
      </c>
      <c r="G21" s="201"/>
      <c r="H21" s="202">
        <f t="shared" si="0"/>
        <v>0</v>
      </c>
      <c r="J21" s="6"/>
    </row>
    <row r="22" spans="2:10" ht="16.5" customHeight="1" thickBot="1" x14ac:dyDescent="0.3">
      <c r="B22" s="281"/>
      <c r="C22" s="282"/>
      <c r="D22" s="282"/>
      <c r="E22" s="353" t="s">
        <v>159</v>
      </c>
      <c r="F22" s="354"/>
      <c r="G22" s="283" t="s">
        <v>160</v>
      </c>
      <c r="H22" s="284">
        <f>SUM(H10:H21)</f>
        <v>0</v>
      </c>
    </row>
    <row r="23" spans="2:10" ht="16.5" customHeight="1" thickBot="1" x14ac:dyDescent="0.3">
      <c r="B23" s="281"/>
      <c r="C23" s="282"/>
      <c r="D23" s="282"/>
      <c r="E23" s="353"/>
      <c r="F23" s="354"/>
      <c r="G23" s="285" t="s">
        <v>46</v>
      </c>
      <c r="H23" s="286"/>
    </row>
    <row r="24" spans="2:10" ht="16.5" customHeight="1" thickBot="1" x14ac:dyDescent="0.3">
      <c r="B24" s="281"/>
      <c r="C24" s="282"/>
      <c r="D24" s="282"/>
      <c r="E24" s="355"/>
      <c r="F24" s="356"/>
      <c r="G24" s="287" t="s">
        <v>154</v>
      </c>
      <c r="H24" s="288">
        <f>H22+H23</f>
        <v>0</v>
      </c>
    </row>
    <row r="25" spans="2:10" ht="16.5" customHeight="1" x14ac:dyDescent="0.25">
      <c r="B25" s="289"/>
      <c r="C25" s="290"/>
      <c r="D25" s="290"/>
      <c r="E25" s="291"/>
      <c r="F25" s="291"/>
      <c r="G25" s="292"/>
      <c r="H25" s="293"/>
    </row>
    <row r="26" spans="2:10" ht="16.5" customHeight="1" thickBot="1" x14ac:dyDescent="0.3">
      <c r="B26" s="289"/>
      <c r="C26" s="290"/>
      <c r="D26" s="290"/>
      <c r="E26" s="291"/>
      <c r="F26" s="291"/>
      <c r="G26" s="305"/>
      <c r="H26" s="306"/>
    </row>
    <row r="27" spans="2:10" ht="16.5" customHeight="1" thickBot="1" x14ac:dyDescent="0.25">
      <c r="B27" s="400" t="s">
        <v>95</v>
      </c>
      <c r="C27" s="401"/>
      <c r="D27" s="401"/>
      <c r="E27" s="401"/>
      <c r="F27" s="402"/>
      <c r="G27" s="307" t="s">
        <v>93</v>
      </c>
      <c r="H27" s="308">
        <f>H22</f>
        <v>0</v>
      </c>
    </row>
    <row r="28" spans="2:10" ht="16.5" thickBot="1" x14ac:dyDescent="0.25">
      <c r="B28" s="403"/>
      <c r="C28" s="404"/>
      <c r="D28" s="404"/>
      <c r="E28" s="404"/>
      <c r="F28" s="405"/>
      <c r="G28" s="309" t="s">
        <v>94</v>
      </c>
      <c r="H28" s="308">
        <f>H23</f>
        <v>0</v>
      </c>
    </row>
    <row r="29" spans="2:10" ht="16.5" customHeight="1" thickBot="1" x14ac:dyDescent="0.25">
      <c r="B29" s="406"/>
      <c r="C29" s="407"/>
      <c r="D29" s="407"/>
      <c r="E29" s="407"/>
      <c r="F29" s="408"/>
      <c r="G29" s="287" t="s">
        <v>96</v>
      </c>
      <c r="H29" s="288">
        <f>H27+H28</f>
        <v>0</v>
      </c>
    </row>
    <row r="31" spans="2:10" ht="15" customHeight="1" x14ac:dyDescent="0.25">
      <c r="B31" s="3" t="s">
        <v>48</v>
      </c>
      <c r="E31" s="310"/>
      <c r="F31" s="310"/>
      <c r="G31" s="310"/>
      <c r="H31" s="303"/>
      <c r="J31" s="6"/>
    </row>
    <row r="32" spans="2:10" ht="15" customHeight="1" x14ac:dyDescent="0.25">
      <c r="E32"/>
      <c r="F32" s="310"/>
      <c r="G32" s="310"/>
      <c r="H32" s="303"/>
      <c r="J32" s="6"/>
    </row>
    <row r="33" spans="2:10" ht="15" customHeight="1" x14ac:dyDescent="0.25">
      <c r="B33" s="136" t="s">
        <v>49</v>
      </c>
      <c r="D33"/>
      <c r="E33" s="310"/>
      <c r="F33" s="310"/>
      <c r="G33" s="310"/>
      <c r="H33" s="303"/>
      <c r="J33" s="6"/>
    </row>
    <row r="34" spans="2:10" ht="15" customHeight="1" x14ac:dyDescent="0.25">
      <c r="B34" s="3" t="s">
        <v>50</v>
      </c>
      <c r="D34"/>
      <c r="E34" s="310"/>
      <c r="F34" s="310"/>
      <c r="G34" s="310"/>
      <c r="H34" s="303"/>
      <c r="J34" s="6"/>
    </row>
    <row r="35" spans="2:10" x14ac:dyDescent="0.2">
      <c r="B35" s="3" t="s">
        <v>46</v>
      </c>
    </row>
    <row r="37" spans="2:10" ht="15" customHeight="1" x14ac:dyDescent="0.25">
      <c r="E37" s="310"/>
      <c r="F37" s="310"/>
      <c r="G37" s="310"/>
      <c r="H37" s="303"/>
      <c r="J37" s="6"/>
    </row>
    <row r="38" spans="2:10" x14ac:dyDescent="0.2">
      <c r="B38" s="136"/>
    </row>
    <row r="39" spans="2:10" ht="15" customHeight="1" x14ac:dyDescent="0.25">
      <c r="E39" s="310"/>
      <c r="F39" s="310"/>
      <c r="G39" s="310"/>
      <c r="H39" s="303"/>
      <c r="J39" s="6"/>
    </row>
    <row r="44" spans="2:10" ht="15.75" x14ac:dyDescent="0.25">
      <c r="B44" s="145"/>
    </row>
    <row r="46" spans="2:10" ht="15" customHeight="1" x14ac:dyDescent="0.2"/>
    <row r="47" spans="2:10" ht="15" customHeight="1" x14ac:dyDescent="0.2"/>
    <row r="48" spans="2:10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sheetProtection algorithmName="SHA-512" hashValue="tu3cJ4dOvzckPTJqSOJ2VcqYp5zkKRDjzBdJk2ZtEK5ye3ZlJ9tcBZGPLDzn7L46mLqkinNbf/yJCuULVJaIEA==" saltValue="JUwa7g9G2pzKQolnS60bgg==" spinCount="100000" sheet="1" objects="1" scenarios="1"/>
  <protectedRanges>
    <protectedRange sqref="H23" name="Oblast2"/>
    <protectedRange sqref="G10:G21" name="Oblast1"/>
  </protectedRanges>
  <mergeCells count="8">
    <mergeCell ref="E22:F24"/>
    <mergeCell ref="B27:F29"/>
    <mergeCell ref="B2:H2"/>
    <mergeCell ref="B3:H3"/>
    <mergeCell ref="B4:H4"/>
    <mergeCell ref="B6:H6"/>
    <mergeCell ref="B8:C8"/>
    <mergeCell ref="E8:G8"/>
  </mergeCells>
  <pageMargins left="0.25" right="0.25" top="0.75" bottom="0.7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63"/>
  <sheetViews>
    <sheetView topLeftCell="A16" zoomScaleNormal="100" workbookViewId="0">
      <selection activeCell="A36" sqref="A36:XFD39"/>
    </sheetView>
  </sheetViews>
  <sheetFormatPr defaultRowHeight="15" x14ac:dyDescent="0.25"/>
  <cols>
    <col min="1" max="1" width="7.140625" customWidth="1"/>
    <col min="2" max="2" width="0" hidden="1" customWidth="1"/>
    <col min="3" max="3" width="33.5703125" customWidth="1"/>
    <col min="4" max="4" width="14.28515625" customWidth="1"/>
    <col min="5" max="5" width="49.42578125" customWidth="1"/>
    <col min="7" max="7" width="11.85546875" customWidth="1"/>
    <col min="8" max="8" width="23.42578125" customWidth="1"/>
    <col min="9" max="9" width="17.85546875" customWidth="1"/>
    <col min="14" max="14" width="11.28515625" customWidth="1"/>
    <col min="15" max="15" width="12.28515625" customWidth="1"/>
    <col min="17" max="17" width="13.5703125" customWidth="1"/>
  </cols>
  <sheetData>
    <row r="1" spans="1:15" s="3" customFormat="1" x14ac:dyDescent="0.25">
      <c r="H1" s="1"/>
      <c r="I1" s="2"/>
      <c r="J1"/>
      <c r="K1"/>
      <c r="L1"/>
      <c r="M1"/>
      <c r="N1"/>
    </row>
    <row r="2" spans="1:15" s="3" customFormat="1" ht="15.75" x14ac:dyDescent="0.25">
      <c r="A2" s="426" t="s">
        <v>0</v>
      </c>
      <c r="B2" s="426"/>
      <c r="C2" s="426"/>
      <c r="D2" s="426"/>
      <c r="E2" s="426"/>
      <c r="F2" s="426"/>
      <c r="G2" s="426"/>
      <c r="H2" s="426"/>
      <c r="I2" s="426"/>
      <c r="J2"/>
      <c r="K2"/>
      <c r="L2"/>
      <c r="M2"/>
      <c r="N2"/>
    </row>
    <row r="3" spans="1:15" s="3" customFormat="1" x14ac:dyDescent="0.25">
      <c r="A3" s="427"/>
      <c r="B3" s="427"/>
      <c r="C3" s="427"/>
      <c r="D3" s="427"/>
      <c r="E3" s="427"/>
      <c r="F3" s="427"/>
      <c r="G3" s="427"/>
      <c r="H3" s="427"/>
      <c r="I3" s="427"/>
      <c r="J3"/>
      <c r="K3"/>
      <c r="L3"/>
      <c r="M3"/>
      <c r="N3"/>
    </row>
    <row r="4" spans="1:15" s="3" customFormat="1" x14ac:dyDescent="0.25">
      <c r="A4" s="357" t="s">
        <v>60</v>
      </c>
      <c r="B4" s="357"/>
      <c r="C4" s="357"/>
      <c r="D4" s="357"/>
      <c r="E4" s="357"/>
      <c r="F4" s="357"/>
      <c r="G4" s="357"/>
      <c r="H4" s="357"/>
      <c r="I4" s="357"/>
      <c r="J4"/>
      <c r="K4"/>
      <c r="L4"/>
      <c r="M4"/>
      <c r="N4"/>
    </row>
    <row r="5" spans="1:15" s="3" customFormat="1" x14ac:dyDescent="0.25">
      <c r="A5" s="357" t="s">
        <v>58</v>
      </c>
      <c r="B5" s="428"/>
      <c r="C5" s="428"/>
      <c r="D5" s="428"/>
      <c r="E5" s="428"/>
      <c r="F5" s="428"/>
      <c r="G5" s="428"/>
      <c r="H5" s="428"/>
      <c r="I5" s="428"/>
      <c r="J5"/>
      <c r="K5"/>
      <c r="L5"/>
      <c r="M5"/>
      <c r="N5"/>
    </row>
    <row r="6" spans="1:15" s="3" customFormat="1" x14ac:dyDescent="0.25">
      <c r="A6" s="101"/>
      <c r="B6" s="101"/>
      <c r="C6" s="100"/>
      <c r="D6" s="100"/>
      <c r="E6" s="100"/>
      <c r="F6" s="100"/>
      <c r="G6" s="100"/>
      <c r="H6" s="1"/>
      <c r="I6" s="2"/>
      <c r="J6"/>
      <c r="K6"/>
      <c r="L6"/>
      <c r="M6"/>
      <c r="N6"/>
    </row>
    <row r="7" spans="1:15" s="3" customFormat="1" x14ac:dyDescent="0.25">
      <c r="A7" s="429" t="s">
        <v>1</v>
      </c>
      <c r="B7" s="430"/>
      <c r="C7" s="431"/>
      <c r="D7" s="98" t="s">
        <v>59</v>
      </c>
      <c r="E7" s="98"/>
      <c r="F7" s="98"/>
      <c r="G7" s="432" t="s">
        <v>92</v>
      </c>
      <c r="H7" s="432"/>
      <c r="I7" s="135">
        <v>45132</v>
      </c>
      <c r="J7"/>
      <c r="K7"/>
      <c r="L7"/>
      <c r="M7"/>
      <c r="N7"/>
    </row>
    <row r="8" spans="1:15" s="3" customFormat="1" x14ac:dyDescent="0.25">
      <c r="A8" s="429" t="s">
        <v>2</v>
      </c>
      <c r="B8" s="430"/>
      <c r="C8" s="430"/>
      <c r="D8" s="104" t="s">
        <v>45</v>
      </c>
      <c r="E8" s="102"/>
      <c r="F8" s="102"/>
      <c r="G8" s="102"/>
      <c r="H8" s="27"/>
      <c r="I8" s="103"/>
      <c r="J8"/>
      <c r="K8"/>
      <c r="L8"/>
      <c r="M8"/>
      <c r="N8"/>
    </row>
    <row r="9" spans="1:15" s="3" customFormat="1" ht="16.5" thickBot="1" x14ac:dyDescent="0.3">
      <c r="B9" s="4"/>
      <c r="H9" s="1"/>
      <c r="I9" s="2"/>
      <c r="J9"/>
      <c r="K9"/>
      <c r="L9"/>
      <c r="M9"/>
      <c r="N9"/>
    </row>
    <row r="10" spans="1:15" s="3" customFormat="1" ht="16.5" thickBot="1" x14ac:dyDescent="0.3">
      <c r="A10" s="437" t="s">
        <v>62</v>
      </c>
      <c r="B10" s="438"/>
      <c r="C10" s="438"/>
      <c r="D10" s="438"/>
      <c r="E10" s="438"/>
      <c r="F10" s="438"/>
      <c r="G10" s="438"/>
      <c r="H10" s="438"/>
      <c r="I10" s="439"/>
      <c r="J10"/>
      <c r="K10"/>
      <c r="L10"/>
      <c r="M10"/>
      <c r="N10"/>
    </row>
    <row r="11" spans="1:15" s="3" customFormat="1" ht="15.75" customHeight="1" thickBot="1" x14ac:dyDescent="0.3">
      <c r="B11" s="4"/>
      <c r="H11" s="1"/>
      <c r="I11" s="2"/>
      <c r="J11"/>
      <c r="K11"/>
      <c r="L11"/>
      <c r="M11"/>
      <c r="N11"/>
    </row>
    <row r="12" spans="1:15" s="3" customFormat="1" ht="15.75" customHeight="1" thickBot="1" x14ac:dyDescent="0.3">
      <c r="A12" s="411" t="s">
        <v>84</v>
      </c>
      <c r="B12" s="412"/>
      <c r="C12" s="412"/>
      <c r="D12" s="413"/>
      <c r="H12" s="1"/>
      <c r="I12" s="2"/>
      <c r="J12"/>
      <c r="K12"/>
      <c r="L12"/>
      <c r="M12"/>
      <c r="N12"/>
    </row>
    <row r="13" spans="1:15" s="3" customFormat="1" ht="15" customHeight="1" thickBot="1" x14ac:dyDescent="0.3">
      <c r="B13" s="4"/>
      <c r="H13" s="1"/>
      <c r="I13" s="2"/>
      <c r="J13"/>
      <c r="K13"/>
      <c r="L13"/>
      <c r="M13"/>
      <c r="N13"/>
    </row>
    <row r="14" spans="1:15" s="3" customFormat="1" ht="16.5" customHeight="1" thickBot="1" x14ac:dyDescent="0.3">
      <c r="A14" s="110"/>
      <c r="B14" s="110"/>
      <c r="C14" s="110" t="s">
        <v>61</v>
      </c>
      <c r="D14" s="414" t="str">
        <f>A12</f>
        <v>Dojírna SBS 2x1x16 - Volitelné doplňky k hrazení</v>
      </c>
      <c r="E14" s="415"/>
      <c r="F14" s="415"/>
      <c r="G14" s="415"/>
      <c r="H14" s="414"/>
      <c r="I14" s="416"/>
      <c r="J14"/>
      <c r="K14" s="76"/>
      <c r="L14" s="77" t="s">
        <v>3</v>
      </c>
      <c r="M14" s="77" t="s">
        <v>11</v>
      </c>
      <c r="N14" s="77" t="s">
        <v>14</v>
      </c>
      <c r="O14" s="78"/>
    </row>
    <row r="15" spans="1:15" s="3" customFormat="1" ht="30" customHeight="1" thickBot="1" x14ac:dyDescent="0.3">
      <c r="A15" s="116" t="s">
        <v>4</v>
      </c>
      <c r="B15" s="116" t="s">
        <v>5</v>
      </c>
      <c r="C15" s="116" t="s">
        <v>17</v>
      </c>
      <c r="D15" s="116" t="s">
        <v>6</v>
      </c>
      <c r="E15" s="116" t="s">
        <v>7</v>
      </c>
      <c r="F15" s="117" t="s">
        <v>91</v>
      </c>
      <c r="G15" s="118" t="s">
        <v>90</v>
      </c>
      <c r="H15" s="116" t="s">
        <v>18</v>
      </c>
      <c r="I15" s="119" t="s">
        <v>8</v>
      </c>
      <c r="J15"/>
      <c r="K15" s="79" t="s">
        <v>10</v>
      </c>
      <c r="L15" s="80">
        <v>0</v>
      </c>
      <c r="M15" s="81">
        <v>0</v>
      </c>
      <c r="N15" s="82">
        <v>1</v>
      </c>
      <c r="O15" s="83" t="s">
        <v>15</v>
      </c>
    </row>
    <row r="16" spans="1:15" s="3" customFormat="1" ht="15.75" customHeight="1" x14ac:dyDescent="0.25">
      <c r="A16" s="72"/>
      <c r="B16" s="124"/>
      <c r="C16" s="128" t="s">
        <v>85</v>
      </c>
      <c r="D16" s="73"/>
      <c r="E16" s="84"/>
      <c r="F16" s="115" t="s">
        <v>89</v>
      </c>
      <c r="G16" s="86">
        <v>1</v>
      </c>
      <c r="H16" s="65">
        <f>K16+L16+M16</f>
        <v>41000</v>
      </c>
      <c r="I16" s="32">
        <f>G16*H16</f>
        <v>41000</v>
      </c>
      <c r="J16"/>
      <c r="K16" s="75">
        <v>41000</v>
      </c>
      <c r="L16" s="39">
        <f>N16-K16</f>
        <v>0</v>
      </c>
      <c r="M16" s="39">
        <f t="shared" ref="M16:M26" si="0">CEILING(K16*($M$15),1)</f>
        <v>0</v>
      </c>
      <c r="N16" s="39">
        <f t="shared" ref="N16:N26" si="1">CEILING(K16*$N$15,1)</f>
        <v>41000</v>
      </c>
      <c r="O16" s="63">
        <f>K16*G16</f>
        <v>41000</v>
      </c>
    </row>
    <row r="17" spans="1:19" s="3" customFormat="1" ht="15" customHeight="1" x14ac:dyDescent="0.25">
      <c r="A17" s="74"/>
      <c r="B17" s="125"/>
      <c r="C17" s="129" t="s">
        <v>63</v>
      </c>
      <c r="D17" s="71"/>
      <c r="E17" s="85"/>
      <c r="F17" s="120" t="s">
        <v>89</v>
      </c>
      <c r="G17" s="87">
        <v>1</v>
      </c>
      <c r="H17" s="68">
        <f>K17+L17+M17</f>
        <v>162000</v>
      </c>
      <c r="I17" s="11">
        <f>G17*H17</f>
        <v>162000</v>
      </c>
      <c r="J17"/>
      <c r="K17" s="75">
        <v>162000</v>
      </c>
      <c r="L17" s="39">
        <f>N17-K17</f>
        <v>0</v>
      </c>
      <c r="M17" s="39">
        <f t="shared" si="0"/>
        <v>0</v>
      </c>
      <c r="N17" s="39">
        <f t="shared" si="1"/>
        <v>162000</v>
      </c>
      <c r="O17" s="63">
        <f>K17*G17</f>
        <v>162000</v>
      </c>
    </row>
    <row r="18" spans="1:19" s="5" customFormat="1" ht="27.75" customHeight="1" x14ac:dyDescent="0.2">
      <c r="A18" s="121"/>
      <c r="B18" s="126"/>
      <c r="C18" s="130" t="s">
        <v>79</v>
      </c>
      <c r="D18" s="9"/>
      <c r="E18" s="25"/>
      <c r="F18" s="120" t="s">
        <v>89</v>
      </c>
      <c r="G18" s="40">
        <v>1</v>
      </c>
      <c r="H18" s="68">
        <f t="shared" ref="H18:H26" si="2">K18+L18+M18</f>
        <v>60000</v>
      </c>
      <c r="I18" s="11">
        <f t="shared" ref="I18:I26" si="3">G18*H18</f>
        <v>60000</v>
      </c>
      <c r="K18" s="75">
        <v>60000</v>
      </c>
      <c r="L18" s="39">
        <f t="shared" ref="L18:L26" si="4">N18-K18</f>
        <v>0</v>
      </c>
      <c r="M18" s="39">
        <f t="shared" si="0"/>
        <v>0</v>
      </c>
      <c r="N18" s="39">
        <f t="shared" si="1"/>
        <v>60000</v>
      </c>
      <c r="O18" s="63">
        <f t="shared" ref="O18:O26" si="5">K18*G18</f>
        <v>60000</v>
      </c>
      <c r="Q18" s="20"/>
      <c r="S18" s="6"/>
    </row>
    <row r="19" spans="1:19" s="3" customFormat="1" ht="15.75" customHeight="1" x14ac:dyDescent="0.25">
      <c r="A19" s="74"/>
      <c r="B19" s="125"/>
      <c r="C19" s="129" t="s">
        <v>70</v>
      </c>
      <c r="D19" s="71"/>
      <c r="E19" s="88" t="s">
        <v>69</v>
      </c>
      <c r="F19" s="120" t="s">
        <v>89</v>
      </c>
      <c r="G19" s="87">
        <v>2</v>
      </c>
      <c r="H19" s="68">
        <f t="shared" si="2"/>
        <v>13000</v>
      </c>
      <c r="I19" s="11">
        <f t="shared" si="3"/>
        <v>26000</v>
      </c>
      <c r="J19"/>
      <c r="K19" s="17">
        <v>13000</v>
      </c>
      <c r="L19" s="14">
        <f t="shared" si="4"/>
        <v>0</v>
      </c>
      <c r="M19" s="39">
        <f t="shared" si="0"/>
        <v>0</v>
      </c>
      <c r="N19" s="39">
        <f t="shared" si="1"/>
        <v>13000</v>
      </c>
      <c r="O19" s="15">
        <f t="shared" si="5"/>
        <v>26000</v>
      </c>
    </row>
    <row r="20" spans="1:19" s="3" customFormat="1" ht="12.75" customHeight="1" x14ac:dyDescent="0.25">
      <c r="A20" s="74"/>
      <c r="B20" s="125"/>
      <c r="C20" s="129" t="s">
        <v>71</v>
      </c>
      <c r="D20" s="71"/>
      <c r="E20" s="88" t="s">
        <v>72</v>
      </c>
      <c r="F20" s="120" t="s">
        <v>89</v>
      </c>
      <c r="G20" s="87">
        <v>2</v>
      </c>
      <c r="H20" s="68">
        <f t="shared" si="2"/>
        <v>20000</v>
      </c>
      <c r="I20" s="11">
        <f t="shared" si="3"/>
        <v>40000</v>
      </c>
      <c r="J20"/>
      <c r="K20" s="17">
        <v>20000</v>
      </c>
      <c r="L20" s="14">
        <f t="shared" si="4"/>
        <v>0</v>
      </c>
      <c r="M20" s="39">
        <f t="shared" si="0"/>
        <v>0</v>
      </c>
      <c r="N20" s="39">
        <f t="shared" si="1"/>
        <v>20000</v>
      </c>
      <c r="O20" s="15">
        <f t="shared" si="5"/>
        <v>40000</v>
      </c>
    </row>
    <row r="21" spans="1:19" s="3" customFormat="1" ht="15" customHeight="1" x14ac:dyDescent="0.25">
      <c r="A21" s="74"/>
      <c r="B21" s="125"/>
      <c r="C21" s="129" t="s">
        <v>74</v>
      </c>
      <c r="D21" s="71"/>
      <c r="E21" s="88" t="s">
        <v>73</v>
      </c>
      <c r="F21" s="120" t="s">
        <v>89</v>
      </c>
      <c r="G21" s="87">
        <v>2</v>
      </c>
      <c r="H21" s="68">
        <f t="shared" si="2"/>
        <v>87000</v>
      </c>
      <c r="I21" s="11">
        <f t="shared" si="3"/>
        <v>174000</v>
      </c>
      <c r="J21"/>
      <c r="K21" s="17">
        <v>87000</v>
      </c>
      <c r="L21" s="14">
        <f t="shared" si="4"/>
        <v>0</v>
      </c>
      <c r="M21" s="39">
        <f t="shared" si="0"/>
        <v>0</v>
      </c>
      <c r="N21" s="39">
        <f t="shared" si="1"/>
        <v>87000</v>
      </c>
      <c r="O21" s="15">
        <f t="shared" si="5"/>
        <v>174000</v>
      </c>
    </row>
    <row r="22" spans="1:19" s="3" customFormat="1" ht="14.25" customHeight="1" x14ac:dyDescent="0.25">
      <c r="A22" s="74"/>
      <c r="B22" s="125"/>
      <c r="C22" s="129" t="s">
        <v>64</v>
      </c>
      <c r="D22" s="71"/>
      <c r="E22" s="85"/>
      <c r="F22" s="120" t="s">
        <v>89</v>
      </c>
      <c r="G22" s="87">
        <v>2</v>
      </c>
      <c r="H22" s="68">
        <f t="shared" si="2"/>
        <v>15000</v>
      </c>
      <c r="I22" s="11">
        <f t="shared" si="3"/>
        <v>30000</v>
      </c>
      <c r="J22"/>
      <c r="K22" s="17">
        <v>15000</v>
      </c>
      <c r="L22" s="14">
        <f t="shared" si="4"/>
        <v>0</v>
      </c>
      <c r="M22" s="39">
        <f t="shared" si="0"/>
        <v>0</v>
      </c>
      <c r="N22" s="39">
        <f t="shared" si="1"/>
        <v>15000</v>
      </c>
      <c r="O22" s="15">
        <f t="shared" si="5"/>
        <v>30000</v>
      </c>
    </row>
    <row r="23" spans="1:19" s="3" customFormat="1" ht="14.25" customHeight="1" x14ac:dyDescent="0.25">
      <c r="A23" s="74"/>
      <c r="B23" s="125"/>
      <c r="C23" s="129" t="s">
        <v>75</v>
      </c>
      <c r="D23" s="71"/>
      <c r="E23" s="85"/>
      <c r="F23" s="120" t="s">
        <v>89</v>
      </c>
      <c r="G23" s="87">
        <v>2</v>
      </c>
      <c r="H23" s="68">
        <f t="shared" si="2"/>
        <v>12300</v>
      </c>
      <c r="I23" s="11">
        <f t="shared" si="3"/>
        <v>24600</v>
      </c>
      <c r="J23"/>
      <c r="K23" s="17">
        <v>12300</v>
      </c>
      <c r="L23" s="14">
        <f t="shared" si="4"/>
        <v>0</v>
      </c>
      <c r="M23" s="39">
        <f t="shared" si="0"/>
        <v>0</v>
      </c>
      <c r="N23" s="39">
        <f t="shared" si="1"/>
        <v>12300</v>
      </c>
      <c r="O23" s="15">
        <f t="shared" si="5"/>
        <v>24600</v>
      </c>
    </row>
    <row r="24" spans="1:19" s="3" customFormat="1" ht="21.75" customHeight="1" x14ac:dyDescent="0.25">
      <c r="A24" s="74"/>
      <c r="B24" s="125"/>
      <c r="C24" s="131" t="s">
        <v>76</v>
      </c>
      <c r="D24" s="71"/>
      <c r="E24" s="88"/>
      <c r="F24" s="120" t="s">
        <v>89</v>
      </c>
      <c r="G24" s="87">
        <v>2</v>
      </c>
      <c r="H24" s="68">
        <f t="shared" si="2"/>
        <v>4500</v>
      </c>
      <c r="I24" s="11">
        <f t="shared" si="3"/>
        <v>9000</v>
      </c>
      <c r="J24"/>
      <c r="K24" s="17">
        <v>4500</v>
      </c>
      <c r="L24" s="14">
        <f t="shared" si="4"/>
        <v>0</v>
      </c>
      <c r="M24" s="39">
        <f t="shared" si="0"/>
        <v>0</v>
      </c>
      <c r="N24" s="39">
        <f t="shared" si="1"/>
        <v>4500</v>
      </c>
      <c r="O24" s="15">
        <f t="shared" si="5"/>
        <v>9000</v>
      </c>
    </row>
    <row r="25" spans="1:19" s="3" customFormat="1" ht="23.25" customHeight="1" x14ac:dyDescent="0.25">
      <c r="A25" s="74"/>
      <c r="B25" s="125"/>
      <c r="C25" s="131" t="s">
        <v>78</v>
      </c>
      <c r="D25" s="71"/>
      <c r="E25" s="88"/>
      <c r="F25" s="120" t="s">
        <v>89</v>
      </c>
      <c r="G25" s="87">
        <v>1</v>
      </c>
      <c r="H25" s="68">
        <f t="shared" si="2"/>
        <v>10800</v>
      </c>
      <c r="I25" s="11">
        <f t="shared" si="3"/>
        <v>10800</v>
      </c>
      <c r="J25"/>
      <c r="K25" s="17">
        <v>10800</v>
      </c>
      <c r="L25" s="14">
        <f t="shared" si="4"/>
        <v>0</v>
      </c>
      <c r="M25" s="39">
        <f t="shared" si="0"/>
        <v>0</v>
      </c>
      <c r="N25" s="39">
        <f t="shared" si="1"/>
        <v>10800</v>
      </c>
      <c r="O25" s="15">
        <f t="shared" si="5"/>
        <v>10800</v>
      </c>
    </row>
    <row r="26" spans="1:19" s="5" customFormat="1" ht="23.25" customHeight="1" thickBot="1" x14ac:dyDescent="0.25">
      <c r="A26" s="122"/>
      <c r="B26" s="127"/>
      <c r="C26" s="132" t="s">
        <v>77</v>
      </c>
      <c r="D26" s="10"/>
      <c r="E26" s="26"/>
      <c r="F26" s="123" t="s">
        <v>89</v>
      </c>
      <c r="G26" s="89">
        <v>1</v>
      </c>
      <c r="H26" s="66">
        <f t="shared" si="2"/>
        <v>3500</v>
      </c>
      <c r="I26" s="12">
        <f t="shared" si="3"/>
        <v>3500</v>
      </c>
      <c r="K26" s="17">
        <v>3500</v>
      </c>
      <c r="L26" s="14">
        <f t="shared" si="4"/>
        <v>0</v>
      </c>
      <c r="M26" s="39">
        <f t="shared" si="0"/>
        <v>0</v>
      </c>
      <c r="N26" s="39">
        <f t="shared" si="1"/>
        <v>3500</v>
      </c>
      <c r="O26" s="15">
        <f t="shared" si="5"/>
        <v>3500</v>
      </c>
      <c r="Q26" s="20"/>
      <c r="S26" s="6"/>
    </row>
    <row r="27" spans="1:19" s="3" customFormat="1" ht="16.5" customHeight="1" thickBot="1" x14ac:dyDescent="0.3">
      <c r="A27" s="59"/>
      <c r="B27" s="59"/>
      <c r="C27" s="59"/>
      <c r="D27" s="59"/>
      <c r="E27" s="59"/>
      <c r="F27" s="433" t="str">
        <f>A12</f>
        <v>Dojírna SBS 2x1x16 - Volitelné doplňky k hrazení</v>
      </c>
      <c r="G27" s="434"/>
      <c r="H27" s="69" t="s">
        <v>8</v>
      </c>
      <c r="I27" s="70">
        <f>SUM(I16:I26)</f>
        <v>580900</v>
      </c>
      <c r="J27"/>
      <c r="K27" s="19"/>
      <c r="L27"/>
      <c r="M27"/>
      <c r="N27"/>
      <c r="Q27" s="53">
        <f>O28-I27</f>
        <v>0</v>
      </c>
    </row>
    <row r="28" spans="1:19" s="3" customFormat="1" ht="16.5" thickBot="1" x14ac:dyDescent="0.3">
      <c r="A28" s="59"/>
      <c r="B28" s="59"/>
      <c r="C28" s="59"/>
      <c r="D28" s="59"/>
      <c r="E28" s="59"/>
      <c r="F28" s="433"/>
      <c r="G28" s="434"/>
      <c r="H28" s="58" t="s">
        <v>46</v>
      </c>
      <c r="I28" s="29">
        <v>110560</v>
      </c>
      <c r="J28"/>
      <c r="K28" s="24"/>
      <c r="L28"/>
      <c r="M28"/>
      <c r="N28"/>
      <c r="O28" s="52">
        <f>SUM(O16:O27)</f>
        <v>580900</v>
      </c>
    </row>
    <row r="29" spans="1:19" s="3" customFormat="1" ht="15" customHeight="1" thickBot="1" x14ac:dyDescent="0.3">
      <c r="A29" s="59"/>
      <c r="B29" s="59"/>
      <c r="C29" s="59"/>
      <c r="D29" s="59"/>
      <c r="E29" s="59"/>
      <c r="F29" s="433"/>
      <c r="G29" s="434"/>
      <c r="H29" s="42"/>
      <c r="I29" s="43"/>
      <c r="J29"/>
      <c r="K29"/>
      <c r="L29"/>
      <c r="M29"/>
      <c r="N29"/>
      <c r="S29" s="6"/>
    </row>
    <row r="30" spans="1:19" s="3" customFormat="1" ht="15.75" customHeight="1" thickBot="1" x14ac:dyDescent="0.3">
      <c r="A30" s="59"/>
      <c r="B30" s="59"/>
      <c r="C30" s="59"/>
      <c r="D30" s="59"/>
      <c r="E30" s="59"/>
      <c r="F30" s="435"/>
      <c r="G30" s="436"/>
      <c r="H30" s="44" t="s">
        <v>47</v>
      </c>
      <c r="I30" s="45">
        <f>SUM(I27:I29)</f>
        <v>691460</v>
      </c>
      <c r="J30"/>
      <c r="K30"/>
      <c r="L30"/>
      <c r="M30"/>
      <c r="N30"/>
      <c r="S30" s="6"/>
    </row>
    <row r="31" spans="1:19" s="3" customFormat="1" ht="15.75" customHeight="1" thickBot="1" x14ac:dyDescent="0.3">
      <c r="A31" s="38"/>
      <c r="B31" s="38"/>
      <c r="C31" s="38"/>
      <c r="D31" s="38"/>
      <c r="E31" s="38"/>
      <c r="F31" s="97"/>
      <c r="G31" s="97"/>
      <c r="H31" s="42"/>
      <c r="I31" s="43"/>
      <c r="J31"/>
      <c r="K31"/>
      <c r="L31"/>
      <c r="M31"/>
      <c r="N31"/>
      <c r="S31" s="6"/>
    </row>
    <row r="32" spans="1:19" s="3" customFormat="1" ht="15.75" customHeight="1" thickBot="1" x14ac:dyDescent="0.3">
      <c r="A32" s="411" t="s">
        <v>66</v>
      </c>
      <c r="B32" s="412"/>
      <c r="C32" s="413"/>
      <c r="H32" s="1"/>
      <c r="I32" s="2"/>
      <c r="J32"/>
      <c r="K32"/>
      <c r="L32"/>
      <c r="M32"/>
      <c r="N32"/>
    </row>
    <row r="33" spans="1:19" s="3" customFormat="1" ht="15" customHeight="1" thickBot="1" x14ac:dyDescent="0.3">
      <c r="B33" s="4"/>
      <c r="H33" s="1"/>
      <c r="I33" s="2"/>
      <c r="J33"/>
      <c r="K33"/>
      <c r="L33"/>
      <c r="M33"/>
      <c r="N33"/>
    </row>
    <row r="34" spans="1:19" s="3" customFormat="1" ht="16.5" customHeight="1" thickBot="1" x14ac:dyDescent="0.3">
      <c r="A34" s="110"/>
      <c r="B34" s="110"/>
      <c r="C34" s="110" t="str">
        <f>C14</f>
        <v>Hadačka</v>
      </c>
      <c r="D34" s="414" t="str">
        <f>A32</f>
        <v>Volitelné doplňky k chladícímu silu</v>
      </c>
      <c r="E34" s="415"/>
      <c r="F34" s="415"/>
      <c r="G34" s="415"/>
      <c r="H34" s="414"/>
      <c r="I34" s="416"/>
      <c r="J34"/>
      <c r="K34" s="7"/>
      <c r="L34" s="8" t="s">
        <v>3</v>
      </c>
      <c r="M34" s="8" t="s">
        <v>11</v>
      </c>
      <c r="N34" s="8" t="s">
        <v>14</v>
      </c>
      <c r="O34" s="13"/>
    </row>
    <row r="35" spans="1:19" s="3" customFormat="1" ht="30" customHeight="1" thickBot="1" x14ac:dyDescent="0.3">
      <c r="A35" s="111" t="s">
        <v>4</v>
      </c>
      <c r="B35" s="111" t="s">
        <v>5</v>
      </c>
      <c r="C35" s="111" t="s">
        <v>17</v>
      </c>
      <c r="D35" s="111" t="s">
        <v>6</v>
      </c>
      <c r="E35" s="111" t="s">
        <v>7</v>
      </c>
      <c r="F35" s="112" t="s">
        <v>91</v>
      </c>
      <c r="G35" s="113" t="s">
        <v>90</v>
      </c>
      <c r="H35" s="111" t="s">
        <v>18</v>
      </c>
      <c r="I35" s="114" t="s">
        <v>8</v>
      </c>
      <c r="J35"/>
      <c r="K35" s="18" t="s">
        <v>10</v>
      </c>
      <c r="L35" s="21">
        <v>0</v>
      </c>
      <c r="M35" s="22">
        <v>0</v>
      </c>
      <c r="N35" s="23">
        <v>1</v>
      </c>
      <c r="O35" s="16" t="s">
        <v>15</v>
      </c>
    </row>
    <row r="36" spans="1:19" s="5" customFormat="1" ht="15.75" customHeight="1" x14ac:dyDescent="0.25">
      <c r="A36" s="64"/>
      <c r="B36" s="107"/>
      <c r="C36" s="31" t="s">
        <v>86</v>
      </c>
      <c r="D36" s="30"/>
      <c r="E36" s="31"/>
      <c r="F36" s="92" t="s">
        <v>9</v>
      </c>
      <c r="G36" s="67">
        <v>1</v>
      </c>
      <c r="H36" s="65">
        <f>K36+L36+M36</f>
        <v>0</v>
      </c>
      <c r="I36" s="32">
        <f>G36*H36</f>
        <v>0</v>
      </c>
      <c r="K36" s="17">
        <v>0</v>
      </c>
      <c r="L36" s="14">
        <f>N36-K36</f>
        <v>0</v>
      </c>
      <c r="M36" s="14">
        <f>CEILING(K36*$M$35,1)</f>
        <v>0</v>
      </c>
      <c r="N36" s="14">
        <f>CEILING(K36*$N$35,1)</f>
        <v>0</v>
      </c>
      <c r="O36" s="15">
        <f>K36*G36</f>
        <v>0</v>
      </c>
      <c r="Q36" s="20"/>
      <c r="S36" s="6"/>
    </row>
    <row r="37" spans="1:19" s="5" customFormat="1" ht="21.75" customHeight="1" x14ac:dyDescent="0.25">
      <c r="A37" s="28"/>
      <c r="B37" s="94"/>
      <c r="C37" s="25" t="s">
        <v>68</v>
      </c>
      <c r="D37" s="9"/>
      <c r="E37" s="25" t="s">
        <v>67</v>
      </c>
      <c r="F37" s="91" t="s">
        <v>9</v>
      </c>
      <c r="G37" s="40">
        <v>1</v>
      </c>
      <c r="H37" s="68">
        <f>K37+L37+M37</f>
        <v>61457</v>
      </c>
      <c r="I37" s="11">
        <f>G37*H37</f>
        <v>61457</v>
      </c>
      <c r="K37" s="17">
        <v>61457</v>
      </c>
      <c r="L37" s="14">
        <f>N37-K37</f>
        <v>0</v>
      </c>
      <c r="M37" s="14">
        <f>CEILING(K37*$M$35,1)</f>
        <v>0</v>
      </c>
      <c r="N37" s="14">
        <f>CEILING(K37*$N$35,1)</f>
        <v>61457</v>
      </c>
      <c r="O37" s="15">
        <f>K37*G37</f>
        <v>61457</v>
      </c>
      <c r="Q37" s="20"/>
      <c r="S37" s="6"/>
    </row>
    <row r="38" spans="1:19" s="5" customFormat="1" ht="24.75" customHeight="1" x14ac:dyDescent="0.25">
      <c r="A38" s="28"/>
      <c r="B38" s="94"/>
      <c r="C38" s="25" t="s">
        <v>65</v>
      </c>
      <c r="D38" s="9"/>
      <c r="E38" s="25"/>
      <c r="F38" s="91" t="s">
        <v>9</v>
      </c>
      <c r="G38" s="40">
        <v>1</v>
      </c>
      <c r="H38" s="68">
        <f>K38+L38+M38</f>
        <v>11367</v>
      </c>
      <c r="I38" s="11">
        <f>G38*H38</f>
        <v>11367</v>
      </c>
      <c r="K38" s="17">
        <v>11367</v>
      </c>
      <c r="L38" s="14">
        <f>N38-K38</f>
        <v>0</v>
      </c>
      <c r="M38" s="14">
        <f>CEILING(K38*$M$35,1)</f>
        <v>0</v>
      </c>
      <c r="N38" s="14">
        <f>CEILING(K38*$N$35,1)</f>
        <v>11367</v>
      </c>
      <c r="O38" s="15">
        <f>K38*G38</f>
        <v>11367</v>
      </c>
      <c r="Q38" s="20"/>
      <c r="S38" s="6"/>
    </row>
    <row r="39" spans="1:19" s="5" customFormat="1" ht="15.75" customHeight="1" thickBot="1" x14ac:dyDescent="0.3">
      <c r="A39" s="33"/>
      <c r="B39" s="93"/>
      <c r="C39" s="26" t="s">
        <v>87</v>
      </c>
      <c r="D39" s="10"/>
      <c r="E39" s="26"/>
      <c r="F39" s="90" t="s">
        <v>9</v>
      </c>
      <c r="G39" s="41">
        <v>1</v>
      </c>
      <c r="H39" s="66">
        <f>K39+L39+M39</f>
        <v>0</v>
      </c>
      <c r="I39" s="12">
        <f>G39*H39</f>
        <v>0</v>
      </c>
      <c r="K39" s="17">
        <v>0</v>
      </c>
      <c r="L39" s="14">
        <f>N39-K39</f>
        <v>0</v>
      </c>
      <c r="M39" s="14">
        <f>CEILING(K39*$M$35,1)</f>
        <v>0</v>
      </c>
      <c r="N39" s="14">
        <f>CEILING(K39*$N$35,1)</f>
        <v>0</v>
      </c>
      <c r="O39" s="15">
        <f>K39*G39</f>
        <v>0</v>
      </c>
      <c r="Q39" s="20"/>
      <c r="S39" s="6"/>
    </row>
    <row r="40" spans="1:19" s="3" customFormat="1" ht="16.5" customHeight="1" thickBot="1" x14ac:dyDescent="0.3">
      <c r="A40" s="46"/>
      <c r="B40" s="34"/>
      <c r="C40" s="34"/>
      <c r="D40" s="34"/>
      <c r="E40" s="34"/>
      <c r="F40" s="353" t="str">
        <f>D34</f>
        <v>Volitelné doplňky k chladícímu silu</v>
      </c>
      <c r="G40" s="354"/>
      <c r="H40" s="61" t="s">
        <v>8</v>
      </c>
      <c r="I40" s="62">
        <f>SUM(I37:I38)</f>
        <v>72824</v>
      </c>
      <c r="J40"/>
      <c r="K40" s="19"/>
      <c r="L40"/>
      <c r="M40"/>
      <c r="N40"/>
      <c r="Q40" s="53">
        <f>O41-I40</f>
        <v>0</v>
      </c>
    </row>
    <row r="41" spans="1:19" s="3" customFormat="1" ht="16.5" thickBot="1" x14ac:dyDescent="0.3">
      <c r="A41" s="34"/>
      <c r="B41" s="34"/>
      <c r="C41" s="34"/>
      <c r="D41" s="34"/>
      <c r="E41" s="34"/>
      <c r="F41" s="353"/>
      <c r="G41" s="354"/>
      <c r="H41" s="35" t="s">
        <v>46</v>
      </c>
      <c r="I41" s="29">
        <v>0</v>
      </c>
      <c r="J41"/>
      <c r="K41" s="24"/>
      <c r="L41"/>
      <c r="M41"/>
      <c r="N41"/>
      <c r="O41" s="52">
        <f>SUM(O37:O40)</f>
        <v>72824</v>
      </c>
    </row>
    <row r="42" spans="1:19" s="3" customFormat="1" ht="15" customHeight="1" thickBot="1" x14ac:dyDescent="0.3">
      <c r="A42" s="34"/>
      <c r="B42" s="34"/>
      <c r="C42" s="34"/>
      <c r="D42" s="34"/>
      <c r="E42" s="34"/>
      <c r="F42" s="353"/>
      <c r="G42" s="354"/>
      <c r="H42" s="54"/>
      <c r="I42" s="55"/>
      <c r="J42"/>
      <c r="K42"/>
      <c r="L42"/>
      <c r="M42"/>
      <c r="N42"/>
      <c r="S42" s="6"/>
    </row>
    <row r="43" spans="1:19" s="3" customFormat="1" ht="15.75" customHeight="1" thickBot="1" x14ac:dyDescent="0.3">
      <c r="A43" s="34"/>
      <c r="B43" s="34"/>
      <c r="C43" s="34"/>
      <c r="D43" s="34"/>
      <c r="E43" s="34"/>
      <c r="F43" s="355"/>
      <c r="G43" s="356"/>
      <c r="H43" s="56" t="s">
        <v>47</v>
      </c>
      <c r="I43" s="57">
        <f>SUM(I40:I42)</f>
        <v>72824</v>
      </c>
      <c r="J43"/>
      <c r="K43"/>
      <c r="L43"/>
      <c r="M43"/>
      <c r="N43"/>
      <c r="S43" s="6"/>
    </row>
    <row r="44" spans="1:19" s="3" customFormat="1" ht="15.75" customHeight="1" thickBot="1" x14ac:dyDescent="0.3">
      <c r="A44" s="34"/>
      <c r="B44" s="34"/>
      <c r="C44" s="34"/>
      <c r="D44" s="34"/>
      <c r="E44" s="34"/>
      <c r="F44" s="60"/>
      <c r="G44" s="60"/>
      <c r="H44" s="54"/>
      <c r="I44" s="55"/>
      <c r="J44"/>
      <c r="K44"/>
      <c r="L44"/>
      <c r="M44"/>
      <c r="N44"/>
      <c r="S44" s="6"/>
    </row>
    <row r="45" spans="1:19" s="3" customFormat="1" ht="16.5" customHeight="1" thickBot="1" x14ac:dyDescent="0.3">
      <c r="A45" s="417" t="s">
        <v>83</v>
      </c>
      <c r="B45" s="418"/>
      <c r="C45" s="418"/>
      <c r="D45" s="418"/>
      <c r="E45" s="418"/>
      <c r="F45" s="418"/>
      <c r="G45" s="419"/>
      <c r="H45" s="47" t="s">
        <v>8</v>
      </c>
      <c r="I45" s="48">
        <f>I27+I40</f>
        <v>653724</v>
      </c>
    </row>
    <row r="46" spans="1:19" s="3" customFormat="1" ht="18.75" customHeight="1" thickBot="1" x14ac:dyDescent="0.3">
      <c r="A46" s="420"/>
      <c r="B46" s="421"/>
      <c r="C46" s="421"/>
      <c r="D46" s="421"/>
      <c r="E46" s="421"/>
      <c r="F46" s="421"/>
      <c r="G46" s="422"/>
      <c r="H46" s="47" t="s">
        <v>46</v>
      </c>
      <c r="I46" s="48">
        <f>I28</f>
        <v>110560</v>
      </c>
    </row>
    <row r="47" spans="1:19" s="3" customFormat="1" ht="16.5" customHeight="1" thickBot="1" x14ac:dyDescent="0.3">
      <c r="A47" s="420"/>
      <c r="B47" s="421"/>
      <c r="C47" s="421"/>
      <c r="D47" s="421"/>
      <c r="E47" s="421"/>
      <c r="F47" s="421"/>
      <c r="G47" s="422"/>
      <c r="H47" s="49"/>
      <c r="I47" s="50"/>
    </row>
    <row r="48" spans="1:19" s="3" customFormat="1" ht="16.5" thickBot="1" x14ac:dyDescent="0.3">
      <c r="A48" s="423"/>
      <c r="B48" s="424"/>
      <c r="C48" s="424"/>
      <c r="D48" s="424"/>
      <c r="E48" s="424"/>
      <c r="F48" s="424"/>
      <c r="G48" s="425"/>
      <c r="H48" s="51" t="s">
        <v>47</v>
      </c>
      <c r="I48" s="48">
        <f>SUM(I45:I46)</f>
        <v>764284</v>
      </c>
    </row>
    <row r="49" spans="1:19" s="3" customFormat="1" ht="15.75" x14ac:dyDescent="0.25">
      <c r="A49" s="99"/>
      <c r="B49" s="99"/>
      <c r="C49" s="99"/>
      <c r="D49" s="99"/>
      <c r="E49" s="99"/>
      <c r="F49" s="99"/>
      <c r="G49" s="99"/>
      <c r="H49" s="105"/>
      <c r="I49" s="106"/>
    </row>
    <row r="50" spans="1:19" x14ac:dyDescent="0.25">
      <c r="A50" s="3" t="s">
        <v>48</v>
      </c>
      <c r="B50" s="3"/>
      <c r="C50" s="3"/>
      <c r="D50" s="3"/>
      <c r="E50" s="3"/>
    </row>
    <row r="51" spans="1:19" x14ac:dyDescent="0.25">
      <c r="A51" s="3"/>
      <c r="B51" s="3"/>
      <c r="C51" s="3"/>
      <c r="D51" s="3"/>
      <c r="E51" s="3"/>
    </row>
    <row r="52" spans="1:19" x14ac:dyDescent="0.25">
      <c r="A52" s="36" t="s">
        <v>49</v>
      </c>
      <c r="B52" s="3"/>
      <c r="C52" s="3"/>
      <c r="D52" s="3"/>
      <c r="E52" s="3"/>
    </row>
    <row r="53" spans="1:19" x14ac:dyDescent="0.25">
      <c r="A53" s="37" t="s">
        <v>50</v>
      </c>
      <c r="B53" s="3"/>
      <c r="C53" s="3"/>
      <c r="D53" s="3"/>
      <c r="E53" s="3"/>
    </row>
    <row r="54" spans="1:19" x14ac:dyDescent="0.25">
      <c r="A54" s="37" t="s">
        <v>51</v>
      </c>
      <c r="B54" s="3"/>
      <c r="C54" s="3"/>
      <c r="D54" s="3"/>
      <c r="E54" s="3"/>
    </row>
    <row r="55" spans="1:19" x14ac:dyDescent="0.25">
      <c r="A55" s="3" t="s">
        <v>52</v>
      </c>
      <c r="B55" s="3"/>
      <c r="C55" s="3"/>
      <c r="D55" s="3"/>
      <c r="E55" s="3"/>
    </row>
    <row r="56" spans="1:19" x14ac:dyDescent="0.25">
      <c r="A56" s="3"/>
      <c r="B56" s="3"/>
      <c r="C56" s="3"/>
      <c r="D56" s="3"/>
      <c r="E56" s="3"/>
    </row>
    <row r="57" spans="1:19" x14ac:dyDescent="0.25">
      <c r="A57" s="36" t="s">
        <v>53</v>
      </c>
      <c r="B57" s="3"/>
      <c r="C57" s="3"/>
      <c r="D57" s="3"/>
      <c r="E57" s="3"/>
    </row>
    <row r="58" spans="1:19" s="3" customFormat="1" ht="15" customHeight="1" x14ac:dyDescent="0.25">
      <c r="A58" s="3" t="s">
        <v>54</v>
      </c>
      <c r="F58" s="108"/>
      <c r="G58" s="108"/>
      <c r="H58" s="108"/>
      <c r="I58" s="109"/>
      <c r="J58"/>
      <c r="K58"/>
      <c r="L58"/>
      <c r="M58"/>
      <c r="N58"/>
      <c r="S58" s="6"/>
    </row>
    <row r="59" spans="1:19" s="3" customFormat="1" ht="15" customHeight="1" x14ac:dyDescent="0.25">
      <c r="A59" s="3" t="s">
        <v>88</v>
      </c>
      <c r="F59" s="108"/>
      <c r="G59" s="108"/>
      <c r="H59" s="108"/>
      <c r="I59" s="109"/>
      <c r="J59"/>
      <c r="K59"/>
      <c r="L59"/>
      <c r="M59"/>
      <c r="N59"/>
      <c r="S59" s="6"/>
    </row>
    <row r="60" spans="1:19" x14ac:dyDescent="0.25">
      <c r="A60" s="3" t="s">
        <v>55</v>
      </c>
      <c r="B60" s="3"/>
      <c r="C60" s="3"/>
      <c r="D60" s="3"/>
      <c r="E60" s="3"/>
    </row>
    <row r="61" spans="1:19" x14ac:dyDescent="0.25">
      <c r="A61" s="3" t="s">
        <v>56</v>
      </c>
      <c r="B61" s="3"/>
      <c r="C61" s="3"/>
      <c r="D61" s="3"/>
      <c r="E61" s="3"/>
    </row>
    <row r="62" spans="1:19" x14ac:dyDescent="0.25">
      <c r="A62" s="3"/>
      <c r="B62" s="3"/>
      <c r="C62" s="3"/>
      <c r="D62" s="3"/>
      <c r="E62" s="3"/>
    </row>
    <row r="63" spans="1:19" x14ac:dyDescent="0.25">
      <c r="A63" s="3" t="s">
        <v>57</v>
      </c>
      <c r="B63" s="3"/>
      <c r="C63" s="3"/>
      <c r="D63" s="3"/>
      <c r="E63" s="3"/>
    </row>
  </sheetData>
  <mergeCells count="17">
    <mergeCell ref="F27:G30"/>
    <mergeCell ref="A12:D12"/>
    <mergeCell ref="D14:G14"/>
    <mergeCell ref="H14:I14"/>
    <mergeCell ref="A8:C8"/>
    <mergeCell ref="A10:I10"/>
    <mergeCell ref="A2:I2"/>
    <mergeCell ref="A3:I3"/>
    <mergeCell ref="A4:I4"/>
    <mergeCell ref="A5:I5"/>
    <mergeCell ref="A7:C7"/>
    <mergeCell ref="G7:H7"/>
    <mergeCell ref="A32:C32"/>
    <mergeCell ref="D34:G34"/>
    <mergeCell ref="H34:I34"/>
    <mergeCell ref="F40:G43"/>
    <mergeCell ref="A45:G48"/>
  </mergeCells>
  <pageMargins left="0.70866141732283472" right="0.70866141732283472" top="0.78740157480314965" bottom="0.78740157480314965" header="0.31496062992125984" footer="0.31496062992125984"/>
  <pageSetup paperSize="9" scale="78" fitToHeight="0" orientation="landscape" r:id="rId1"/>
  <headerFooter>
    <oddFooter>Stránka &amp;P z &amp;N</oddFooter>
  </headerFooter>
  <rowBreaks count="1" manualBreakCount="1">
    <brk id="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Suma</vt:lpstr>
      <vt:lpstr>Technologie - kejdová část</vt:lpstr>
      <vt:lpstr>Technologie - stlaná část</vt:lpstr>
      <vt:lpstr>Čerpání a michání kejdy</vt:lpstr>
      <vt:lpstr>Chlazení mléka</vt:lpstr>
      <vt:lpstr>Dojící robot</vt:lpstr>
      <vt:lpstr>Volitelné doplňky</vt:lpstr>
      <vt:lpstr>'Čerpání a michání kejdy'!Oblast_tisku</vt:lpstr>
      <vt:lpstr>'Dojící robot'!Oblast_tisku</vt:lpstr>
      <vt:lpstr>Suma!Oblast_tisku</vt:lpstr>
      <vt:lpstr>'Technologie - kejdová část'!Oblast_tisku</vt:lpstr>
      <vt:lpstr>'Technologie - stlaná část'!Oblast_tisku</vt:lpstr>
      <vt:lpstr>'Volitelné doplňky'!Oblast_tisku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2026-01-27T08:33:51Z</cp:lastPrinted>
  <dcterms:created xsi:type="dcterms:W3CDTF">2015-11-19T13:36:28Z</dcterms:created>
  <dcterms:modified xsi:type="dcterms:W3CDTF">2026-03-03T11:09:32Z</dcterms:modified>
</cp:coreProperties>
</file>