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aaa5b2816b7f7730/Dokumenty/PRV/KRAVÍN/Rozpočet/"/>
    </mc:Choice>
  </mc:AlternateContent>
  <xr:revisionPtr revIDLastSave="3" documentId="11_FC9CDBD074C938F8F77F5AF0378CFF4CCA15F56C" xr6:coauthVersionLast="47" xr6:coauthVersionMax="47" xr10:uidLastSave="{57D971C1-C4E5-44F4-BCFC-73270A0A285A}"/>
  <bookViews>
    <workbookView xWindow="-33017" yWindow="-103" windowWidth="33120" windowHeight="18720" activeTab="4" xr2:uid="{00000000-000D-0000-FFFF-FFFF00000000}"/>
  </bookViews>
  <sheets>
    <sheet name="Pokyny" sheetId="1" r:id="rId1"/>
    <sheet name="Souhrn_pro_firmy" sheetId="2" r:id="rId2"/>
    <sheet name="Slepy_vykaz_pro_poptani" sheetId="3" r:id="rId3"/>
    <sheet name="Poptavkove_balicky" sheetId="4" r:id="rId4"/>
    <sheet name="Nejasnosti_a_poznamk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2" l="1"/>
  <c r="D20" i="2"/>
  <c r="C20" i="2"/>
  <c r="D19" i="2"/>
  <c r="C19" i="2"/>
  <c r="B19" i="2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B25" i="2" l="1"/>
  <c r="B26" i="2" s="1"/>
</calcChain>
</file>

<file path=xl/sharedStrings.xml><?xml version="1.0" encoding="utf-8"?>
<sst xmlns="http://schemas.openxmlformats.org/spreadsheetml/2006/main" count="721" uniqueCount="394">
  <si>
    <t>PŘÍSTAVBA STÁJE – KOMPLET FIRMY</t>
  </si>
  <si>
    <t>České Lhotice · investor Jiří Pecina · změna stavby před dokončením 05/2026 · REV03 · cenová hladina 08/2026</t>
  </si>
  <si>
    <t>ÚČEL SOUBORU</t>
  </si>
  <si>
    <t>Slepý výkaz modelového zbývajícího rozsahu dotačního baseline k předané fázi. Nejde automaticky o současný rozsah poptávky; před zadáním realizace musí investor vydat samostatný rozdílový soupis pozdějších prací.</t>
  </si>
  <si>
    <t>PRAVIDLA ČTENÍ</t>
  </si>
  <si>
    <t>1</t>
  </si>
  <si>
    <t>Rozsah baseline</t>
  </si>
  <si>
    <t>Oceňuje se množství uvedené ve výkazu jako stav dotačního baseline; později provedené práce nejsou odečteny.</t>
  </si>
  <si>
    <t>2</t>
  </si>
  <si>
    <t>Cena práce</t>
  </si>
  <si>
    <t>Zahrnout mzdy, režii, nářadí, pomocné práce a běžné přesuny dané profese.</t>
  </si>
  <si>
    <t>3</t>
  </si>
  <si>
    <t>Cena materiálu</t>
  </si>
  <si>
    <t>Zahrnout materiál, běžný prořez, spojovací prvky, obaly a standardní dodání výrobku. P09 oceňuje jen souhrnnou logistiku a koordinované vykládky v areálu.</t>
  </si>
  <si>
    <t>4</t>
  </si>
  <si>
    <t>Žluté buňky</t>
  </si>
  <si>
    <t>Vyplnit JC práce a JC materiál bez DPH. Nenechávat skryté paušály mimo výkaz.</t>
  </si>
  <si>
    <t>5</t>
  </si>
  <si>
    <t>Nejasnosti</t>
  </si>
  <si>
    <t>Odchylky a výluky popsat v posledním listu; nenahrazovat je nulovou cenou bez komentáře.</t>
  </si>
  <si>
    <t>KLÍČOVÝ ROZSAH A OMEZENÍ</t>
  </si>
  <si>
    <t>Dotační baseline</t>
  </si>
  <si>
    <t>Fáze doložená soupisem prací a fotografií označenou v názvu datem 29. 8. 2025. Před objednáním porovnat s aktuálním stavem.</t>
  </si>
  <si>
    <t>Úpravy 2. NP</t>
  </si>
  <si>
    <t>Dotčená čistá plocha 86,35 m²; příčky jsou vykázány v deníku, fotografie je však neověřuje. Návaznost na aktuální PD je nutné prověřit na místě.</t>
  </si>
  <si>
    <t>Technologie</t>
  </si>
  <si>
    <t>Chladicí tank, záložní generátor a technologický zdroj TV nejsou součástí dodávky. Ocenit jen výslovně uvedené stavební a budovové instalační přípravy; bez technologického propojení, zkoušek a uvedení zařízení do provozu.</t>
  </si>
  <si>
    <t>Výplně</t>
  </si>
  <si>
    <t>Chybí výpis otvorů. U oken je bezpečně známá šířka 1 250 mm, nikoli výška.</t>
  </si>
  <si>
    <t>Cena</t>
  </si>
  <si>
    <t>Kontrolní rozpočtová cena, nikoli závazná nabídka zhotovitele. Cenový základ významných oblastí byl aktualizován k 08/2026; před objednáním jej nahradit konkrétními nabídkami.</t>
  </si>
  <si>
    <t>REVIZE A KONTAKT</t>
  </si>
  <si>
    <t>REV03</t>
  </si>
  <si>
    <t>Důvod revize</t>
  </si>
  <si>
    <t>Uzamčení dotačního baseline, oprava let v evidenci na 2024 a odstranění technologického napojení tanku mimo povolené přípravy.</t>
  </si>
  <si>
    <t>Zpracoval</t>
  </si>
  <si>
    <t>DomyGo</t>
  </si>
  <si>
    <t>domygo@seznam.cz · 604 594 284</t>
  </si>
  <si>
    <t>SOUHRN PRO UCHAZEČE</t>
  </si>
  <si>
    <t>Přístavba stáje – model dokončení z dotačního baseline · REV03 · částky bez DPH · před objednáním porovnat s aktuálním stavem</t>
  </si>
  <si>
    <t>VSTUP</t>
  </si>
  <si>
    <t>HODNOTA</t>
  </si>
  <si>
    <t>DPH</t>
  </si>
  <si>
    <t>Platnost nabídky (dnů)</t>
  </si>
  <si>
    <t>Nabízená doba realizace (týdnů)</t>
  </si>
  <si>
    <t>Referenční harmonogram (týdnů)</t>
  </si>
  <si>
    <t>NABÍDKOVÉ BALÍČKY</t>
  </si>
  <si>
    <t>Balíček</t>
  </si>
  <si>
    <t>Počet položek</t>
  </si>
  <si>
    <t>Cena bez DPH</t>
  </si>
  <si>
    <t>Stav ocenění</t>
  </si>
  <si>
    <t>P01 Koordinace a staveniště</t>
  </si>
  <si>
    <t>P02 Stavební konstrukce</t>
  </si>
  <si>
    <t>P03 Střecha a obálka</t>
  </si>
  <si>
    <t>P04 Interiéry a povrchy</t>
  </si>
  <si>
    <t>P05 Elektro</t>
  </si>
  <si>
    <t>P06 ZTI a sanita</t>
  </si>
  <si>
    <t>P07 VZT</t>
  </si>
  <si>
    <t>P08 Venkovní práce</t>
  </si>
  <si>
    <t>P09 Dokončení a doklady</t>
  </si>
  <si>
    <t>CELKEM NABÍDKA</t>
  </si>
  <si>
    <t>REKAPITULACE</t>
  </si>
  <si>
    <t>Cena včetně DPH</t>
  </si>
  <si>
    <t>SLEPÝ VÝKAZ PRO POPTÁNÍ</t>
  </si>
  <si>
    <t>REV03 · modelově zbývající rozsah dotačního baseline · nejde automaticky o aktuální poptávku · JC bez DPH do žlutých buněk</t>
  </si>
  <si>
    <t>Pol.</t>
  </si>
  <si>
    <t>Oddíl</t>
  </si>
  <si>
    <t>Profese</t>
  </si>
  <si>
    <t>Popis položky</t>
  </si>
  <si>
    <t>MJ</t>
  </si>
  <si>
    <t>Množství k ocenění</t>
  </si>
  <si>
    <t>Poznámka k ocenění</t>
  </si>
  <si>
    <t>JC práce</t>
  </si>
  <si>
    <t>JC materiál</t>
  </si>
  <si>
    <t>Cena celkem</t>
  </si>
  <si>
    <t>01 Příprava a vedlejší náklady</t>
  </si>
  <si>
    <t>VRN a příprava</t>
  </si>
  <si>
    <t>Koordinace provádění, kontrola návazností aktuální PD a skutečného stavu</t>
  </si>
  <si>
    <t>soubor</t>
  </si>
  <si>
    <t>Před zahájením dokončení ověřit stav k datu převzetí.</t>
  </si>
  <si>
    <t>Zařízení staveniště, provizorní energie, ochrany a průběžný úklid</t>
  </si>
  <si>
    <t>Částečně odpovídá záznamu 22. 2. 2024.</t>
  </si>
  <si>
    <t>Projekt a průzkumy</t>
  </si>
  <si>
    <t>Geodetické ověření osazení a výšek přístavby</t>
  </si>
  <si>
    <t>V předaných podkladech není zaměření skutečného provedení.</t>
  </si>
  <si>
    <t>Doplnění statického posouzení stropu 2. NP a napojení krovu</t>
  </si>
  <si>
    <t>Nutné před těžkou podlahou a uzavřením konstrukcí.</t>
  </si>
  <si>
    <t>Doplnění PBŘ a koordinace požárních prostupů</t>
  </si>
  <si>
    <t>PBŘ nebylo mezi předanými podklady.</t>
  </si>
  <si>
    <t>Dopracování prováděcích detailů profesí elektro, ZTI a VZT</t>
  </si>
  <si>
    <t>Dokumentace obsahuje pouze koncepční popis profesí.</t>
  </si>
  <si>
    <t>02 Bourání a přípomoce</t>
  </si>
  <si>
    <t>Demolice</t>
  </si>
  <si>
    <t>Demontáž a přeložení elektroměrového pilíře</t>
  </si>
  <si>
    <t>Rozpor zpráv; ověřit, zda již nebylo provedeno.</t>
  </si>
  <si>
    <t>Demontáž ocelových zárubní a dveřních křídel</t>
  </si>
  <si>
    <t>ks</t>
  </si>
  <si>
    <t>A01 uvádí 2 ks, B tuto demolici neuvádí.</t>
  </si>
  <si>
    <t>Lokální vybourání, drážky, prostupy a zapravení napojení</t>
  </si>
  <si>
    <t>Rozsah profesních prostupů není vykreslen.</t>
  </si>
  <si>
    <t>03 Zemní práce</t>
  </si>
  <si>
    <t>Zemní práce</t>
  </si>
  <si>
    <t>Kontrolní zkoušky zhutnění a únosnosti podloží</t>
  </si>
  <si>
    <t>V podkladech nejsou protokoly.</t>
  </si>
  <si>
    <t>05 Svislé a nosné konstrukce</t>
  </si>
  <si>
    <t>Ocelové konstrukce</t>
  </si>
  <si>
    <t>Lokální ocelové výměny a zesílení dle statického posouzení</t>
  </si>
  <si>
    <t>t</t>
  </si>
  <si>
    <t>Rozpočtová položka do doplnění statiky.</t>
  </si>
  <si>
    <t>06 Krov a střecha</t>
  </si>
  <si>
    <t>Krov</t>
  </si>
  <si>
    <t>Konstrukční řezivo C24 pro krov přístavby</t>
  </si>
  <si>
    <t>m3</t>
  </si>
  <si>
    <t>Kontrolní kusový dopočet z A06 dává bezpečné rozpočtové pásmo 3,8–4,1 m³ včetně cca 10 % odpadu; výkres nemá kusovník.</t>
  </si>
  <si>
    <t>Tesařské spoje, kotevní prvky a závitové tyče</t>
  </si>
  <si>
    <t>Dle A06 a napojení na stávající objekt.</t>
  </si>
  <si>
    <t>Impregnace dřevěných prvků</t>
  </si>
  <si>
    <t>Navázáno na rozpočtový objem krovu 4,0 m³; požadavek technické zprávy.</t>
  </si>
  <si>
    <t>Krytina</t>
  </si>
  <si>
    <t>Pojistná hydroizolace Dörken Dragofol včetně pásek</t>
  </si>
  <si>
    <t>m2</t>
  </si>
  <si>
    <t>Plocha střechy 65,96 m² + 10 % přesahy/prořezy.</t>
  </si>
  <si>
    <t>Kontralatě a střešní latě</t>
  </si>
  <si>
    <t>Rozměry latí ověřit podle A06 před objednáním.</t>
  </si>
  <si>
    <t>Trapézová krytina Lindab LTP45, tmavě zelená</t>
  </si>
  <si>
    <t>Včetně 10% prořezu a běžných spojovacích prvků; bez antikondenzačního filcu a nadstandardní povrchové úpravy.</t>
  </si>
  <si>
    <t>Klempířské práce</t>
  </si>
  <si>
    <t>Hřeben, okapnice, štítové a ukončovací lemování Lindab PLX</t>
  </si>
  <si>
    <t>bm</t>
  </si>
  <si>
    <t>Rozsah dopočten z geometrie střechy.</t>
  </si>
  <si>
    <t>Žlaby a svody včetně kotvení</t>
  </si>
  <si>
    <t>Okapní délka 18,78 bm; zbytek tvoří svody a napojení.</t>
  </si>
  <si>
    <t>Napojení nové střechy na stávající konstrukci</t>
  </si>
  <si>
    <t>Detail není samostatně vykreslen.</t>
  </si>
  <si>
    <t>Tesařské práce</t>
  </si>
  <si>
    <t>Dřevěný podhled přesahů a ochranný nátěr</t>
  </si>
  <si>
    <t>Rozsah dopočten z pohledů.</t>
  </si>
  <si>
    <t>07 Tepelné izolace a obálka</t>
  </si>
  <si>
    <t>Tepelné izolace</t>
  </si>
  <si>
    <t>XPS v podlaze přístavby tl. 40–70 mm</t>
  </si>
  <si>
    <t>Čistá plocha místností 1.10–1.14; tloušťku sjednotit dle skladby.</t>
  </si>
  <si>
    <t>PIR izolace podhledu 2. NP tl. 160 mm</t>
  </si>
  <si>
    <t>Plocha aktuálně měněných místností 2.04–2.13.</t>
  </si>
  <si>
    <t>Parotěsná a reflexní vrstva včetně utěsnění</t>
  </si>
  <si>
    <t>Přesahy zahrnuty orientačně.</t>
  </si>
  <si>
    <t>Podhledy</t>
  </si>
  <si>
    <t>PUR sendvičový stropní panel tl. 140 mm, lakovaný plech</t>
  </si>
  <si>
    <t>Přesná čistá plocha místností 1.10–1.14.</t>
  </si>
  <si>
    <t>SDK podhled EI30 DP3, dvojité protipožární opláštění</t>
  </si>
  <si>
    <t>Místnosti 2.07–2.13.</t>
  </si>
  <si>
    <t>Fasáda</t>
  </si>
  <si>
    <t>ETICS EPS 70F tl. 100 mm</t>
  </si>
  <si>
    <t>Geometrie tří exponovaných stěn dává hrubě cca 81,9 m² a po hlavních otvorech cca 74,6 m²; 82,0 m² je konzervativní objednací výměra včetně ostění a prořezu.</t>
  </si>
  <si>
    <t>Soklový XPS tl. 100 mm</t>
  </si>
  <si>
    <t>Exponovaný obvod 21,59 bm × 0,55 m před lokálními odečty.</t>
  </si>
  <si>
    <t>Výztužná vrstva ETICS s armovací tkaninou</t>
  </si>
  <si>
    <t>Součet rozpočtové čisté fasády a soklu.</t>
  </si>
  <si>
    <t>Silikonová omítka zrno 1,5 mm, šedá</t>
  </si>
  <si>
    <t>Barevný odstín potvrdit vzorkem.</t>
  </si>
  <si>
    <t>Soklová mozaiková omítka</t>
  </si>
  <si>
    <t>Výška soklu podle zprávy 0,55 m.</t>
  </si>
  <si>
    <t>08 Výplně otvorů</t>
  </si>
  <si>
    <t>Okna</t>
  </si>
  <si>
    <t>PVC okna š. 1 250 mm, tmavě hnědá, izolační trojsklo</t>
  </si>
  <si>
    <t>A03 ukazuje tři nové pozice 1250 (1000): šířka 1 250 mm a parapet 1 000 mm. Výšku oken nelze bezpečně určit.</t>
  </si>
  <si>
    <t>Vnější dveře</t>
  </si>
  <si>
    <t>PVC vnější dveře místnosti 1.10, 800/2 150 mm, tmavě hnědé</t>
  </si>
  <si>
    <t>Rozměr a pozice podle A03/A07; ověřit směr otevírání a skutečný stavební otvor.</t>
  </si>
  <si>
    <t>PVC vnější dveře místnosti 1.14, 800/2 150 mm, tmavě hnědé</t>
  </si>
  <si>
    <t>Rozměr a pozice podle A03; ověřit směr otevírání a skutečný stavební otvor.</t>
  </si>
  <si>
    <t>Vnější dveře místnosti 1.13, křídlo cca 900/1 970 mm</t>
  </si>
  <si>
    <t>A03 značí křídlo cca 900/1 970 mm a stavební otvor cca 1 000/2 050 mm; materiál a provedení potvrdit výpisem otvorů.</t>
  </si>
  <si>
    <t>Vnitřní dveře</t>
  </si>
  <si>
    <t>Vnitřní dřevěné dveře včetně ocelové zárubně</t>
  </si>
  <si>
    <t>Ve striktním rozsahu změny 05/2026 vychází z A03/A04 3 ks v přístavbě 1. NP a 9 ks v místnostech 2.04–2.13; 1.12 má otevřený průchod bez křídla. Rozměry ověřit výpisem otvorů.</t>
  </si>
  <si>
    <t>Požární dveře</t>
  </si>
  <si>
    <t>Požární dveřní komplet EW30 DP3-C na rozhraní změny 2. NP</t>
  </si>
  <si>
    <t>A04 označuje dveře do 2.03 jako EW30 DP3-C. Podmíněná položka do potvrzení rozsahu a klasifikace v PBŘ; při nepotřebnosti odečíst v plné výši.</t>
  </si>
  <si>
    <t>Vnější a vnitřní parapety/okapnice oken</t>
  </si>
  <si>
    <t>Tři okenní pozice; délku a provedení potvrdit zaměřením výrobce.</t>
  </si>
  <si>
    <t>Montáže</t>
  </si>
  <si>
    <t>Připojovací spára oken a dveří, parotěsné a difuzní pásky</t>
  </si>
  <si>
    <t>Tři okna a troje vnější dveře.</t>
  </si>
  <si>
    <t>Technické otvory</t>
  </si>
  <si>
    <t>Otevíravé větrací mříže technických místností</t>
  </si>
  <si>
    <t>Rozměry a požární vlastnosti doplnit.</t>
  </si>
  <si>
    <t>09 Vnitřní povrchy</t>
  </si>
  <si>
    <t>Omítky</t>
  </si>
  <si>
    <t>Vnitřní jádrová vápenocementová omítka</t>
  </si>
  <si>
    <t>Plocha je dopočet z aktuální dispozice.</t>
  </si>
  <si>
    <t>Štuková vrstva a lokální vyrovnání</t>
  </si>
  <si>
    <t>Před obklady upravit dle systému výrobce.</t>
  </si>
  <si>
    <t>Armování napojení rozdílných materiálů</t>
  </si>
  <si>
    <t>Rozsah podle napojení nových a stávajících konstrukcí.</t>
  </si>
  <si>
    <t>Omítaný strop místností 2.04–2.06</t>
  </si>
  <si>
    <t>Přesná plocha z legendy A04.</t>
  </si>
  <si>
    <t>Malby</t>
  </si>
  <si>
    <t>Penetrace a dvojnásobná omyvatelná malba</t>
  </si>
  <si>
    <t>Plocha po odečtu obkladů a včetně podhledů.</t>
  </si>
  <si>
    <t>Nátěry</t>
  </si>
  <si>
    <t>Protiprašný nátěr betonových podlah</t>
  </si>
  <si>
    <t>1.11–1.14 a 2.12.</t>
  </si>
  <si>
    <t>Nátěry kovových prvků a zárubní</t>
  </si>
  <si>
    <t>Plocha podle předpokládaného počtu zárubní.</t>
  </si>
  <si>
    <t>Tmely a spáry</t>
  </si>
  <si>
    <t>Pružné a hygienické tmely v provozních místnostech</t>
  </si>
  <si>
    <t>Včetně styku podlah a stěn.</t>
  </si>
  <si>
    <t>10 Podlahy a obklady</t>
  </si>
  <si>
    <t>Podlahové vrstvy</t>
  </si>
  <si>
    <t>Těžká plovoucí podlaha 2. NP včetně C12/15, sítě a obvodového pásku</t>
  </si>
  <si>
    <t>Provést až po statickém ověření stropu.</t>
  </si>
  <si>
    <t>Vyrovnání a spádování podkladů před finálními povrchy</t>
  </si>
  <si>
    <t>Aktuální čistá plocha 1. a 2. NP.</t>
  </si>
  <si>
    <t>Epoxidové podlahy</t>
  </si>
  <si>
    <t>Potravinářská epoxidová stěrka v mléčnici</t>
  </si>
  <si>
    <t>Místnost 1.10.</t>
  </si>
  <si>
    <t>PVC</t>
  </si>
  <si>
    <t>Svařované PVC podlahy</t>
  </si>
  <si>
    <t>Místnosti 2.05, 2.07, 2.08, 2.09 a 2.13.</t>
  </si>
  <si>
    <t>Vytažený PVC sokl v. 60 mm</t>
  </si>
  <si>
    <t>Obvod dopočten; ověřit ve výkazu místností.</t>
  </si>
  <si>
    <t>Obklady a dlažby</t>
  </si>
  <si>
    <t>Keramická dlažba</t>
  </si>
  <si>
    <t>Přesná plocha 2. NP dle legendy A04.</t>
  </si>
  <si>
    <t>Sokl z keramické dlažby</t>
  </si>
  <si>
    <t>Obvod dopočten.</t>
  </si>
  <si>
    <t>Keramický obklad stěn mléčnice do v. 2,00 m</t>
  </si>
  <si>
    <t>Plocha po orientačním odečtu otvorů.</t>
  </si>
  <si>
    <t>Keramický obklad WC a sprchy</t>
  </si>
  <si>
    <t>Výška podle provozu; přesný kladečský plán chybí.</t>
  </si>
  <si>
    <t>Hydroizolace</t>
  </si>
  <si>
    <t>Stěrková hydroizolace mokrých podlah a stěn</t>
  </si>
  <si>
    <t>Schomburg Aquafin 2K / ekvivalent dle PD.</t>
  </si>
  <si>
    <t>Rohové profily, dilatace, spárování a silikonování</t>
  </si>
  <si>
    <t>Součet obkladů stěn.</t>
  </si>
  <si>
    <t>11 Elektroinstalace</t>
  </si>
  <si>
    <t>Elektro</t>
  </si>
  <si>
    <t>Úprava hlavního rozvaděče a přeložení měření</t>
  </si>
  <si>
    <t>Bilanci příkonu v PD nutno přepočítat.</t>
  </si>
  <si>
    <t>Silnoproudé rozvody včetně kabelových tras</t>
  </si>
  <si>
    <t>bod</t>
  </si>
  <si>
    <t>Počet bodů je rozpočtový předpoklad.</t>
  </si>
  <si>
    <t>LED svítidla s odpovídajícím krytím</t>
  </si>
  <si>
    <t>Typy a luxy doplnit výpočtem osvětlení.</t>
  </si>
  <si>
    <t>Zásuvky a spínače včetně kompletace</t>
  </si>
  <si>
    <t>Krytí podle provozu místností.</t>
  </si>
  <si>
    <t>Průmyslové zásuvky a technologické vývody</t>
  </si>
  <si>
    <t>Výkony připojovaných zařízení potvrdit investorem.</t>
  </si>
  <si>
    <t>Přímotopná elektrická tělesa s individuální regulací</t>
  </si>
  <si>
    <t>Počet a výkony potvrdit tepelnou bilancí.</t>
  </si>
  <si>
    <t>Úprava hromosvodu a pospojování</t>
  </si>
  <si>
    <t>Zemnicí pásek je veden jako provedený; nadzemní část zbývá.</t>
  </si>
  <si>
    <t>Stavební a elektroinstalační příprava pro budoucí záložní generátor</t>
  </si>
  <si>
    <t>Pouze budovová kabelová a prostorová příprava; bez agregátu, ATS/přepínače dodávaného s technologií, finálního připojení a zprovoznění.</t>
  </si>
  <si>
    <t>Budovová elektro příprava napájení a řízení chladicího tanku</t>
  </si>
  <si>
    <t>Pouze budovová kabelová a prostorová příprava; bez tanku, technologického propojení, zkoušek a zprovoznění.</t>
  </si>
  <si>
    <t>Revize</t>
  </si>
  <si>
    <t>Výchozí revize elektro a hromosvodu</t>
  </si>
  <si>
    <t>Před předáním provozu.</t>
  </si>
  <si>
    <t>12 ZTI a sanita</t>
  </si>
  <si>
    <t>Vodovod</t>
  </si>
  <si>
    <t>Vnitřní rozvody studené a teplé vody</t>
  </si>
  <si>
    <t>Trasy nejsou ve výkresech profesí.</t>
  </si>
  <si>
    <t>Kanalizace</t>
  </si>
  <si>
    <t>Vnitřní splašková kanalizace nad deskou</t>
  </si>
  <si>
    <t>Napojení pod deskou je oceněno jako provedené.</t>
  </si>
  <si>
    <t>Dešťová kanalizace</t>
  </si>
  <si>
    <t>Podmíněná varianta nové dešťové kanalizace PVC KG DN125</t>
  </si>
  <si>
    <t>C3 kreslí trasu graficky cca 22–25 bm, zatímco B uvádí odvod na terén. Realizovat a vyúčtovat pouze po písemném určení koncového místa.</t>
  </si>
  <si>
    <t>Podlahové vpusti včetně zápachových uzávěrek</t>
  </si>
  <si>
    <t>Počet potvrdit podle technologického provozu.</t>
  </si>
  <si>
    <t>Teplá voda</t>
  </si>
  <si>
    <t>Rozdělovač a stavební příprava zdroje teplé vody</t>
  </si>
  <si>
    <t>Technologický zdroj teplé vody není zahrnut.</t>
  </si>
  <si>
    <t>Sanita</t>
  </si>
  <si>
    <t>Zařizovací předměty WC, sprcha, umyvadla a armatury</t>
  </si>
  <si>
    <t>Standard střední; přesný výpis sanity chybí.</t>
  </si>
  <si>
    <t>Izolace potrubí</t>
  </si>
  <si>
    <t>Tepelné a kondenzační izolace potrubí</t>
  </si>
  <si>
    <t>Rozsah navázán na předpokládané rozvody.</t>
  </si>
  <si>
    <t>Zkoušky</t>
  </si>
  <si>
    <t>Tlakové, těsnostní a funkční zkoušky ZTI</t>
  </si>
  <si>
    <t>Včetně protokolů.</t>
  </si>
  <si>
    <t>13 Vzduchotechnika</t>
  </si>
  <si>
    <t>VZT</t>
  </si>
  <si>
    <t>Odsávací větev PVC Ø120 s ventilátorem</t>
  </si>
  <si>
    <t>Místnost 2.06 dle A04; jednoduchý podtlakový odtah s nastavitelným doběhem.</t>
  </si>
  <si>
    <t>Odsávací větve PVC Ø140 s ventilátory a hlavicemi</t>
  </si>
  <si>
    <t>Místnosti 2.05, 2.07 a 2.08 dle A04; jednoduché podtlakové odtahy s nastavitelným doběhem.</t>
  </si>
  <si>
    <t>Střešní prostupy, oplechování a požární utěsnění VZT</t>
  </si>
  <si>
    <t>Čtyři výdechy nad střechou.</t>
  </si>
  <si>
    <t>Stavební a VZT příprava místností agregátu a technologie</t>
  </si>
  <si>
    <t>Finální parametry podle technologie a PBŘ.</t>
  </si>
  <si>
    <t>14 Venkovní úpravy</t>
  </si>
  <si>
    <t>Venkovní plochy</t>
  </si>
  <si>
    <t>Okapový chodník š. 500 mm ze šlapáků 500×500×60 mm</t>
  </si>
  <si>
    <t>Exponovaný obvod 21,59 bm × 0,50 m.</t>
  </si>
  <si>
    <t>Štěrkové lože okapového chodníku tl. 50 mm</t>
  </si>
  <si>
    <t>Dopočet ze skladby.</t>
  </si>
  <si>
    <t>Přístupové plochy před dveřmi</t>
  </si>
  <si>
    <t>Skladbu a výměru ověřit na místě.</t>
  </si>
  <si>
    <t>Terénní úpravy</t>
  </si>
  <si>
    <t>Doplnění zeminy a finální modelace terénu</t>
  </si>
  <si>
    <t>Rozsah není spolehlivě vykreslen.</t>
  </si>
  <si>
    <t>Ohumusování a zatravnění dotčených ploch</t>
  </si>
  <si>
    <t>Rozsah je rozpočtový předpoklad.</t>
  </si>
  <si>
    <t>15 Přesuny, doprava a dokončení</t>
  </si>
  <si>
    <t>Přesun hmot</t>
  </si>
  <si>
    <t>Vnitrostaveništní přesun materiálu pro zbývající práce</t>
  </si>
  <si>
    <t>Areálový provoz a omezené skladování.</t>
  </si>
  <si>
    <t>Lešení</t>
  </si>
  <si>
    <t>Lešení pro fasádu a okapní hranu včetně montáže a nájmu</t>
  </si>
  <si>
    <t>Rozsah podle tří exponovaných fasád.</t>
  </si>
  <si>
    <t>Doprava</t>
  </si>
  <si>
    <t>Celostaveništní logistika, koordinované závozy a vykládka</t>
  </si>
  <si>
    <t>Mimopoložková logistika v provozovaném areálu, čekání a koordinované vykládky; běžná dodávka konkrétního výrobku patří do jeho JC.</t>
  </si>
  <si>
    <t>Odpady</t>
  </si>
  <si>
    <t>Kontejnery, třídění a likvidace stavebních odpadů</t>
  </si>
  <si>
    <t>Tabulka odpadů v B není použita pro výměry.</t>
  </si>
  <si>
    <t>Doklady</t>
  </si>
  <si>
    <t>Dokumentace skutečného provedení a geodetické zaměření</t>
  </si>
  <si>
    <t>Pro předání a případné kolaudační řízení.</t>
  </si>
  <si>
    <t>Koordinované funkční zkoušky a uvedení profesí do provozu</t>
  </si>
  <si>
    <t>Včetně soupisu předávaných protokolů.</t>
  </si>
  <si>
    <t>Dokončení</t>
  </si>
  <si>
    <t>Finální úklid, odstranění vad a předání</t>
  </si>
  <si>
    <t>Předpoklad jednoho kola odstranění vad.</t>
  </si>
  <si>
    <t>CELKEM NABÍDKA BEZ DPH</t>
  </si>
  <si>
    <t>POPTÁVKOVÉ BALÍČKY</t>
  </si>
  <si>
    <t>Rozdělení umožňuje samostatně poptat profese a zároveň zachovat jednotný rozsah</t>
  </si>
  <si>
    <t>Hlavní rozsah</t>
  </si>
  <si>
    <t>Rozhraní / návaznosti</t>
  </si>
  <si>
    <t>Povinné doklady</t>
  </si>
  <si>
    <t>Výluky</t>
  </si>
  <si>
    <t>Projektové doplnění, převzetí, geodézie, statika, PBŘ, zařízení staveniště.</t>
  </si>
  <si>
    <t>Předchází objednání konstrukcí a profesí.</t>
  </si>
  <si>
    <t>Zápisy, protokoly, schválené detaily.</t>
  </si>
  <si>
    <t>Správní poplatky.</t>
  </si>
  <si>
    <t>Demolice, dokončení nosných konstrukcí a případné zesílení.</t>
  </si>
  <si>
    <t>Navazuje na statika a zaměření stavu.</t>
  </si>
  <si>
    <t>Doklady materiálů, fotodokumentace zakrytých částí.</t>
  </si>
  <si>
    <t>Sanace skrytých vad.</t>
  </si>
  <si>
    <t>Krov, krytina, klempířina, izolace, ETICS, vnější výplně.</t>
  </si>
  <si>
    <t>Koordinace prostupů VZT a hromosvodu.</t>
  </si>
  <si>
    <t>Prohlášení o vlastnostech, montážní protokoly.</t>
  </si>
  <si>
    <t>Technologické mříže bez specifikace nad rámec výkazu.</t>
  </si>
  <si>
    <t>Podhledy, omítky, podlahy, obklady, malby, dveře.</t>
  </si>
  <si>
    <t>Až po hrubých profesích a uzavření obálky.</t>
  </si>
  <si>
    <t>Vzorky, technické listy, protokoly podkladů.</t>
  </si>
  <si>
    <t>Nábytek a provozní vybavení.</t>
  </si>
  <si>
    <t>Rozvody, rozvaděč, svítidla, topidla, budovové přípravy pro technologie a revize.</t>
  </si>
  <si>
    <t>Parametry tanku a agregátu slouží jen pro dimenzování příprav.</t>
  </si>
  <si>
    <t>Výchozí revize, schémata, protokoly.</t>
  </si>
  <si>
    <t>Tank, generátor, technologické řízení/ATS, finální připojení a zprovoznění.</t>
  </si>
  <si>
    <t>Vodovod, kanalizace, podmíněná dešťová kanalizace, sanita a ZTI zkoušky.</t>
  </si>
  <si>
    <t>Koordinace vpustí a podlahových spádů; bez chladivových tras.</t>
  </si>
  <si>
    <t>Tlakové a těsnostní zkoušky pouze ZTI.</t>
  </si>
  <si>
    <t>Tank, chladivové/technologické napojení a technologický zdroj teplé vody.</t>
  </si>
  <si>
    <t>Čtyři odsávací větve, ventilátory, hlavice a prostupy.</t>
  </si>
  <si>
    <t>Koordinace střechy, elektro a PBŘ.</t>
  </si>
  <si>
    <t>Funkční zkouška, návody, požární utěsnění.</t>
  </si>
  <si>
    <t>Technologické větrání bez předaných výkonů mimo výkaz.</t>
  </si>
  <si>
    <t>Okapový chodník, vstupy, dešťové potrubí v terénu, finální terén.</t>
  </si>
  <si>
    <t>Po dokončení fasády a svodů.</t>
  </si>
  <si>
    <t>Zaměření tras, fotodokumentace.</t>
  </si>
  <si>
    <t>Nové areálové komunikace.</t>
  </si>
  <si>
    <t>Přesuny, lešení, celostaveništní logistika, odpady, zkoušky, dokumentace a předání.</t>
  </si>
  <si>
    <t>Průběžně a v závěru stavby; běžné dodání výrobků zůstává v jejich JC.</t>
  </si>
  <si>
    <t>Kompletní předávací složka.</t>
  </si>
  <si>
    <t>Poplatky třetích stran.</t>
  </si>
  <si>
    <t>NEJASNOSTI A POZNÁMKY UCHAZEČE</t>
  </si>
  <si>
    <t>Uchazeč uvede všechny odchylky od výkazu před odevzdáním nabídky</t>
  </si>
  <si>
    <t>POVINNÉ POTVRZENÍ – DOTAČNÍ BASELINE</t>
  </si>
  <si>
    <t>Úplnost</t>
  </si>
  <si>
    <t>Nabídka vychází z modelového zbývajícího rozsahu dotačního baseline. Uchazeč před objednáním obdrží rozdílový soupis později provedených prací; bez něj výkaz nepovažovat za aktuální soupis stavby.</t>
  </si>
  <si>
    <t>Rozměry</t>
  </si>
  <si>
    <t>Množství jsou poptávkovým základem. Uchazeč před objednáním zaměří výrobky a oznámí zjištěný rozdíl.</t>
  </si>
  <si>
    <t>Každá výluka musí být konkrétně popsána. Tank, generátor, technologická propojení, zkoušky a uvedení těchto zařízení do provozu jsou mimo rozsah; oceňují se jen výslovné stavební a budovové přípravy.</t>
  </si>
  <si>
    <t>Termín</t>
  </si>
  <si>
    <t>Uvést délku realizace, dodací lhůty výrobků a požadované stavební připravenosti.</t>
  </si>
  <si>
    <t>Záruka</t>
  </si>
  <si>
    <t>Uvést délku záruky, servisní podmínky a seznam předávaných dokladů.</t>
  </si>
  <si>
    <t>6</t>
  </si>
  <si>
    <t>Pracovní sazba je 21 %. Uchazeč odpovídá za správné daňové posouzení nabídky a uvede, zda se uplatní režim přenesení daňové povinnosti.</t>
  </si>
  <si>
    <t>VYPLNÍ UCHAZEČ</t>
  </si>
  <si>
    <t>Obchodní firma / jméno</t>
  </si>
  <si>
    <t>IČ / DIČ</t>
  </si>
  <si>
    <t>Kontaktní osoba</t>
  </si>
  <si>
    <t>Telefon / e-mail</t>
  </si>
  <si>
    <t>Platnost nabídky</t>
  </si>
  <si>
    <t>Termín nástupu</t>
  </si>
  <si>
    <t>Doba realizace</t>
  </si>
  <si>
    <t>Výluky a odchylky</t>
  </si>
  <si>
    <t>Poznámky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</si>
</sst>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%"/>
  </numFmts>
  <fonts count="6">
    <font>
      <sz val="11"/>
      <name val="Carlito"/>
    </font>
    <font>
      <b/>
      <sz val="18"/>
      <color rgb="FFFFFFFF"/>
      <name val="Aptos Display"/>
    </font>
    <font>
      <b/>
      <sz val="10"/>
      <color rgb="FF1F1F1F"/>
      <name val="Aptos"/>
    </font>
    <font>
      <i/>
      <sz val="10"/>
      <color rgb="FF1F1F1F"/>
      <name val="Aptos"/>
    </font>
    <font>
      <sz val="10"/>
      <color rgb="FF1F1F1F"/>
      <name val="Aptos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EEF5FB"/>
      </patternFill>
    </fill>
    <fill>
      <patternFill patternType="solid">
        <fgColor rgb="FFF2F2F2"/>
      </patternFill>
    </fill>
    <fill>
      <patternFill patternType="solid">
        <fgColor rgb="FF1F4E78"/>
      </patternFill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rgb="FFA9D18E"/>
      </left>
      <right/>
      <top style="thin">
        <color rgb="FFA9D18E"/>
      </top>
      <bottom style="thin">
        <color rgb="FFA9D18E"/>
      </bottom>
      <diagonal/>
    </border>
    <border>
      <left/>
      <right/>
      <top style="thin">
        <color rgb="FFA9D18E"/>
      </top>
      <bottom style="thin">
        <color rgb="FFA9D18E"/>
      </bottom>
      <diagonal/>
    </border>
    <border>
      <left/>
      <right style="thin">
        <color rgb="FFA9D18E"/>
      </right>
      <top style="thin">
        <color rgb="FFA9D18E"/>
      </top>
      <bottom style="thin">
        <color rgb="FFA9D18E"/>
      </bottom>
      <diagonal/>
    </border>
    <border>
      <left style="thin">
        <color rgb="FFC9D4E2"/>
      </left>
      <right/>
      <top style="thin">
        <color rgb="FFC9D4E2"/>
      </top>
      <bottom/>
      <diagonal/>
    </border>
    <border>
      <left/>
      <right/>
      <top style="thin">
        <color rgb="FFC9D4E2"/>
      </top>
      <bottom/>
      <diagonal/>
    </border>
    <border>
      <left/>
      <right style="thin">
        <color rgb="FFC9D4E2"/>
      </right>
      <top style="thin">
        <color rgb="FFC9D4E2"/>
      </top>
      <bottom/>
      <diagonal/>
    </border>
    <border>
      <left style="thin">
        <color rgb="FFC9D4E2"/>
      </left>
      <right/>
      <top/>
      <bottom style="thin">
        <color rgb="FFC9D4E2"/>
      </bottom>
      <diagonal/>
    </border>
    <border>
      <left/>
      <right/>
      <top/>
      <bottom style="thin">
        <color rgb="FFC9D4E2"/>
      </bottom>
      <diagonal/>
    </border>
    <border>
      <left/>
      <right style="thin">
        <color rgb="FFC9D4E2"/>
      </right>
      <top/>
      <bottom style="thin">
        <color rgb="FFC9D4E2"/>
      </bottom>
      <diagonal/>
    </border>
    <border>
      <left/>
      <right/>
      <top/>
      <bottom style="thin">
        <color rgb="FFE7ECF2"/>
      </bottom>
      <diagonal/>
    </border>
    <border>
      <left/>
      <right/>
      <top style="thin">
        <color rgb="FFE7ECF2"/>
      </top>
      <bottom style="thin">
        <color rgb="FFE7ECF2"/>
      </bottom>
      <diagonal/>
    </border>
    <border>
      <left/>
      <right/>
      <top style="thin">
        <color rgb="FFE7ECF2"/>
      </top>
      <bottom style="thin">
        <color rgb="FFC9D4E2"/>
      </bottom>
      <diagonal/>
    </border>
    <border>
      <left style="thin">
        <color rgb="FFC9D4E2"/>
      </left>
      <right style="thin">
        <color rgb="FFC9D4E2"/>
      </right>
      <top style="thin">
        <color rgb="FFC9D4E2"/>
      </top>
      <bottom style="thin">
        <color rgb="FFC9D4E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4" fillId="0" borderId="0" xfId="1" applyFont="1" applyAlignment="1">
      <alignment vertical="center"/>
    </xf>
    <xf numFmtId="0" fontId="2" fillId="6" borderId="10" xfId="1" applyFont="1" applyFill="1" applyBorder="1" applyAlignment="1">
      <alignment vertical="center" wrapText="1"/>
    </xf>
    <xf numFmtId="0" fontId="4" fillId="6" borderId="10" xfId="1" applyFont="1" applyFill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4" fillId="0" borderId="12" xfId="1" applyFont="1" applyBorder="1" applyAlignment="1">
      <alignment vertical="center" wrapText="1"/>
    </xf>
    <xf numFmtId="0" fontId="2" fillId="3" borderId="10" xfId="1" applyFont="1" applyFill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2" fillId="3" borderId="11" xfId="1" applyFont="1" applyFill="1" applyBorder="1" applyAlignment="1">
      <alignment vertical="center" wrapText="1"/>
    </xf>
    <xf numFmtId="0" fontId="2" fillId="3" borderId="12" xfId="1" applyFont="1" applyFill="1" applyBorder="1" applyAlignment="1">
      <alignment vertical="center" wrapText="1"/>
    </xf>
    <xf numFmtId="0" fontId="2" fillId="7" borderId="13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vertical="center"/>
    </xf>
    <xf numFmtId="164" fontId="4" fillId="0" borderId="10" xfId="1" applyNumberFormat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164" fontId="4" fillId="0" borderId="11" xfId="1" applyNumberFormat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164" fontId="4" fillId="0" borderId="12" xfId="1" applyNumberFormat="1" applyFont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4" fillId="8" borderId="0" xfId="1" applyNumberFormat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2" fillId="3" borderId="10" xfId="1" applyFont="1" applyFill="1" applyBorder="1" applyAlignment="1">
      <alignment vertical="center"/>
    </xf>
    <xf numFmtId="0" fontId="2" fillId="3" borderId="11" xfId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0" fontId="4" fillId="8" borderId="10" xfId="1" applyFont="1" applyFill="1" applyBorder="1" applyAlignment="1">
      <alignment vertical="center" wrapText="1"/>
    </xf>
    <xf numFmtId="0" fontId="4" fillId="8" borderId="11" xfId="1" applyFont="1" applyFill="1" applyBorder="1" applyAlignment="1">
      <alignment vertical="center" wrapText="1"/>
    </xf>
    <xf numFmtId="0" fontId="2" fillId="3" borderId="12" xfId="1" applyFont="1" applyFill="1" applyBorder="1" applyAlignment="1">
      <alignment vertical="center"/>
    </xf>
    <xf numFmtId="0" fontId="4" fillId="8" borderId="12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3" fillId="3" borderId="0" xfId="1" applyFont="1" applyFill="1" applyAlignment="1">
      <alignment vertical="center" wrapText="1"/>
    </xf>
    <xf numFmtId="0" fontId="2" fillId="4" borderId="1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0" fontId="2" fillId="4" borderId="3" xfId="1" applyFont="1" applyFill="1" applyBorder="1" applyAlignment="1">
      <alignment vertical="center"/>
    </xf>
    <xf numFmtId="0" fontId="4" fillId="5" borderId="4" xfId="1" applyFont="1" applyFill="1" applyBorder="1" applyAlignment="1">
      <alignment vertical="center" wrapText="1"/>
    </xf>
    <xf numFmtId="0" fontId="4" fillId="5" borderId="5" xfId="1" applyFont="1" applyFill="1" applyBorder="1" applyAlignment="1">
      <alignment vertical="center" wrapText="1"/>
    </xf>
    <xf numFmtId="0" fontId="4" fillId="5" borderId="6" xfId="1" applyFont="1" applyFill="1" applyBorder="1" applyAlignment="1">
      <alignment vertical="center" wrapText="1"/>
    </xf>
    <xf numFmtId="0" fontId="4" fillId="5" borderId="7" xfId="1" applyFont="1" applyFill="1" applyBorder="1" applyAlignment="1">
      <alignment vertical="center" wrapText="1"/>
    </xf>
    <xf numFmtId="0" fontId="4" fillId="5" borderId="8" xfId="1" applyFont="1" applyFill="1" applyBorder="1" applyAlignment="1">
      <alignment vertical="center" wrapText="1"/>
    </xf>
    <xf numFmtId="0" fontId="4" fillId="5" borderId="9" xfId="1" applyFont="1" applyFill="1" applyBorder="1" applyAlignment="1">
      <alignment vertical="center" wrapText="1"/>
    </xf>
    <xf numFmtId="164" fontId="2" fillId="2" borderId="0" xfId="1" applyNumberFormat="1" applyFont="1" applyFill="1" applyAlignment="1">
      <alignment vertical="center"/>
    </xf>
    <xf numFmtId="0" fontId="1" fillId="2" borderId="14" xfId="1" applyFont="1" applyFill="1" applyBorder="1" applyAlignment="1">
      <alignment vertical="center"/>
    </xf>
    <xf numFmtId="0" fontId="0" fillId="0" borderId="14" xfId="0" applyBorder="1"/>
    <xf numFmtId="0" fontId="3" fillId="3" borderId="14" xfId="1" applyFont="1" applyFill="1" applyBorder="1" applyAlignment="1">
      <alignment vertical="center" wrapText="1"/>
    </xf>
    <xf numFmtId="0" fontId="4" fillId="0" borderId="14" xfId="1" applyFont="1" applyBorder="1" applyAlignment="1">
      <alignment vertical="center"/>
    </xf>
    <xf numFmtId="0" fontId="4" fillId="0" borderId="14" xfId="1" applyFont="1" applyBorder="1" applyAlignment="1">
      <alignment horizontal="center" vertical="center"/>
    </xf>
    <xf numFmtId="0" fontId="2" fillId="7" borderId="14" xfId="1" applyFont="1" applyFill="1" applyBorder="1" applyAlignment="1">
      <alignment horizontal="center" vertical="center" wrapText="1"/>
    </xf>
    <xf numFmtId="0" fontId="4" fillId="0" borderId="14" xfId="1" applyFont="1" applyBorder="1" applyAlignment="1">
      <alignment vertical="center" wrapText="1"/>
    </xf>
    <xf numFmtId="4" fontId="4" fillId="0" borderId="14" xfId="1" applyNumberFormat="1" applyFont="1" applyBorder="1" applyAlignment="1">
      <alignment horizontal="center" vertical="center" wrapText="1"/>
    </xf>
    <xf numFmtId="164" fontId="4" fillId="8" borderId="14" xfId="1" applyNumberFormat="1" applyFont="1" applyFill="1" applyBorder="1" applyAlignment="1">
      <alignment vertical="center"/>
    </xf>
    <xf numFmtId="164" fontId="4" fillId="0" borderId="14" xfId="1" applyNumberFormat="1" applyFont="1" applyBorder="1" applyAlignment="1">
      <alignment vertical="center"/>
    </xf>
    <xf numFmtId="164" fontId="2" fillId="2" borderId="14" xfId="1" applyNumberFormat="1" applyFont="1" applyFill="1" applyBorder="1" applyAlignment="1">
      <alignment vertical="center"/>
    </xf>
    <xf numFmtId="164" fontId="2" fillId="2" borderId="14" xfId="1" applyNumberFormat="1" applyFont="1" applyFill="1" applyBorder="1" applyAlignment="1">
      <alignment vertical="center"/>
    </xf>
    <xf numFmtId="0" fontId="0" fillId="0" borderId="14" xfId="0" applyBorder="1" applyAlignment="1">
      <alignment horizontal="center"/>
    </xf>
  </cellXfs>
  <cellStyles count="2">
    <cellStyle name="Normal" xfId="1" xr:uid="{00000000-0005-0000-0000-000000000000}"/>
    <cellStyle name="Normální" xfId="0" builtinId="0"/>
  </cellStyles>
  <dxfs count="2">
    <dxf>
      <font>
        <b/>
        <color rgb="FF375623"/>
      </font>
      <fill>
        <patternFill>
          <bgColor rgb="FFE2F0D9"/>
        </patternFill>
      </fill>
    </dxf>
    <dxf>
      <font>
        <b/>
        <color rgb="FF9C6500"/>
      </font>
      <fill>
        <patternFill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workbookViewId="0">
      <selection sqref="A1:H1"/>
    </sheetView>
  </sheetViews>
  <sheetFormatPr defaultRowHeight="13.5"/>
  <cols>
    <col min="1" max="1" width="18" customWidth="1"/>
    <col min="2" max="2" width="64" customWidth="1"/>
    <col min="3" max="3" width="72" customWidth="1"/>
    <col min="4" max="8" width="14" customWidth="1"/>
  </cols>
  <sheetData>
    <row r="1" spans="1:8" ht="32" customHeight="1">
      <c r="A1" s="29" t="s">
        <v>0</v>
      </c>
      <c r="B1" s="29"/>
      <c r="C1" s="29"/>
      <c r="D1" s="29"/>
      <c r="E1" s="29"/>
      <c r="F1" s="29"/>
      <c r="G1" s="29"/>
      <c r="H1" s="29"/>
    </row>
    <row r="2" spans="1:8" ht="28.05" customHeight="1">
      <c r="A2" s="30" t="s">
        <v>1</v>
      </c>
      <c r="B2" s="30"/>
      <c r="C2" s="30"/>
      <c r="D2" s="30"/>
      <c r="E2" s="30"/>
      <c r="F2" s="30"/>
      <c r="G2" s="30"/>
      <c r="H2" s="30"/>
    </row>
    <row r="3" spans="1:8">
      <c r="A3" s="1"/>
      <c r="B3" s="1"/>
      <c r="C3" s="1"/>
      <c r="D3" s="1"/>
      <c r="E3" s="1"/>
      <c r="F3" s="1"/>
      <c r="G3" s="1"/>
      <c r="H3" s="1"/>
    </row>
    <row r="4" spans="1:8" ht="21" customHeight="1">
      <c r="A4" s="31" t="s">
        <v>2</v>
      </c>
      <c r="B4" s="32"/>
      <c r="C4" s="32"/>
      <c r="D4" s="32"/>
      <c r="E4" s="32"/>
      <c r="F4" s="32"/>
      <c r="G4" s="32"/>
      <c r="H4" s="33"/>
    </row>
    <row r="5" spans="1:8">
      <c r="A5" s="34" t="s">
        <v>3</v>
      </c>
      <c r="B5" s="35"/>
      <c r="C5" s="35"/>
      <c r="D5" s="35"/>
      <c r="E5" s="35"/>
      <c r="F5" s="35"/>
      <c r="G5" s="35"/>
      <c r="H5" s="36"/>
    </row>
    <row r="6" spans="1:8">
      <c r="A6" s="37"/>
      <c r="B6" s="38"/>
      <c r="C6" s="38"/>
      <c r="D6" s="38"/>
      <c r="E6" s="38"/>
      <c r="F6" s="38"/>
      <c r="G6" s="38"/>
      <c r="H6" s="39"/>
    </row>
    <row r="7" spans="1:8">
      <c r="A7" s="1"/>
      <c r="B7" s="1"/>
      <c r="C7" s="1"/>
      <c r="D7" s="1"/>
      <c r="E7" s="1"/>
      <c r="F7" s="1"/>
      <c r="G7" s="1"/>
      <c r="H7" s="1"/>
    </row>
    <row r="8" spans="1:8" ht="21" customHeight="1">
      <c r="A8" s="31" t="s">
        <v>4</v>
      </c>
      <c r="B8" s="32"/>
      <c r="C8" s="32"/>
      <c r="D8" s="32"/>
      <c r="E8" s="32"/>
      <c r="F8" s="32"/>
      <c r="G8" s="32"/>
      <c r="H8" s="33"/>
    </row>
    <row r="9" spans="1:8" ht="26.25">
      <c r="A9" s="2" t="s">
        <v>5</v>
      </c>
      <c r="B9" s="3" t="s">
        <v>6</v>
      </c>
      <c r="C9" s="3" t="s">
        <v>7</v>
      </c>
      <c r="D9" s="1"/>
      <c r="E9" s="1"/>
      <c r="F9" s="1"/>
      <c r="G9" s="1"/>
      <c r="H9" s="1"/>
    </row>
    <row r="10" spans="1:8">
      <c r="A10" s="4" t="s">
        <v>8</v>
      </c>
      <c r="B10" s="5" t="s">
        <v>9</v>
      </c>
      <c r="C10" s="5" t="s">
        <v>10</v>
      </c>
      <c r="D10" s="1"/>
      <c r="E10" s="1"/>
      <c r="F10" s="1"/>
      <c r="G10" s="1"/>
      <c r="H10" s="1"/>
    </row>
    <row r="11" spans="1:8" ht="26.25">
      <c r="A11" s="4" t="s">
        <v>11</v>
      </c>
      <c r="B11" s="5" t="s">
        <v>12</v>
      </c>
      <c r="C11" s="5" t="s">
        <v>13</v>
      </c>
      <c r="D11" s="1"/>
      <c r="E11" s="1"/>
      <c r="F11" s="1"/>
      <c r="G11" s="1"/>
      <c r="H11" s="1"/>
    </row>
    <row r="12" spans="1:8">
      <c r="A12" s="4" t="s">
        <v>14</v>
      </c>
      <c r="B12" s="5" t="s">
        <v>15</v>
      </c>
      <c r="C12" s="5" t="s">
        <v>16</v>
      </c>
      <c r="D12" s="1"/>
      <c r="E12" s="1"/>
      <c r="F12" s="1"/>
      <c r="G12" s="1"/>
      <c r="H12" s="1"/>
    </row>
    <row r="13" spans="1:8">
      <c r="A13" s="6" t="s">
        <v>17</v>
      </c>
      <c r="B13" s="7" t="s">
        <v>18</v>
      </c>
      <c r="C13" s="7" t="s">
        <v>19</v>
      </c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 ht="21" customHeight="1">
      <c r="A16" s="31" t="s">
        <v>20</v>
      </c>
      <c r="B16" s="32"/>
      <c r="C16" s="32"/>
      <c r="D16" s="32"/>
      <c r="E16" s="32"/>
      <c r="F16" s="32"/>
      <c r="G16" s="32"/>
      <c r="H16" s="33"/>
    </row>
    <row r="17" spans="1:8" ht="26.25">
      <c r="A17" s="8" t="s">
        <v>21</v>
      </c>
      <c r="B17" s="9" t="s">
        <v>22</v>
      </c>
      <c r="C17" s="1"/>
      <c r="D17" s="1"/>
      <c r="E17" s="1"/>
      <c r="F17" s="1"/>
      <c r="G17" s="1"/>
      <c r="H17" s="1"/>
    </row>
    <row r="18" spans="1:8" ht="26.25">
      <c r="A18" s="10" t="s">
        <v>23</v>
      </c>
      <c r="B18" s="5" t="s">
        <v>24</v>
      </c>
      <c r="C18" s="1"/>
      <c r="D18" s="1"/>
      <c r="E18" s="1"/>
      <c r="F18" s="1"/>
      <c r="G18" s="1"/>
      <c r="H18" s="1"/>
    </row>
    <row r="19" spans="1:8" ht="39.4">
      <c r="A19" s="10" t="s">
        <v>25</v>
      </c>
      <c r="B19" s="5" t="s">
        <v>26</v>
      </c>
      <c r="C19" s="1"/>
      <c r="D19" s="1"/>
      <c r="E19" s="1"/>
      <c r="F19" s="1"/>
      <c r="G19" s="1"/>
      <c r="H19" s="1"/>
    </row>
    <row r="20" spans="1:8">
      <c r="A20" s="10" t="s">
        <v>27</v>
      </c>
      <c r="B20" s="5" t="s">
        <v>28</v>
      </c>
      <c r="C20" s="1"/>
      <c r="D20" s="1"/>
      <c r="E20" s="1"/>
      <c r="F20" s="1"/>
      <c r="G20" s="1"/>
      <c r="H20" s="1"/>
    </row>
    <row r="21" spans="1:8" ht="39.4">
      <c r="A21" s="11" t="s">
        <v>29</v>
      </c>
      <c r="B21" s="7" t="s">
        <v>30</v>
      </c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 ht="21" customHeight="1">
      <c r="A23" s="31" t="s">
        <v>31</v>
      </c>
      <c r="B23" s="32"/>
      <c r="C23" s="32"/>
      <c r="D23" s="32"/>
      <c r="E23" s="32"/>
      <c r="F23" s="32"/>
      <c r="G23" s="32"/>
      <c r="H23" s="33"/>
    </row>
    <row r="24" spans="1:8" ht="26.25">
      <c r="A24" s="8" t="s">
        <v>32</v>
      </c>
      <c r="B24" s="9" t="s">
        <v>33</v>
      </c>
      <c r="C24" s="9" t="s">
        <v>34</v>
      </c>
      <c r="D24" s="1"/>
      <c r="E24" s="1"/>
      <c r="F24" s="1"/>
      <c r="G24" s="1"/>
      <c r="H24" s="1"/>
    </row>
    <row r="25" spans="1:8">
      <c r="A25" s="11" t="s">
        <v>35</v>
      </c>
      <c r="B25" s="7" t="s">
        <v>36</v>
      </c>
      <c r="C25" s="7" t="s">
        <v>37</v>
      </c>
      <c r="D25" s="1"/>
      <c r="E25" s="1"/>
      <c r="F25" s="1"/>
      <c r="G25" s="1"/>
      <c r="H25" s="1"/>
    </row>
  </sheetData>
  <mergeCells count="7">
    <mergeCell ref="A16:H16"/>
    <mergeCell ref="A23:H23"/>
    <mergeCell ref="A1:H1"/>
    <mergeCell ref="A2:H2"/>
    <mergeCell ref="A4:H4"/>
    <mergeCell ref="A5:H6"/>
    <mergeCell ref="A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showGridLines="0" workbookViewId="0">
      <selection activeCell="B7" sqref="B7"/>
    </sheetView>
  </sheetViews>
  <sheetFormatPr defaultRowHeight="13.5"/>
  <cols>
    <col min="1" max="1" width="43" customWidth="1"/>
    <col min="2" max="2" width="20" customWidth="1"/>
    <col min="3" max="3" width="22" customWidth="1"/>
    <col min="4" max="4" width="18" customWidth="1"/>
    <col min="5" max="8" width="14" customWidth="1"/>
  </cols>
  <sheetData>
    <row r="1" spans="1:8" ht="32" customHeight="1">
      <c r="A1" s="29" t="s">
        <v>38</v>
      </c>
      <c r="B1" s="29"/>
      <c r="C1" s="29"/>
      <c r="D1" s="29"/>
      <c r="E1" s="29"/>
      <c r="F1" s="29"/>
      <c r="G1" s="29"/>
      <c r="H1" s="29"/>
    </row>
    <row r="2" spans="1:8" ht="28.05" customHeight="1">
      <c r="A2" s="30" t="s">
        <v>39</v>
      </c>
      <c r="B2" s="30"/>
      <c r="C2" s="30"/>
      <c r="D2" s="30"/>
      <c r="E2" s="30"/>
      <c r="F2" s="30"/>
      <c r="G2" s="30"/>
      <c r="H2" s="30"/>
    </row>
    <row r="3" spans="1:8">
      <c r="A3" s="1"/>
      <c r="B3" s="1"/>
      <c r="C3" s="1"/>
      <c r="D3" s="1"/>
      <c r="E3" s="1"/>
      <c r="F3" s="1"/>
      <c r="G3" s="1"/>
      <c r="H3" s="1"/>
    </row>
    <row r="4" spans="1:8" ht="34.049999999999997" customHeight="1">
      <c r="A4" s="12" t="s">
        <v>40</v>
      </c>
      <c r="B4" s="12" t="s">
        <v>41</v>
      </c>
      <c r="C4" s="1"/>
      <c r="D4" s="1"/>
      <c r="E4" s="1"/>
      <c r="F4" s="1"/>
      <c r="G4" s="1"/>
      <c r="H4" s="1"/>
    </row>
    <row r="5" spans="1:8">
      <c r="A5" s="1" t="s">
        <v>42</v>
      </c>
      <c r="B5" s="20">
        <v>0.21</v>
      </c>
      <c r="C5" s="1"/>
      <c r="D5" s="1"/>
      <c r="E5" s="1"/>
      <c r="F5" s="1"/>
      <c r="G5" s="1"/>
      <c r="H5" s="1"/>
    </row>
    <row r="6" spans="1:8">
      <c r="A6" s="1" t="s">
        <v>43</v>
      </c>
      <c r="B6" s="21"/>
      <c r="C6" s="1"/>
      <c r="D6" s="1"/>
      <c r="E6" s="1"/>
      <c r="F6" s="1"/>
      <c r="G6" s="1"/>
      <c r="H6" s="1"/>
    </row>
    <row r="7" spans="1:8">
      <c r="A7" s="1" t="s">
        <v>44</v>
      </c>
      <c r="B7" s="21"/>
      <c r="C7" s="1"/>
      <c r="D7" s="1"/>
      <c r="E7" s="1"/>
      <c r="F7" s="1"/>
      <c r="G7" s="1"/>
      <c r="H7" s="1"/>
    </row>
    <row r="8" spans="1:8">
      <c r="A8" s="1" t="s">
        <v>45</v>
      </c>
      <c r="B8" s="1">
        <v>42</v>
      </c>
      <c r="C8" s="1"/>
      <c r="D8" s="1"/>
      <c r="E8" s="1"/>
      <c r="F8" s="1"/>
      <c r="G8" s="1"/>
      <c r="H8" s="1"/>
    </row>
    <row r="9" spans="1:8" ht="21" customHeight="1">
      <c r="A9" s="31" t="s">
        <v>46</v>
      </c>
      <c r="B9" s="32"/>
      <c r="C9" s="32"/>
      <c r="D9" s="32"/>
      <c r="E9" s="32"/>
      <c r="F9" s="32"/>
      <c r="G9" s="32"/>
      <c r="H9" s="33"/>
    </row>
    <row r="10" spans="1:8" ht="34.049999999999997" customHeight="1">
      <c r="A10" s="12" t="s">
        <v>47</v>
      </c>
      <c r="B10" s="12" t="s">
        <v>48</v>
      </c>
      <c r="C10" s="12" t="s">
        <v>49</v>
      </c>
      <c r="D10" s="12" t="s">
        <v>50</v>
      </c>
      <c r="E10" s="1"/>
      <c r="F10" s="1"/>
      <c r="G10" s="1"/>
      <c r="H10" s="1"/>
    </row>
    <row r="11" spans="1:8">
      <c r="A11" s="13" t="s">
        <v>51</v>
      </c>
      <c r="B11" s="13">
        <f>COUNTIF(Slepy_vykaz_pro_poptani!$B$5:$B$97,A11)</f>
        <v>6</v>
      </c>
      <c r="C11" s="14">
        <f>SUMIF(Slepy_vykaz_pro_poptani!$B$5:$B$97,A11,Slepy_vykaz_pro_poptani!$K$5:$K$97)</f>
        <v>0</v>
      </c>
      <c r="D11" s="13" t="str">
        <f>IF(COUNT(Slepy_vykaz_pro_poptani!I5:J10)&lt;12,"DOPLNIT","OCENĚNO")</f>
        <v>DOPLNIT</v>
      </c>
      <c r="E11" s="1"/>
      <c r="F11" s="1"/>
      <c r="G11" s="1"/>
      <c r="H11" s="1"/>
    </row>
    <row r="12" spans="1:8">
      <c r="A12" s="15" t="s">
        <v>52</v>
      </c>
      <c r="B12" s="15">
        <f>COUNTIF(Slepy_vykaz_pro_poptani!$B$5:$B$97,A12)</f>
        <v>5</v>
      </c>
      <c r="C12" s="16">
        <f>SUMIF(Slepy_vykaz_pro_poptani!$B$5:$B$97,A12,Slepy_vykaz_pro_poptani!$K$5:$K$97)</f>
        <v>0</v>
      </c>
      <c r="D12" s="15" t="str">
        <f>IF(COUNT(Slepy_vykaz_pro_poptani!I11:J15)&lt;10,"DOPLNIT","OCENĚNO")</f>
        <v>DOPLNIT</v>
      </c>
      <c r="E12" s="1"/>
      <c r="F12" s="1"/>
      <c r="G12" s="1"/>
      <c r="H12" s="1"/>
    </row>
    <row r="13" spans="1:8">
      <c r="A13" s="15" t="s">
        <v>53</v>
      </c>
      <c r="B13" s="15">
        <f>COUNTIF(Slepy_vykaz_pro_poptani!$B$5:$B$97,A13)</f>
        <v>27</v>
      </c>
      <c r="C13" s="16">
        <f>SUMIF(Slepy_vykaz_pro_poptani!$B$5:$B$97,A13,Slepy_vykaz_pro_poptani!$K$5:$K$97)</f>
        <v>0</v>
      </c>
      <c r="D13" s="15" t="str">
        <f>IF(COUNT(Slepy_vykaz_pro_poptani!I16:J42)&lt;54,"DOPLNIT","OCENĚNO")</f>
        <v>DOPLNIT</v>
      </c>
      <c r="E13" s="1"/>
      <c r="F13" s="1"/>
      <c r="G13" s="1"/>
      <c r="H13" s="1"/>
    </row>
    <row r="14" spans="1:8">
      <c r="A14" s="15" t="s">
        <v>54</v>
      </c>
      <c r="B14" s="15">
        <f>COUNTIF(Slepy_vykaz_pro_poptani!$B$5:$B$97,A14)</f>
        <v>21</v>
      </c>
      <c r="C14" s="16">
        <f>SUMIF(Slepy_vykaz_pro_poptani!$B$5:$B$97,A14,Slepy_vykaz_pro_poptani!$K$5:$K$97)</f>
        <v>0</v>
      </c>
      <c r="D14" s="15" t="str">
        <f>IF(COUNT(Slepy_vykaz_pro_poptani!I43:J63)&lt;42,"DOPLNIT","OCENĚNO")</f>
        <v>DOPLNIT</v>
      </c>
      <c r="E14" s="1"/>
      <c r="F14" s="1"/>
      <c r="G14" s="1"/>
      <c r="H14" s="1"/>
    </row>
    <row r="15" spans="1:8">
      <c r="A15" s="15" t="s">
        <v>55</v>
      </c>
      <c r="B15" s="15">
        <f>COUNTIF(Slepy_vykaz_pro_poptani!$B$5:$B$97,A15)</f>
        <v>10</v>
      </c>
      <c r="C15" s="16">
        <f>SUMIF(Slepy_vykaz_pro_poptani!$B$5:$B$97,A15,Slepy_vykaz_pro_poptani!$K$5:$K$97)</f>
        <v>0</v>
      </c>
      <c r="D15" s="15" t="str">
        <f>IF(COUNT(Slepy_vykaz_pro_poptani!I64:J73)&lt;20,"DOPLNIT","OCENĚNO")</f>
        <v>DOPLNIT</v>
      </c>
      <c r="E15" s="1"/>
      <c r="F15" s="1"/>
      <c r="G15" s="1"/>
      <c r="H15" s="1"/>
    </row>
    <row r="16" spans="1:8">
      <c r="A16" s="15" t="s">
        <v>56</v>
      </c>
      <c r="B16" s="15">
        <f>COUNTIF(Slepy_vykaz_pro_poptani!$B$5:$B$97,A16)</f>
        <v>8</v>
      </c>
      <c r="C16" s="16">
        <f>SUMIF(Slepy_vykaz_pro_poptani!$B$5:$B$97,A16,Slepy_vykaz_pro_poptani!$K$5:$K$97)</f>
        <v>0</v>
      </c>
      <c r="D16" s="15" t="str">
        <f>IF(COUNT(Slepy_vykaz_pro_poptani!I74:J81)&lt;16,"DOPLNIT","OCENĚNO")</f>
        <v>DOPLNIT</v>
      </c>
      <c r="E16" s="1"/>
      <c r="F16" s="1"/>
      <c r="G16" s="1"/>
      <c r="H16" s="1"/>
    </row>
    <row r="17" spans="1:8">
      <c r="A17" s="15" t="s">
        <v>57</v>
      </c>
      <c r="B17" s="15">
        <f>COUNTIF(Slepy_vykaz_pro_poptani!$B$5:$B$97,A17)</f>
        <v>4</v>
      </c>
      <c r="C17" s="16">
        <f>SUMIF(Slepy_vykaz_pro_poptani!$B$5:$B$97,A17,Slepy_vykaz_pro_poptani!$K$5:$K$97)</f>
        <v>0</v>
      </c>
      <c r="D17" s="15" t="str">
        <f>IF(COUNT(Slepy_vykaz_pro_poptani!I82:J85)&lt;8,"DOPLNIT","OCENĚNO")</f>
        <v>DOPLNIT</v>
      </c>
      <c r="E17" s="1"/>
      <c r="F17" s="1"/>
      <c r="G17" s="1"/>
      <c r="H17" s="1"/>
    </row>
    <row r="18" spans="1:8">
      <c r="A18" s="15" t="s">
        <v>58</v>
      </c>
      <c r="B18" s="15">
        <f>COUNTIF(Slepy_vykaz_pro_poptani!$B$5:$B$97,A18)</f>
        <v>5</v>
      </c>
      <c r="C18" s="16">
        <f>SUMIF(Slepy_vykaz_pro_poptani!$B$5:$B$97,A18,Slepy_vykaz_pro_poptani!$K$5:$K$97)</f>
        <v>0</v>
      </c>
      <c r="D18" s="15" t="str">
        <f>IF(COUNT(Slepy_vykaz_pro_poptani!I86:J90)&lt;10,"DOPLNIT","OCENĚNO")</f>
        <v>DOPLNIT</v>
      </c>
      <c r="E18" s="1"/>
      <c r="F18" s="1"/>
      <c r="G18" s="1"/>
      <c r="H18" s="1"/>
    </row>
    <row r="19" spans="1:8">
      <c r="A19" s="17" t="s">
        <v>59</v>
      </c>
      <c r="B19" s="17">
        <f>COUNTIF(Slepy_vykaz_pro_poptani!$B$5:$B$97,A19)</f>
        <v>7</v>
      </c>
      <c r="C19" s="18">
        <f>SUMIF(Slepy_vykaz_pro_poptani!$B$5:$B$97,A19,Slepy_vykaz_pro_poptani!$K$5:$K$97)</f>
        <v>0</v>
      </c>
      <c r="D19" s="17" t="str">
        <f>IF(COUNT(Slepy_vykaz_pro_poptani!I91:J97)&lt;14,"DOPLNIT","OCENĚNO")</f>
        <v>DOPLNIT</v>
      </c>
      <c r="E19" s="1"/>
      <c r="F19" s="1"/>
      <c r="G19" s="1"/>
      <c r="H19" s="1"/>
    </row>
    <row r="20" spans="1:8">
      <c r="A20" s="40" t="s">
        <v>60</v>
      </c>
      <c r="B20" s="40"/>
      <c r="C20" s="19">
        <f>Slepy_vykaz_pro_poptani!K98</f>
        <v>0</v>
      </c>
      <c r="D20" s="19" t="str">
        <f>IF(COUNT(Slepy_vykaz_pro_poptani!I5:J97)&lt;186,"DOPLNIT","OCENĚNO")</f>
        <v>DOPLNIT</v>
      </c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 ht="21" customHeight="1">
      <c r="A23" s="31" t="s">
        <v>61</v>
      </c>
      <c r="B23" s="32"/>
      <c r="C23" s="32"/>
      <c r="D23" s="32"/>
      <c r="E23" s="32"/>
      <c r="F23" s="32"/>
      <c r="G23" s="32"/>
      <c r="H23" s="33"/>
    </row>
    <row r="24" spans="1:8">
      <c r="A24" s="22" t="s">
        <v>49</v>
      </c>
      <c r="B24" s="14">
        <f>C20</f>
        <v>0</v>
      </c>
      <c r="C24" s="1"/>
      <c r="D24" s="1"/>
      <c r="E24" s="1"/>
      <c r="F24" s="1"/>
      <c r="G24" s="1"/>
      <c r="H24" s="1"/>
    </row>
    <row r="25" spans="1:8">
      <c r="A25" s="23" t="s">
        <v>42</v>
      </c>
      <c r="B25" s="16">
        <f>B24*$B$5</f>
        <v>0</v>
      </c>
      <c r="C25" s="1"/>
      <c r="D25" s="1"/>
      <c r="E25" s="1"/>
      <c r="F25" s="1"/>
      <c r="G25" s="1"/>
      <c r="H25" s="1"/>
    </row>
    <row r="26" spans="1:8">
      <c r="A26" s="24" t="s">
        <v>62</v>
      </c>
      <c r="B26" s="24">
        <f>B24+B25</f>
        <v>0</v>
      </c>
      <c r="C26" s="1"/>
      <c r="D26" s="1"/>
      <c r="E26" s="1"/>
      <c r="F26" s="1"/>
      <c r="G26" s="1"/>
      <c r="H26" s="1"/>
    </row>
  </sheetData>
  <mergeCells count="5">
    <mergeCell ref="A1:H1"/>
    <mergeCell ref="A2:H2"/>
    <mergeCell ref="A9:H9"/>
    <mergeCell ref="A20:B20"/>
    <mergeCell ref="A23:H23"/>
  </mergeCells>
  <conditionalFormatting sqref="D11:D19">
    <cfRule type="containsText" dxfId="1" priority="1" operator="containsText" text="DOPLNIT"/>
    <cfRule type="containsText" dxfId="0" priority="2" operator="containsText" text="OCENĚNO"/>
  </conditionalFormatting>
  <dataValidations count="1">
    <dataValidation type="decimal" sqref="B5" xr:uid="{00000000-0002-0000-0100-000000000000}">
      <formula1>0</formula1>
      <formula2>0.5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9"/>
  <sheetViews>
    <sheetView showGridLines="0" topLeftCell="A2" workbookViewId="0">
      <selection activeCell="C10" sqref="C10"/>
    </sheetView>
  </sheetViews>
  <sheetFormatPr defaultRowHeight="13.5"/>
  <cols>
    <col min="1" max="1" width="7" style="42" customWidth="1"/>
    <col min="2" max="3" width="28" style="42" customWidth="1"/>
    <col min="4" max="4" width="23" style="42" customWidth="1"/>
    <col min="5" max="5" width="58" style="42" customWidth="1"/>
    <col min="6" max="6" width="9" style="42" customWidth="1"/>
    <col min="7" max="7" width="15" style="53" customWidth="1"/>
    <col min="8" max="8" width="58" style="42" customWidth="1"/>
    <col min="9" max="9" width="15" style="42" customWidth="1"/>
    <col min="10" max="10" width="16" style="42" customWidth="1"/>
    <col min="11" max="11" width="18" style="42" customWidth="1"/>
    <col min="12" max="16384" width="9" style="42"/>
  </cols>
  <sheetData>
    <row r="1" spans="1:11" ht="32" customHeight="1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8.05" customHeight="1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>
      <c r="A3" s="44"/>
      <c r="B3" s="44"/>
      <c r="C3" s="44"/>
      <c r="D3" s="44"/>
      <c r="E3" s="44"/>
      <c r="F3" s="44"/>
      <c r="G3" s="45"/>
      <c r="H3" s="44"/>
      <c r="I3" s="44"/>
      <c r="J3" s="44"/>
      <c r="K3" s="44"/>
    </row>
    <row r="4" spans="1:11" ht="34.049999999999997" customHeight="1">
      <c r="A4" s="46" t="s">
        <v>65</v>
      </c>
      <c r="B4" s="46" t="s">
        <v>47</v>
      </c>
      <c r="C4" s="46" t="s">
        <v>66</v>
      </c>
      <c r="D4" s="46" t="s">
        <v>67</v>
      </c>
      <c r="E4" s="46" t="s">
        <v>68</v>
      </c>
      <c r="F4" s="46" t="s">
        <v>69</v>
      </c>
      <c r="G4" s="46" t="s">
        <v>70</v>
      </c>
      <c r="H4" s="46" t="s">
        <v>71</v>
      </c>
      <c r="I4" s="46" t="s">
        <v>72</v>
      </c>
      <c r="J4" s="46" t="s">
        <v>73</v>
      </c>
      <c r="K4" s="46" t="s">
        <v>74</v>
      </c>
    </row>
    <row r="5" spans="1:11" ht="38" customHeight="1">
      <c r="A5" s="44">
        <v>1</v>
      </c>
      <c r="B5" s="44" t="s">
        <v>51</v>
      </c>
      <c r="C5" s="44" t="s">
        <v>75</v>
      </c>
      <c r="D5" s="44" t="s">
        <v>76</v>
      </c>
      <c r="E5" s="47" t="s">
        <v>77</v>
      </c>
      <c r="F5" s="47" t="s">
        <v>78</v>
      </c>
      <c r="G5" s="48">
        <v>1</v>
      </c>
      <c r="H5" s="47" t="s">
        <v>79</v>
      </c>
      <c r="I5" s="49"/>
      <c r="J5" s="49"/>
      <c r="K5" s="50">
        <v>0</v>
      </c>
    </row>
    <row r="6" spans="1:11" ht="38" customHeight="1">
      <c r="A6" s="44">
        <v>2</v>
      </c>
      <c r="B6" s="44" t="s">
        <v>51</v>
      </c>
      <c r="C6" s="44" t="s">
        <v>75</v>
      </c>
      <c r="D6" s="44" t="s">
        <v>76</v>
      </c>
      <c r="E6" s="47" t="s">
        <v>80</v>
      </c>
      <c r="F6" s="47" t="s">
        <v>78</v>
      </c>
      <c r="G6" s="48">
        <v>0.65</v>
      </c>
      <c r="H6" s="47" t="s">
        <v>81</v>
      </c>
      <c r="I6" s="49"/>
      <c r="J6" s="49"/>
      <c r="K6" s="50">
        <v>0</v>
      </c>
    </row>
    <row r="7" spans="1:11" ht="38" customHeight="1">
      <c r="A7" s="44">
        <v>3</v>
      </c>
      <c r="B7" s="44" t="s">
        <v>51</v>
      </c>
      <c r="C7" s="44" t="s">
        <v>75</v>
      </c>
      <c r="D7" s="44" t="s">
        <v>82</v>
      </c>
      <c r="E7" s="47" t="s">
        <v>83</v>
      </c>
      <c r="F7" s="47" t="s">
        <v>78</v>
      </c>
      <c r="G7" s="48">
        <v>1</v>
      </c>
      <c r="H7" s="47" t="s">
        <v>84</v>
      </c>
      <c r="I7" s="49"/>
      <c r="J7" s="49"/>
      <c r="K7" s="50">
        <v>0</v>
      </c>
    </row>
    <row r="8" spans="1:11" ht="38" customHeight="1">
      <c r="A8" s="44">
        <v>4</v>
      </c>
      <c r="B8" s="44" t="s">
        <v>51</v>
      </c>
      <c r="C8" s="44" t="s">
        <v>75</v>
      </c>
      <c r="D8" s="44" t="s">
        <v>82</v>
      </c>
      <c r="E8" s="47" t="s">
        <v>85</v>
      </c>
      <c r="F8" s="47" t="s">
        <v>78</v>
      </c>
      <c r="G8" s="48">
        <v>1</v>
      </c>
      <c r="H8" s="47" t="s">
        <v>86</v>
      </c>
      <c r="I8" s="49"/>
      <c r="J8" s="49"/>
      <c r="K8" s="50">
        <v>0</v>
      </c>
    </row>
    <row r="9" spans="1:11" ht="38" customHeight="1">
      <c r="A9" s="44">
        <v>5</v>
      </c>
      <c r="B9" s="44" t="s">
        <v>51</v>
      </c>
      <c r="C9" s="44" t="s">
        <v>75</v>
      </c>
      <c r="D9" s="44" t="s">
        <v>82</v>
      </c>
      <c r="E9" s="47" t="s">
        <v>87</v>
      </c>
      <c r="F9" s="47" t="s">
        <v>78</v>
      </c>
      <c r="G9" s="48">
        <v>1</v>
      </c>
      <c r="H9" s="47" t="s">
        <v>88</v>
      </c>
      <c r="I9" s="49"/>
      <c r="J9" s="49"/>
      <c r="K9" s="50">
        <v>0</v>
      </c>
    </row>
    <row r="10" spans="1:11" ht="38" customHeight="1">
      <c r="A10" s="44">
        <v>6</v>
      </c>
      <c r="B10" s="44" t="s">
        <v>51</v>
      </c>
      <c r="C10" s="44" t="s">
        <v>75</v>
      </c>
      <c r="D10" s="44" t="s">
        <v>82</v>
      </c>
      <c r="E10" s="47" t="s">
        <v>89</v>
      </c>
      <c r="F10" s="47" t="s">
        <v>78</v>
      </c>
      <c r="G10" s="48">
        <v>1</v>
      </c>
      <c r="H10" s="47" t="s">
        <v>90</v>
      </c>
      <c r="I10" s="49"/>
      <c r="J10" s="49"/>
      <c r="K10" s="50">
        <v>0</v>
      </c>
    </row>
    <row r="11" spans="1:11" ht="38" customHeight="1">
      <c r="A11" s="44">
        <v>7</v>
      </c>
      <c r="B11" s="44" t="s">
        <v>52</v>
      </c>
      <c r="C11" s="44" t="s">
        <v>91</v>
      </c>
      <c r="D11" s="44" t="s">
        <v>92</v>
      </c>
      <c r="E11" s="47" t="s">
        <v>93</v>
      </c>
      <c r="F11" s="47" t="s">
        <v>78</v>
      </c>
      <c r="G11" s="48">
        <v>1</v>
      </c>
      <c r="H11" s="47" t="s">
        <v>94</v>
      </c>
      <c r="I11" s="49"/>
      <c r="J11" s="49"/>
      <c r="K11" s="50">
        <v>0</v>
      </c>
    </row>
    <row r="12" spans="1:11" ht="38" customHeight="1">
      <c r="A12" s="44">
        <v>8</v>
      </c>
      <c r="B12" s="44" t="s">
        <v>52</v>
      </c>
      <c r="C12" s="44" t="s">
        <v>91</v>
      </c>
      <c r="D12" s="44" t="s">
        <v>92</v>
      </c>
      <c r="E12" s="47" t="s">
        <v>95</v>
      </c>
      <c r="F12" s="47" t="s">
        <v>96</v>
      </c>
      <c r="G12" s="48">
        <v>2</v>
      </c>
      <c r="H12" s="47" t="s">
        <v>97</v>
      </c>
      <c r="I12" s="49"/>
      <c r="J12" s="49"/>
      <c r="K12" s="50">
        <v>0</v>
      </c>
    </row>
    <row r="13" spans="1:11" ht="38" customHeight="1">
      <c r="A13" s="44">
        <v>9</v>
      </c>
      <c r="B13" s="44" t="s">
        <v>52</v>
      </c>
      <c r="C13" s="44" t="s">
        <v>91</v>
      </c>
      <c r="D13" s="44" t="s">
        <v>92</v>
      </c>
      <c r="E13" s="47" t="s">
        <v>98</v>
      </c>
      <c r="F13" s="47" t="s">
        <v>78</v>
      </c>
      <c r="G13" s="48">
        <v>1</v>
      </c>
      <c r="H13" s="47" t="s">
        <v>99</v>
      </c>
      <c r="I13" s="49"/>
      <c r="J13" s="49"/>
      <c r="K13" s="50">
        <v>0</v>
      </c>
    </row>
    <row r="14" spans="1:11" ht="38" customHeight="1">
      <c r="A14" s="44">
        <v>10</v>
      </c>
      <c r="B14" s="44" t="s">
        <v>52</v>
      </c>
      <c r="C14" s="44" t="s">
        <v>100</v>
      </c>
      <c r="D14" s="44" t="s">
        <v>101</v>
      </c>
      <c r="E14" s="47" t="s">
        <v>102</v>
      </c>
      <c r="F14" s="47" t="s">
        <v>96</v>
      </c>
      <c r="G14" s="48">
        <v>2</v>
      </c>
      <c r="H14" s="47" t="s">
        <v>103</v>
      </c>
      <c r="I14" s="49"/>
      <c r="J14" s="49"/>
      <c r="K14" s="50">
        <v>0</v>
      </c>
    </row>
    <row r="15" spans="1:11" ht="38" customHeight="1">
      <c r="A15" s="44">
        <v>11</v>
      </c>
      <c r="B15" s="44" t="s">
        <v>52</v>
      </c>
      <c r="C15" s="44" t="s">
        <v>104</v>
      </c>
      <c r="D15" s="44" t="s">
        <v>105</v>
      </c>
      <c r="E15" s="47" t="s">
        <v>106</v>
      </c>
      <c r="F15" s="47" t="s">
        <v>107</v>
      </c>
      <c r="G15" s="48">
        <v>0.45</v>
      </c>
      <c r="H15" s="47" t="s">
        <v>108</v>
      </c>
      <c r="I15" s="49"/>
      <c r="J15" s="49"/>
      <c r="K15" s="50">
        <v>0</v>
      </c>
    </row>
    <row r="16" spans="1:11" ht="38" customHeight="1">
      <c r="A16" s="44">
        <v>12</v>
      </c>
      <c r="B16" s="44" t="s">
        <v>53</v>
      </c>
      <c r="C16" s="44" t="s">
        <v>109</v>
      </c>
      <c r="D16" s="44" t="s">
        <v>110</v>
      </c>
      <c r="E16" s="47" t="s">
        <v>111</v>
      </c>
      <c r="F16" s="47" t="s">
        <v>112</v>
      </c>
      <c r="G16" s="48">
        <v>4</v>
      </c>
      <c r="H16" s="47" t="s">
        <v>113</v>
      </c>
      <c r="I16" s="49"/>
      <c r="J16" s="49"/>
      <c r="K16" s="50">
        <v>0</v>
      </c>
    </row>
    <row r="17" spans="1:11" ht="38" customHeight="1">
      <c r="A17" s="44">
        <v>13</v>
      </c>
      <c r="B17" s="44" t="s">
        <v>53</v>
      </c>
      <c r="C17" s="44" t="s">
        <v>109</v>
      </c>
      <c r="D17" s="44" t="s">
        <v>110</v>
      </c>
      <c r="E17" s="47" t="s">
        <v>114</v>
      </c>
      <c r="F17" s="47" t="s">
        <v>78</v>
      </c>
      <c r="G17" s="48">
        <v>1</v>
      </c>
      <c r="H17" s="47" t="s">
        <v>115</v>
      </c>
      <c r="I17" s="49"/>
      <c r="J17" s="49"/>
      <c r="K17" s="50">
        <v>0</v>
      </c>
    </row>
    <row r="18" spans="1:11" ht="38" customHeight="1">
      <c r="A18" s="44">
        <v>14</v>
      </c>
      <c r="B18" s="44" t="s">
        <v>53</v>
      </c>
      <c r="C18" s="44" t="s">
        <v>109</v>
      </c>
      <c r="D18" s="44" t="s">
        <v>110</v>
      </c>
      <c r="E18" s="47" t="s">
        <v>116</v>
      </c>
      <c r="F18" s="47" t="s">
        <v>112</v>
      </c>
      <c r="G18" s="48">
        <v>4</v>
      </c>
      <c r="H18" s="47" t="s">
        <v>117</v>
      </c>
      <c r="I18" s="49"/>
      <c r="J18" s="49"/>
      <c r="K18" s="50">
        <v>0</v>
      </c>
    </row>
    <row r="19" spans="1:11" ht="38" customHeight="1">
      <c r="A19" s="44">
        <v>15</v>
      </c>
      <c r="B19" s="44" t="s">
        <v>53</v>
      </c>
      <c r="C19" s="44" t="s">
        <v>109</v>
      </c>
      <c r="D19" s="44" t="s">
        <v>118</v>
      </c>
      <c r="E19" s="47" t="s">
        <v>119</v>
      </c>
      <c r="F19" s="47" t="s">
        <v>120</v>
      </c>
      <c r="G19" s="48">
        <v>72.599999999999994</v>
      </c>
      <c r="H19" s="47" t="s">
        <v>121</v>
      </c>
      <c r="I19" s="49"/>
      <c r="J19" s="49"/>
      <c r="K19" s="50">
        <v>0</v>
      </c>
    </row>
    <row r="20" spans="1:11" ht="38" customHeight="1">
      <c r="A20" s="44">
        <v>16</v>
      </c>
      <c r="B20" s="44" t="s">
        <v>53</v>
      </c>
      <c r="C20" s="44" t="s">
        <v>109</v>
      </c>
      <c r="D20" s="44" t="s">
        <v>118</v>
      </c>
      <c r="E20" s="47" t="s">
        <v>122</v>
      </c>
      <c r="F20" s="47" t="s">
        <v>120</v>
      </c>
      <c r="G20" s="48">
        <v>72.599999999999994</v>
      </c>
      <c r="H20" s="47" t="s">
        <v>123</v>
      </c>
      <c r="I20" s="49"/>
      <c r="J20" s="49"/>
      <c r="K20" s="50">
        <v>0</v>
      </c>
    </row>
    <row r="21" spans="1:11" ht="38" customHeight="1">
      <c r="A21" s="44">
        <v>17</v>
      </c>
      <c r="B21" s="44" t="s">
        <v>53</v>
      </c>
      <c r="C21" s="44" t="s">
        <v>109</v>
      </c>
      <c r="D21" s="44" t="s">
        <v>118</v>
      </c>
      <c r="E21" s="47" t="s">
        <v>124</v>
      </c>
      <c r="F21" s="47" t="s">
        <v>120</v>
      </c>
      <c r="G21" s="48">
        <v>72.599999999999994</v>
      </c>
      <c r="H21" s="47" t="s">
        <v>125</v>
      </c>
      <c r="I21" s="49"/>
      <c r="J21" s="49"/>
      <c r="K21" s="50">
        <v>0</v>
      </c>
    </row>
    <row r="22" spans="1:11" ht="38" customHeight="1">
      <c r="A22" s="44">
        <v>18</v>
      </c>
      <c r="B22" s="44" t="s">
        <v>53</v>
      </c>
      <c r="C22" s="44" t="s">
        <v>109</v>
      </c>
      <c r="D22" s="44" t="s">
        <v>126</v>
      </c>
      <c r="E22" s="47" t="s">
        <v>127</v>
      </c>
      <c r="F22" s="47" t="s">
        <v>128</v>
      </c>
      <c r="G22" s="48">
        <v>48</v>
      </c>
      <c r="H22" s="47" t="s">
        <v>129</v>
      </c>
      <c r="I22" s="49"/>
      <c r="J22" s="49"/>
      <c r="K22" s="50">
        <v>0</v>
      </c>
    </row>
    <row r="23" spans="1:11" ht="38" customHeight="1">
      <c r="A23" s="44">
        <v>19</v>
      </c>
      <c r="B23" s="44" t="s">
        <v>53</v>
      </c>
      <c r="C23" s="44" t="s">
        <v>109</v>
      </c>
      <c r="D23" s="44" t="s">
        <v>126</v>
      </c>
      <c r="E23" s="47" t="s">
        <v>130</v>
      </c>
      <c r="F23" s="47" t="s">
        <v>128</v>
      </c>
      <c r="G23" s="48">
        <v>35</v>
      </c>
      <c r="H23" s="47" t="s">
        <v>131</v>
      </c>
      <c r="I23" s="49"/>
      <c r="J23" s="49"/>
      <c r="K23" s="50">
        <v>0</v>
      </c>
    </row>
    <row r="24" spans="1:11" ht="38" customHeight="1">
      <c r="A24" s="44">
        <v>20</v>
      </c>
      <c r="B24" s="44" t="s">
        <v>53</v>
      </c>
      <c r="C24" s="44" t="s">
        <v>109</v>
      </c>
      <c r="D24" s="44" t="s">
        <v>126</v>
      </c>
      <c r="E24" s="47" t="s">
        <v>132</v>
      </c>
      <c r="F24" s="47" t="s">
        <v>128</v>
      </c>
      <c r="G24" s="48">
        <v>9.39</v>
      </c>
      <c r="H24" s="47" t="s">
        <v>133</v>
      </c>
      <c r="I24" s="49"/>
      <c r="J24" s="49"/>
      <c r="K24" s="50">
        <v>0</v>
      </c>
    </row>
    <row r="25" spans="1:11" ht="38" customHeight="1">
      <c r="A25" s="44">
        <v>21</v>
      </c>
      <c r="B25" s="44" t="s">
        <v>53</v>
      </c>
      <c r="C25" s="44" t="s">
        <v>109</v>
      </c>
      <c r="D25" s="44" t="s">
        <v>134</v>
      </c>
      <c r="E25" s="47" t="s">
        <v>135</v>
      </c>
      <c r="F25" s="47" t="s">
        <v>120</v>
      </c>
      <c r="G25" s="48">
        <v>15</v>
      </c>
      <c r="H25" s="47" t="s">
        <v>136</v>
      </c>
      <c r="I25" s="49"/>
      <c r="J25" s="49"/>
      <c r="K25" s="50">
        <v>0</v>
      </c>
    </row>
    <row r="26" spans="1:11" ht="38" customHeight="1">
      <c r="A26" s="44">
        <v>22</v>
      </c>
      <c r="B26" s="44" t="s">
        <v>53</v>
      </c>
      <c r="C26" s="44" t="s">
        <v>137</v>
      </c>
      <c r="D26" s="44" t="s">
        <v>138</v>
      </c>
      <c r="E26" s="47" t="s">
        <v>139</v>
      </c>
      <c r="F26" s="47" t="s">
        <v>120</v>
      </c>
      <c r="G26" s="48">
        <v>43.76</v>
      </c>
      <c r="H26" s="47" t="s">
        <v>140</v>
      </c>
      <c r="I26" s="49"/>
      <c r="J26" s="49"/>
      <c r="K26" s="50">
        <v>0</v>
      </c>
    </row>
    <row r="27" spans="1:11" ht="38" customHeight="1">
      <c r="A27" s="44">
        <v>23</v>
      </c>
      <c r="B27" s="44" t="s">
        <v>53</v>
      </c>
      <c r="C27" s="44" t="s">
        <v>137</v>
      </c>
      <c r="D27" s="44" t="s">
        <v>138</v>
      </c>
      <c r="E27" s="47" t="s">
        <v>141</v>
      </c>
      <c r="F27" s="47" t="s">
        <v>120</v>
      </c>
      <c r="G27" s="48">
        <v>86.35</v>
      </c>
      <c r="H27" s="47" t="s">
        <v>142</v>
      </c>
      <c r="I27" s="49"/>
      <c r="J27" s="49"/>
      <c r="K27" s="50">
        <v>0</v>
      </c>
    </row>
    <row r="28" spans="1:11" ht="38" customHeight="1">
      <c r="A28" s="44">
        <v>24</v>
      </c>
      <c r="B28" s="44" t="s">
        <v>53</v>
      </c>
      <c r="C28" s="44" t="s">
        <v>137</v>
      </c>
      <c r="D28" s="44" t="s">
        <v>138</v>
      </c>
      <c r="E28" s="47" t="s">
        <v>143</v>
      </c>
      <c r="F28" s="47" t="s">
        <v>120</v>
      </c>
      <c r="G28" s="48">
        <v>95</v>
      </c>
      <c r="H28" s="47" t="s">
        <v>144</v>
      </c>
      <c r="I28" s="49"/>
      <c r="J28" s="49"/>
      <c r="K28" s="50">
        <v>0</v>
      </c>
    </row>
    <row r="29" spans="1:11" ht="38" customHeight="1">
      <c r="A29" s="44">
        <v>25</v>
      </c>
      <c r="B29" s="44" t="s">
        <v>53</v>
      </c>
      <c r="C29" s="44" t="s">
        <v>137</v>
      </c>
      <c r="D29" s="44" t="s">
        <v>145</v>
      </c>
      <c r="E29" s="47" t="s">
        <v>146</v>
      </c>
      <c r="F29" s="47" t="s">
        <v>120</v>
      </c>
      <c r="G29" s="48">
        <v>43.76</v>
      </c>
      <c r="H29" s="47" t="s">
        <v>147</v>
      </c>
      <c r="I29" s="49"/>
      <c r="J29" s="49"/>
      <c r="K29" s="50">
        <v>0</v>
      </c>
    </row>
    <row r="30" spans="1:11" ht="38" customHeight="1">
      <c r="A30" s="44">
        <v>26</v>
      </c>
      <c r="B30" s="44" t="s">
        <v>53</v>
      </c>
      <c r="C30" s="44" t="s">
        <v>137</v>
      </c>
      <c r="D30" s="44" t="s">
        <v>145</v>
      </c>
      <c r="E30" s="47" t="s">
        <v>148</v>
      </c>
      <c r="F30" s="47" t="s">
        <v>120</v>
      </c>
      <c r="G30" s="48">
        <v>76.67</v>
      </c>
      <c r="H30" s="47" t="s">
        <v>149</v>
      </c>
      <c r="I30" s="49"/>
      <c r="J30" s="49"/>
      <c r="K30" s="50">
        <v>0</v>
      </c>
    </row>
    <row r="31" spans="1:11" ht="38" customHeight="1">
      <c r="A31" s="44">
        <v>27</v>
      </c>
      <c r="B31" s="44" t="s">
        <v>53</v>
      </c>
      <c r="C31" s="44" t="s">
        <v>137</v>
      </c>
      <c r="D31" s="44" t="s">
        <v>150</v>
      </c>
      <c r="E31" s="47" t="s">
        <v>151</v>
      </c>
      <c r="F31" s="47" t="s">
        <v>120</v>
      </c>
      <c r="G31" s="48">
        <v>82</v>
      </c>
      <c r="H31" s="47" t="s">
        <v>152</v>
      </c>
      <c r="I31" s="49"/>
      <c r="J31" s="49"/>
      <c r="K31" s="50">
        <v>0</v>
      </c>
    </row>
    <row r="32" spans="1:11" ht="38" customHeight="1">
      <c r="A32" s="44">
        <v>28</v>
      </c>
      <c r="B32" s="44" t="s">
        <v>53</v>
      </c>
      <c r="C32" s="44" t="s">
        <v>137</v>
      </c>
      <c r="D32" s="44" t="s">
        <v>150</v>
      </c>
      <c r="E32" s="47" t="s">
        <v>153</v>
      </c>
      <c r="F32" s="47" t="s">
        <v>120</v>
      </c>
      <c r="G32" s="48">
        <v>11.87</v>
      </c>
      <c r="H32" s="47" t="s">
        <v>154</v>
      </c>
      <c r="I32" s="49"/>
      <c r="J32" s="49"/>
      <c r="K32" s="50">
        <v>0</v>
      </c>
    </row>
    <row r="33" spans="1:11" ht="38" customHeight="1">
      <c r="A33" s="44">
        <v>29</v>
      </c>
      <c r="B33" s="44" t="s">
        <v>53</v>
      </c>
      <c r="C33" s="44" t="s">
        <v>137</v>
      </c>
      <c r="D33" s="44" t="s">
        <v>150</v>
      </c>
      <c r="E33" s="47" t="s">
        <v>155</v>
      </c>
      <c r="F33" s="47" t="s">
        <v>120</v>
      </c>
      <c r="G33" s="48">
        <v>93.87</v>
      </c>
      <c r="H33" s="47" t="s">
        <v>156</v>
      </c>
      <c r="I33" s="49"/>
      <c r="J33" s="49"/>
      <c r="K33" s="50">
        <v>0</v>
      </c>
    </row>
    <row r="34" spans="1:11" ht="38" customHeight="1">
      <c r="A34" s="44">
        <v>30</v>
      </c>
      <c r="B34" s="44" t="s">
        <v>53</v>
      </c>
      <c r="C34" s="44" t="s">
        <v>137</v>
      </c>
      <c r="D34" s="44" t="s">
        <v>150</v>
      </c>
      <c r="E34" s="47" t="s">
        <v>157</v>
      </c>
      <c r="F34" s="47" t="s">
        <v>120</v>
      </c>
      <c r="G34" s="48">
        <v>82</v>
      </c>
      <c r="H34" s="47" t="s">
        <v>158</v>
      </c>
      <c r="I34" s="49"/>
      <c r="J34" s="49"/>
      <c r="K34" s="50">
        <v>0</v>
      </c>
    </row>
    <row r="35" spans="1:11" ht="38" customHeight="1">
      <c r="A35" s="44">
        <v>31</v>
      </c>
      <c r="B35" s="44" t="s">
        <v>53</v>
      </c>
      <c r="C35" s="44" t="s">
        <v>137</v>
      </c>
      <c r="D35" s="44" t="s">
        <v>150</v>
      </c>
      <c r="E35" s="47" t="s">
        <v>159</v>
      </c>
      <c r="F35" s="47" t="s">
        <v>120</v>
      </c>
      <c r="G35" s="48">
        <v>11.87</v>
      </c>
      <c r="H35" s="47" t="s">
        <v>160</v>
      </c>
      <c r="I35" s="49"/>
      <c r="J35" s="49"/>
      <c r="K35" s="50">
        <v>0</v>
      </c>
    </row>
    <row r="36" spans="1:11" ht="38" customHeight="1">
      <c r="A36" s="44">
        <v>32</v>
      </c>
      <c r="B36" s="44" t="s">
        <v>53</v>
      </c>
      <c r="C36" s="44" t="s">
        <v>161</v>
      </c>
      <c r="D36" s="44" t="s">
        <v>162</v>
      </c>
      <c r="E36" s="47" t="s">
        <v>163</v>
      </c>
      <c r="F36" s="47" t="s">
        <v>96</v>
      </c>
      <c r="G36" s="48">
        <v>3</v>
      </c>
      <c r="H36" s="47" t="s">
        <v>164</v>
      </c>
      <c r="I36" s="49"/>
      <c r="J36" s="49"/>
      <c r="K36" s="50">
        <v>0</v>
      </c>
    </row>
    <row r="37" spans="1:11" ht="38" customHeight="1">
      <c r="A37" s="44">
        <v>33</v>
      </c>
      <c r="B37" s="44" t="s">
        <v>53</v>
      </c>
      <c r="C37" s="44" t="s">
        <v>161</v>
      </c>
      <c r="D37" s="44" t="s">
        <v>165</v>
      </c>
      <c r="E37" s="47" t="s">
        <v>166</v>
      </c>
      <c r="F37" s="47" t="s">
        <v>96</v>
      </c>
      <c r="G37" s="48">
        <v>1</v>
      </c>
      <c r="H37" s="47" t="s">
        <v>167</v>
      </c>
      <c r="I37" s="49"/>
      <c r="J37" s="49"/>
      <c r="K37" s="50">
        <v>0</v>
      </c>
    </row>
    <row r="38" spans="1:11" ht="38" customHeight="1">
      <c r="A38" s="44">
        <v>34</v>
      </c>
      <c r="B38" s="44" t="s">
        <v>53</v>
      </c>
      <c r="C38" s="44" t="s">
        <v>161</v>
      </c>
      <c r="D38" s="44" t="s">
        <v>165</v>
      </c>
      <c r="E38" s="47" t="s">
        <v>168</v>
      </c>
      <c r="F38" s="47" t="s">
        <v>96</v>
      </c>
      <c r="G38" s="48">
        <v>1</v>
      </c>
      <c r="H38" s="47" t="s">
        <v>169</v>
      </c>
      <c r="I38" s="49"/>
      <c r="J38" s="49"/>
      <c r="K38" s="50">
        <v>0</v>
      </c>
    </row>
    <row r="39" spans="1:11" ht="38" customHeight="1">
      <c r="A39" s="44">
        <v>35</v>
      </c>
      <c r="B39" s="44" t="s">
        <v>53</v>
      </c>
      <c r="C39" s="44" t="s">
        <v>161</v>
      </c>
      <c r="D39" s="44" t="s">
        <v>165</v>
      </c>
      <c r="E39" s="47" t="s">
        <v>170</v>
      </c>
      <c r="F39" s="47" t="s">
        <v>96</v>
      </c>
      <c r="G39" s="48">
        <v>1</v>
      </c>
      <c r="H39" s="47" t="s">
        <v>171</v>
      </c>
      <c r="I39" s="49"/>
      <c r="J39" s="49"/>
      <c r="K39" s="50">
        <v>0</v>
      </c>
    </row>
    <row r="40" spans="1:11" ht="38" customHeight="1">
      <c r="A40" s="44">
        <v>36</v>
      </c>
      <c r="B40" s="44" t="s">
        <v>54</v>
      </c>
      <c r="C40" s="44" t="s">
        <v>161</v>
      </c>
      <c r="D40" s="44" t="s">
        <v>172</v>
      </c>
      <c r="E40" s="47" t="s">
        <v>173</v>
      </c>
      <c r="F40" s="47" t="s">
        <v>96</v>
      </c>
      <c r="G40" s="48">
        <v>12</v>
      </c>
      <c r="H40" s="47" t="s">
        <v>174</v>
      </c>
      <c r="I40" s="49"/>
      <c r="J40" s="49"/>
      <c r="K40" s="50">
        <v>0</v>
      </c>
    </row>
    <row r="41" spans="1:11" ht="38" customHeight="1">
      <c r="A41" s="44">
        <v>37</v>
      </c>
      <c r="B41" s="44" t="s">
        <v>54</v>
      </c>
      <c r="C41" s="44" t="s">
        <v>161</v>
      </c>
      <c r="D41" s="44" t="s">
        <v>175</v>
      </c>
      <c r="E41" s="47" t="s">
        <v>176</v>
      </c>
      <c r="F41" s="47" t="s">
        <v>96</v>
      </c>
      <c r="G41" s="48">
        <v>1</v>
      </c>
      <c r="H41" s="47" t="s">
        <v>177</v>
      </c>
      <c r="I41" s="49"/>
      <c r="J41" s="49"/>
      <c r="K41" s="50">
        <v>0</v>
      </c>
    </row>
    <row r="42" spans="1:11" ht="38" customHeight="1">
      <c r="A42" s="44">
        <v>38</v>
      </c>
      <c r="B42" s="44" t="s">
        <v>53</v>
      </c>
      <c r="C42" s="44" t="s">
        <v>161</v>
      </c>
      <c r="D42" s="44" t="s">
        <v>162</v>
      </c>
      <c r="E42" s="47" t="s">
        <v>178</v>
      </c>
      <c r="F42" s="47" t="s">
        <v>96</v>
      </c>
      <c r="G42" s="48">
        <v>3</v>
      </c>
      <c r="H42" s="47" t="s">
        <v>179</v>
      </c>
      <c r="I42" s="49"/>
      <c r="J42" s="49"/>
      <c r="K42" s="50">
        <v>0</v>
      </c>
    </row>
    <row r="43" spans="1:11" ht="38" customHeight="1">
      <c r="A43" s="44">
        <v>39</v>
      </c>
      <c r="B43" s="44" t="s">
        <v>53</v>
      </c>
      <c r="C43" s="44" t="s">
        <v>161</v>
      </c>
      <c r="D43" s="44" t="s">
        <v>180</v>
      </c>
      <c r="E43" s="47" t="s">
        <v>181</v>
      </c>
      <c r="F43" s="47" t="s">
        <v>96</v>
      </c>
      <c r="G43" s="48">
        <v>6</v>
      </c>
      <c r="H43" s="47" t="s">
        <v>182</v>
      </c>
      <c r="I43" s="49"/>
      <c r="J43" s="49"/>
      <c r="K43" s="50">
        <v>0</v>
      </c>
    </row>
    <row r="44" spans="1:11" ht="38" customHeight="1">
      <c r="A44" s="44">
        <v>40</v>
      </c>
      <c r="B44" s="44" t="s">
        <v>53</v>
      </c>
      <c r="C44" s="44" t="s">
        <v>161</v>
      </c>
      <c r="D44" s="44" t="s">
        <v>183</v>
      </c>
      <c r="E44" s="47" t="s">
        <v>184</v>
      </c>
      <c r="F44" s="47" t="s">
        <v>96</v>
      </c>
      <c r="G44" s="48">
        <v>4</v>
      </c>
      <c r="H44" s="47" t="s">
        <v>185</v>
      </c>
      <c r="I44" s="49"/>
      <c r="J44" s="49"/>
      <c r="K44" s="50">
        <v>0</v>
      </c>
    </row>
    <row r="45" spans="1:11" ht="38" customHeight="1">
      <c r="A45" s="44">
        <v>41</v>
      </c>
      <c r="B45" s="44" t="s">
        <v>54</v>
      </c>
      <c r="C45" s="44" t="s">
        <v>186</v>
      </c>
      <c r="D45" s="44" t="s">
        <v>187</v>
      </c>
      <c r="E45" s="47" t="s">
        <v>188</v>
      </c>
      <c r="F45" s="47" t="s">
        <v>120</v>
      </c>
      <c r="G45" s="48">
        <v>295</v>
      </c>
      <c r="H45" s="47" t="s">
        <v>189</v>
      </c>
      <c r="I45" s="49"/>
      <c r="J45" s="49"/>
      <c r="K45" s="50">
        <v>0</v>
      </c>
    </row>
    <row r="46" spans="1:11" ht="38" customHeight="1">
      <c r="A46" s="44">
        <v>42</v>
      </c>
      <c r="B46" s="44" t="s">
        <v>54</v>
      </c>
      <c r="C46" s="44" t="s">
        <v>186</v>
      </c>
      <c r="D46" s="44" t="s">
        <v>187</v>
      </c>
      <c r="E46" s="47" t="s">
        <v>190</v>
      </c>
      <c r="F46" s="47" t="s">
        <v>120</v>
      </c>
      <c r="G46" s="48">
        <v>295</v>
      </c>
      <c r="H46" s="47" t="s">
        <v>191</v>
      </c>
      <c r="I46" s="49"/>
      <c r="J46" s="49"/>
      <c r="K46" s="50">
        <v>0</v>
      </c>
    </row>
    <row r="47" spans="1:11" ht="38" customHeight="1">
      <c r="A47" s="44">
        <v>43</v>
      </c>
      <c r="B47" s="44" t="s">
        <v>54</v>
      </c>
      <c r="C47" s="44" t="s">
        <v>186</v>
      </c>
      <c r="D47" s="44" t="s">
        <v>187</v>
      </c>
      <c r="E47" s="47" t="s">
        <v>192</v>
      </c>
      <c r="F47" s="47" t="s">
        <v>128</v>
      </c>
      <c r="G47" s="48">
        <v>55</v>
      </c>
      <c r="H47" s="47" t="s">
        <v>193</v>
      </c>
      <c r="I47" s="49"/>
      <c r="J47" s="49"/>
      <c r="K47" s="50">
        <v>0</v>
      </c>
    </row>
    <row r="48" spans="1:11" ht="38" customHeight="1">
      <c r="A48" s="44">
        <v>44</v>
      </c>
      <c r="B48" s="44" t="s">
        <v>54</v>
      </c>
      <c r="C48" s="44" t="s">
        <v>186</v>
      </c>
      <c r="D48" s="44" t="s">
        <v>187</v>
      </c>
      <c r="E48" s="47" t="s">
        <v>194</v>
      </c>
      <c r="F48" s="47" t="s">
        <v>120</v>
      </c>
      <c r="G48" s="48">
        <v>9.68</v>
      </c>
      <c r="H48" s="47" t="s">
        <v>195</v>
      </c>
      <c r="I48" s="49"/>
      <c r="J48" s="49"/>
      <c r="K48" s="50">
        <v>0</v>
      </c>
    </row>
    <row r="49" spans="1:11" ht="38" customHeight="1">
      <c r="A49" s="44">
        <v>45</v>
      </c>
      <c r="B49" s="44" t="s">
        <v>54</v>
      </c>
      <c r="C49" s="44" t="s">
        <v>186</v>
      </c>
      <c r="D49" s="44" t="s">
        <v>196</v>
      </c>
      <c r="E49" s="47" t="s">
        <v>197</v>
      </c>
      <c r="F49" s="47" t="s">
        <v>120</v>
      </c>
      <c r="G49" s="48">
        <v>330</v>
      </c>
      <c r="H49" s="47" t="s">
        <v>198</v>
      </c>
      <c r="I49" s="49"/>
      <c r="J49" s="49"/>
      <c r="K49" s="50">
        <v>0</v>
      </c>
    </row>
    <row r="50" spans="1:11" ht="38" customHeight="1">
      <c r="A50" s="44">
        <v>46</v>
      </c>
      <c r="B50" s="44" t="s">
        <v>54</v>
      </c>
      <c r="C50" s="44" t="s">
        <v>186</v>
      </c>
      <c r="D50" s="44" t="s">
        <v>199</v>
      </c>
      <c r="E50" s="47" t="s">
        <v>200</v>
      </c>
      <c r="F50" s="47" t="s">
        <v>120</v>
      </c>
      <c r="G50" s="48">
        <v>30.04</v>
      </c>
      <c r="H50" s="47" t="s">
        <v>201</v>
      </c>
      <c r="I50" s="49"/>
      <c r="J50" s="49"/>
      <c r="K50" s="50">
        <v>0</v>
      </c>
    </row>
    <row r="51" spans="1:11" ht="38" customHeight="1">
      <c r="A51" s="44">
        <v>47</v>
      </c>
      <c r="B51" s="44" t="s">
        <v>54</v>
      </c>
      <c r="C51" s="44" t="s">
        <v>186</v>
      </c>
      <c r="D51" s="44" t="s">
        <v>199</v>
      </c>
      <c r="E51" s="47" t="s">
        <v>202</v>
      </c>
      <c r="F51" s="47" t="s">
        <v>120</v>
      </c>
      <c r="G51" s="48">
        <v>30</v>
      </c>
      <c r="H51" s="47" t="s">
        <v>203</v>
      </c>
      <c r="I51" s="49"/>
      <c r="J51" s="49"/>
      <c r="K51" s="50">
        <v>0</v>
      </c>
    </row>
    <row r="52" spans="1:11" ht="38" customHeight="1">
      <c r="A52" s="44">
        <v>48</v>
      </c>
      <c r="B52" s="44" t="s">
        <v>54</v>
      </c>
      <c r="C52" s="44" t="s">
        <v>186</v>
      </c>
      <c r="D52" s="44" t="s">
        <v>204</v>
      </c>
      <c r="E52" s="47" t="s">
        <v>205</v>
      </c>
      <c r="F52" s="47" t="s">
        <v>128</v>
      </c>
      <c r="G52" s="48">
        <v>85</v>
      </c>
      <c r="H52" s="47" t="s">
        <v>206</v>
      </c>
      <c r="I52" s="49"/>
      <c r="J52" s="49"/>
      <c r="K52" s="50">
        <v>0</v>
      </c>
    </row>
    <row r="53" spans="1:11" ht="38" customHeight="1">
      <c r="A53" s="44">
        <v>49</v>
      </c>
      <c r="B53" s="44" t="s">
        <v>54</v>
      </c>
      <c r="C53" s="44" t="s">
        <v>207</v>
      </c>
      <c r="D53" s="44" t="s">
        <v>208</v>
      </c>
      <c r="E53" s="47" t="s">
        <v>209</v>
      </c>
      <c r="F53" s="47" t="s">
        <v>120</v>
      </c>
      <c r="G53" s="48">
        <v>86.35</v>
      </c>
      <c r="H53" s="47" t="s">
        <v>210</v>
      </c>
      <c r="I53" s="49"/>
      <c r="J53" s="49"/>
      <c r="K53" s="50">
        <v>0</v>
      </c>
    </row>
    <row r="54" spans="1:11" ht="38" customHeight="1">
      <c r="A54" s="44">
        <v>50</v>
      </c>
      <c r="B54" s="44" t="s">
        <v>54</v>
      </c>
      <c r="C54" s="44" t="s">
        <v>207</v>
      </c>
      <c r="D54" s="44" t="s">
        <v>208</v>
      </c>
      <c r="E54" s="47" t="s">
        <v>211</v>
      </c>
      <c r="F54" s="47" t="s">
        <v>120</v>
      </c>
      <c r="G54" s="48">
        <v>130.11000000000001</v>
      </c>
      <c r="H54" s="47" t="s">
        <v>212</v>
      </c>
      <c r="I54" s="49"/>
      <c r="J54" s="49"/>
      <c r="K54" s="50">
        <v>0</v>
      </c>
    </row>
    <row r="55" spans="1:11" ht="38" customHeight="1">
      <c r="A55" s="44">
        <v>51</v>
      </c>
      <c r="B55" s="44" t="s">
        <v>54</v>
      </c>
      <c r="C55" s="44" t="s">
        <v>207</v>
      </c>
      <c r="D55" s="44" t="s">
        <v>213</v>
      </c>
      <c r="E55" s="47" t="s">
        <v>214</v>
      </c>
      <c r="F55" s="47" t="s">
        <v>120</v>
      </c>
      <c r="G55" s="48">
        <v>22.82</v>
      </c>
      <c r="H55" s="47" t="s">
        <v>215</v>
      </c>
      <c r="I55" s="49"/>
      <c r="J55" s="49"/>
      <c r="K55" s="50">
        <v>0</v>
      </c>
    </row>
    <row r="56" spans="1:11" ht="38" customHeight="1">
      <c r="A56" s="44">
        <v>52</v>
      </c>
      <c r="B56" s="44" t="s">
        <v>54</v>
      </c>
      <c r="C56" s="44" t="s">
        <v>207</v>
      </c>
      <c r="D56" s="44" t="s">
        <v>216</v>
      </c>
      <c r="E56" s="47" t="s">
        <v>217</v>
      </c>
      <c r="F56" s="47" t="s">
        <v>120</v>
      </c>
      <c r="G56" s="48">
        <v>33.979999999999997</v>
      </c>
      <c r="H56" s="47" t="s">
        <v>218</v>
      </c>
      <c r="I56" s="49"/>
      <c r="J56" s="49"/>
      <c r="K56" s="50">
        <v>0</v>
      </c>
    </row>
    <row r="57" spans="1:11" ht="38" customHeight="1">
      <c r="A57" s="44">
        <v>53</v>
      </c>
      <c r="B57" s="44" t="s">
        <v>54</v>
      </c>
      <c r="C57" s="44" t="s">
        <v>207</v>
      </c>
      <c r="D57" s="44" t="s">
        <v>216</v>
      </c>
      <c r="E57" s="47" t="s">
        <v>219</v>
      </c>
      <c r="F57" s="47" t="s">
        <v>128</v>
      </c>
      <c r="G57" s="48">
        <v>45</v>
      </c>
      <c r="H57" s="47" t="s">
        <v>220</v>
      </c>
      <c r="I57" s="49"/>
      <c r="J57" s="49"/>
      <c r="K57" s="50">
        <v>0</v>
      </c>
    </row>
    <row r="58" spans="1:11" ht="38" customHeight="1">
      <c r="A58" s="44">
        <v>54</v>
      </c>
      <c r="B58" s="44" t="s">
        <v>54</v>
      </c>
      <c r="C58" s="44" t="s">
        <v>207</v>
      </c>
      <c r="D58" s="44" t="s">
        <v>221</v>
      </c>
      <c r="E58" s="47" t="s">
        <v>222</v>
      </c>
      <c r="F58" s="47" t="s">
        <v>120</v>
      </c>
      <c r="G58" s="48">
        <v>43.27</v>
      </c>
      <c r="H58" s="47" t="s">
        <v>223</v>
      </c>
      <c r="I58" s="49"/>
      <c r="J58" s="49"/>
      <c r="K58" s="50">
        <v>0</v>
      </c>
    </row>
    <row r="59" spans="1:11" ht="38" customHeight="1">
      <c r="A59" s="44">
        <v>55</v>
      </c>
      <c r="B59" s="44" t="s">
        <v>54</v>
      </c>
      <c r="C59" s="44" t="s">
        <v>207</v>
      </c>
      <c r="D59" s="44" t="s">
        <v>221</v>
      </c>
      <c r="E59" s="47" t="s">
        <v>224</v>
      </c>
      <c r="F59" s="47" t="s">
        <v>128</v>
      </c>
      <c r="G59" s="48">
        <v>35</v>
      </c>
      <c r="H59" s="47" t="s">
        <v>225</v>
      </c>
      <c r="I59" s="49"/>
      <c r="J59" s="49"/>
      <c r="K59" s="50">
        <v>0</v>
      </c>
    </row>
    <row r="60" spans="1:11" ht="38" customHeight="1">
      <c r="A60" s="44">
        <v>56</v>
      </c>
      <c r="B60" s="44" t="s">
        <v>54</v>
      </c>
      <c r="C60" s="44" t="s">
        <v>207</v>
      </c>
      <c r="D60" s="44" t="s">
        <v>221</v>
      </c>
      <c r="E60" s="47" t="s">
        <v>226</v>
      </c>
      <c r="F60" s="47" t="s">
        <v>120</v>
      </c>
      <c r="G60" s="48">
        <v>35.5</v>
      </c>
      <c r="H60" s="47" t="s">
        <v>227</v>
      </c>
      <c r="I60" s="49"/>
      <c r="J60" s="49"/>
      <c r="K60" s="50">
        <v>0</v>
      </c>
    </row>
    <row r="61" spans="1:11" ht="38" customHeight="1">
      <c r="A61" s="44">
        <v>57</v>
      </c>
      <c r="B61" s="44" t="s">
        <v>54</v>
      </c>
      <c r="C61" s="44" t="s">
        <v>207</v>
      </c>
      <c r="D61" s="44" t="s">
        <v>221</v>
      </c>
      <c r="E61" s="47" t="s">
        <v>228</v>
      </c>
      <c r="F61" s="47" t="s">
        <v>120</v>
      </c>
      <c r="G61" s="48">
        <v>23</v>
      </c>
      <c r="H61" s="47" t="s">
        <v>229</v>
      </c>
      <c r="I61" s="49"/>
      <c r="J61" s="49"/>
      <c r="K61" s="50">
        <v>0</v>
      </c>
    </row>
    <row r="62" spans="1:11" ht="38" customHeight="1">
      <c r="A62" s="44">
        <v>58</v>
      </c>
      <c r="B62" s="44" t="s">
        <v>54</v>
      </c>
      <c r="C62" s="44" t="s">
        <v>207</v>
      </c>
      <c r="D62" s="44" t="s">
        <v>230</v>
      </c>
      <c r="E62" s="47" t="s">
        <v>231</v>
      </c>
      <c r="F62" s="47" t="s">
        <v>120</v>
      </c>
      <c r="G62" s="48">
        <v>66.3</v>
      </c>
      <c r="H62" s="47" t="s">
        <v>232</v>
      </c>
      <c r="I62" s="49"/>
      <c r="J62" s="49"/>
      <c r="K62" s="50">
        <v>0</v>
      </c>
    </row>
    <row r="63" spans="1:11" ht="38" customHeight="1">
      <c r="A63" s="44">
        <v>59</v>
      </c>
      <c r="B63" s="44" t="s">
        <v>54</v>
      </c>
      <c r="C63" s="44" t="s">
        <v>207</v>
      </c>
      <c r="D63" s="44" t="s">
        <v>221</v>
      </c>
      <c r="E63" s="47" t="s">
        <v>233</v>
      </c>
      <c r="F63" s="47" t="s">
        <v>120</v>
      </c>
      <c r="G63" s="48">
        <v>58.5</v>
      </c>
      <c r="H63" s="47" t="s">
        <v>234</v>
      </c>
      <c r="I63" s="49"/>
      <c r="J63" s="49"/>
      <c r="K63" s="50">
        <v>0</v>
      </c>
    </row>
    <row r="64" spans="1:11" ht="38" customHeight="1">
      <c r="A64" s="44">
        <v>60</v>
      </c>
      <c r="B64" s="44" t="s">
        <v>55</v>
      </c>
      <c r="C64" s="44" t="s">
        <v>235</v>
      </c>
      <c r="D64" s="44" t="s">
        <v>236</v>
      </c>
      <c r="E64" s="47" t="s">
        <v>237</v>
      </c>
      <c r="F64" s="47" t="s">
        <v>78</v>
      </c>
      <c r="G64" s="48">
        <v>1</v>
      </c>
      <c r="H64" s="47" t="s">
        <v>238</v>
      </c>
      <c r="I64" s="49"/>
      <c r="J64" s="49"/>
      <c r="K64" s="50">
        <v>0</v>
      </c>
    </row>
    <row r="65" spans="1:11" ht="38" customHeight="1">
      <c r="A65" s="44">
        <v>61</v>
      </c>
      <c r="B65" s="44" t="s">
        <v>55</v>
      </c>
      <c r="C65" s="44" t="s">
        <v>235</v>
      </c>
      <c r="D65" s="44" t="s">
        <v>236</v>
      </c>
      <c r="E65" s="47" t="s">
        <v>239</v>
      </c>
      <c r="F65" s="47" t="s">
        <v>240</v>
      </c>
      <c r="G65" s="48">
        <v>55</v>
      </c>
      <c r="H65" s="47" t="s">
        <v>241</v>
      </c>
      <c r="I65" s="49"/>
      <c r="J65" s="49"/>
      <c r="K65" s="50">
        <v>0</v>
      </c>
    </row>
    <row r="66" spans="1:11" ht="38" customHeight="1">
      <c r="A66" s="44">
        <v>62</v>
      </c>
      <c r="B66" s="44" t="s">
        <v>55</v>
      </c>
      <c r="C66" s="44" t="s">
        <v>235</v>
      </c>
      <c r="D66" s="44" t="s">
        <v>236</v>
      </c>
      <c r="E66" s="47" t="s">
        <v>242</v>
      </c>
      <c r="F66" s="47" t="s">
        <v>96</v>
      </c>
      <c r="G66" s="48">
        <v>18</v>
      </c>
      <c r="H66" s="47" t="s">
        <v>243</v>
      </c>
      <c r="I66" s="49"/>
      <c r="J66" s="49"/>
      <c r="K66" s="50">
        <v>0</v>
      </c>
    </row>
    <row r="67" spans="1:11" ht="38" customHeight="1">
      <c r="A67" s="44">
        <v>63</v>
      </c>
      <c r="B67" s="44" t="s">
        <v>55</v>
      </c>
      <c r="C67" s="44" t="s">
        <v>235</v>
      </c>
      <c r="D67" s="44" t="s">
        <v>236</v>
      </c>
      <c r="E67" s="47" t="s">
        <v>244</v>
      </c>
      <c r="F67" s="47" t="s">
        <v>96</v>
      </c>
      <c r="G67" s="48">
        <v>26</v>
      </c>
      <c r="H67" s="47" t="s">
        <v>245</v>
      </c>
      <c r="I67" s="49"/>
      <c r="J67" s="49"/>
      <c r="K67" s="50">
        <v>0</v>
      </c>
    </row>
    <row r="68" spans="1:11" ht="38" customHeight="1">
      <c r="A68" s="44">
        <v>64</v>
      </c>
      <c r="B68" s="44" t="s">
        <v>55</v>
      </c>
      <c r="C68" s="44" t="s">
        <v>235</v>
      </c>
      <c r="D68" s="44" t="s">
        <v>236</v>
      </c>
      <c r="E68" s="47" t="s">
        <v>246</v>
      </c>
      <c r="F68" s="47" t="s">
        <v>96</v>
      </c>
      <c r="G68" s="48">
        <v>8</v>
      </c>
      <c r="H68" s="47" t="s">
        <v>247</v>
      </c>
      <c r="I68" s="49"/>
      <c r="J68" s="49"/>
      <c r="K68" s="50">
        <v>0</v>
      </c>
    </row>
    <row r="69" spans="1:11" ht="38" customHeight="1">
      <c r="A69" s="44">
        <v>65</v>
      </c>
      <c r="B69" s="44" t="s">
        <v>55</v>
      </c>
      <c r="C69" s="44" t="s">
        <v>235</v>
      </c>
      <c r="D69" s="44" t="s">
        <v>236</v>
      </c>
      <c r="E69" s="47" t="s">
        <v>248</v>
      </c>
      <c r="F69" s="47" t="s">
        <v>96</v>
      </c>
      <c r="G69" s="48">
        <v>8</v>
      </c>
      <c r="H69" s="47" t="s">
        <v>249</v>
      </c>
      <c r="I69" s="49"/>
      <c r="J69" s="49"/>
      <c r="K69" s="50">
        <v>0</v>
      </c>
    </row>
    <row r="70" spans="1:11" ht="38" customHeight="1">
      <c r="A70" s="44">
        <v>66</v>
      </c>
      <c r="B70" s="44" t="s">
        <v>55</v>
      </c>
      <c r="C70" s="44" t="s">
        <v>235</v>
      </c>
      <c r="D70" s="44" t="s">
        <v>236</v>
      </c>
      <c r="E70" s="47" t="s">
        <v>250</v>
      </c>
      <c r="F70" s="47" t="s">
        <v>78</v>
      </c>
      <c r="G70" s="48">
        <v>0.7</v>
      </c>
      <c r="H70" s="47" t="s">
        <v>251</v>
      </c>
      <c r="I70" s="49"/>
      <c r="J70" s="49"/>
      <c r="K70" s="50">
        <v>0</v>
      </c>
    </row>
    <row r="71" spans="1:11" ht="38" customHeight="1">
      <c r="A71" s="44">
        <v>67</v>
      </c>
      <c r="B71" s="44" t="s">
        <v>55</v>
      </c>
      <c r="C71" s="44" t="s">
        <v>235</v>
      </c>
      <c r="D71" s="44" t="s">
        <v>236</v>
      </c>
      <c r="E71" s="47" t="s">
        <v>252</v>
      </c>
      <c r="F71" s="47" t="s">
        <v>78</v>
      </c>
      <c r="G71" s="48">
        <v>1</v>
      </c>
      <c r="H71" s="47" t="s">
        <v>253</v>
      </c>
      <c r="I71" s="49"/>
      <c r="J71" s="49"/>
      <c r="K71" s="50">
        <v>0</v>
      </c>
    </row>
    <row r="72" spans="1:11" ht="38" customHeight="1">
      <c r="A72" s="44">
        <v>68</v>
      </c>
      <c r="B72" s="44" t="s">
        <v>55</v>
      </c>
      <c r="C72" s="44" t="s">
        <v>235</v>
      </c>
      <c r="D72" s="44" t="s">
        <v>236</v>
      </c>
      <c r="E72" s="47" t="s">
        <v>254</v>
      </c>
      <c r="F72" s="47" t="s">
        <v>78</v>
      </c>
      <c r="G72" s="48">
        <v>1</v>
      </c>
      <c r="H72" s="47" t="s">
        <v>255</v>
      </c>
      <c r="I72" s="49"/>
      <c r="J72" s="49"/>
      <c r="K72" s="50">
        <v>0</v>
      </c>
    </row>
    <row r="73" spans="1:11" ht="38" customHeight="1">
      <c r="A73" s="44">
        <v>69</v>
      </c>
      <c r="B73" s="44" t="s">
        <v>55</v>
      </c>
      <c r="C73" s="44" t="s">
        <v>235</v>
      </c>
      <c r="D73" s="44" t="s">
        <v>256</v>
      </c>
      <c r="E73" s="47" t="s">
        <v>257</v>
      </c>
      <c r="F73" s="47" t="s">
        <v>78</v>
      </c>
      <c r="G73" s="48">
        <v>1</v>
      </c>
      <c r="H73" s="47" t="s">
        <v>258</v>
      </c>
      <c r="I73" s="49"/>
      <c r="J73" s="49"/>
      <c r="K73" s="50">
        <v>0</v>
      </c>
    </row>
    <row r="74" spans="1:11" ht="38" customHeight="1">
      <c r="A74" s="44">
        <v>70</v>
      </c>
      <c r="B74" s="44" t="s">
        <v>56</v>
      </c>
      <c r="C74" s="44" t="s">
        <v>259</v>
      </c>
      <c r="D74" s="44" t="s">
        <v>260</v>
      </c>
      <c r="E74" s="47" t="s">
        <v>261</v>
      </c>
      <c r="F74" s="47" t="s">
        <v>128</v>
      </c>
      <c r="G74" s="48">
        <v>55</v>
      </c>
      <c r="H74" s="47" t="s">
        <v>262</v>
      </c>
      <c r="I74" s="49"/>
      <c r="J74" s="49"/>
      <c r="K74" s="50">
        <v>0</v>
      </c>
    </row>
    <row r="75" spans="1:11" ht="38" customHeight="1">
      <c r="A75" s="44">
        <v>71</v>
      </c>
      <c r="B75" s="44" t="s">
        <v>56</v>
      </c>
      <c r="C75" s="44" t="s">
        <v>259</v>
      </c>
      <c r="D75" s="44" t="s">
        <v>263</v>
      </c>
      <c r="E75" s="47" t="s">
        <v>264</v>
      </c>
      <c r="F75" s="47" t="s">
        <v>128</v>
      </c>
      <c r="G75" s="48">
        <v>35</v>
      </c>
      <c r="H75" s="47" t="s">
        <v>265</v>
      </c>
      <c r="I75" s="49"/>
      <c r="J75" s="49"/>
      <c r="K75" s="50">
        <v>0</v>
      </c>
    </row>
    <row r="76" spans="1:11" ht="38" customHeight="1">
      <c r="A76" s="44">
        <v>72</v>
      </c>
      <c r="B76" s="44" t="s">
        <v>56</v>
      </c>
      <c r="C76" s="44" t="s">
        <v>259</v>
      </c>
      <c r="D76" s="44" t="s">
        <v>266</v>
      </c>
      <c r="E76" s="47" t="s">
        <v>267</v>
      </c>
      <c r="F76" s="47" t="s">
        <v>128</v>
      </c>
      <c r="G76" s="48">
        <v>24</v>
      </c>
      <c r="H76" s="47" t="s">
        <v>268</v>
      </c>
      <c r="I76" s="49"/>
      <c r="J76" s="49"/>
      <c r="K76" s="50">
        <v>0</v>
      </c>
    </row>
    <row r="77" spans="1:11" ht="38" customHeight="1">
      <c r="A77" s="44">
        <v>73</v>
      </c>
      <c r="B77" s="44" t="s">
        <v>56</v>
      </c>
      <c r="C77" s="44" t="s">
        <v>259</v>
      </c>
      <c r="D77" s="44" t="s">
        <v>263</v>
      </c>
      <c r="E77" s="47" t="s">
        <v>269</v>
      </c>
      <c r="F77" s="47" t="s">
        <v>96</v>
      </c>
      <c r="G77" s="48">
        <v>3</v>
      </c>
      <c r="H77" s="47" t="s">
        <v>270</v>
      </c>
      <c r="I77" s="49"/>
      <c r="J77" s="49"/>
      <c r="K77" s="50">
        <v>0</v>
      </c>
    </row>
    <row r="78" spans="1:11" ht="38" customHeight="1">
      <c r="A78" s="44">
        <v>74</v>
      </c>
      <c r="B78" s="44" t="s">
        <v>56</v>
      </c>
      <c r="C78" s="44" t="s">
        <v>259</v>
      </c>
      <c r="D78" s="44" t="s">
        <v>271</v>
      </c>
      <c r="E78" s="47" t="s">
        <v>272</v>
      </c>
      <c r="F78" s="47" t="s">
        <v>78</v>
      </c>
      <c r="G78" s="48">
        <v>1</v>
      </c>
      <c r="H78" s="47" t="s">
        <v>273</v>
      </c>
      <c r="I78" s="49"/>
      <c r="J78" s="49"/>
      <c r="K78" s="50">
        <v>0</v>
      </c>
    </row>
    <row r="79" spans="1:11" ht="38" customHeight="1">
      <c r="A79" s="44">
        <v>75</v>
      </c>
      <c r="B79" s="44" t="s">
        <v>56</v>
      </c>
      <c r="C79" s="44" t="s">
        <v>259</v>
      </c>
      <c r="D79" s="44" t="s">
        <v>274</v>
      </c>
      <c r="E79" s="47" t="s">
        <v>275</v>
      </c>
      <c r="F79" s="47" t="s">
        <v>78</v>
      </c>
      <c r="G79" s="48">
        <v>1</v>
      </c>
      <c r="H79" s="47" t="s">
        <v>276</v>
      </c>
      <c r="I79" s="49"/>
      <c r="J79" s="49"/>
      <c r="K79" s="50">
        <v>0</v>
      </c>
    </row>
    <row r="80" spans="1:11" ht="38" customHeight="1">
      <c r="A80" s="44">
        <v>76</v>
      </c>
      <c r="B80" s="44" t="s">
        <v>56</v>
      </c>
      <c r="C80" s="44" t="s">
        <v>259</v>
      </c>
      <c r="D80" s="44" t="s">
        <v>277</v>
      </c>
      <c r="E80" s="47" t="s">
        <v>278</v>
      </c>
      <c r="F80" s="47" t="s">
        <v>128</v>
      </c>
      <c r="G80" s="48">
        <v>55</v>
      </c>
      <c r="H80" s="47" t="s">
        <v>279</v>
      </c>
      <c r="I80" s="49"/>
      <c r="J80" s="49"/>
      <c r="K80" s="50">
        <v>0</v>
      </c>
    </row>
    <row r="81" spans="1:11" ht="38" customHeight="1">
      <c r="A81" s="44">
        <v>77</v>
      </c>
      <c r="B81" s="44" t="s">
        <v>56</v>
      </c>
      <c r="C81" s="44" t="s">
        <v>259</v>
      </c>
      <c r="D81" s="44" t="s">
        <v>280</v>
      </c>
      <c r="E81" s="47" t="s">
        <v>281</v>
      </c>
      <c r="F81" s="47" t="s">
        <v>78</v>
      </c>
      <c r="G81" s="48">
        <v>1</v>
      </c>
      <c r="H81" s="47" t="s">
        <v>282</v>
      </c>
      <c r="I81" s="49"/>
      <c r="J81" s="49"/>
      <c r="K81" s="50">
        <v>0</v>
      </c>
    </row>
    <row r="82" spans="1:11" ht="38" customHeight="1">
      <c r="A82" s="44">
        <v>78</v>
      </c>
      <c r="B82" s="44" t="s">
        <v>57</v>
      </c>
      <c r="C82" s="44" t="s">
        <v>283</v>
      </c>
      <c r="D82" s="44" t="s">
        <v>284</v>
      </c>
      <c r="E82" s="47" t="s">
        <v>285</v>
      </c>
      <c r="F82" s="47" t="s">
        <v>78</v>
      </c>
      <c r="G82" s="48">
        <v>1</v>
      </c>
      <c r="H82" s="47" t="s">
        <v>286</v>
      </c>
      <c r="I82" s="49"/>
      <c r="J82" s="49"/>
      <c r="K82" s="50">
        <v>0</v>
      </c>
    </row>
    <row r="83" spans="1:11" ht="38" customHeight="1">
      <c r="A83" s="44">
        <v>79</v>
      </c>
      <c r="B83" s="44" t="s">
        <v>57</v>
      </c>
      <c r="C83" s="44" t="s">
        <v>283</v>
      </c>
      <c r="D83" s="44" t="s">
        <v>284</v>
      </c>
      <c r="E83" s="47" t="s">
        <v>287</v>
      </c>
      <c r="F83" s="47" t="s">
        <v>78</v>
      </c>
      <c r="G83" s="48">
        <v>3</v>
      </c>
      <c r="H83" s="47" t="s">
        <v>288</v>
      </c>
      <c r="I83" s="49"/>
      <c r="J83" s="49"/>
      <c r="K83" s="50">
        <v>0</v>
      </c>
    </row>
    <row r="84" spans="1:11" ht="38" customHeight="1">
      <c r="A84" s="44">
        <v>80</v>
      </c>
      <c r="B84" s="44" t="s">
        <v>57</v>
      </c>
      <c r="C84" s="44" t="s">
        <v>283</v>
      </c>
      <c r="D84" s="44" t="s">
        <v>284</v>
      </c>
      <c r="E84" s="47" t="s">
        <v>289</v>
      </c>
      <c r="F84" s="47" t="s">
        <v>96</v>
      </c>
      <c r="G84" s="48">
        <v>4</v>
      </c>
      <c r="H84" s="47" t="s">
        <v>290</v>
      </c>
      <c r="I84" s="49"/>
      <c r="J84" s="49"/>
      <c r="K84" s="50">
        <v>0</v>
      </c>
    </row>
    <row r="85" spans="1:11" ht="38" customHeight="1">
      <c r="A85" s="44">
        <v>81</v>
      </c>
      <c r="B85" s="44" t="s">
        <v>57</v>
      </c>
      <c r="C85" s="44" t="s">
        <v>283</v>
      </c>
      <c r="D85" s="44" t="s">
        <v>284</v>
      </c>
      <c r="E85" s="47" t="s">
        <v>291</v>
      </c>
      <c r="F85" s="47" t="s">
        <v>78</v>
      </c>
      <c r="G85" s="48">
        <v>1</v>
      </c>
      <c r="H85" s="47" t="s">
        <v>292</v>
      </c>
      <c r="I85" s="49"/>
      <c r="J85" s="49"/>
      <c r="K85" s="50">
        <v>0</v>
      </c>
    </row>
    <row r="86" spans="1:11" ht="38" customHeight="1">
      <c r="A86" s="44">
        <v>82</v>
      </c>
      <c r="B86" s="44" t="s">
        <v>58</v>
      </c>
      <c r="C86" s="44" t="s">
        <v>293</v>
      </c>
      <c r="D86" s="44" t="s">
        <v>294</v>
      </c>
      <c r="E86" s="47" t="s">
        <v>295</v>
      </c>
      <c r="F86" s="47" t="s">
        <v>120</v>
      </c>
      <c r="G86" s="48">
        <v>10.8</v>
      </c>
      <c r="H86" s="47" t="s">
        <v>296</v>
      </c>
      <c r="I86" s="49"/>
      <c r="J86" s="49"/>
      <c r="K86" s="50">
        <v>0</v>
      </c>
    </row>
    <row r="87" spans="1:11" ht="38" customHeight="1">
      <c r="A87" s="44">
        <v>83</v>
      </c>
      <c r="B87" s="44" t="s">
        <v>58</v>
      </c>
      <c r="C87" s="44" t="s">
        <v>293</v>
      </c>
      <c r="D87" s="44" t="s">
        <v>294</v>
      </c>
      <c r="E87" s="47" t="s">
        <v>297</v>
      </c>
      <c r="F87" s="47" t="s">
        <v>112</v>
      </c>
      <c r="G87" s="48">
        <v>0.54</v>
      </c>
      <c r="H87" s="47" t="s">
        <v>298</v>
      </c>
      <c r="I87" s="49"/>
      <c r="J87" s="49"/>
      <c r="K87" s="50">
        <v>0</v>
      </c>
    </row>
    <row r="88" spans="1:11" ht="38" customHeight="1">
      <c r="A88" s="44">
        <v>84</v>
      </c>
      <c r="B88" s="44" t="s">
        <v>58</v>
      </c>
      <c r="C88" s="44" t="s">
        <v>293</v>
      </c>
      <c r="D88" s="44" t="s">
        <v>294</v>
      </c>
      <c r="E88" s="47" t="s">
        <v>299</v>
      </c>
      <c r="F88" s="47" t="s">
        <v>120</v>
      </c>
      <c r="G88" s="48">
        <v>8</v>
      </c>
      <c r="H88" s="47" t="s">
        <v>300</v>
      </c>
      <c r="I88" s="49"/>
      <c r="J88" s="49"/>
      <c r="K88" s="50">
        <v>0</v>
      </c>
    </row>
    <row r="89" spans="1:11" ht="38" customHeight="1">
      <c r="A89" s="44">
        <v>85</v>
      </c>
      <c r="B89" s="44" t="s">
        <v>58</v>
      </c>
      <c r="C89" s="44" t="s">
        <v>293</v>
      </c>
      <c r="D89" s="44" t="s">
        <v>301</v>
      </c>
      <c r="E89" s="47" t="s">
        <v>302</v>
      </c>
      <c r="F89" s="47" t="s">
        <v>112</v>
      </c>
      <c r="G89" s="48">
        <v>10</v>
      </c>
      <c r="H89" s="47" t="s">
        <v>303</v>
      </c>
      <c r="I89" s="49"/>
      <c r="J89" s="49"/>
      <c r="K89" s="50">
        <v>0</v>
      </c>
    </row>
    <row r="90" spans="1:11" ht="38" customHeight="1">
      <c r="A90" s="44">
        <v>86</v>
      </c>
      <c r="B90" s="44" t="s">
        <v>58</v>
      </c>
      <c r="C90" s="44" t="s">
        <v>293</v>
      </c>
      <c r="D90" s="44" t="s">
        <v>301</v>
      </c>
      <c r="E90" s="47" t="s">
        <v>304</v>
      </c>
      <c r="F90" s="47" t="s">
        <v>120</v>
      </c>
      <c r="G90" s="48">
        <v>60</v>
      </c>
      <c r="H90" s="47" t="s">
        <v>305</v>
      </c>
      <c r="I90" s="49"/>
      <c r="J90" s="49"/>
      <c r="K90" s="50">
        <v>0</v>
      </c>
    </row>
    <row r="91" spans="1:11" ht="38" customHeight="1">
      <c r="A91" s="44">
        <v>87</v>
      </c>
      <c r="B91" s="44" t="s">
        <v>59</v>
      </c>
      <c r="C91" s="44" t="s">
        <v>306</v>
      </c>
      <c r="D91" s="44" t="s">
        <v>307</v>
      </c>
      <c r="E91" s="47" t="s">
        <v>308</v>
      </c>
      <c r="F91" s="47" t="s">
        <v>78</v>
      </c>
      <c r="G91" s="48">
        <v>1</v>
      </c>
      <c r="H91" s="47" t="s">
        <v>309</v>
      </c>
      <c r="I91" s="49"/>
      <c r="J91" s="49"/>
      <c r="K91" s="50">
        <v>0</v>
      </c>
    </row>
    <row r="92" spans="1:11" ht="38" customHeight="1">
      <c r="A92" s="44">
        <v>88</v>
      </c>
      <c r="B92" s="44" t="s">
        <v>59</v>
      </c>
      <c r="C92" s="44" t="s">
        <v>306</v>
      </c>
      <c r="D92" s="44" t="s">
        <v>310</v>
      </c>
      <c r="E92" s="47" t="s">
        <v>311</v>
      </c>
      <c r="F92" s="47" t="s">
        <v>120</v>
      </c>
      <c r="G92" s="48">
        <v>95</v>
      </c>
      <c r="H92" s="47" t="s">
        <v>312</v>
      </c>
      <c r="I92" s="49"/>
      <c r="J92" s="49"/>
      <c r="K92" s="50">
        <v>0</v>
      </c>
    </row>
    <row r="93" spans="1:11" ht="38" customHeight="1">
      <c r="A93" s="44">
        <v>89</v>
      </c>
      <c r="B93" s="44" t="s">
        <v>59</v>
      </c>
      <c r="C93" s="44" t="s">
        <v>306</v>
      </c>
      <c r="D93" s="44" t="s">
        <v>313</v>
      </c>
      <c r="E93" s="47" t="s">
        <v>314</v>
      </c>
      <c r="F93" s="47" t="s">
        <v>78</v>
      </c>
      <c r="G93" s="48">
        <v>1</v>
      </c>
      <c r="H93" s="47" t="s">
        <v>315</v>
      </c>
      <c r="I93" s="49"/>
      <c r="J93" s="49"/>
      <c r="K93" s="50">
        <v>0</v>
      </c>
    </row>
    <row r="94" spans="1:11" ht="38" customHeight="1">
      <c r="A94" s="44">
        <v>90</v>
      </c>
      <c r="B94" s="44" t="s">
        <v>59</v>
      </c>
      <c r="C94" s="44" t="s">
        <v>306</v>
      </c>
      <c r="D94" s="44" t="s">
        <v>316</v>
      </c>
      <c r="E94" s="47" t="s">
        <v>317</v>
      </c>
      <c r="F94" s="47" t="s">
        <v>78</v>
      </c>
      <c r="G94" s="48">
        <v>1</v>
      </c>
      <c r="H94" s="47" t="s">
        <v>318</v>
      </c>
      <c r="I94" s="49"/>
      <c r="J94" s="49"/>
      <c r="K94" s="50">
        <v>0</v>
      </c>
    </row>
    <row r="95" spans="1:11" ht="38" customHeight="1">
      <c r="A95" s="44">
        <v>91</v>
      </c>
      <c r="B95" s="44" t="s">
        <v>59</v>
      </c>
      <c r="C95" s="44" t="s">
        <v>306</v>
      </c>
      <c r="D95" s="44" t="s">
        <v>319</v>
      </c>
      <c r="E95" s="47" t="s">
        <v>320</v>
      </c>
      <c r="F95" s="47" t="s">
        <v>78</v>
      </c>
      <c r="G95" s="48">
        <v>1</v>
      </c>
      <c r="H95" s="47" t="s">
        <v>321</v>
      </c>
      <c r="I95" s="49"/>
      <c r="J95" s="49"/>
      <c r="K95" s="50">
        <v>0</v>
      </c>
    </row>
    <row r="96" spans="1:11" ht="38" customHeight="1">
      <c r="A96" s="44">
        <v>92</v>
      </c>
      <c r="B96" s="44" t="s">
        <v>59</v>
      </c>
      <c r="C96" s="44" t="s">
        <v>306</v>
      </c>
      <c r="D96" s="44" t="s">
        <v>280</v>
      </c>
      <c r="E96" s="47" t="s">
        <v>322</v>
      </c>
      <c r="F96" s="47" t="s">
        <v>78</v>
      </c>
      <c r="G96" s="48">
        <v>1</v>
      </c>
      <c r="H96" s="47" t="s">
        <v>323</v>
      </c>
      <c r="I96" s="49"/>
      <c r="J96" s="49"/>
      <c r="K96" s="50">
        <v>0</v>
      </c>
    </row>
    <row r="97" spans="1:11" ht="38" customHeight="1">
      <c r="A97" s="44">
        <v>93</v>
      </c>
      <c r="B97" s="44" t="s">
        <v>59</v>
      </c>
      <c r="C97" s="44" t="s">
        <v>306</v>
      </c>
      <c r="D97" s="44" t="s">
        <v>324</v>
      </c>
      <c r="E97" s="47" t="s">
        <v>325</v>
      </c>
      <c r="F97" s="47" t="s">
        <v>78</v>
      </c>
      <c r="G97" s="48">
        <v>1</v>
      </c>
      <c r="H97" s="47" t="s">
        <v>326</v>
      </c>
      <c r="I97" s="49"/>
      <c r="J97" s="49"/>
      <c r="K97" s="50">
        <v>0</v>
      </c>
    </row>
    <row r="98" spans="1:11" ht="38" customHeight="1">
      <c r="A98" s="44" t="s">
        <v>327</v>
      </c>
      <c r="B98" s="44"/>
      <c r="C98" s="44"/>
      <c r="D98" s="44"/>
      <c r="E98" s="47"/>
      <c r="F98" s="47"/>
      <c r="G98" s="48"/>
      <c r="H98" s="47"/>
      <c r="I98" s="49"/>
      <c r="J98" s="49"/>
      <c r="K98" s="50">
        <v>0</v>
      </c>
    </row>
    <row r="99" spans="1:11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2"/>
    </row>
  </sheetData>
  <mergeCells count="3">
    <mergeCell ref="A1:K1"/>
    <mergeCell ref="A2:K2"/>
    <mergeCell ref="A99:J99"/>
  </mergeCells>
  <dataValidations count="1">
    <dataValidation type="decimal" sqref="I5:J98" xr:uid="{00000000-0002-0000-0200-000000000000}">
      <formula1>0</formula1>
      <formula2>1000000000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showGridLines="0" topLeftCell="A8" workbookViewId="0">
      <selection sqref="A1:E1"/>
    </sheetView>
  </sheetViews>
  <sheetFormatPr defaultRowHeight="13.5"/>
  <cols>
    <col min="1" max="1" width="30" customWidth="1"/>
    <col min="2" max="2" width="58" customWidth="1"/>
    <col min="3" max="3" width="55" customWidth="1"/>
    <col min="4" max="4" width="48" customWidth="1"/>
    <col min="5" max="5" width="42" customWidth="1"/>
  </cols>
  <sheetData>
    <row r="1" spans="1:5" ht="32" customHeight="1">
      <c r="A1" s="29" t="s">
        <v>328</v>
      </c>
      <c r="B1" s="29"/>
      <c r="C1" s="29"/>
      <c r="D1" s="29"/>
      <c r="E1" s="29"/>
    </row>
    <row r="2" spans="1:5" ht="28.05" customHeight="1">
      <c r="A2" s="30" t="s">
        <v>329</v>
      </c>
      <c r="B2" s="30"/>
      <c r="C2" s="30"/>
      <c r="D2" s="30"/>
      <c r="E2" s="30"/>
    </row>
    <row r="3" spans="1:5">
      <c r="A3" s="1"/>
      <c r="B3" s="1"/>
      <c r="C3" s="1"/>
      <c r="D3" s="1"/>
      <c r="E3" s="1"/>
    </row>
    <row r="4" spans="1:5" ht="34.049999999999997" customHeight="1">
      <c r="A4" s="12" t="s">
        <v>47</v>
      </c>
      <c r="B4" s="12" t="s">
        <v>330</v>
      </c>
      <c r="C4" s="12" t="s">
        <v>331</v>
      </c>
      <c r="D4" s="12" t="s">
        <v>332</v>
      </c>
      <c r="E4" s="12" t="s">
        <v>333</v>
      </c>
    </row>
    <row r="5" spans="1:5" ht="62" customHeight="1">
      <c r="A5" s="8" t="s">
        <v>51</v>
      </c>
      <c r="B5" s="9" t="s">
        <v>334</v>
      </c>
      <c r="C5" s="9" t="s">
        <v>335</v>
      </c>
      <c r="D5" s="9" t="s">
        <v>336</v>
      </c>
      <c r="E5" s="9" t="s">
        <v>337</v>
      </c>
    </row>
    <row r="6" spans="1:5" ht="62" customHeight="1">
      <c r="A6" s="10" t="s">
        <v>52</v>
      </c>
      <c r="B6" s="5" t="s">
        <v>338</v>
      </c>
      <c r="C6" s="5" t="s">
        <v>339</v>
      </c>
      <c r="D6" s="5" t="s">
        <v>340</v>
      </c>
      <c r="E6" s="5" t="s">
        <v>341</v>
      </c>
    </row>
    <row r="7" spans="1:5" ht="62" customHeight="1">
      <c r="A7" s="10" t="s">
        <v>53</v>
      </c>
      <c r="B7" s="5" t="s">
        <v>342</v>
      </c>
      <c r="C7" s="5" t="s">
        <v>343</v>
      </c>
      <c r="D7" s="5" t="s">
        <v>344</v>
      </c>
      <c r="E7" s="5" t="s">
        <v>345</v>
      </c>
    </row>
    <row r="8" spans="1:5" ht="62" customHeight="1">
      <c r="A8" s="10" t="s">
        <v>54</v>
      </c>
      <c r="B8" s="5" t="s">
        <v>346</v>
      </c>
      <c r="C8" s="5" t="s">
        <v>347</v>
      </c>
      <c r="D8" s="5" t="s">
        <v>348</v>
      </c>
      <c r="E8" s="5" t="s">
        <v>349</v>
      </c>
    </row>
    <row r="9" spans="1:5" ht="62" customHeight="1">
      <c r="A9" s="10" t="s">
        <v>55</v>
      </c>
      <c r="B9" s="5" t="s">
        <v>350</v>
      </c>
      <c r="C9" s="5" t="s">
        <v>351</v>
      </c>
      <c r="D9" s="5" t="s">
        <v>352</v>
      </c>
      <c r="E9" s="5" t="s">
        <v>353</v>
      </c>
    </row>
    <row r="10" spans="1:5" ht="62" customHeight="1">
      <c r="A10" s="10" t="s">
        <v>56</v>
      </c>
      <c r="B10" s="5" t="s">
        <v>354</v>
      </c>
      <c r="C10" s="5" t="s">
        <v>355</v>
      </c>
      <c r="D10" s="5" t="s">
        <v>356</v>
      </c>
      <c r="E10" s="5" t="s">
        <v>357</v>
      </c>
    </row>
    <row r="11" spans="1:5" ht="62" customHeight="1">
      <c r="A11" s="10" t="s">
        <v>57</v>
      </c>
      <c r="B11" s="5" t="s">
        <v>358</v>
      </c>
      <c r="C11" s="5" t="s">
        <v>359</v>
      </c>
      <c r="D11" s="5" t="s">
        <v>360</v>
      </c>
      <c r="E11" s="5" t="s">
        <v>361</v>
      </c>
    </row>
    <row r="12" spans="1:5" ht="62" customHeight="1">
      <c r="A12" s="10" t="s">
        <v>58</v>
      </c>
      <c r="B12" s="5" t="s">
        <v>362</v>
      </c>
      <c r="C12" s="5" t="s">
        <v>363</v>
      </c>
      <c r="D12" s="5" t="s">
        <v>364</v>
      </c>
      <c r="E12" s="5" t="s">
        <v>365</v>
      </c>
    </row>
    <row r="13" spans="1:5" ht="62" customHeight="1">
      <c r="A13" s="11" t="s">
        <v>59</v>
      </c>
      <c r="B13" s="7" t="s">
        <v>366</v>
      </c>
      <c r="C13" s="7" t="s">
        <v>367</v>
      </c>
      <c r="D13" s="7" t="s">
        <v>368</v>
      </c>
      <c r="E13" s="7" t="s">
        <v>369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"/>
  <sheetViews>
    <sheetView showGridLines="0" tabSelected="1" topLeftCell="A2" workbookViewId="0">
      <selection activeCell="B23" sqref="B23"/>
    </sheetView>
  </sheetViews>
  <sheetFormatPr defaultRowHeight="13.5"/>
  <cols>
    <col min="1" max="1" width="30" customWidth="1"/>
    <col min="2" max="3" width="90" customWidth="1"/>
    <col min="4" max="4" width="14" customWidth="1"/>
  </cols>
  <sheetData>
    <row r="1" spans="1:4" ht="32" customHeight="1">
      <c r="A1" s="29" t="s">
        <v>370</v>
      </c>
      <c r="B1" s="29"/>
      <c r="C1" s="29"/>
      <c r="D1" s="29"/>
    </row>
    <row r="2" spans="1:4" ht="28.05" customHeight="1">
      <c r="A2" s="30" t="s">
        <v>371</v>
      </c>
      <c r="B2" s="30"/>
      <c r="C2" s="30"/>
      <c r="D2" s="30"/>
    </row>
    <row r="3" spans="1:4">
      <c r="A3" s="1"/>
      <c r="B3" s="1"/>
      <c r="C3" s="1"/>
      <c r="D3" s="1"/>
    </row>
    <row r="4" spans="1:4" ht="21" customHeight="1">
      <c r="A4" s="31" t="s">
        <v>372</v>
      </c>
      <c r="B4" s="32"/>
      <c r="C4" s="32"/>
      <c r="D4" s="33"/>
    </row>
    <row r="5" spans="1:4" ht="26.25">
      <c r="A5" s="8" t="s">
        <v>5</v>
      </c>
      <c r="B5" s="9" t="s">
        <v>373</v>
      </c>
      <c r="C5" s="9" t="s">
        <v>374</v>
      </c>
      <c r="D5" s="1"/>
    </row>
    <row r="6" spans="1:4">
      <c r="A6" s="10" t="s">
        <v>8</v>
      </c>
      <c r="B6" s="5" t="s">
        <v>375</v>
      </c>
      <c r="C6" s="5" t="s">
        <v>376</v>
      </c>
      <c r="D6" s="1"/>
    </row>
    <row r="7" spans="1:4" ht="26.25">
      <c r="A7" s="10" t="s">
        <v>11</v>
      </c>
      <c r="B7" s="5" t="s">
        <v>333</v>
      </c>
      <c r="C7" s="5" t="s">
        <v>377</v>
      </c>
      <c r="D7" s="1"/>
    </row>
    <row r="8" spans="1:4">
      <c r="A8" s="10" t="s">
        <v>14</v>
      </c>
      <c r="B8" s="5" t="s">
        <v>378</v>
      </c>
      <c r="C8" s="5" t="s">
        <v>379</v>
      </c>
      <c r="D8" s="1"/>
    </row>
    <row r="9" spans="1:4">
      <c r="A9" s="10" t="s">
        <v>17</v>
      </c>
      <c r="B9" s="5" t="s">
        <v>380</v>
      </c>
      <c r="C9" s="5" t="s">
        <v>381</v>
      </c>
      <c r="D9" s="1"/>
    </row>
    <row r="10" spans="1:4" ht="26.25">
      <c r="A10" s="11" t="s">
        <v>382</v>
      </c>
      <c r="B10" s="7" t="s">
        <v>42</v>
      </c>
      <c r="C10" s="7" t="s">
        <v>383</v>
      </c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 ht="21" customHeight="1">
      <c r="A13" s="31" t="s">
        <v>384</v>
      </c>
      <c r="B13" s="32"/>
      <c r="C13" s="32"/>
      <c r="D13" s="33"/>
    </row>
    <row r="14" spans="1:4" ht="32" customHeight="1">
      <c r="A14" s="22" t="s">
        <v>385</v>
      </c>
      <c r="B14" s="25"/>
      <c r="C14" s="1"/>
      <c r="D14" s="1"/>
    </row>
    <row r="15" spans="1:4" ht="32" customHeight="1">
      <c r="A15" s="23" t="s">
        <v>386</v>
      </c>
      <c r="B15" s="26"/>
      <c r="C15" s="1"/>
      <c r="D15" s="1"/>
    </row>
    <row r="16" spans="1:4" ht="32" customHeight="1">
      <c r="A16" s="23" t="s">
        <v>387</v>
      </c>
      <c r="B16" s="26"/>
      <c r="C16" s="1"/>
      <c r="D16" s="1"/>
    </row>
    <row r="17" spans="1:4" ht="32" customHeight="1">
      <c r="A17" s="23" t="s">
        <v>388</v>
      </c>
      <c r="B17" s="26"/>
      <c r="C17" s="1"/>
      <c r="D17" s="1"/>
    </row>
    <row r="18" spans="1:4" ht="32" customHeight="1">
      <c r="A18" s="23" t="s">
        <v>389</v>
      </c>
      <c r="B18" s="26"/>
      <c r="C18" s="1"/>
      <c r="D18" s="1"/>
    </row>
    <row r="19" spans="1:4" ht="32" customHeight="1">
      <c r="A19" s="23" t="s">
        <v>390</v>
      </c>
      <c r="B19" s="26"/>
      <c r="C19" s="1"/>
      <c r="D19" s="1"/>
    </row>
    <row r="20" spans="1:4" ht="32" customHeight="1">
      <c r="A20" s="23" t="s">
        <v>391</v>
      </c>
      <c r="B20" s="26"/>
      <c r="C20" s="1"/>
      <c r="D20" s="1"/>
    </row>
    <row r="21" spans="1:4" ht="32" customHeight="1">
      <c r="A21" s="23" t="s">
        <v>380</v>
      </c>
      <c r="B21" s="26"/>
      <c r="C21" s="1"/>
      <c r="D21" s="1"/>
    </row>
    <row r="22" spans="1:4" ht="70.05" customHeight="1">
      <c r="A22" s="23" t="s">
        <v>392</v>
      </c>
      <c r="B22" s="26"/>
      <c r="C22" s="1"/>
      <c r="D22" s="1"/>
    </row>
    <row r="23" spans="1:4" ht="70.05" customHeight="1">
      <c r="A23" s="27" t="s">
        <v>393</v>
      </c>
      <c r="B23" s="28"/>
      <c r="C23" s="1"/>
      <c r="D23" s="1"/>
    </row>
  </sheetData>
  <mergeCells count="4">
    <mergeCell ref="A1:D1"/>
    <mergeCell ref="A2:D2"/>
    <mergeCell ref="A4:D4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</vt:lpstr>
      <vt:lpstr>Souhrn_pro_firmy</vt:lpstr>
      <vt:lpstr>Slepy_vykaz_pro_poptani</vt:lpstr>
      <vt:lpstr>Poptavkove_balicky</vt:lpstr>
      <vt:lpstr>Nejasnosti_a_poznamky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Alena Pecinová</cp:lastModifiedBy>
  <dcterms:modified xsi:type="dcterms:W3CDTF">2026-08-24T11:08:45Z</dcterms:modified>
</cp:coreProperties>
</file>