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Stavební část" sheetId="2" r:id="rId2"/>
    <sheet name="02 - Přípojky vody a kana..." sheetId="3" r:id="rId3"/>
    <sheet name="03 - ZTI" sheetId="4" r:id="rId4"/>
    <sheet name="04 - KAB.ROZVODY NN DO 1KV" sheetId="5" r:id="rId5"/>
    <sheet name="05 - OCHRANA PŘED BLESKEM" sheetId="6" r:id="rId6"/>
    <sheet name="06 - Parní kotelna" sheetId="7" r:id="rId7"/>
    <sheet name="07 - Větrání prostoru kot..." sheetId="8" r:id="rId8"/>
    <sheet name="08 - Plynofikace" sheetId="9" r:id="rId9"/>
    <sheet name="09 - Měření a regulace, e..." sheetId="10" r:id="rId10"/>
    <sheet name="10 - Akumulace ÚT a Ohřev..." sheetId="11" r:id="rId11"/>
    <sheet name="11 - VRN" sheetId="12" r:id="rId12"/>
  </sheets>
  <definedNames>
    <definedName name="_xlnm.Print_Area" localSheetId="0">'Rekapitulace stavby'!$D$4:$AO$76,'Rekapitulace stavby'!$C$82:$AQ$106</definedName>
    <definedName name="_xlnm.Print_Titles" localSheetId="0">'Rekapitulace stavby'!$92:$92</definedName>
    <definedName name="_xlnm._FilterDatabase" localSheetId="1" hidden="1">'01 - Stavební část'!$C$132:$K$426</definedName>
    <definedName name="_xlnm.Print_Area" localSheetId="1">'01 - Stavební část'!$C$4:$J$76,'01 - Stavební část'!$C$82:$J$114,'01 - Stavební část'!$C$120:$K$426</definedName>
    <definedName name="_xlnm.Print_Titles" localSheetId="1">'01 - Stavební část'!$132:$132</definedName>
    <definedName name="_xlnm._FilterDatabase" localSheetId="2" hidden="1">'02 - Přípojky vody a kana...'!$C$120:$K$205</definedName>
    <definedName name="_xlnm.Print_Area" localSheetId="2">'02 - Přípojky vody a kana...'!$C$4:$J$76,'02 - Přípojky vody a kana...'!$C$82:$J$102,'02 - Přípojky vody a kana...'!$C$108:$K$205</definedName>
    <definedName name="_xlnm.Print_Titles" localSheetId="2">'02 - Přípojky vody a kana...'!$120:$120</definedName>
    <definedName name="_xlnm._FilterDatabase" localSheetId="3" hidden="1">'03 - ZTI'!$C$118:$K$157</definedName>
    <definedName name="_xlnm.Print_Area" localSheetId="3">'03 - ZTI'!$C$4:$J$76,'03 - ZTI'!$C$82:$J$100,'03 - ZTI'!$C$106:$K$157</definedName>
    <definedName name="_xlnm.Print_Titles" localSheetId="3">'03 - ZTI'!$118:$118</definedName>
    <definedName name="_xlnm._FilterDatabase" localSheetId="4" hidden="1">'04 - KAB.ROZVODY NN DO 1KV'!$C$115:$K$194</definedName>
    <definedName name="_xlnm.Print_Area" localSheetId="4">'04 - KAB.ROZVODY NN DO 1KV'!$C$4:$J$76,'04 - KAB.ROZVODY NN DO 1KV'!$C$82:$J$97,'04 - KAB.ROZVODY NN DO 1KV'!$C$103:$K$194</definedName>
    <definedName name="_xlnm.Print_Titles" localSheetId="4">'04 - KAB.ROZVODY NN DO 1KV'!$115:$115</definedName>
    <definedName name="_xlnm._FilterDatabase" localSheetId="5" hidden="1">'05 - OCHRANA PŘED BLESKEM'!$C$115:$K$160</definedName>
    <definedName name="_xlnm.Print_Area" localSheetId="5">'05 - OCHRANA PŘED BLESKEM'!$C$4:$J$76,'05 - OCHRANA PŘED BLESKEM'!$C$82:$J$97,'05 - OCHRANA PŘED BLESKEM'!$C$103:$K$160</definedName>
    <definedName name="_xlnm.Print_Titles" localSheetId="5">'05 - OCHRANA PŘED BLESKEM'!$115:$115</definedName>
    <definedName name="_xlnm._FilterDatabase" localSheetId="6" hidden="1">'06 - Parní kotelna'!$C$128:$K$604</definedName>
    <definedName name="_xlnm.Print_Area" localSheetId="6">'06 - Parní kotelna'!$C$4:$J$76,'06 - Parní kotelna'!$C$82:$J$110,'06 - Parní kotelna'!$C$116:$K$604</definedName>
    <definedName name="_xlnm.Print_Titles" localSheetId="6">'06 - Parní kotelna'!$128:$128</definedName>
    <definedName name="_xlnm._FilterDatabase" localSheetId="7" hidden="1">'07 - Větrání prostoru kot...'!$C$121:$K$190</definedName>
    <definedName name="_xlnm.Print_Area" localSheetId="7">'07 - Větrání prostoru kot...'!$C$4:$J$76,'07 - Větrání prostoru kot...'!$C$82:$J$103,'07 - Větrání prostoru kot...'!$C$109:$K$190</definedName>
    <definedName name="_xlnm.Print_Titles" localSheetId="7">'07 - Větrání prostoru kot...'!$121:$121</definedName>
    <definedName name="_xlnm._FilterDatabase" localSheetId="8" hidden="1">'08 - Plynofikace'!$C$122:$K$230</definedName>
    <definedName name="_xlnm.Print_Area" localSheetId="8">'08 - Plynofikace'!$C$4:$J$76,'08 - Plynofikace'!$C$82:$J$104,'08 - Plynofikace'!$C$110:$K$230</definedName>
    <definedName name="_xlnm.Print_Titles" localSheetId="8">'08 - Plynofikace'!$122:$122</definedName>
    <definedName name="_xlnm._FilterDatabase" localSheetId="9" hidden="1">'09 - Měření a regulace, e...'!$C$121:$K$334</definedName>
    <definedName name="_xlnm.Print_Area" localSheetId="9">'09 - Měření a regulace, e...'!$C$4:$J$76,'09 - Měření a regulace, e...'!$C$82:$J$103,'09 - Měření a regulace, e...'!$C$109:$K$334</definedName>
    <definedName name="_xlnm.Print_Titles" localSheetId="9">'09 - Měření a regulace, e...'!$121:$121</definedName>
    <definedName name="_xlnm._FilterDatabase" localSheetId="10" hidden="1">'10 - Akumulace ÚT a Ohřev...'!$C$124:$K$336</definedName>
    <definedName name="_xlnm.Print_Area" localSheetId="10">'10 - Akumulace ÚT a Ohřev...'!$C$4:$J$76,'10 - Akumulace ÚT a Ohřev...'!$C$82:$J$106,'10 - Akumulace ÚT a Ohřev...'!$C$112:$K$336</definedName>
    <definedName name="_xlnm.Print_Titles" localSheetId="10">'10 - Akumulace ÚT a Ohřev...'!$124:$124</definedName>
    <definedName name="_xlnm._FilterDatabase" localSheetId="11" hidden="1">'11 - VRN'!$C$119:$K$136</definedName>
    <definedName name="_xlnm.Print_Area" localSheetId="11">'11 - VRN'!$C$4:$J$76,'11 - VRN'!$C$82:$J$101,'11 - VRN'!$C$107:$K$136</definedName>
    <definedName name="_xlnm.Print_Titles" localSheetId="11">'11 - VRN'!$119:$119</definedName>
  </definedNames>
  <calcPr/>
</workbook>
</file>

<file path=xl/calcChain.xml><?xml version="1.0" encoding="utf-8"?>
<calcChain xmlns="http://schemas.openxmlformats.org/spreadsheetml/2006/main">
  <c i="12" l="1" r="T127"/>
  <c r="R127"/>
  <c r="P127"/>
  <c r="T122"/>
  <c r="R122"/>
  <c i="1" r="AY105"/>
  <c r="AX105"/>
  <c i="12" r="J37"/>
  <c r="J36"/>
  <c r="J35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R125"/>
  <c r="P125"/>
  <c r="BI123"/>
  <c r="BH123"/>
  <c r="BG123"/>
  <c r="BF123"/>
  <c r="T123"/>
  <c r="R123"/>
  <c r="P123"/>
  <c r="F114"/>
  <c r="E112"/>
  <c r="F89"/>
  <c r="E87"/>
  <c r="J24"/>
  <c r="E24"/>
  <c r="J92"/>
  <c r="J23"/>
  <c r="J21"/>
  <c r="E21"/>
  <c r="J91"/>
  <c r="J20"/>
  <c r="J18"/>
  <c r="E18"/>
  <c r="F117"/>
  <c r="J17"/>
  <c r="J15"/>
  <c r="E15"/>
  <c r="F116"/>
  <c r="J14"/>
  <c r="J12"/>
  <c r="J114"/>
  <c r="E7"/>
  <c r="E85"/>
  <c i="11" r="J37"/>
  <c r="J36"/>
  <c i="1" r="AY104"/>
  <c i="11" r="J35"/>
  <c i="1" r="AX104"/>
  <c i="11"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5"/>
  <c r="BH285"/>
  <c r="BG285"/>
  <c r="BF285"/>
  <c r="T285"/>
  <c r="R285"/>
  <c r="P285"/>
  <c r="BI283"/>
  <c r="BH283"/>
  <c r="BG283"/>
  <c r="BF283"/>
  <c r="T283"/>
  <c r="R283"/>
  <c r="P283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F119"/>
  <c r="E117"/>
  <c r="F89"/>
  <c r="E87"/>
  <c r="J24"/>
  <c r="E24"/>
  <c r="J122"/>
  <c r="J23"/>
  <c r="J21"/>
  <c r="E21"/>
  <c r="J91"/>
  <c r="J20"/>
  <c r="J18"/>
  <c r="E18"/>
  <c r="F92"/>
  <c r="J17"/>
  <c r="J15"/>
  <c r="E15"/>
  <c r="F121"/>
  <c r="J14"/>
  <c r="J12"/>
  <c r="J89"/>
  <c r="E7"/>
  <c r="E115"/>
  <c i="10" r="J37"/>
  <c r="J36"/>
  <c i="1" r="AY103"/>
  <c i="10" r="J35"/>
  <c i="1" r="AX103"/>
  <c i="10"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6"/>
  <c r="BH306"/>
  <c r="BG306"/>
  <c r="BF306"/>
  <c r="T306"/>
  <c r="T305"/>
  <c r="R306"/>
  <c r="R305"/>
  <c r="P306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F116"/>
  <c r="E114"/>
  <c r="F89"/>
  <c r="E87"/>
  <c r="J24"/>
  <c r="E24"/>
  <c r="J119"/>
  <c r="J23"/>
  <c r="J21"/>
  <c r="E21"/>
  <c r="J118"/>
  <c r="J20"/>
  <c r="J18"/>
  <c r="E18"/>
  <c r="F92"/>
  <c r="J17"/>
  <c r="J15"/>
  <c r="E15"/>
  <c r="F91"/>
  <c r="J14"/>
  <c r="J12"/>
  <c r="J116"/>
  <c r="E7"/>
  <c r="E112"/>
  <c i="9" r="J37"/>
  <c r="J36"/>
  <c i="1" r="AY102"/>
  <c i="9" r="J35"/>
  <c i="1" r="AX102"/>
  <c i="9"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T124"/>
  <c r="R125"/>
  <c r="R124"/>
  <c r="P125"/>
  <c r="P124"/>
  <c r="F117"/>
  <c r="E115"/>
  <c r="F89"/>
  <c r="E87"/>
  <c r="J24"/>
  <c r="E24"/>
  <c r="J120"/>
  <c r="J23"/>
  <c r="J21"/>
  <c r="E21"/>
  <c r="J91"/>
  <c r="J20"/>
  <c r="J18"/>
  <c r="E18"/>
  <c r="F120"/>
  <c r="J17"/>
  <c r="J15"/>
  <c r="E15"/>
  <c r="F119"/>
  <c r="J14"/>
  <c r="J12"/>
  <c r="J89"/>
  <c r="E7"/>
  <c r="E113"/>
  <c i="8" r="J37"/>
  <c r="J36"/>
  <c i="1" r="AY101"/>
  <c i="8" r="J35"/>
  <c i="1" r="AX101"/>
  <c i="8"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4"/>
  <c r="BH124"/>
  <c r="BG124"/>
  <c r="BF124"/>
  <c r="T124"/>
  <c r="R124"/>
  <c r="P124"/>
  <c r="F116"/>
  <c r="E114"/>
  <c r="F89"/>
  <c r="E87"/>
  <c r="J24"/>
  <c r="E24"/>
  <c r="J119"/>
  <c r="J23"/>
  <c r="J21"/>
  <c r="E21"/>
  <c r="J118"/>
  <c r="J20"/>
  <c r="J18"/>
  <c r="E18"/>
  <c r="F119"/>
  <c r="J17"/>
  <c r="J15"/>
  <c r="E15"/>
  <c r="F118"/>
  <c r="J14"/>
  <c r="J12"/>
  <c r="J89"/>
  <c r="E7"/>
  <c r="E112"/>
  <c i="7" r="J37"/>
  <c r="J36"/>
  <c i="1" r="AY100"/>
  <c i="7" r="J35"/>
  <c i="1" r="AX100"/>
  <c i="7" r="BI603"/>
  <c r="BH603"/>
  <c r="BG603"/>
  <c r="BF603"/>
  <c r="T603"/>
  <c r="R603"/>
  <c r="P603"/>
  <c r="BI601"/>
  <c r="BH601"/>
  <c r="BG601"/>
  <c r="BF601"/>
  <c r="T601"/>
  <c r="R601"/>
  <c r="P601"/>
  <c r="BI599"/>
  <c r="BH599"/>
  <c r="BG599"/>
  <c r="BF599"/>
  <c r="T599"/>
  <c r="R599"/>
  <c r="P599"/>
  <c r="BI597"/>
  <c r="BH597"/>
  <c r="BG597"/>
  <c r="BF597"/>
  <c r="T597"/>
  <c r="R597"/>
  <c r="P597"/>
  <c r="BI595"/>
  <c r="BH595"/>
  <c r="BG595"/>
  <c r="BF595"/>
  <c r="T595"/>
  <c r="R595"/>
  <c r="P595"/>
  <c r="BI593"/>
  <c r="BH593"/>
  <c r="BG593"/>
  <c r="BF593"/>
  <c r="T593"/>
  <c r="R593"/>
  <c r="P593"/>
  <c r="BI591"/>
  <c r="BH591"/>
  <c r="BG591"/>
  <c r="BF591"/>
  <c r="T591"/>
  <c r="R591"/>
  <c r="P591"/>
  <c r="BI589"/>
  <c r="BH589"/>
  <c r="BG589"/>
  <c r="BF589"/>
  <c r="T589"/>
  <c r="R589"/>
  <c r="P589"/>
  <c r="BI587"/>
  <c r="BH587"/>
  <c r="BG587"/>
  <c r="BF587"/>
  <c r="T587"/>
  <c r="R587"/>
  <c r="P587"/>
  <c r="BI585"/>
  <c r="BH585"/>
  <c r="BG585"/>
  <c r="BF585"/>
  <c r="T585"/>
  <c r="R585"/>
  <c r="P585"/>
  <c r="BI583"/>
  <c r="BH583"/>
  <c r="BG583"/>
  <c r="BF583"/>
  <c r="T583"/>
  <c r="R583"/>
  <c r="P583"/>
  <c r="BI581"/>
  <c r="BH581"/>
  <c r="BG581"/>
  <c r="BF581"/>
  <c r="T581"/>
  <c r="R581"/>
  <c r="P581"/>
  <c r="BI579"/>
  <c r="BH579"/>
  <c r="BG579"/>
  <c r="BF579"/>
  <c r="T579"/>
  <c r="R579"/>
  <c r="P579"/>
  <c r="BI577"/>
  <c r="BH577"/>
  <c r="BG577"/>
  <c r="BF577"/>
  <c r="T577"/>
  <c r="R577"/>
  <c r="P577"/>
  <c r="BI575"/>
  <c r="BH575"/>
  <c r="BG575"/>
  <c r="BF575"/>
  <c r="T575"/>
  <c r="R575"/>
  <c r="P575"/>
  <c r="BI573"/>
  <c r="BH573"/>
  <c r="BG573"/>
  <c r="BF573"/>
  <c r="T573"/>
  <c r="R573"/>
  <c r="P573"/>
  <c r="BI571"/>
  <c r="BH571"/>
  <c r="BG571"/>
  <c r="BF571"/>
  <c r="T571"/>
  <c r="R571"/>
  <c r="P571"/>
  <c r="BI569"/>
  <c r="BH569"/>
  <c r="BG569"/>
  <c r="BF569"/>
  <c r="T569"/>
  <c r="R569"/>
  <c r="P569"/>
  <c r="BI567"/>
  <c r="BH567"/>
  <c r="BG567"/>
  <c r="BF567"/>
  <c r="T567"/>
  <c r="R567"/>
  <c r="P567"/>
  <c r="BI565"/>
  <c r="BH565"/>
  <c r="BG565"/>
  <c r="BF565"/>
  <c r="T565"/>
  <c r="R565"/>
  <c r="P565"/>
  <c r="BI563"/>
  <c r="BH563"/>
  <c r="BG563"/>
  <c r="BF563"/>
  <c r="T563"/>
  <c r="R563"/>
  <c r="P563"/>
  <c r="BI561"/>
  <c r="BH561"/>
  <c r="BG561"/>
  <c r="BF561"/>
  <c r="T561"/>
  <c r="R561"/>
  <c r="P561"/>
  <c r="BI559"/>
  <c r="BH559"/>
  <c r="BG559"/>
  <c r="BF559"/>
  <c r="T559"/>
  <c r="R559"/>
  <c r="P559"/>
  <c r="BI556"/>
  <c r="BH556"/>
  <c r="BG556"/>
  <c r="BF556"/>
  <c r="T556"/>
  <c r="R556"/>
  <c r="P556"/>
  <c r="BI554"/>
  <c r="BH554"/>
  <c r="BG554"/>
  <c r="BF554"/>
  <c r="T554"/>
  <c r="R554"/>
  <c r="P554"/>
  <c r="BI552"/>
  <c r="BH552"/>
  <c r="BG552"/>
  <c r="BF552"/>
  <c r="T552"/>
  <c r="R552"/>
  <c r="P552"/>
  <c r="BI550"/>
  <c r="BH550"/>
  <c r="BG550"/>
  <c r="BF550"/>
  <c r="T550"/>
  <c r="R550"/>
  <c r="P550"/>
  <c r="BI548"/>
  <c r="BH548"/>
  <c r="BG548"/>
  <c r="BF548"/>
  <c r="T548"/>
  <c r="R548"/>
  <c r="P548"/>
  <c r="BI546"/>
  <c r="BH546"/>
  <c r="BG546"/>
  <c r="BF546"/>
  <c r="T546"/>
  <c r="R546"/>
  <c r="P546"/>
  <c r="BI544"/>
  <c r="BH544"/>
  <c r="BG544"/>
  <c r="BF544"/>
  <c r="T544"/>
  <c r="R544"/>
  <c r="P544"/>
  <c r="BI542"/>
  <c r="BH542"/>
  <c r="BG542"/>
  <c r="BF542"/>
  <c r="T542"/>
  <c r="R542"/>
  <c r="P542"/>
  <c r="BI540"/>
  <c r="BH540"/>
  <c r="BG540"/>
  <c r="BF540"/>
  <c r="T540"/>
  <c r="R540"/>
  <c r="P540"/>
  <c r="BI538"/>
  <c r="BH538"/>
  <c r="BG538"/>
  <c r="BF538"/>
  <c r="T538"/>
  <c r="R538"/>
  <c r="P538"/>
  <c r="BI536"/>
  <c r="BH536"/>
  <c r="BG536"/>
  <c r="BF536"/>
  <c r="T536"/>
  <c r="R536"/>
  <c r="P536"/>
  <c r="BI533"/>
  <c r="BH533"/>
  <c r="BG533"/>
  <c r="BF533"/>
  <c r="T533"/>
  <c r="R533"/>
  <c r="P533"/>
  <c r="BI531"/>
  <c r="BH531"/>
  <c r="BG531"/>
  <c r="BF531"/>
  <c r="T531"/>
  <c r="R531"/>
  <c r="P531"/>
  <c r="BI529"/>
  <c r="BH529"/>
  <c r="BG529"/>
  <c r="BF529"/>
  <c r="T529"/>
  <c r="R529"/>
  <c r="P529"/>
  <c r="BI527"/>
  <c r="BH527"/>
  <c r="BG527"/>
  <c r="BF527"/>
  <c r="T527"/>
  <c r="R527"/>
  <c r="P527"/>
  <c r="BI525"/>
  <c r="BH525"/>
  <c r="BG525"/>
  <c r="BF525"/>
  <c r="T525"/>
  <c r="R525"/>
  <c r="P525"/>
  <c r="BI523"/>
  <c r="BH523"/>
  <c r="BG523"/>
  <c r="BF523"/>
  <c r="T523"/>
  <c r="R523"/>
  <c r="P523"/>
  <c r="BI521"/>
  <c r="BH521"/>
  <c r="BG521"/>
  <c r="BF521"/>
  <c r="T521"/>
  <c r="R521"/>
  <c r="P521"/>
  <c r="BI519"/>
  <c r="BH519"/>
  <c r="BG519"/>
  <c r="BF519"/>
  <c r="T519"/>
  <c r="R519"/>
  <c r="P519"/>
  <c r="BI517"/>
  <c r="BH517"/>
  <c r="BG517"/>
  <c r="BF517"/>
  <c r="T517"/>
  <c r="R517"/>
  <c r="P517"/>
  <c r="BI515"/>
  <c r="BH515"/>
  <c r="BG515"/>
  <c r="BF515"/>
  <c r="T515"/>
  <c r="R515"/>
  <c r="P515"/>
  <c r="BI513"/>
  <c r="BH513"/>
  <c r="BG513"/>
  <c r="BF513"/>
  <c r="T513"/>
  <c r="R513"/>
  <c r="P513"/>
  <c r="BI511"/>
  <c r="BH511"/>
  <c r="BG511"/>
  <c r="BF511"/>
  <c r="T511"/>
  <c r="R511"/>
  <c r="P511"/>
  <c r="BI509"/>
  <c r="BH509"/>
  <c r="BG509"/>
  <c r="BF509"/>
  <c r="T509"/>
  <c r="R509"/>
  <c r="P509"/>
  <c r="BI507"/>
  <c r="BH507"/>
  <c r="BG507"/>
  <c r="BF507"/>
  <c r="T507"/>
  <c r="R507"/>
  <c r="P507"/>
  <c r="BI505"/>
  <c r="BH505"/>
  <c r="BG505"/>
  <c r="BF505"/>
  <c r="T505"/>
  <c r="R505"/>
  <c r="P505"/>
  <c r="BI503"/>
  <c r="BH503"/>
  <c r="BG503"/>
  <c r="BF503"/>
  <c r="T503"/>
  <c r="R503"/>
  <c r="P503"/>
  <c r="BI501"/>
  <c r="BH501"/>
  <c r="BG501"/>
  <c r="BF501"/>
  <c r="T501"/>
  <c r="R501"/>
  <c r="P501"/>
  <c r="BI498"/>
  <c r="BH498"/>
  <c r="BG498"/>
  <c r="BF498"/>
  <c r="T498"/>
  <c r="R498"/>
  <c r="P498"/>
  <c r="BI496"/>
  <c r="BH496"/>
  <c r="BG496"/>
  <c r="BF496"/>
  <c r="T496"/>
  <c r="R496"/>
  <c r="P496"/>
  <c r="BI494"/>
  <c r="BH494"/>
  <c r="BG494"/>
  <c r="BF494"/>
  <c r="T494"/>
  <c r="R494"/>
  <c r="P494"/>
  <c r="BI492"/>
  <c r="BH492"/>
  <c r="BG492"/>
  <c r="BF492"/>
  <c r="T492"/>
  <c r="R492"/>
  <c r="P492"/>
  <c r="BI490"/>
  <c r="BH490"/>
  <c r="BG490"/>
  <c r="BF490"/>
  <c r="T490"/>
  <c r="R490"/>
  <c r="P490"/>
  <c r="BI488"/>
  <c r="BH488"/>
  <c r="BG488"/>
  <c r="BF488"/>
  <c r="T488"/>
  <c r="R488"/>
  <c r="P488"/>
  <c r="BI486"/>
  <c r="BH486"/>
  <c r="BG486"/>
  <c r="BF486"/>
  <c r="T486"/>
  <c r="R486"/>
  <c r="P486"/>
  <c r="BI484"/>
  <c r="BH484"/>
  <c r="BG484"/>
  <c r="BF484"/>
  <c r="T484"/>
  <c r="R484"/>
  <c r="P484"/>
  <c r="BI482"/>
  <c r="BH482"/>
  <c r="BG482"/>
  <c r="BF482"/>
  <c r="T482"/>
  <c r="R482"/>
  <c r="P482"/>
  <c r="BI480"/>
  <c r="BH480"/>
  <c r="BG480"/>
  <c r="BF480"/>
  <c r="T480"/>
  <c r="R480"/>
  <c r="P480"/>
  <c r="BI478"/>
  <c r="BH478"/>
  <c r="BG478"/>
  <c r="BF478"/>
  <c r="T478"/>
  <c r="R478"/>
  <c r="P478"/>
  <c r="BI476"/>
  <c r="BH476"/>
  <c r="BG476"/>
  <c r="BF476"/>
  <c r="T476"/>
  <c r="R476"/>
  <c r="P476"/>
  <c r="BI474"/>
  <c r="BH474"/>
  <c r="BG474"/>
  <c r="BF474"/>
  <c r="T474"/>
  <c r="R474"/>
  <c r="P474"/>
  <c r="BI472"/>
  <c r="BH472"/>
  <c r="BG472"/>
  <c r="BF472"/>
  <c r="T472"/>
  <c r="R472"/>
  <c r="P472"/>
  <c r="BI470"/>
  <c r="BH470"/>
  <c r="BG470"/>
  <c r="BF470"/>
  <c r="T470"/>
  <c r="R470"/>
  <c r="P470"/>
  <c r="BI468"/>
  <c r="BH468"/>
  <c r="BG468"/>
  <c r="BF468"/>
  <c r="T468"/>
  <c r="R468"/>
  <c r="P468"/>
  <c r="BI466"/>
  <c r="BH466"/>
  <c r="BG466"/>
  <c r="BF466"/>
  <c r="T466"/>
  <c r="R466"/>
  <c r="P466"/>
  <c r="BI464"/>
  <c r="BH464"/>
  <c r="BG464"/>
  <c r="BF464"/>
  <c r="T464"/>
  <c r="R464"/>
  <c r="P464"/>
  <c r="BI462"/>
  <c r="BH462"/>
  <c r="BG462"/>
  <c r="BF462"/>
  <c r="T462"/>
  <c r="R462"/>
  <c r="P462"/>
  <c r="BI460"/>
  <c r="BH460"/>
  <c r="BG460"/>
  <c r="BF460"/>
  <c r="T460"/>
  <c r="R460"/>
  <c r="P460"/>
  <c r="BI457"/>
  <c r="BH457"/>
  <c r="BG457"/>
  <c r="BF457"/>
  <c r="T457"/>
  <c r="R457"/>
  <c r="P457"/>
  <c r="BI455"/>
  <c r="BH455"/>
  <c r="BG455"/>
  <c r="BF455"/>
  <c r="T455"/>
  <c r="R455"/>
  <c r="P455"/>
  <c r="BI453"/>
  <c r="BH453"/>
  <c r="BG453"/>
  <c r="BF453"/>
  <c r="T453"/>
  <c r="R453"/>
  <c r="P453"/>
  <c r="BI451"/>
  <c r="BH451"/>
  <c r="BG451"/>
  <c r="BF451"/>
  <c r="T451"/>
  <c r="R451"/>
  <c r="P451"/>
  <c r="BI449"/>
  <c r="BH449"/>
  <c r="BG449"/>
  <c r="BF449"/>
  <c r="T449"/>
  <c r="R449"/>
  <c r="P449"/>
  <c r="BI447"/>
  <c r="BH447"/>
  <c r="BG447"/>
  <c r="BF447"/>
  <c r="T447"/>
  <c r="R447"/>
  <c r="P447"/>
  <c r="BI445"/>
  <c r="BH445"/>
  <c r="BG445"/>
  <c r="BF445"/>
  <c r="T445"/>
  <c r="R445"/>
  <c r="P445"/>
  <c r="BI443"/>
  <c r="BH443"/>
  <c r="BG443"/>
  <c r="BF443"/>
  <c r="T443"/>
  <c r="R443"/>
  <c r="P443"/>
  <c r="BI441"/>
  <c r="BH441"/>
  <c r="BG441"/>
  <c r="BF441"/>
  <c r="T441"/>
  <c r="R441"/>
  <c r="P441"/>
  <c r="BI439"/>
  <c r="BH439"/>
  <c r="BG439"/>
  <c r="BF439"/>
  <c r="T439"/>
  <c r="R439"/>
  <c r="P439"/>
  <c r="BI437"/>
  <c r="BH437"/>
  <c r="BG437"/>
  <c r="BF437"/>
  <c r="T437"/>
  <c r="R437"/>
  <c r="P437"/>
  <c r="BI435"/>
  <c r="BH435"/>
  <c r="BG435"/>
  <c r="BF435"/>
  <c r="T435"/>
  <c r="R435"/>
  <c r="P435"/>
  <c r="BI432"/>
  <c r="BH432"/>
  <c r="BG432"/>
  <c r="BF432"/>
  <c r="T432"/>
  <c r="R432"/>
  <c r="P432"/>
  <c r="BI430"/>
  <c r="BH430"/>
  <c r="BG430"/>
  <c r="BF430"/>
  <c r="T430"/>
  <c r="R430"/>
  <c r="P430"/>
  <c r="BI428"/>
  <c r="BH428"/>
  <c r="BG428"/>
  <c r="BF428"/>
  <c r="T428"/>
  <c r="R428"/>
  <c r="P428"/>
  <c r="BI426"/>
  <c r="BH426"/>
  <c r="BG426"/>
  <c r="BF426"/>
  <c r="T426"/>
  <c r="R426"/>
  <c r="P426"/>
  <c r="BI424"/>
  <c r="BH424"/>
  <c r="BG424"/>
  <c r="BF424"/>
  <c r="T424"/>
  <c r="R424"/>
  <c r="P424"/>
  <c r="BI422"/>
  <c r="BH422"/>
  <c r="BG422"/>
  <c r="BF422"/>
  <c r="T422"/>
  <c r="R422"/>
  <c r="P422"/>
  <c r="BI420"/>
  <c r="BH420"/>
  <c r="BG420"/>
  <c r="BF420"/>
  <c r="T420"/>
  <c r="R420"/>
  <c r="P420"/>
  <c r="BI418"/>
  <c r="BH418"/>
  <c r="BG418"/>
  <c r="BF418"/>
  <c r="T418"/>
  <c r="R418"/>
  <c r="P418"/>
  <c r="BI416"/>
  <c r="BH416"/>
  <c r="BG416"/>
  <c r="BF416"/>
  <c r="T416"/>
  <c r="R416"/>
  <c r="P416"/>
  <c r="BI414"/>
  <c r="BH414"/>
  <c r="BG414"/>
  <c r="BF414"/>
  <c r="T414"/>
  <c r="R414"/>
  <c r="P414"/>
  <c r="BI412"/>
  <c r="BH412"/>
  <c r="BG412"/>
  <c r="BF412"/>
  <c r="T412"/>
  <c r="R412"/>
  <c r="P412"/>
  <c r="BI410"/>
  <c r="BH410"/>
  <c r="BG410"/>
  <c r="BF410"/>
  <c r="T410"/>
  <c r="R410"/>
  <c r="P410"/>
  <c r="BI408"/>
  <c r="BH408"/>
  <c r="BG408"/>
  <c r="BF408"/>
  <c r="T408"/>
  <c r="R408"/>
  <c r="P408"/>
  <c r="BI405"/>
  <c r="BH405"/>
  <c r="BG405"/>
  <c r="BF405"/>
  <c r="T405"/>
  <c r="R405"/>
  <c r="P405"/>
  <c r="BI403"/>
  <c r="BH403"/>
  <c r="BG403"/>
  <c r="BF403"/>
  <c r="T403"/>
  <c r="R403"/>
  <c r="P403"/>
  <c r="BI401"/>
  <c r="BH401"/>
  <c r="BG401"/>
  <c r="BF401"/>
  <c r="T401"/>
  <c r="R401"/>
  <c r="P401"/>
  <c r="BI399"/>
  <c r="BH399"/>
  <c r="BG399"/>
  <c r="BF399"/>
  <c r="T399"/>
  <c r="R399"/>
  <c r="P399"/>
  <c r="BI397"/>
  <c r="BH397"/>
  <c r="BG397"/>
  <c r="BF397"/>
  <c r="T397"/>
  <c r="R397"/>
  <c r="P397"/>
  <c r="BI395"/>
  <c r="BH395"/>
  <c r="BG395"/>
  <c r="BF395"/>
  <c r="T395"/>
  <c r="R395"/>
  <c r="P395"/>
  <c r="BI393"/>
  <c r="BH393"/>
  <c r="BG393"/>
  <c r="BF393"/>
  <c r="T393"/>
  <c r="R393"/>
  <c r="P393"/>
  <c r="BI391"/>
  <c r="BH391"/>
  <c r="BG391"/>
  <c r="BF391"/>
  <c r="T391"/>
  <c r="R391"/>
  <c r="P391"/>
  <c r="BI389"/>
  <c r="BH389"/>
  <c r="BG389"/>
  <c r="BF389"/>
  <c r="T389"/>
  <c r="R389"/>
  <c r="P389"/>
  <c r="BI387"/>
  <c r="BH387"/>
  <c r="BG387"/>
  <c r="BF387"/>
  <c r="T387"/>
  <c r="R387"/>
  <c r="P387"/>
  <c r="BI385"/>
  <c r="BH385"/>
  <c r="BG385"/>
  <c r="BF385"/>
  <c r="T385"/>
  <c r="R385"/>
  <c r="P385"/>
  <c r="BI383"/>
  <c r="BH383"/>
  <c r="BG383"/>
  <c r="BF383"/>
  <c r="T383"/>
  <c r="R383"/>
  <c r="P383"/>
  <c r="BI381"/>
  <c r="BH381"/>
  <c r="BG381"/>
  <c r="BF381"/>
  <c r="T381"/>
  <c r="R381"/>
  <c r="P381"/>
  <c r="BI379"/>
  <c r="BH379"/>
  <c r="BG379"/>
  <c r="BF379"/>
  <c r="T379"/>
  <c r="R379"/>
  <c r="P379"/>
  <c r="BI377"/>
  <c r="BH377"/>
  <c r="BG377"/>
  <c r="BF377"/>
  <c r="T377"/>
  <c r="R377"/>
  <c r="P377"/>
  <c r="BI375"/>
  <c r="BH375"/>
  <c r="BG375"/>
  <c r="BF375"/>
  <c r="T375"/>
  <c r="R375"/>
  <c r="P375"/>
  <c r="BI373"/>
  <c r="BH373"/>
  <c r="BG373"/>
  <c r="BF373"/>
  <c r="T373"/>
  <c r="R373"/>
  <c r="P373"/>
  <c r="BI371"/>
  <c r="BH371"/>
  <c r="BG371"/>
  <c r="BF371"/>
  <c r="T371"/>
  <c r="R371"/>
  <c r="P371"/>
  <c r="BI369"/>
  <c r="BH369"/>
  <c r="BG369"/>
  <c r="BF369"/>
  <c r="T369"/>
  <c r="R369"/>
  <c r="P369"/>
  <c r="BI367"/>
  <c r="BH367"/>
  <c r="BG367"/>
  <c r="BF367"/>
  <c r="T367"/>
  <c r="R367"/>
  <c r="P367"/>
  <c r="BI365"/>
  <c r="BH365"/>
  <c r="BG365"/>
  <c r="BF365"/>
  <c r="T365"/>
  <c r="R365"/>
  <c r="P365"/>
  <c r="BI363"/>
  <c r="BH363"/>
  <c r="BG363"/>
  <c r="BF363"/>
  <c r="T363"/>
  <c r="R363"/>
  <c r="P363"/>
  <c r="BI361"/>
  <c r="BH361"/>
  <c r="BG361"/>
  <c r="BF361"/>
  <c r="T361"/>
  <c r="R361"/>
  <c r="P361"/>
  <c r="BI359"/>
  <c r="BH359"/>
  <c r="BG359"/>
  <c r="BF359"/>
  <c r="T359"/>
  <c r="R359"/>
  <c r="P359"/>
  <c r="BI357"/>
  <c r="BH357"/>
  <c r="BG357"/>
  <c r="BF357"/>
  <c r="T357"/>
  <c r="R357"/>
  <c r="P357"/>
  <c r="BI355"/>
  <c r="BH355"/>
  <c r="BG355"/>
  <c r="BF355"/>
  <c r="T355"/>
  <c r="R355"/>
  <c r="P355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1"/>
  <c r="BH341"/>
  <c r="BG341"/>
  <c r="BF341"/>
  <c r="T341"/>
  <c r="R341"/>
  <c r="P341"/>
  <c r="BI339"/>
  <c r="BH339"/>
  <c r="BG339"/>
  <c r="BF339"/>
  <c r="T339"/>
  <c r="R339"/>
  <c r="P339"/>
  <c r="BI337"/>
  <c r="BH337"/>
  <c r="BG337"/>
  <c r="BF337"/>
  <c r="T337"/>
  <c r="R337"/>
  <c r="P337"/>
  <c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F123"/>
  <c r="E121"/>
  <c r="F89"/>
  <c r="E87"/>
  <c r="J24"/>
  <c r="E24"/>
  <c r="J92"/>
  <c r="J23"/>
  <c r="J21"/>
  <c r="E21"/>
  <c r="J125"/>
  <c r="J20"/>
  <c r="J18"/>
  <c r="E18"/>
  <c r="F92"/>
  <c r="J17"/>
  <c r="J15"/>
  <c r="E15"/>
  <c r="F125"/>
  <c r="J14"/>
  <c r="J12"/>
  <c r="J89"/>
  <c r="E7"/>
  <c r="E119"/>
  <c i="6" r="J37"/>
  <c r="J36"/>
  <c i="1" r="AY99"/>
  <c i="6" r="J35"/>
  <c i="1" r="AX99"/>
  <c i="6"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F110"/>
  <c r="E108"/>
  <c r="F89"/>
  <c r="E87"/>
  <c r="J24"/>
  <c r="E24"/>
  <c r="J92"/>
  <c r="J23"/>
  <c r="J21"/>
  <c r="E21"/>
  <c r="J112"/>
  <c r="J20"/>
  <c r="J18"/>
  <c r="E18"/>
  <c r="F92"/>
  <c r="J17"/>
  <c r="J15"/>
  <c r="E15"/>
  <c r="F91"/>
  <c r="J14"/>
  <c r="J12"/>
  <c r="J110"/>
  <c r="E7"/>
  <c r="E85"/>
  <c i="5" r="J37"/>
  <c r="J36"/>
  <c i="1" r="AY98"/>
  <c i="5" r="J35"/>
  <c i="1" r="AX98"/>
  <c i="5"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F110"/>
  <c r="E108"/>
  <c r="F89"/>
  <c r="E87"/>
  <c r="J24"/>
  <c r="E24"/>
  <c r="J113"/>
  <c r="J23"/>
  <c r="J21"/>
  <c r="E21"/>
  <c r="J91"/>
  <c r="J20"/>
  <c r="J18"/>
  <c r="E18"/>
  <c r="F113"/>
  <c r="J17"/>
  <c r="J15"/>
  <c r="E15"/>
  <c r="F91"/>
  <c r="J14"/>
  <c r="J12"/>
  <c r="J110"/>
  <c r="E7"/>
  <c r="E106"/>
  <c i="4" r="J37"/>
  <c r="J36"/>
  <c i="1" r="AY97"/>
  <c i="4" r="J35"/>
  <c i="1" r="AX97"/>
  <c i="4"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F113"/>
  <c r="E111"/>
  <c r="F89"/>
  <c r="E87"/>
  <c r="J24"/>
  <c r="E24"/>
  <c r="J92"/>
  <c r="J23"/>
  <c r="J21"/>
  <c r="E21"/>
  <c r="J115"/>
  <c r="J20"/>
  <c r="J18"/>
  <c r="E18"/>
  <c r="F92"/>
  <c r="J17"/>
  <c r="J15"/>
  <c r="E15"/>
  <c r="F91"/>
  <c r="J14"/>
  <c r="J12"/>
  <c r="J113"/>
  <c r="E7"/>
  <c r="E109"/>
  <c i="3" r="J37"/>
  <c r="J36"/>
  <c i="1" r="AY96"/>
  <c i="3" r="J35"/>
  <c i="1" r="AX96"/>
  <c i="3" r="BI204"/>
  <c r="BH204"/>
  <c r="BG204"/>
  <c r="BF204"/>
  <c r="T204"/>
  <c r="T203"/>
  <c r="R204"/>
  <c r="R203"/>
  <c r="P204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3"/>
  <c r="BH153"/>
  <c r="BG153"/>
  <c r="BF153"/>
  <c r="T153"/>
  <c r="T152"/>
  <c r="R153"/>
  <c r="R152"/>
  <c r="P153"/>
  <c r="P152"/>
  <c r="BI149"/>
  <c r="BH149"/>
  <c r="BG149"/>
  <c r="BF149"/>
  <c r="T149"/>
  <c r="R149"/>
  <c r="P149"/>
  <c r="BI146"/>
  <c r="BH146"/>
  <c r="BG146"/>
  <c r="BF146"/>
  <c r="T146"/>
  <c r="R146"/>
  <c r="P146"/>
  <c r="BI141"/>
  <c r="BH141"/>
  <c r="BG141"/>
  <c r="BF141"/>
  <c r="T141"/>
  <c r="R141"/>
  <c r="P141"/>
  <c r="BI135"/>
  <c r="BH135"/>
  <c r="BG135"/>
  <c r="BF135"/>
  <c r="T135"/>
  <c r="R135"/>
  <c r="P135"/>
  <c r="BI132"/>
  <c r="BH132"/>
  <c r="BG132"/>
  <c r="BF132"/>
  <c r="T132"/>
  <c r="R132"/>
  <c r="P132"/>
  <c r="BI126"/>
  <c r="BH126"/>
  <c r="BG126"/>
  <c r="BF126"/>
  <c r="T126"/>
  <c r="R126"/>
  <c r="P126"/>
  <c r="BI124"/>
  <c r="BH124"/>
  <c r="BG124"/>
  <c r="BF124"/>
  <c r="T124"/>
  <c r="R124"/>
  <c r="P124"/>
  <c r="F115"/>
  <c r="E113"/>
  <c r="F89"/>
  <c r="E87"/>
  <c r="J24"/>
  <c r="E24"/>
  <c r="J92"/>
  <c r="J23"/>
  <c r="J21"/>
  <c r="E21"/>
  <c r="J91"/>
  <c r="J20"/>
  <c r="J18"/>
  <c r="E18"/>
  <c r="F118"/>
  <c r="J17"/>
  <c r="J15"/>
  <c r="E15"/>
  <c r="F117"/>
  <c r="J14"/>
  <c r="J12"/>
  <c r="J115"/>
  <c r="E7"/>
  <c r="E85"/>
  <c i="2" r="J37"/>
  <c r="J36"/>
  <c i="1" r="AY95"/>
  <c i="2" r="J35"/>
  <c i="1" r="AX95"/>
  <c i="2" r="BI425"/>
  <c r="BH425"/>
  <c r="BG425"/>
  <c r="BF425"/>
  <c r="T425"/>
  <c r="R425"/>
  <c r="P425"/>
  <c r="BI423"/>
  <c r="BH423"/>
  <c r="BG423"/>
  <c r="BF423"/>
  <c r="T423"/>
  <c r="R423"/>
  <c r="P423"/>
  <c r="BI420"/>
  <c r="BH420"/>
  <c r="BG420"/>
  <c r="BF420"/>
  <c r="T420"/>
  <c r="R420"/>
  <c r="P420"/>
  <c r="BI417"/>
  <c r="BH417"/>
  <c r="BG417"/>
  <c r="BF417"/>
  <c r="T417"/>
  <c r="R417"/>
  <c r="P417"/>
  <c r="BI414"/>
  <c r="BH414"/>
  <c r="BG414"/>
  <c r="BF414"/>
  <c r="T414"/>
  <c r="R414"/>
  <c r="P414"/>
  <c r="BI412"/>
  <c r="BH412"/>
  <c r="BG412"/>
  <c r="BF412"/>
  <c r="T412"/>
  <c r="R412"/>
  <c r="P412"/>
  <c r="BI410"/>
  <c r="BH410"/>
  <c r="BG410"/>
  <c r="BF410"/>
  <c r="T410"/>
  <c r="R410"/>
  <c r="P410"/>
  <c r="BI407"/>
  <c r="BH407"/>
  <c r="BG407"/>
  <c r="BF407"/>
  <c r="T407"/>
  <c r="R407"/>
  <c r="P407"/>
  <c r="BI405"/>
  <c r="BH405"/>
  <c r="BG405"/>
  <c r="BF405"/>
  <c r="T405"/>
  <c r="R405"/>
  <c r="P405"/>
  <c r="BI403"/>
  <c r="BH403"/>
  <c r="BG403"/>
  <c r="BF403"/>
  <c r="T403"/>
  <c r="R403"/>
  <c r="P403"/>
  <c r="BI401"/>
  <c r="BH401"/>
  <c r="BG401"/>
  <c r="BF401"/>
  <c r="T401"/>
  <c r="R401"/>
  <c r="P401"/>
  <c r="BI398"/>
  <c r="BH398"/>
  <c r="BG398"/>
  <c r="BF398"/>
  <c r="T398"/>
  <c r="R398"/>
  <c r="P398"/>
  <c r="BI396"/>
  <c r="BH396"/>
  <c r="BG396"/>
  <c r="BF396"/>
  <c r="T396"/>
  <c r="R396"/>
  <c r="P396"/>
  <c r="BI394"/>
  <c r="BH394"/>
  <c r="BG394"/>
  <c r="BF394"/>
  <c r="T394"/>
  <c r="R394"/>
  <c r="P394"/>
  <c r="BI391"/>
  <c r="BH391"/>
  <c r="BG391"/>
  <c r="BF391"/>
  <c r="T391"/>
  <c r="R391"/>
  <c r="P391"/>
  <c r="BI388"/>
  <c r="BH388"/>
  <c r="BG388"/>
  <c r="BF388"/>
  <c r="T388"/>
  <c r="R388"/>
  <c r="P388"/>
  <c r="BI385"/>
  <c r="BH385"/>
  <c r="BG385"/>
  <c r="BF385"/>
  <c r="T385"/>
  <c r="R385"/>
  <c r="P385"/>
  <c r="BI382"/>
  <c r="BH382"/>
  <c r="BG382"/>
  <c r="BF382"/>
  <c r="T382"/>
  <c r="R382"/>
  <c r="P382"/>
  <c r="BI379"/>
  <c r="BH379"/>
  <c r="BG379"/>
  <c r="BF379"/>
  <c r="T379"/>
  <c r="R379"/>
  <c r="P379"/>
  <c r="BI376"/>
  <c r="BH376"/>
  <c r="BG376"/>
  <c r="BF376"/>
  <c r="T376"/>
  <c r="R376"/>
  <c r="P376"/>
  <c r="BI373"/>
  <c r="BH373"/>
  <c r="BG373"/>
  <c r="BF373"/>
  <c r="T373"/>
  <c r="R373"/>
  <c r="P373"/>
  <c r="BI370"/>
  <c r="BH370"/>
  <c r="BG370"/>
  <c r="BF370"/>
  <c r="T370"/>
  <c r="R370"/>
  <c r="P370"/>
  <c r="BI367"/>
  <c r="BH367"/>
  <c r="BG367"/>
  <c r="BF367"/>
  <c r="T367"/>
  <c r="R367"/>
  <c r="P367"/>
  <c r="BI364"/>
  <c r="BH364"/>
  <c r="BG364"/>
  <c r="BF364"/>
  <c r="T364"/>
  <c r="R364"/>
  <c r="P364"/>
  <c r="BI361"/>
  <c r="BH361"/>
  <c r="BG361"/>
  <c r="BF361"/>
  <c r="T361"/>
  <c r="R361"/>
  <c r="P361"/>
  <c r="BI358"/>
  <c r="BH358"/>
  <c r="BG358"/>
  <c r="BF358"/>
  <c r="T358"/>
  <c r="R358"/>
  <c r="P358"/>
  <c r="BI356"/>
  <c r="BH356"/>
  <c r="BG356"/>
  <c r="BF356"/>
  <c r="T356"/>
  <c r="R356"/>
  <c r="P356"/>
  <c r="BI353"/>
  <c r="BH353"/>
  <c r="BG353"/>
  <c r="BF353"/>
  <c r="T353"/>
  <c r="R353"/>
  <c r="P353"/>
  <c r="BI351"/>
  <c r="BH351"/>
  <c r="BG351"/>
  <c r="BF351"/>
  <c r="T351"/>
  <c r="R351"/>
  <c r="P351"/>
  <c r="BI342"/>
  <c r="BH342"/>
  <c r="BG342"/>
  <c r="BF342"/>
  <c r="T342"/>
  <c r="R342"/>
  <c r="P342"/>
  <c r="BI339"/>
  <c r="BH339"/>
  <c r="BG339"/>
  <c r="BF339"/>
  <c r="T339"/>
  <c r="R339"/>
  <c r="P339"/>
  <c r="BI336"/>
  <c r="BH336"/>
  <c r="BG336"/>
  <c r="BF336"/>
  <c r="T336"/>
  <c r="R336"/>
  <c r="P336"/>
  <c r="BI333"/>
  <c r="BH333"/>
  <c r="BG333"/>
  <c r="BF333"/>
  <c r="T333"/>
  <c r="R333"/>
  <c r="P333"/>
  <c r="BI328"/>
  <c r="BH328"/>
  <c r="BG328"/>
  <c r="BF328"/>
  <c r="T328"/>
  <c r="R328"/>
  <c r="P328"/>
  <c r="BI325"/>
  <c r="BH325"/>
  <c r="BG325"/>
  <c r="BF325"/>
  <c r="T325"/>
  <c r="R325"/>
  <c r="P325"/>
  <c r="BI322"/>
  <c r="BH322"/>
  <c r="BG322"/>
  <c r="BF322"/>
  <c r="T322"/>
  <c r="R322"/>
  <c r="P322"/>
  <c r="BI320"/>
  <c r="BH320"/>
  <c r="BG320"/>
  <c r="BF320"/>
  <c r="T320"/>
  <c r="R320"/>
  <c r="P320"/>
  <c r="BI317"/>
  <c r="BH317"/>
  <c r="BG317"/>
  <c r="BF317"/>
  <c r="T317"/>
  <c r="R317"/>
  <c r="P317"/>
  <c r="BI315"/>
  <c r="BH315"/>
  <c r="BG315"/>
  <c r="BF315"/>
  <c r="T315"/>
  <c r="R315"/>
  <c r="P315"/>
  <c r="BI311"/>
  <c r="BH311"/>
  <c r="BG311"/>
  <c r="BF311"/>
  <c r="T311"/>
  <c r="R311"/>
  <c r="P311"/>
  <c r="BI308"/>
  <c r="BH308"/>
  <c r="BG308"/>
  <c r="BF308"/>
  <c r="T308"/>
  <c r="R308"/>
  <c r="P308"/>
  <c r="BI305"/>
  <c r="BH305"/>
  <c r="BG305"/>
  <c r="BF305"/>
  <c r="T305"/>
  <c r="R305"/>
  <c r="P305"/>
  <c r="BI301"/>
  <c r="BH301"/>
  <c r="BG301"/>
  <c r="BF301"/>
  <c r="T301"/>
  <c r="T300"/>
  <c r="R301"/>
  <c r="R300"/>
  <c r="P301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1"/>
  <c r="BH291"/>
  <c r="BG291"/>
  <c r="BF291"/>
  <c r="T291"/>
  <c r="R291"/>
  <c r="P291"/>
  <c r="BI289"/>
  <c r="BH289"/>
  <c r="BG289"/>
  <c r="BF289"/>
  <c r="T289"/>
  <c r="R289"/>
  <c r="P289"/>
  <c r="BI286"/>
  <c r="BH286"/>
  <c r="BG286"/>
  <c r="BF286"/>
  <c r="T286"/>
  <c r="R286"/>
  <c r="P286"/>
  <c r="BI281"/>
  <c r="BH281"/>
  <c r="BG281"/>
  <c r="BF281"/>
  <c r="T281"/>
  <c r="R281"/>
  <c r="P281"/>
  <c r="BI278"/>
  <c r="BH278"/>
  <c r="BG278"/>
  <c r="BF278"/>
  <c r="T278"/>
  <c r="R278"/>
  <c r="P278"/>
  <c r="BI275"/>
  <c r="BH275"/>
  <c r="BG275"/>
  <c r="BF275"/>
  <c r="T275"/>
  <c r="R275"/>
  <c r="P275"/>
  <c r="BI270"/>
  <c r="BH270"/>
  <c r="BG270"/>
  <c r="BF270"/>
  <c r="T270"/>
  <c r="R270"/>
  <c r="P270"/>
  <c r="BI267"/>
  <c r="BH267"/>
  <c r="BG267"/>
  <c r="BF267"/>
  <c r="T267"/>
  <c r="R267"/>
  <c r="P267"/>
  <c r="BI265"/>
  <c r="BH265"/>
  <c r="BG265"/>
  <c r="BF265"/>
  <c r="T265"/>
  <c r="R265"/>
  <c r="P265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5"/>
  <c r="BH255"/>
  <c r="BG255"/>
  <c r="BF255"/>
  <c r="T255"/>
  <c r="R255"/>
  <c r="P255"/>
  <c r="BI252"/>
  <c r="BH252"/>
  <c r="BG252"/>
  <c r="BF252"/>
  <c r="T252"/>
  <c r="R252"/>
  <c r="P252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7"/>
  <c r="BH227"/>
  <c r="BG227"/>
  <c r="BF227"/>
  <c r="T227"/>
  <c r="R227"/>
  <c r="P227"/>
  <c r="BI222"/>
  <c r="BH222"/>
  <c r="BG222"/>
  <c r="BF222"/>
  <c r="T222"/>
  <c r="R222"/>
  <c r="P222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90"/>
  <c r="BH190"/>
  <c r="BG190"/>
  <c r="BF190"/>
  <c r="T190"/>
  <c r="R190"/>
  <c r="P190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0"/>
  <c r="BH170"/>
  <c r="BG170"/>
  <c r="BF170"/>
  <c r="T170"/>
  <c r="R170"/>
  <c r="P170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F127"/>
  <c r="E125"/>
  <c r="F89"/>
  <c r="E87"/>
  <c r="J24"/>
  <c r="E24"/>
  <c r="J92"/>
  <c r="J23"/>
  <c r="J21"/>
  <c r="E21"/>
  <c r="J129"/>
  <c r="J20"/>
  <c r="J18"/>
  <c r="E18"/>
  <c r="F130"/>
  <c r="J17"/>
  <c r="J15"/>
  <c r="E15"/>
  <c r="F129"/>
  <c r="J14"/>
  <c r="J12"/>
  <c r="J127"/>
  <c r="E7"/>
  <c r="E85"/>
  <c i="1" r="L90"/>
  <c r="AM90"/>
  <c r="AM89"/>
  <c r="L89"/>
  <c r="AM87"/>
  <c r="L87"/>
  <c r="L85"/>
  <c r="L84"/>
  <c i="12" r="BK128"/>
  <c i="11" r="BK310"/>
  <c r="BK288"/>
  <c r="J268"/>
  <c i="3" r="J164"/>
  <c r="J161"/>
  <c r="BK149"/>
  <c r="J141"/>
  <c i="2" r="BK417"/>
  <c r="J412"/>
  <c r="BK403"/>
  <c r="BK401"/>
  <c r="J398"/>
  <c r="BK388"/>
  <c r="J379"/>
  <c r="J370"/>
  <c r="BK294"/>
  <c r="J247"/>
  <c r="J239"/>
  <c r="BK222"/>
  <c r="BK215"/>
  <c r="J211"/>
  <c r="BK208"/>
  <c r="J205"/>
  <c r="J202"/>
  <c r="J198"/>
  <c r="BK195"/>
  <c r="J190"/>
  <c i="12" r="BK135"/>
  <c r="BK133"/>
  <c r="J130"/>
  <c r="J128"/>
  <c r="BK123"/>
  <c i="11" r="J323"/>
  <c r="BK316"/>
  <c i="3" r="BK132"/>
  <c r="BK126"/>
  <c i="2" r="J373"/>
  <c r="J336"/>
  <c r="J320"/>
  <c r="BK311"/>
  <c r="BK305"/>
  <c r="BK301"/>
  <c r="BK278"/>
  <c r="BK275"/>
  <c r="BK234"/>
  <c r="BK230"/>
  <c r="J213"/>
  <c r="J208"/>
  <c r="BK198"/>
  <c i="12" r="J135"/>
  <c r="J133"/>
  <c r="BK130"/>
  <c r="J125"/>
  <c r="J123"/>
  <c i="11" r="BK335"/>
  <c r="J333"/>
  <c r="J316"/>
  <c r="BK314"/>
  <c r="J308"/>
  <c r="BK306"/>
  <c r="BK283"/>
  <c r="BK256"/>
  <c r="J195"/>
  <c r="BK193"/>
  <c r="J180"/>
  <c r="J170"/>
  <c r="J166"/>
  <c r="BK149"/>
  <c i="10" r="BK321"/>
  <c r="J317"/>
  <c r="J315"/>
  <c r="BK306"/>
  <c r="J303"/>
  <c r="J301"/>
  <c r="BK299"/>
  <c r="BK277"/>
  <c r="J273"/>
  <c r="BK249"/>
  <c r="BK247"/>
  <c r="J239"/>
  <c r="BK232"/>
  <c r="J224"/>
  <c r="J222"/>
  <c r="J220"/>
  <c r="BK218"/>
  <c r="BK183"/>
  <c r="J175"/>
  <c r="J160"/>
  <c r="J154"/>
  <c r="BK152"/>
  <c r="J150"/>
  <c r="BK148"/>
  <c r="BK144"/>
  <c r="BK142"/>
  <c i="9" r="BK229"/>
  <c r="BK227"/>
  <c r="BK225"/>
  <c r="BK187"/>
  <c r="BK170"/>
  <c r="J167"/>
  <c r="BK161"/>
  <c r="BK155"/>
  <c r="BK149"/>
  <c r="J146"/>
  <c r="BK142"/>
  <c r="J140"/>
  <c r="J134"/>
  <c i="8" r="J179"/>
  <c r="BK175"/>
  <c r="J170"/>
  <c r="BK163"/>
  <c r="J150"/>
  <c r="J148"/>
  <c r="J143"/>
  <c r="J141"/>
  <c r="J139"/>
  <c i="7" r="BK571"/>
  <c r="BK569"/>
  <c r="BK533"/>
  <c r="J525"/>
  <c r="BK517"/>
  <c r="J509"/>
  <c r="J480"/>
  <c r="J478"/>
  <c r="J466"/>
  <c r="J464"/>
  <c r="BK457"/>
  <c r="J455"/>
  <c r="J449"/>
  <c r="BK447"/>
  <c r="BK441"/>
  <c r="J439"/>
  <c r="BK424"/>
  <c r="J422"/>
  <c r="BK410"/>
  <c r="BK403"/>
  <c r="J399"/>
  <c r="J397"/>
  <c r="J393"/>
  <c r="BK375"/>
  <c r="BK369"/>
  <c r="BK367"/>
  <c r="BK335"/>
  <c r="BK333"/>
  <c r="J292"/>
  <c r="BK290"/>
  <c r="BK280"/>
  <c r="BK273"/>
  <c r="BK267"/>
  <c r="BK265"/>
  <c r="J254"/>
  <c r="BK252"/>
  <c r="BK243"/>
  <c r="BK239"/>
  <c r="J237"/>
  <c r="J227"/>
  <c r="BK225"/>
  <c r="BK218"/>
  <c r="BK216"/>
  <c r="BK214"/>
  <c r="J210"/>
  <c r="J206"/>
  <c r="BK202"/>
  <c r="J194"/>
  <c r="J187"/>
  <c r="BK183"/>
  <c r="J181"/>
  <c r="BK173"/>
  <c r="J165"/>
  <c r="BK159"/>
  <c r="J149"/>
  <c r="BK135"/>
  <c r="J131"/>
  <c i="6" r="J151"/>
  <c r="BK149"/>
  <c r="BK141"/>
  <c r="BK135"/>
  <c r="BK131"/>
  <c r="J123"/>
  <c i="5" r="BK193"/>
  <c r="J187"/>
  <c r="J181"/>
  <c r="J179"/>
  <c r="J177"/>
  <c r="BK175"/>
  <c r="BK171"/>
  <c r="J167"/>
  <c r="BK161"/>
  <c r="J159"/>
  <c r="BK157"/>
  <c r="BK141"/>
  <c r="BK135"/>
  <c r="J125"/>
  <c r="BK119"/>
  <c r="BK117"/>
  <c i="4" r="J150"/>
  <c r="BK144"/>
  <c r="J142"/>
  <c r="J133"/>
  <c r="BK131"/>
  <c r="BK126"/>
  <c i="3" r="J201"/>
  <c r="J193"/>
  <c r="J191"/>
  <c r="BK185"/>
  <c r="BK183"/>
  <c r="BK179"/>
  <c r="J177"/>
  <c r="J173"/>
  <c r="BK166"/>
  <c r="BK159"/>
  <c r="J153"/>
  <c r="J135"/>
  <c i="2" r="BK391"/>
  <c r="J382"/>
  <c r="BK351"/>
  <c r="BK342"/>
  <c r="BK336"/>
  <c r="BK333"/>
  <c r="J328"/>
  <c r="J322"/>
  <c r="J311"/>
  <c r="J265"/>
  <c r="BK262"/>
  <c r="BK247"/>
  <c r="BK237"/>
  <c r="J234"/>
  <c r="BK232"/>
  <c r="J217"/>
  <c r="J215"/>
  <c i="11" r="BK298"/>
  <c i="3" r="BK171"/>
  <c r="J159"/>
  <c r="BK153"/>
  <c i="2" r="BK407"/>
  <c r="J405"/>
  <c r="J403"/>
  <c r="BK398"/>
  <c r="BK367"/>
  <c r="J351"/>
  <c r="J262"/>
  <c r="J260"/>
  <c r="BK258"/>
  <c r="BK244"/>
  <c r="BK213"/>
  <c r="J187"/>
  <c r="J185"/>
  <c r="BK178"/>
  <c r="BK176"/>
  <c r="BK170"/>
  <c r="J164"/>
  <c r="J158"/>
  <c r="J151"/>
  <c r="BK146"/>
  <c r="J140"/>
  <c r="BK138"/>
  <c i="11" r="BK308"/>
  <c r="J285"/>
  <c r="J280"/>
  <c r="J270"/>
  <c r="BK260"/>
  <c i="2" r="BK364"/>
  <c r="BK358"/>
  <c r="J342"/>
  <c r="BK317"/>
  <c r="BK308"/>
  <c r="J278"/>
  <c r="J192"/>
  <c r="BK190"/>
  <c r="BK182"/>
  <c r="BK136"/>
  <c i="11" r="J298"/>
  <c r="BK276"/>
  <c r="BK266"/>
  <c r="BK244"/>
  <c r="BK240"/>
  <c r="J231"/>
  <c r="J229"/>
  <c r="J221"/>
  <c r="J209"/>
  <c r="J203"/>
  <c r="J199"/>
  <c r="BK195"/>
  <c r="J191"/>
  <c r="BK184"/>
  <c r="J182"/>
  <c r="J176"/>
  <c r="BK174"/>
  <c r="J168"/>
  <c r="J147"/>
  <c r="J145"/>
  <c r="BK143"/>
  <c r="J129"/>
  <c r="BK127"/>
  <c i="10" r="J333"/>
  <c r="BK331"/>
  <c r="J329"/>
  <c r="BK317"/>
  <c r="BK311"/>
  <c r="J297"/>
  <c r="J291"/>
  <c r="J289"/>
  <c r="J214"/>
  <c r="J212"/>
  <c r="BK202"/>
  <c r="BK200"/>
  <c r="BK189"/>
  <c r="J179"/>
  <c r="J171"/>
  <c r="BK169"/>
  <c r="BK158"/>
  <c r="BK138"/>
  <c r="J136"/>
  <c r="BK132"/>
  <c i="9" r="BK223"/>
  <c r="BK206"/>
  <c r="J191"/>
  <c i="8" r="BK189"/>
  <c r="BK187"/>
  <c r="J173"/>
  <c r="BK168"/>
  <c r="J166"/>
  <c r="J163"/>
  <c r="J145"/>
  <c r="BK141"/>
  <c r="BK139"/>
  <c r="J135"/>
  <c r="BK126"/>
  <c r="J124"/>
  <c i="7" r="BK587"/>
  <c r="BK583"/>
  <c r="BK581"/>
  <c r="J548"/>
  <c r="J546"/>
  <c r="BK542"/>
  <c r="J538"/>
  <c r="J529"/>
  <c r="BK523"/>
  <c r="BK521"/>
  <c r="J519"/>
  <c r="BK505"/>
  <c r="BK503"/>
  <c r="BK501"/>
  <c r="J498"/>
  <c r="BK494"/>
  <c r="J490"/>
  <c r="J486"/>
  <c r="BK451"/>
  <c r="J447"/>
  <c r="J443"/>
  <c r="BK439"/>
  <c r="J435"/>
  <c r="J430"/>
  <c r="J420"/>
  <c r="BK416"/>
  <c r="J412"/>
  <c r="BK408"/>
  <c r="J405"/>
  <c r="J403"/>
  <c r="BK401"/>
  <c r="BK399"/>
  <c r="J395"/>
  <c r="BK377"/>
  <c r="J375"/>
  <c r="BK373"/>
  <c r="J369"/>
  <c r="BK361"/>
  <c r="J357"/>
  <c r="J319"/>
  <c r="BK315"/>
  <c r="J310"/>
  <c r="J296"/>
  <c r="J288"/>
  <c r="BK282"/>
  <c r="BK250"/>
  <c r="J239"/>
  <c r="J231"/>
  <c r="BK229"/>
  <c r="J225"/>
  <c r="J221"/>
  <c r="BK212"/>
  <c r="BK200"/>
  <c r="BK198"/>
  <c r="BK196"/>
  <c r="J179"/>
  <c r="BK177"/>
  <c r="BK169"/>
  <c r="BK163"/>
  <c r="J157"/>
  <c r="J155"/>
  <c r="J153"/>
  <c r="BK149"/>
  <c r="BK145"/>
  <c r="BK143"/>
  <c r="BK139"/>
  <c r="BK131"/>
  <c i="6" r="BK155"/>
  <c r="J153"/>
  <c r="BK145"/>
  <c r="J143"/>
  <c r="J141"/>
  <c r="J137"/>
  <c r="J135"/>
  <c r="J119"/>
  <c r="J117"/>
  <c i="5" r="BK187"/>
  <c r="BK185"/>
  <c r="BK179"/>
  <c r="J149"/>
  <c r="BK147"/>
  <c r="J145"/>
  <c r="BK133"/>
  <c r="BK131"/>
  <c r="BK127"/>
  <c i="4" r="J152"/>
  <c r="BK150"/>
  <c r="J146"/>
  <c r="J137"/>
  <c r="J124"/>
  <c i="3" r="BK201"/>
  <c r="J197"/>
  <c r="BK193"/>
  <c r="BK173"/>
  <c i="2" r="J361"/>
  <c r="J289"/>
  <c r="J258"/>
  <c r="BK255"/>
  <c r="BK252"/>
  <c r="J244"/>
  <c i="11" r="J331"/>
  <c r="BK325"/>
  <c r="BK270"/>
  <c r="BK264"/>
  <c r="J262"/>
  <c r="BK254"/>
  <c r="J252"/>
  <c r="J248"/>
  <c r="BK238"/>
  <c r="BK205"/>
  <c r="BK191"/>
  <c r="BK182"/>
  <c r="J172"/>
  <c r="BK168"/>
  <c r="BK166"/>
  <c r="BK161"/>
  <c r="BK159"/>
  <c r="BK155"/>
  <c r="BK135"/>
  <c r="BK133"/>
  <c i="10" r="J321"/>
  <c r="J311"/>
  <c r="BK303"/>
  <c r="J287"/>
  <c r="BK281"/>
  <c r="J277"/>
  <c r="BK275"/>
  <c r="BK271"/>
  <c r="J269"/>
  <c r="J267"/>
  <c r="J265"/>
  <c r="J249"/>
  <c r="BK245"/>
  <c r="J241"/>
  <c r="BK239"/>
  <c r="J216"/>
  <c r="BK214"/>
  <c r="BK208"/>
  <c r="BK196"/>
  <c r="J185"/>
  <c r="J173"/>
  <c r="BK171"/>
  <c r="BK150"/>
  <c i="9" r="J229"/>
  <c r="J221"/>
  <c r="J217"/>
  <c r="BK211"/>
  <c r="J199"/>
  <c r="BK195"/>
  <c r="J187"/>
  <c r="BK185"/>
  <c r="BK183"/>
  <c r="BK178"/>
  <c r="BK172"/>
  <c r="BK157"/>
  <c r="J155"/>
  <c r="BK151"/>
  <c r="J149"/>
  <c r="BK146"/>
  <c r="J144"/>
  <c r="J130"/>
  <c r="J125"/>
  <c i="8" r="BK181"/>
  <c r="J175"/>
  <c r="BK166"/>
  <c r="J157"/>
  <c r="J154"/>
  <c r="J137"/>
  <c r="J131"/>
  <c r="BK124"/>
  <c i="7" r="BK603"/>
  <c r="J603"/>
  <c r="BK601"/>
  <c r="J601"/>
  <c r="BK599"/>
  <c r="J599"/>
  <c r="BK597"/>
  <c r="J597"/>
  <c r="J583"/>
  <c r="J565"/>
  <c r="BK552"/>
  <c r="BK540"/>
  <c r="BK536"/>
  <c r="BK531"/>
  <c r="BK527"/>
  <c r="J507"/>
  <c r="J496"/>
  <c r="BK464"/>
  <c r="J462"/>
  <c r="J441"/>
  <c r="J410"/>
  <c r="BK405"/>
  <c r="J381"/>
  <c r="J379"/>
  <c r="J371"/>
  <c r="BK339"/>
  <c r="J312"/>
  <c r="J304"/>
  <c r="BK302"/>
  <c r="J298"/>
  <c r="J294"/>
  <c r="BK288"/>
  <c r="BK286"/>
  <c r="BK284"/>
  <c r="BK277"/>
  <c r="J243"/>
  <c r="J235"/>
  <c r="BK233"/>
  <c r="J223"/>
  <c r="BK221"/>
  <c r="J216"/>
  <c r="J212"/>
  <c r="J204"/>
  <c r="J202"/>
  <c r="BK189"/>
  <c r="J163"/>
  <c r="J161"/>
  <c r="J159"/>
  <c r="BK157"/>
  <c r="BK153"/>
  <c r="BK147"/>
  <c r="J143"/>
  <c r="J141"/>
  <c r="J137"/>
  <c r="J133"/>
  <c i="6" r="BK159"/>
  <c r="J157"/>
  <c r="BK153"/>
  <c r="BK151"/>
  <c r="J145"/>
  <c r="J133"/>
  <c r="BK127"/>
  <c r="J121"/>
  <c i="5" r="BK191"/>
  <c r="BK189"/>
  <c r="J185"/>
  <c r="J153"/>
  <c r="J151"/>
  <c r="J129"/>
  <c i="4" r="BK133"/>
  <c i="3" r="J204"/>
  <c r="J199"/>
  <c r="BK195"/>
  <c r="BK191"/>
  <c r="J189"/>
  <c r="J181"/>
  <c r="J179"/>
  <c r="BK177"/>
  <c r="BK175"/>
  <c r="BK169"/>
  <c r="BK164"/>
  <c r="J149"/>
  <c r="J126"/>
  <c i="2" r="BK425"/>
  <c r="J423"/>
  <c r="J401"/>
  <c r="BK260"/>
  <c r="J255"/>
  <c r="BK180"/>
  <c r="J176"/>
  <c i="11" r="J327"/>
  <c r="J276"/>
  <c r="BK242"/>
  <c r="J238"/>
  <c r="J225"/>
  <c r="BK223"/>
  <c r="J216"/>
  <c r="BK214"/>
  <c i="3" r="BK161"/>
  <c r="BK146"/>
  <c i="2" r="J396"/>
  <c r="J376"/>
  <c r="J367"/>
  <c r="J364"/>
  <c r="BK361"/>
  <c r="BK356"/>
  <c r="J353"/>
  <c r="BK339"/>
  <c r="BK298"/>
  <c r="BK291"/>
  <c r="BK281"/>
  <c r="J232"/>
  <c r="BK202"/>
  <c r="J195"/>
  <c r="J161"/>
  <c r="BK158"/>
  <c r="BK151"/>
  <c i="1" r="AS94"/>
  <c i="11" r="J335"/>
  <c r="BK333"/>
  <c r="BK331"/>
  <c r="BK329"/>
  <c r="J250"/>
  <c r="BK229"/>
  <c r="BK189"/>
  <c r="J184"/>
  <c r="BK180"/>
  <c r="J178"/>
  <c r="BK172"/>
  <c r="J157"/>
  <c i="10" r="BK325"/>
  <c r="BK295"/>
  <c r="BK293"/>
  <c r="J285"/>
  <c r="J279"/>
  <c r="J255"/>
  <c r="BK241"/>
  <c r="J230"/>
  <c r="J226"/>
  <c r="J204"/>
  <c r="J196"/>
  <c r="J189"/>
  <c r="J177"/>
  <c r="J164"/>
  <c r="BK156"/>
  <c r="J148"/>
  <c r="J146"/>
  <c r="J130"/>
  <c i="9" r="BK209"/>
  <c r="BK202"/>
  <c r="BK193"/>
  <c r="J178"/>
  <c r="BK174"/>
  <c r="J172"/>
  <c i="8" r="J187"/>
  <c r="J181"/>
  <c r="J159"/>
  <c r="J152"/>
  <c r="BK133"/>
  <c r="BK131"/>
  <c i="7" r="BK589"/>
  <c r="J581"/>
  <c r="J577"/>
  <c r="J569"/>
  <c r="BK561"/>
  <c r="BK559"/>
  <c r="BK556"/>
  <c r="J554"/>
  <c r="J542"/>
  <c r="J527"/>
  <c r="BK519"/>
  <c r="J513"/>
  <c r="BK490"/>
  <c r="BK488"/>
  <c r="BK482"/>
  <c r="BK476"/>
  <c r="J445"/>
  <c r="BK437"/>
  <c r="BK428"/>
  <c r="J424"/>
  <c r="BK379"/>
  <c r="J377"/>
  <c r="J373"/>
  <c r="BK371"/>
  <c r="J367"/>
  <c r="BK363"/>
  <c r="J359"/>
  <c r="J353"/>
  <c r="J349"/>
  <c r="BK343"/>
  <c r="BK337"/>
  <c r="J333"/>
  <c r="J317"/>
  <c r="J315"/>
  <c r="J306"/>
  <c r="BK304"/>
  <c r="BK300"/>
  <c r="BK292"/>
  <c r="J277"/>
  <c r="J267"/>
  <c r="J263"/>
  <c r="J245"/>
  <c r="BK241"/>
  <c r="BK231"/>
  <c r="BK227"/>
  <c r="BK223"/>
  <c r="J218"/>
  <c r="BK210"/>
  <c r="BK185"/>
  <c r="BK175"/>
  <c r="BK167"/>
  <c r="BK165"/>
  <c r="BK155"/>
  <c r="J147"/>
  <c r="BK133"/>
  <c i="6" r="J159"/>
  <c r="BK157"/>
  <c r="J149"/>
  <c r="J129"/>
  <c r="J127"/>
  <c r="J125"/>
  <c r="BK123"/>
  <c r="BK117"/>
  <c i="5" r="J157"/>
  <c r="BK153"/>
  <c r="J147"/>
  <c r="J143"/>
  <c r="BK139"/>
  <c r="J135"/>
  <c r="J133"/>
  <c r="J127"/>
  <c r="BK121"/>
  <c r="J119"/>
  <c i="4" r="BK156"/>
  <c r="BK154"/>
  <c r="BK152"/>
  <c r="BK148"/>
  <c r="BK142"/>
  <c r="BK137"/>
  <c r="J129"/>
  <c r="J122"/>
  <c i="3" r="BK197"/>
  <c r="BK189"/>
  <c r="J187"/>
  <c r="J171"/>
  <c r="J169"/>
  <c r="J166"/>
  <c r="J146"/>
  <c r="BK135"/>
  <c i="2" r="J391"/>
  <c r="J388"/>
  <c r="BK385"/>
  <c r="BK379"/>
  <c r="J308"/>
  <c r="J267"/>
  <c r="BK227"/>
  <c r="BK185"/>
  <c r="J178"/>
  <c i="11" r="J321"/>
  <c r="J319"/>
  <c r="J312"/>
  <c r="BK290"/>
  <c r="J283"/>
  <c r="BK280"/>
  <c r="J260"/>
  <c r="BK233"/>
  <c r="J227"/>
  <c r="BK197"/>
  <c r="J193"/>
  <c r="BK178"/>
  <c r="J174"/>
  <c r="J161"/>
  <c r="BK153"/>
  <c r="BK141"/>
  <c r="BK137"/>
  <c r="BK131"/>
  <c i="10" r="J327"/>
  <c r="BK315"/>
  <c r="BK309"/>
  <c r="J299"/>
  <c r="BK291"/>
  <c r="J283"/>
  <c r="J281"/>
  <c r="J263"/>
  <c r="BK255"/>
  <c r="J247"/>
  <c r="BK243"/>
  <c r="J237"/>
  <c r="J235"/>
  <c r="J228"/>
  <c r="BK226"/>
  <c r="BK224"/>
  <c r="BK210"/>
  <c r="J208"/>
  <c r="J206"/>
  <c r="BK204"/>
  <c r="J200"/>
  <c r="BK194"/>
  <c r="BK191"/>
  <c r="J187"/>
  <c r="J183"/>
  <c r="BK181"/>
  <c r="BK177"/>
  <c r="BK175"/>
  <c r="J169"/>
  <c r="BK164"/>
  <c r="J138"/>
  <c r="BK128"/>
  <c r="BK124"/>
  <c i="9" r="BK219"/>
  <c r="BK217"/>
  <c r="J204"/>
  <c r="BK199"/>
  <c r="BK197"/>
  <c r="J193"/>
  <c r="BK189"/>
  <c r="J176"/>
  <c r="J161"/>
  <c r="BK153"/>
  <c r="J151"/>
  <c i="8" r="BK179"/>
  <c r="BK157"/>
  <c r="J133"/>
  <c r="J129"/>
  <c r="J126"/>
  <c i="7" r="J595"/>
  <c r="BK591"/>
  <c r="J589"/>
  <c r="J575"/>
  <c r="BK573"/>
  <c r="BK565"/>
  <c r="J563"/>
  <c r="J561"/>
  <c r="BK554"/>
  <c r="J515"/>
  <c r="J511"/>
  <c r="BK507"/>
  <c r="J503"/>
  <c r="J494"/>
  <c r="J492"/>
  <c r="J488"/>
  <c r="BK484"/>
  <c r="BK472"/>
  <c r="BK468"/>
  <c r="J457"/>
  <c r="BK455"/>
  <c r="J453"/>
  <c r="BK443"/>
  <c r="BK418"/>
  <c r="BK391"/>
  <c r="BK387"/>
  <c r="J363"/>
  <c r="J361"/>
  <c i="2" r="BK396"/>
  <c r="J358"/>
  <c r="BK315"/>
  <c r="BK286"/>
  <c r="J281"/>
  <c r="J275"/>
  <c r="BK241"/>
  <c i="11" r="BK209"/>
  <c r="BK207"/>
  <c r="BK199"/>
  <c r="BK186"/>
  <c r="J151"/>
  <c r="BK147"/>
  <c r="BK145"/>
  <c r="J135"/>
  <c i="10" r="J323"/>
  <c r="J293"/>
  <c r="BK265"/>
  <c r="J257"/>
  <c r="BK253"/>
  <c r="J251"/>
  <c r="J245"/>
  <c i="2" r="BK376"/>
  <c r="J333"/>
  <c r="BK328"/>
  <c r="J325"/>
  <c r="BK322"/>
  <c r="J301"/>
  <c r="J298"/>
  <c r="J296"/>
  <c r="J222"/>
  <c r="BK217"/>
  <c r="BK205"/>
  <c r="J200"/>
  <c r="J414"/>
  <c r="J410"/>
  <c r="J407"/>
  <c r="BK370"/>
  <c r="J356"/>
  <c r="BK325"/>
  <c r="BK239"/>
  <c r="J227"/>
  <c r="BK164"/>
  <c i="12" r="BK125"/>
  <c i="11" r="J300"/>
  <c r="BK278"/>
  <c r="J272"/>
  <c r="J266"/>
  <c r="J264"/>
  <c r="BK231"/>
  <c r="J207"/>
  <c r="BK176"/>
  <c r="BK170"/>
  <c r="J139"/>
  <c r="J131"/>
  <c i="10" r="J325"/>
  <c r="J261"/>
  <c r="BK257"/>
  <c r="BK251"/>
  <c r="BK237"/>
  <c r="BK228"/>
  <c r="BK222"/>
  <c r="BK216"/>
  <c r="BK212"/>
  <c r="BK173"/>
  <c r="J140"/>
  <c r="BK134"/>
  <c r="BK126"/>
  <c i="9" r="J197"/>
  <c r="BK191"/>
  <c r="J163"/>
  <c r="J159"/>
  <c r="BK144"/>
  <c r="J142"/>
  <c r="BK140"/>
  <c r="J138"/>
  <c r="BK136"/>
  <c r="J132"/>
  <c r="BK128"/>
  <c i="2" r="J417"/>
  <c r="J394"/>
  <c r="J270"/>
  <c r="BK211"/>
  <c i="11" r="J302"/>
  <c r="J278"/>
  <c r="BK274"/>
  <c r="J258"/>
  <c r="BK252"/>
  <c r="BK235"/>
  <c r="BK201"/>
  <c r="J153"/>
  <c r="J133"/>
  <c r="J127"/>
  <c i="10" r="BK333"/>
  <c r="J331"/>
  <c r="BK323"/>
  <c r="BK301"/>
  <c r="BK289"/>
  <c r="BK273"/>
  <c r="J271"/>
  <c r="J253"/>
  <c r="J218"/>
  <c r="BK167"/>
  <c r="BK162"/>
  <c r="BK160"/>
  <c r="J156"/>
  <c r="J144"/>
  <c r="J134"/>
  <c r="J132"/>
  <c r="J128"/>
  <c r="J126"/>
  <c i="9" r="J223"/>
  <c r="BK221"/>
  <c r="BK213"/>
  <c r="J211"/>
  <c r="J209"/>
  <c r="BK204"/>
  <c r="J195"/>
  <c r="J185"/>
  <c r="BK181"/>
  <c r="BK176"/>
  <c r="BK167"/>
  <c r="J165"/>
  <c r="J157"/>
  <c i="8" r="J185"/>
  <c r="BK177"/>
  <c r="BK150"/>
  <c r="BK145"/>
  <c r="BK143"/>
  <c r="BK137"/>
  <c i="7" r="BK585"/>
  <c r="BK579"/>
  <c r="BK575"/>
  <c r="J571"/>
  <c r="J567"/>
  <c r="BK546"/>
  <c r="BK544"/>
  <c r="J536"/>
  <c r="J533"/>
  <c r="BK525"/>
  <c r="J523"/>
  <c r="J521"/>
  <c r="BK515"/>
  <c r="BK511"/>
  <c r="J505"/>
  <c r="BK498"/>
  <c r="BK496"/>
  <c r="BK492"/>
  <c r="J482"/>
  <c r="J476"/>
  <c r="J474"/>
  <c r="J472"/>
  <c r="BK462"/>
  <c r="BK453"/>
  <c r="J451"/>
  <c r="BK449"/>
  <c r="BK422"/>
  <c r="BK420"/>
  <c r="BK414"/>
  <c r="BK412"/>
  <c r="BK393"/>
  <c r="BK385"/>
  <c r="BK383"/>
  <c r="BK381"/>
  <c r="J365"/>
  <c r="BK359"/>
  <c r="BK355"/>
  <c r="BK353"/>
  <c r="BK349"/>
  <c r="J347"/>
  <c r="BK345"/>
  <c r="J343"/>
  <c r="J341"/>
  <c r="J339"/>
  <c r="J335"/>
  <c r="BK331"/>
  <c r="J331"/>
  <c r="J329"/>
  <c r="J327"/>
  <c r="J325"/>
  <c r="J323"/>
  <c r="BK321"/>
  <c r="BK312"/>
  <c r="BK308"/>
  <c r="J302"/>
  <c r="BK294"/>
  <c r="J290"/>
  <c r="J284"/>
  <c r="J282"/>
  <c r="J275"/>
  <c r="BK271"/>
  <c r="J269"/>
  <c r="J265"/>
  <c r="BK263"/>
  <c r="BK261"/>
  <c r="J259"/>
  <c r="J257"/>
  <c r="J250"/>
  <c r="BK245"/>
  <c r="BK237"/>
  <c r="J214"/>
  <c r="BK208"/>
  <c r="BK204"/>
  <c r="J191"/>
  <c r="J189"/>
  <c r="J183"/>
  <c i="2" r="BK382"/>
  <c r="J339"/>
  <c r="BK320"/>
  <c r="BK289"/>
  <c r="J286"/>
  <c r="J230"/>
  <c r="BK187"/>
  <c r="J182"/>
  <c r="J180"/>
  <c i="12" r="J34"/>
  <c i="11" r="J306"/>
  <c r="J288"/>
  <c r="BK272"/>
  <c r="J244"/>
  <c r="J242"/>
  <c i="2" r="BK423"/>
  <c r="J420"/>
  <c r="BK414"/>
  <c r="BK410"/>
  <c r="BK353"/>
  <c r="J315"/>
  <c r="J241"/>
  <c r="J237"/>
  <c i="11" r="J304"/>
  <c r="BK300"/>
  <c r="J292"/>
  <c r="BK262"/>
  <c i="2" r="BK394"/>
  <c r="BK373"/>
  <c r="J317"/>
  <c r="J305"/>
  <c r="BK270"/>
  <c r="BK265"/>
  <c r="BK200"/>
  <c r="J170"/>
  <c r="J154"/>
  <c r="J143"/>
  <c r="J136"/>
  <c i="11" r="J329"/>
  <c r="BK327"/>
  <c r="BK323"/>
  <c r="BK319"/>
  <c r="BK250"/>
  <c r="BK246"/>
  <c r="J218"/>
  <c r="J205"/>
  <c r="J197"/>
  <c r="J189"/>
  <c r="BK163"/>
  <c r="J155"/>
  <c r="J149"/>
  <c r="J141"/>
  <c r="J137"/>
  <c i="10" r="J319"/>
  <c r="J313"/>
  <c r="BK287"/>
  <c r="BK285"/>
  <c r="J275"/>
  <c r="BK267"/>
  <c r="BK263"/>
  <c r="BK261"/>
  <c r="J259"/>
  <c r="J243"/>
  <c r="BK235"/>
  <c r="J232"/>
  <c r="BK230"/>
  <c r="BK220"/>
  <c r="J198"/>
  <c r="BK185"/>
  <c r="J124"/>
  <c i="9" r="J225"/>
  <c r="J219"/>
  <c r="J215"/>
  <c r="J189"/>
  <c r="J183"/>
  <c r="J174"/>
  <c r="BK165"/>
  <c r="BK163"/>
  <c i="8" r="J189"/>
  <c r="BK185"/>
  <c r="J183"/>
  <c r="J177"/>
  <c r="BK173"/>
  <c r="BK161"/>
  <c r="BK159"/>
  <c r="BK154"/>
  <c r="BK148"/>
  <c r="BK135"/>
  <c r="BK129"/>
  <c i="7" r="BK595"/>
  <c r="J593"/>
  <c r="J591"/>
  <c r="J587"/>
  <c r="J585"/>
  <c r="BK577"/>
  <c r="J573"/>
  <c r="J556"/>
  <c r="J550"/>
  <c r="BK548"/>
  <c r="J544"/>
  <c r="J531"/>
  <c r="BK529"/>
  <c r="J517"/>
  <c r="BK509"/>
  <c r="BK480"/>
  <c r="BK478"/>
  <c r="BK474"/>
  <c r="J470"/>
  <c r="J468"/>
  <c r="BK466"/>
  <c r="BK460"/>
  <c r="J437"/>
  <c r="BK432"/>
  <c r="J428"/>
  <c r="BK426"/>
  <c r="J418"/>
  <c r="J416"/>
  <c r="J414"/>
  <c r="J401"/>
  <c r="BK397"/>
  <c r="J391"/>
  <c r="BK389"/>
  <c r="J387"/>
  <c r="BK357"/>
  <c r="J355"/>
  <c r="BK351"/>
  <c r="BK347"/>
  <c r="J345"/>
  <c r="BK341"/>
  <c r="J337"/>
  <c r="BK310"/>
  <c r="J300"/>
  <c r="BK296"/>
  <c r="BK275"/>
  <c r="J273"/>
  <c r="J271"/>
  <c r="BK269"/>
  <c r="J261"/>
  <c r="BK259"/>
  <c r="J247"/>
  <c r="J241"/>
  <c r="J208"/>
  <c r="BK206"/>
  <c r="J196"/>
  <c r="BK194"/>
  <c r="J185"/>
  <c r="BK181"/>
  <c r="BK179"/>
  <c r="J175"/>
  <c r="J171"/>
  <c r="J169"/>
  <c r="J167"/>
  <c r="BK161"/>
  <c r="J151"/>
  <c r="J145"/>
  <c r="J135"/>
  <c i="6" r="BK147"/>
  <c r="BK139"/>
  <c r="BK137"/>
  <c r="BK133"/>
  <c r="J131"/>
  <c r="BK125"/>
  <c r="BK121"/>
  <c r="BK119"/>
  <c i="5" r="J183"/>
  <c r="BK177"/>
  <c r="J173"/>
  <c r="BK169"/>
  <c r="BK165"/>
  <c r="BK163"/>
  <c r="J161"/>
  <c r="BK159"/>
  <c r="J155"/>
  <c r="BK151"/>
  <c r="J139"/>
  <c r="J137"/>
  <c r="J131"/>
  <c r="BK123"/>
  <c r="J121"/>
  <c r="J117"/>
  <c i="4" r="J156"/>
  <c r="BK146"/>
  <c r="J144"/>
  <c r="BK139"/>
  <c r="BK135"/>
  <c r="J131"/>
  <c r="J126"/>
  <c r="BK122"/>
  <c i="3" r="J195"/>
  <c r="BK141"/>
  <c r="J124"/>
  <c i="11" r="J314"/>
  <c r="BK296"/>
  <c r="BK294"/>
  <c r="BK292"/>
  <c r="J274"/>
  <c r="J256"/>
  <c r="BK248"/>
  <c r="J240"/>
  <c r="J233"/>
  <c r="J223"/>
  <c r="J214"/>
  <c r="J211"/>
  <c i="3" r="J132"/>
  <c r="BK124"/>
  <c i="2" r="J425"/>
  <c r="BK420"/>
  <c r="BK412"/>
  <c r="BK405"/>
  <c r="J385"/>
  <c r="BK296"/>
  <c r="J294"/>
  <c r="J291"/>
  <c r="BK267"/>
  <c r="J252"/>
  <c r="BK192"/>
  <c r="BK161"/>
  <c r="BK154"/>
  <c r="J146"/>
  <c r="BK143"/>
  <c r="BK140"/>
  <c r="J138"/>
  <c i="11" r="J325"/>
  <c r="BK321"/>
  <c r="BK312"/>
  <c r="J310"/>
  <c r="BK304"/>
  <c r="BK302"/>
  <c r="J296"/>
  <c r="J294"/>
  <c r="J290"/>
  <c r="BK285"/>
  <c r="BK268"/>
  <c r="BK258"/>
  <c r="J254"/>
  <c r="J246"/>
  <c r="J235"/>
  <c r="BK227"/>
  <c r="BK225"/>
  <c r="BK221"/>
  <c r="BK218"/>
  <c r="BK216"/>
  <c r="BK211"/>
  <c r="BK203"/>
  <c r="J201"/>
  <c r="J186"/>
  <c r="J163"/>
  <c r="J159"/>
  <c r="BK157"/>
  <c r="BK151"/>
  <c r="J143"/>
  <c r="BK139"/>
  <c r="BK129"/>
  <c i="10" r="BK329"/>
  <c r="BK327"/>
  <c r="BK319"/>
  <c r="BK313"/>
  <c r="J309"/>
  <c r="J306"/>
  <c r="BK297"/>
  <c r="J295"/>
  <c r="BK283"/>
  <c r="BK279"/>
  <c r="BK269"/>
  <c r="BK259"/>
  <c r="J210"/>
  <c r="BK206"/>
  <c r="J202"/>
  <c r="BK198"/>
  <c r="J194"/>
  <c r="J191"/>
  <c r="BK187"/>
  <c r="J181"/>
  <c r="BK179"/>
  <c r="J167"/>
  <c r="J162"/>
  <c r="J158"/>
  <c r="BK154"/>
  <c r="J152"/>
  <c r="BK146"/>
  <c r="J142"/>
  <c r="BK140"/>
  <c r="BK136"/>
  <c r="BK130"/>
  <c i="9" r="J227"/>
  <c r="BK215"/>
  <c r="J213"/>
  <c r="J206"/>
  <c r="J202"/>
  <c r="J181"/>
  <c r="J170"/>
  <c r="BK159"/>
  <c r="J153"/>
  <c r="BK138"/>
  <c r="J136"/>
  <c r="BK134"/>
  <c r="BK132"/>
  <c r="BK130"/>
  <c r="J128"/>
  <c r="BK125"/>
  <c i="8" r="BK183"/>
  <c r="BK170"/>
  <c r="J168"/>
  <c r="J161"/>
  <c r="BK152"/>
  <c i="7" r="BK593"/>
  <c r="J579"/>
  <c r="BK567"/>
  <c r="BK563"/>
  <c r="J559"/>
  <c r="J552"/>
  <c r="BK550"/>
  <c r="J540"/>
  <c r="BK538"/>
  <c r="BK513"/>
  <c r="J501"/>
  <c r="BK486"/>
  <c r="J484"/>
  <c r="BK470"/>
  <c r="J460"/>
  <c r="BK445"/>
  <c r="BK435"/>
  <c r="J432"/>
  <c r="BK430"/>
  <c r="J426"/>
  <c r="J408"/>
  <c r="BK395"/>
  <c r="J389"/>
  <c r="J385"/>
  <c r="J383"/>
  <c r="BK365"/>
  <c r="J351"/>
  <c r="BK329"/>
  <c r="BK327"/>
  <c r="BK325"/>
  <c r="BK323"/>
  <c r="J321"/>
  <c r="BK319"/>
  <c r="BK317"/>
  <c r="J308"/>
  <c r="BK306"/>
  <c r="BK298"/>
  <c r="J286"/>
  <c r="J280"/>
  <c r="BK257"/>
  <c r="BK254"/>
  <c r="J252"/>
  <c r="BK247"/>
  <c r="BK235"/>
  <c r="J233"/>
  <c r="J229"/>
  <c r="J200"/>
  <c r="J198"/>
  <c r="BK191"/>
  <c r="BK187"/>
  <c r="J177"/>
  <c r="J173"/>
  <c r="BK171"/>
  <c r="BK151"/>
  <c r="BK141"/>
  <c r="J139"/>
  <c r="BK137"/>
  <c i="6" r="J155"/>
  <c r="J147"/>
  <c r="BK143"/>
  <c r="J139"/>
  <c r="BK129"/>
  <c i="5" r="J193"/>
  <c r="J191"/>
  <c r="J189"/>
  <c r="BK183"/>
  <c r="BK181"/>
  <c r="J175"/>
  <c r="BK173"/>
  <c r="J171"/>
  <c r="J169"/>
  <c r="BK167"/>
  <c r="J165"/>
  <c r="J163"/>
  <c r="BK155"/>
  <c r="BK149"/>
  <c r="BK145"/>
  <c r="BK143"/>
  <c r="J141"/>
  <c r="BK137"/>
  <c r="BK129"/>
  <c r="BK125"/>
  <c r="J123"/>
  <c i="4" r="J154"/>
  <c r="J148"/>
  <c r="J139"/>
  <c r="J135"/>
  <c r="BK129"/>
  <c r="BK124"/>
  <c i="3" r="BK204"/>
  <c r="BK199"/>
  <c r="BK187"/>
  <c r="J185"/>
  <c r="J183"/>
  <c r="BK181"/>
  <c r="J175"/>
  <c i="12" r="F37"/>
  <c i="1" r="BD105"/>
  <c i="12" r="F35"/>
  <c i="1" r="BB105"/>
  <c i="3" l="1" r="BK123"/>
  <c r="T158"/>
  <c i="4" r="P121"/>
  <c r="T141"/>
  <c i="5" r="P116"/>
  <c i="1" r="AU98"/>
  <c i="6" r="T116"/>
  <c i="7" r="R193"/>
  <c r="BK256"/>
  <c r="J256"/>
  <c r="J101"/>
  <c r="R279"/>
  <c r="R407"/>
  <c r="R434"/>
  <c r="P500"/>
  <c i="8" r="BK128"/>
  <c r="J128"/>
  <c r="J98"/>
  <c r="R147"/>
  <c r="T156"/>
  <c r="P172"/>
  <c i="9" r="R127"/>
  <c r="R123"/>
  <c r="R180"/>
  <c r="R208"/>
  <c i="10" r="T234"/>
  <c i="2" r="T135"/>
  <c r="T145"/>
  <c r="T194"/>
  <c r="T288"/>
  <c r="BK400"/>
  <c r="J400"/>
  <c r="J111"/>
  <c r="R419"/>
  <c r="P145"/>
  <c r="R210"/>
  <c r="T327"/>
  <c r="T400"/>
  <c i="3" r="P158"/>
  <c i="4" r="R121"/>
  <c r="T121"/>
  <c r="T120"/>
  <c r="T119"/>
  <c i="5" r="T116"/>
  <c i="7" r="P130"/>
  <c r="T193"/>
  <c r="BK249"/>
  <c r="J249"/>
  <c r="J100"/>
  <c r="T256"/>
  <c r="BK279"/>
  <c r="J279"/>
  <c r="J102"/>
  <c r="BK407"/>
  <c r="J407"/>
  <c r="J104"/>
  <c r="R459"/>
  <c r="P558"/>
  <c i="8" r="R128"/>
  <c r="P165"/>
  <c i="10" r="BK123"/>
  <c r="BK234"/>
  <c r="J234"/>
  <c r="J100"/>
  <c i="2" r="T175"/>
  <c r="BK288"/>
  <c r="J288"/>
  <c r="J104"/>
  <c r="BK369"/>
  <c r="J369"/>
  <c r="J109"/>
  <c r="BK243"/>
  <c r="J243"/>
  <c r="J103"/>
  <c r="P327"/>
  <c r="P393"/>
  <c r="P419"/>
  <c r="BK145"/>
  <c r="J145"/>
  <c r="J99"/>
  <c r="P400"/>
  <c i="7" r="BK220"/>
  <c r="J220"/>
  <c r="J99"/>
  <c r="R256"/>
  <c r="T279"/>
  <c r="T407"/>
  <c r="P434"/>
  <c r="T500"/>
  <c r="R535"/>
  <c i="8" r="BK156"/>
  <c r="J156"/>
  <c r="J100"/>
  <c i="9" r="P127"/>
  <c r="P123"/>
  <c i="1" r="AU102"/>
  <c i="9" r="BK169"/>
  <c r="J169"/>
  <c r="J100"/>
  <c r="T169"/>
  <c r="BK201"/>
  <c r="J201"/>
  <c r="J102"/>
  <c r="R201"/>
  <c i="10" r="P234"/>
  <c i="2" r="BK135"/>
  <c r="BK194"/>
  <c r="J194"/>
  <c r="J101"/>
  <c i="8" r="P123"/>
  <c r="BK147"/>
  <c r="J147"/>
  <c r="J99"/>
  <c r="P156"/>
  <c r="BK165"/>
  <c r="J165"/>
  <c r="J101"/>
  <c r="T165"/>
  <c i="10" r="R234"/>
  <c i="11" r="BK165"/>
  <c r="J165"/>
  <c r="J98"/>
  <c r="T237"/>
  <c r="R318"/>
  <c i="12" r="P122"/>
  <c i="2" r="R175"/>
  <c r="R288"/>
  <c r="P369"/>
  <c r="R243"/>
  <c r="P304"/>
  <c i="10" r="BK166"/>
  <c r="J166"/>
  <c r="J98"/>
  <c r="R193"/>
  <c i="12" r="BK122"/>
  <c i="2" r="P175"/>
  <c i="7" r="R130"/>
  <c r="P220"/>
  <c r="P256"/>
  <c r="P279"/>
  <c r="P407"/>
  <c r="T434"/>
  <c r="R500"/>
  <c r="P535"/>
  <c i="8" r="BK123"/>
  <c r="T123"/>
  <c r="P147"/>
  <c r="BK172"/>
  <c r="J172"/>
  <c r="J102"/>
  <c i="9" r="BK127"/>
  <c r="J127"/>
  <c r="J98"/>
  <c r="T148"/>
  <c r="BK180"/>
  <c r="J180"/>
  <c r="J101"/>
  <c r="T208"/>
  <c i="10" r="P166"/>
  <c r="P193"/>
  <c r="T308"/>
  <c i="11" r="T126"/>
  <c i="2" r="T210"/>
  <c r="R327"/>
  <c r="R393"/>
  <c r="T409"/>
  <c i="3" r="P123"/>
  <c r="P122"/>
  <c r="P121"/>
  <c i="1" r="AU96"/>
  <c i="3" r="BK158"/>
  <c r="J158"/>
  <c r="J100"/>
  <c i="4" r="BK141"/>
  <c r="J141"/>
  <c r="J99"/>
  <c i="5" r="R116"/>
  <c i="6" r="R116"/>
  <c i="7" r="T130"/>
  <c r="T220"/>
  <c r="R249"/>
  <c r="P314"/>
  <c r="BK434"/>
  <c r="J434"/>
  <c r="J105"/>
  <c r="BK500"/>
  <c r="J500"/>
  <c r="J107"/>
  <c r="R558"/>
  <c i="8" r="P128"/>
  <c r="R165"/>
  <c i="9" r="P148"/>
  <c r="P169"/>
  <c r="BK208"/>
  <c r="J208"/>
  <c r="J103"/>
  <c i="10" r="R166"/>
  <c i="11" r="R188"/>
  <c r="R213"/>
  <c i="12" r="BK127"/>
  <c r="J127"/>
  <c r="J99"/>
  <c i="2" r="P135"/>
  <c r="P210"/>
  <c r="BK327"/>
  <c r="J327"/>
  <c r="J108"/>
  <c r="BK409"/>
  <c r="J409"/>
  <c r="J112"/>
  <c i="11" r="BK126"/>
  <c r="J126"/>
  <c r="J97"/>
  <c r="BK188"/>
  <c r="J188"/>
  <c r="J99"/>
  <c r="BK220"/>
  <c r="J220"/>
  <c r="J101"/>
  <c r="BK287"/>
  <c r="J287"/>
  <c r="J104"/>
  <c i="2" r="BK175"/>
  <c r="J175"/>
  <c r="J100"/>
  <c r="P194"/>
  <c r="P288"/>
  <c r="BK304"/>
  <c r="R409"/>
  <c i="3" r="R123"/>
  <c i="4" r="P141"/>
  <c i="5" r="BK116"/>
  <c r="J116"/>
  <c r="J96"/>
  <c i="6" r="BK116"/>
  <c r="J116"/>
  <c r="J96"/>
  <c i="7" r="BK130"/>
  <c r="J130"/>
  <c r="J97"/>
  <c r="R220"/>
  <c r="BK314"/>
  <c r="J314"/>
  <c r="J103"/>
  <c r="BK459"/>
  <c r="J459"/>
  <c r="J106"/>
  <c r="BK558"/>
  <c r="J558"/>
  <c r="J109"/>
  <c i="9" r="R148"/>
  <c r="R169"/>
  <c r="P208"/>
  <c i="10" r="T123"/>
  <c r="BK193"/>
  <c r="J193"/>
  <c r="J99"/>
  <c r="P308"/>
  <c i="11" r="R165"/>
  <c r="BK213"/>
  <c r="J213"/>
  <c r="J100"/>
  <c r="R220"/>
  <c r="T318"/>
  <c i="2" r="R145"/>
  <c r="R194"/>
  <c r="T304"/>
  <c i="3" r="T123"/>
  <c r="T122"/>
  <c r="T121"/>
  <c i="4" r="BK121"/>
  <c r="J121"/>
  <c r="J98"/>
  <c r="R141"/>
  <c i="6" r="P116"/>
  <c i="1" r="AU99"/>
  <c i="7" r="P193"/>
  <c r="T249"/>
  <c r="R314"/>
  <c r="T459"/>
  <c r="BK535"/>
  <c r="J535"/>
  <c r="J108"/>
  <c r="T535"/>
  <c i="8" r="R123"/>
  <c r="T147"/>
  <c r="R172"/>
  <c i="9" r="BK148"/>
  <c r="J148"/>
  <c r="J99"/>
  <c r="T180"/>
  <c r="T201"/>
  <c i="10" r="R123"/>
  <c r="R122"/>
  <c r="T193"/>
  <c r="R308"/>
  <c i="11" r="P126"/>
  <c r="BK237"/>
  <c r="J237"/>
  <c r="J102"/>
  <c r="P282"/>
  <c r="T282"/>
  <c i="12" r="BK132"/>
  <c r="J132"/>
  <c r="J100"/>
  <c i="2" r="R135"/>
  <c r="R134"/>
  <c r="BK210"/>
  <c r="J210"/>
  <c r="J102"/>
  <c r="R304"/>
  <c r="BK393"/>
  <c r="J393"/>
  <c r="J110"/>
  <c r="T419"/>
  <c i="11" r="T165"/>
  <c r="P213"/>
  <c r="T220"/>
  <c r="T287"/>
  <c i="2" r="P243"/>
  <c r="T369"/>
  <c i="11" r="T188"/>
  <c r="P220"/>
  <c r="P287"/>
  <c i="2" r="T393"/>
  <c r="BK419"/>
  <c r="J419"/>
  <c r="J113"/>
  <c i="3" r="R158"/>
  <c i="7" r="BK193"/>
  <c r="J193"/>
  <c r="J98"/>
  <c r="P249"/>
  <c r="T314"/>
  <c r="P459"/>
  <c r="T558"/>
  <c i="8" r="T128"/>
  <c r="R156"/>
  <c r="T172"/>
  <c i="9" r="T127"/>
  <c r="T123"/>
  <c r="P180"/>
  <c r="P201"/>
  <c i="10" r="P123"/>
  <c r="P122"/>
  <c i="1" r="AU103"/>
  <c i="10" r="T166"/>
  <c r="BK308"/>
  <c r="J308"/>
  <c r="J102"/>
  <c i="11" r="P165"/>
  <c r="R237"/>
  <c r="P318"/>
  <c i="12" r="P132"/>
  <c i="2" r="R400"/>
  <c i="11" r="R126"/>
  <c r="P237"/>
  <c r="BK282"/>
  <c r="J282"/>
  <c r="J103"/>
  <c r="R282"/>
  <c r="BK318"/>
  <c r="J318"/>
  <c r="J105"/>
  <c i="12" r="R132"/>
  <c r="R121"/>
  <c r="R120"/>
  <c i="2" r="T243"/>
  <c r="R369"/>
  <c r="P409"/>
  <c i="11" r="P188"/>
  <c r="T213"/>
  <c r="R287"/>
  <c i="12" r="T132"/>
  <c r="T121"/>
  <c r="T120"/>
  <c i="3" r="BE189"/>
  <c r="BE197"/>
  <c i="4" r="E85"/>
  <c r="J91"/>
  <c r="BE122"/>
  <c r="BE126"/>
  <c r="BE133"/>
  <c r="BE148"/>
  <c r="BE150"/>
  <c r="BE152"/>
  <c i="5" r="F92"/>
  <c r="J112"/>
  <c r="BE133"/>
  <c r="BE147"/>
  <c r="BE151"/>
  <c r="BE153"/>
  <c r="BE159"/>
  <c r="BE169"/>
  <c r="BE171"/>
  <c r="BE177"/>
  <c r="BE185"/>
  <c i="6" r="J89"/>
  <c r="E106"/>
  <c r="F113"/>
  <c r="BE127"/>
  <c r="BE131"/>
  <c r="BE149"/>
  <c r="BE157"/>
  <c i="7" r="J91"/>
  <c r="J123"/>
  <c r="F126"/>
  <c r="BE135"/>
  <c r="BE161"/>
  <c r="BE169"/>
  <c r="BE181"/>
  <c r="BE183"/>
  <c r="BE185"/>
  <c r="BE206"/>
  <c r="BE221"/>
  <c r="BE227"/>
  <c r="BE235"/>
  <c r="BE237"/>
  <c r="BE243"/>
  <c r="BE245"/>
  <c r="BE296"/>
  <c r="BE304"/>
  <c r="BE315"/>
  <c r="BE321"/>
  <c r="BE325"/>
  <c r="BE327"/>
  <c r="BE329"/>
  <c r="BE349"/>
  <c r="BE381"/>
  <c r="BE387"/>
  <c r="BE393"/>
  <c r="BE397"/>
  <c r="BE399"/>
  <c r="BE403"/>
  <c r="BE439"/>
  <c r="BE443"/>
  <c r="BE468"/>
  <c r="BE476"/>
  <c r="BE494"/>
  <c r="BE498"/>
  <c r="BE556"/>
  <c r="BE585"/>
  <c r="BE589"/>
  <c r="BE595"/>
  <c i="8" r="BE150"/>
  <c r="BE159"/>
  <c r="BE185"/>
  <c i="9" r="E85"/>
  <c r="F91"/>
  <c r="J117"/>
  <c r="J119"/>
  <c r="BE140"/>
  <c r="BE163"/>
  <c r="BE172"/>
  <c r="BE225"/>
  <c i="10" r="J91"/>
  <c r="F119"/>
  <c r="BE136"/>
  <c r="BE144"/>
  <c r="BE175"/>
  <c r="BE177"/>
  <c r="BE196"/>
  <c r="BE200"/>
  <c r="BE214"/>
  <c r="BE261"/>
  <c r="BE267"/>
  <c r="BE281"/>
  <c r="BE291"/>
  <c i="11" r="F91"/>
  <c r="F122"/>
  <c r="BE131"/>
  <c r="BE149"/>
  <c r="BE155"/>
  <c r="BE161"/>
  <c r="BE195"/>
  <c r="BE223"/>
  <c r="BE229"/>
  <c r="BE274"/>
  <c i="2" r="E123"/>
  <c r="J130"/>
  <c r="BE176"/>
  <c r="BE275"/>
  <c r="BE398"/>
  <c r="BE417"/>
  <c i="3" r="BE173"/>
  <c i="11" r="BE218"/>
  <c r="BE250"/>
  <c r="BE285"/>
  <c r="BE308"/>
  <c i="1" r="AW105"/>
  <c i="2" r="BE391"/>
  <c i="3" r="J89"/>
  <c r="J117"/>
  <c r="BE161"/>
  <c r="BE164"/>
  <c r="BE171"/>
  <c r="BE193"/>
  <c i="4" r="J116"/>
  <c r="BE142"/>
  <c i="5" r="J89"/>
  <c r="J92"/>
  <c r="F112"/>
  <c r="BE119"/>
  <c r="BE137"/>
  <c r="BE149"/>
  <c r="BE161"/>
  <c r="BE163"/>
  <c r="BE167"/>
  <c r="BE175"/>
  <c r="BE179"/>
  <c r="BE189"/>
  <c i="6" r="J91"/>
  <c r="F112"/>
  <c r="J113"/>
  <c r="BE129"/>
  <c r="BE135"/>
  <c r="BE141"/>
  <c r="BE143"/>
  <c r="BE153"/>
  <c r="BE155"/>
  <c i="7" r="F91"/>
  <c r="J126"/>
  <c r="BE141"/>
  <c r="BE143"/>
  <c r="BE149"/>
  <c r="BE159"/>
  <c r="BE165"/>
  <c r="BE187"/>
  <c r="BE204"/>
  <c r="BE210"/>
  <c r="BE239"/>
  <c r="BE250"/>
  <c r="BE265"/>
  <c r="BE269"/>
  <c r="BE273"/>
  <c r="BE277"/>
  <c r="BE282"/>
  <c r="BE284"/>
  <c r="BE294"/>
  <c r="BE298"/>
  <c r="BE319"/>
  <c r="BE333"/>
  <c r="BE335"/>
  <c r="BE343"/>
  <c r="BE353"/>
  <c r="BE359"/>
  <c r="BE405"/>
  <c r="BE412"/>
  <c r="BE420"/>
  <c r="BE422"/>
  <c r="BE428"/>
  <c r="BE430"/>
  <c r="BE472"/>
  <c r="BE484"/>
  <c r="BE486"/>
  <c r="BE521"/>
  <c r="BE533"/>
  <c r="BE542"/>
  <c r="BE561"/>
  <c r="BE565"/>
  <c r="BE575"/>
  <c i="8" r="J92"/>
  <c r="BE141"/>
  <c r="BE143"/>
  <c r="BE157"/>
  <c r="BE163"/>
  <c r="BE170"/>
  <c i="9" r="BE181"/>
  <c r="BE189"/>
  <c r="BE195"/>
  <c r="BE199"/>
  <c r="BE206"/>
  <c r="BE211"/>
  <c r="BE217"/>
  <c i="10" r="BE158"/>
  <c r="BE179"/>
  <c r="BE194"/>
  <c r="BE226"/>
  <c r="BE249"/>
  <c r="BE273"/>
  <c r="BE275"/>
  <c r="BE279"/>
  <c r="BE323"/>
  <c r="BE327"/>
  <c r="BK305"/>
  <c r="J305"/>
  <c r="J101"/>
  <c i="11" r="BE184"/>
  <c r="BE199"/>
  <c r="BE201"/>
  <c r="BE221"/>
  <c r="BE252"/>
  <c r="BE258"/>
  <c r="BE260"/>
  <c r="BE268"/>
  <c r="BE278"/>
  <c i="2" r="J89"/>
  <c r="BE262"/>
  <c r="BE267"/>
  <c r="BE286"/>
  <c r="BE301"/>
  <c r="BE356"/>
  <c r="BE358"/>
  <c r="BE361"/>
  <c r="BE382"/>
  <c i="11" r="BE276"/>
  <c i="2" r="BE198"/>
  <c r="BE281"/>
  <c r="BE328"/>
  <c r="BE364"/>
  <c r="BE405"/>
  <c r="BE425"/>
  <c i="11" r="BE227"/>
  <c r="BE264"/>
  <c r="BE312"/>
  <c i="2" r="BE146"/>
  <c r="BE158"/>
  <c r="BE195"/>
  <c r="BE244"/>
  <c r="BE367"/>
  <c r="BE385"/>
  <c r="BE401"/>
  <c i="7" r="BE194"/>
  <c r="BE202"/>
  <c r="BE247"/>
  <c r="BE254"/>
  <c r="BE280"/>
  <c r="BE300"/>
  <c r="BE306"/>
  <c r="BE323"/>
  <c r="BE331"/>
  <c r="BE337"/>
  <c r="BE351"/>
  <c r="BE357"/>
  <c r="BE391"/>
  <c r="BE401"/>
  <c r="BE410"/>
  <c r="BE418"/>
  <c r="BE455"/>
  <c r="BE457"/>
  <c r="BE488"/>
  <c r="BE490"/>
  <c r="BE503"/>
  <c r="BE591"/>
  <c i="8" r="BE139"/>
  <c r="BE179"/>
  <c i="9" r="BE151"/>
  <c r="BE153"/>
  <c r="BE165"/>
  <c r="BE170"/>
  <c r="BE174"/>
  <c r="BE183"/>
  <c i="10" r="J89"/>
  <c r="J92"/>
  <c r="BE164"/>
  <c r="BE224"/>
  <c r="BE228"/>
  <c r="BE230"/>
  <c r="BE255"/>
  <c r="BE265"/>
  <c r="BE325"/>
  <c r="BE329"/>
  <c r="BE331"/>
  <c r="BE333"/>
  <c i="11" r="BE143"/>
  <c r="BE145"/>
  <c r="BE147"/>
  <c r="BE168"/>
  <c r="BE172"/>
  <c r="BE211"/>
  <c r="BE290"/>
  <c r="BE298"/>
  <c r="BE304"/>
  <c r="BE310"/>
  <c r="BE316"/>
  <c i="2" r="BE151"/>
  <c r="BE192"/>
  <c r="BE217"/>
  <c r="BE230"/>
  <c r="BE255"/>
  <c r="BE412"/>
  <c r="BE420"/>
  <c i="9" r="J92"/>
  <c r="BE130"/>
  <c r="BE134"/>
  <c r="BE138"/>
  <c r="BE142"/>
  <c r="BE193"/>
  <c r="BE223"/>
  <c i="10" r="BE132"/>
  <c r="BE138"/>
  <c r="BE167"/>
  <c r="BE169"/>
  <c r="BE181"/>
  <c r="BE208"/>
  <c r="BE220"/>
  <c r="BE232"/>
  <c r="BE235"/>
  <c r="BE247"/>
  <c r="BE253"/>
  <c r="BE269"/>
  <c r="BE271"/>
  <c r="BE283"/>
  <c r="BE293"/>
  <c r="BE295"/>
  <c r="BE303"/>
  <c i="11" r="E85"/>
  <c r="J121"/>
  <c r="BE127"/>
  <c r="BE197"/>
  <c r="BE314"/>
  <c i="12" r="F92"/>
  <c r="J116"/>
  <c r="BE123"/>
  <c i="2" r="BE241"/>
  <c r="BE278"/>
  <c r="BE315"/>
  <c r="BE317"/>
  <c r="BE342"/>
  <c r="BE143"/>
  <c r="BE154"/>
  <c r="BE190"/>
  <c r="BE234"/>
  <c r="BE311"/>
  <c i="10" r="BE239"/>
  <c r="BE241"/>
  <c r="BE259"/>
  <c r="BE263"/>
  <c r="BE285"/>
  <c i="11" r="BE151"/>
  <c r="BE157"/>
  <c r="BE159"/>
  <c r="BE189"/>
  <c r="BE246"/>
  <c r="BE256"/>
  <c r="BE294"/>
  <c i="2" r="BE222"/>
  <c r="BE296"/>
  <c r="BE379"/>
  <c i="7" r="BE385"/>
  <c r="BE389"/>
  <c r="BE447"/>
  <c r="BE453"/>
  <c r="BE464"/>
  <c r="BE466"/>
  <c r="BE470"/>
  <c r="BE478"/>
  <c r="BE480"/>
  <c r="BE501"/>
  <c r="BE507"/>
  <c r="BE509"/>
  <c r="BE513"/>
  <c r="BE550"/>
  <c r="BE554"/>
  <c r="BE559"/>
  <c r="BE567"/>
  <c r="BE569"/>
  <c r="BE579"/>
  <c r="BE581"/>
  <c i="8" r="F92"/>
  <c r="J116"/>
  <c r="BE131"/>
  <c r="BE152"/>
  <c r="BE154"/>
  <c r="BE166"/>
  <c r="BE168"/>
  <c r="BE181"/>
  <c i="9" r="BE167"/>
  <c r="BE178"/>
  <c r="BE187"/>
  <c r="BE191"/>
  <c r="BE213"/>
  <c r="BE221"/>
  <c i="10" r="E85"/>
  <c r="F118"/>
  <c r="BE126"/>
  <c r="BE160"/>
  <c r="BE171"/>
  <c r="BE173"/>
  <c r="BE198"/>
  <c r="BE202"/>
  <c r="BE218"/>
  <c r="BE222"/>
  <c r="BE245"/>
  <c r="BE257"/>
  <c r="BE277"/>
  <c r="BE287"/>
  <c r="BE289"/>
  <c r="BE306"/>
  <c r="BE313"/>
  <c r="BE319"/>
  <c i="11" r="J92"/>
  <c r="BE129"/>
  <c r="BE133"/>
  <c r="BE170"/>
  <c r="BE231"/>
  <c r="BE288"/>
  <c r="BE292"/>
  <c r="BE302"/>
  <c i="2" r="F92"/>
  <c r="BE164"/>
  <c r="BE170"/>
  <c r="BE376"/>
  <c r="BE394"/>
  <c i="3" r="F91"/>
  <c r="J118"/>
  <c r="BE132"/>
  <c r="BE141"/>
  <c r="BE175"/>
  <c r="BE177"/>
  <c r="BE183"/>
  <c i="4" r="J89"/>
  <c r="F115"/>
  <c r="BE146"/>
  <c i="5" r="BE117"/>
  <c r="BE125"/>
  <c r="BE131"/>
  <c r="BE141"/>
  <c r="BE193"/>
  <c i="6" r="BE151"/>
  <c i="7" r="E85"/>
  <c r="BE139"/>
  <c r="BE145"/>
  <c r="BE163"/>
  <c r="BE173"/>
  <c r="BE177"/>
  <c r="BE212"/>
  <c r="BE214"/>
  <c r="BE216"/>
  <c r="BE225"/>
  <c r="BE275"/>
  <c r="BE290"/>
  <c r="BE302"/>
  <c r="BE308"/>
  <c r="BE310"/>
  <c r="BE341"/>
  <c r="BE347"/>
  <c r="BE361"/>
  <c r="BE367"/>
  <c r="BE373"/>
  <c r="BE383"/>
  <c r="BE395"/>
  <c r="BE441"/>
  <c r="BE451"/>
  <c r="BE529"/>
  <c r="BE531"/>
  <c r="BE544"/>
  <c r="BE563"/>
  <c r="BE583"/>
  <c r="BE587"/>
  <c i="8" r="J91"/>
  <c r="BE124"/>
  <c r="BE126"/>
  <c r="BE189"/>
  <c i="9" r="BE185"/>
  <c r="BE204"/>
  <c r="BE219"/>
  <c i="10" r="BE124"/>
  <c r="BE142"/>
  <c r="BE154"/>
  <c r="BE183"/>
  <c r="BE206"/>
  <c r="BE237"/>
  <c r="BE297"/>
  <c r="BE301"/>
  <c r="BE311"/>
  <c r="BE315"/>
  <c r="BE321"/>
  <c i="11" r="BE137"/>
  <c r="BE153"/>
  <c r="BE174"/>
  <c r="BE186"/>
  <c r="BE238"/>
  <c r="BE244"/>
  <c r="BE323"/>
  <c r="BE325"/>
  <c i="2" r="F91"/>
  <c r="BE200"/>
  <c r="BE325"/>
  <c r="BE370"/>
  <c i="3" r="E111"/>
  <c r="BE135"/>
  <c i="11" r="BE233"/>
  <c r="BE240"/>
  <c r="BE248"/>
  <c r="BE321"/>
  <c r="BE329"/>
  <c r="BE333"/>
  <c r="BE335"/>
  <c i="2" r="J91"/>
  <c r="BE136"/>
  <c r="BE138"/>
  <c r="BE185"/>
  <c r="BE215"/>
  <c r="BE320"/>
  <c r="BE403"/>
  <c r="BE407"/>
  <c i="3" r="F92"/>
  <c r="BE153"/>
  <c r="BE185"/>
  <c r="BE187"/>
  <c r="BE191"/>
  <c r="BE199"/>
  <c r="BK152"/>
  <c r="J152"/>
  <c r="J99"/>
  <c r="BK203"/>
  <c r="J203"/>
  <c r="J101"/>
  <c i="4" r="F116"/>
  <c r="BE129"/>
  <c r="BE131"/>
  <c i="5" r="E85"/>
  <c r="BE187"/>
  <c i="6" r="BE117"/>
  <c r="BE147"/>
  <c i="7" r="BE131"/>
  <c r="BE151"/>
  <c r="BE196"/>
  <c r="BE198"/>
  <c r="BE208"/>
  <c r="BE229"/>
  <c r="BE252"/>
  <c r="BE257"/>
  <c r="BE267"/>
  <c r="BE292"/>
  <c r="BE345"/>
  <c r="BE363"/>
  <c r="BE375"/>
  <c r="BE377"/>
  <c r="BE379"/>
  <c r="BE432"/>
  <c r="BE505"/>
  <c r="BE511"/>
  <c r="BE515"/>
  <c r="BE523"/>
  <c r="BE525"/>
  <c r="BE571"/>
  <c r="BE573"/>
  <c r="BE597"/>
  <c r="BE599"/>
  <c r="BE601"/>
  <c r="BE603"/>
  <c i="8" r="E85"/>
  <c r="F91"/>
  <c r="BE133"/>
  <c i="9" r="BE128"/>
  <c r="BE136"/>
  <c r="BE144"/>
  <c r="BE146"/>
  <c r="BE155"/>
  <c r="BE159"/>
  <c r="BE161"/>
  <c r="BE176"/>
  <c r="BE202"/>
  <c r="BE227"/>
  <c r="BE229"/>
  <c i="10" r="BE146"/>
  <c r="BE148"/>
  <c r="BE189"/>
  <c r="BE191"/>
  <c r="BE210"/>
  <c r="BE212"/>
  <c r="BE216"/>
  <c r="BE243"/>
  <c r="BE251"/>
  <c r="BE299"/>
  <c r="BE317"/>
  <c i="11" r="J119"/>
  <c r="BE139"/>
  <c r="BE163"/>
  <c r="BE176"/>
  <c r="BE180"/>
  <c r="BE193"/>
  <c r="BE207"/>
  <c r="BE214"/>
  <c r="BE216"/>
  <c r="BE242"/>
  <c r="BE280"/>
  <c r="BE327"/>
  <c i="2" r="BE239"/>
  <c r="BE247"/>
  <c r="BE305"/>
  <c r="BE339"/>
  <c i="3" r="BE169"/>
  <c r="BE195"/>
  <c r="BE204"/>
  <c i="4" r="BE137"/>
  <c r="BE139"/>
  <c r="BE144"/>
  <c r="BE154"/>
  <c r="BE156"/>
  <c i="5" r="BE121"/>
  <c r="BE129"/>
  <c r="BE135"/>
  <c r="BE139"/>
  <c r="BE143"/>
  <c r="BE157"/>
  <c r="BE181"/>
  <c r="BE183"/>
  <c i="6" r="BE123"/>
  <c r="BE125"/>
  <c r="BE133"/>
  <c r="BE159"/>
  <c i="7" r="BE133"/>
  <c r="BE137"/>
  <c r="BE147"/>
  <c r="BE167"/>
  <c r="BE171"/>
  <c r="BE175"/>
  <c r="BE189"/>
  <c r="BE191"/>
  <c r="BE218"/>
  <c r="BE223"/>
  <c r="BE241"/>
  <c r="BE312"/>
  <c r="BE317"/>
  <c r="BE355"/>
  <c r="BE365"/>
  <c r="BE369"/>
  <c r="BE371"/>
  <c r="BE424"/>
  <c r="BE426"/>
  <c r="BE445"/>
  <c r="BE449"/>
  <c r="BE474"/>
  <c r="BE482"/>
  <c r="BE492"/>
  <c r="BE517"/>
  <c r="BE527"/>
  <c r="BE540"/>
  <c r="BE552"/>
  <c r="BE577"/>
  <c r="BE593"/>
  <c i="8" r="BE145"/>
  <c r="BE148"/>
  <c r="BE161"/>
  <c r="BE175"/>
  <c r="BE177"/>
  <c i="9" r="F92"/>
  <c i="10" r="BE128"/>
  <c r="BE130"/>
  <c r="BE134"/>
  <c r="BE140"/>
  <c r="BE150"/>
  <c r="BE152"/>
  <c r="BE185"/>
  <c r="BE187"/>
  <c r="BE204"/>
  <c r="BE309"/>
  <c i="11" r="BE135"/>
  <c r="BE141"/>
  <c r="BE166"/>
  <c r="BE205"/>
  <c r="BE209"/>
  <c r="BE225"/>
  <c r="BE235"/>
  <c r="BE254"/>
  <c i="2" r="BE140"/>
  <c r="BE187"/>
  <c r="BE322"/>
  <c r="BE351"/>
  <c r="BE353"/>
  <c i="11" r="BE262"/>
  <c r="BE266"/>
  <c r="BE283"/>
  <c r="BE300"/>
  <c i="12" r="E110"/>
  <c i="2" r="BE161"/>
  <c r="BE252"/>
  <c r="BE333"/>
  <c r="BE396"/>
  <c r="BE414"/>
  <c r="BE178"/>
  <c r="BE205"/>
  <c r="BE208"/>
  <c r="BE227"/>
  <c r="BE258"/>
  <c r="BE260"/>
  <c i="3" r="BE149"/>
  <c r="BE179"/>
  <c r="BE181"/>
  <c r="BE201"/>
  <c i="4" r="BE124"/>
  <c r="BE135"/>
  <c i="5" r="BE123"/>
  <c r="BE127"/>
  <c r="BE145"/>
  <c r="BE155"/>
  <c r="BE165"/>
  <c r="BE173"/>
  <c r="BE191"/>
  <c i="6" r="BE119"/>
  <c r="BE121"/>
  <c r="BE137"/>
  <c r="BE139"/>
  <c r="BE145"/>
  <c i="7" r="BE153"/>
  <c r="BE155"/>
  <c r="BE157"/>
  <c r="BE179"/>
  <c r="BE200"/>
  <c r="BE231"/>
  <c r="BE233"/>
  <c r="BE259"/>
  <c r="BE261"/>
  <c r="BE263"/>
  <c r="BE271"/>
  <c r="BE286"/>
  <c r="BE288"/>
  <c r="BE339"/>
  <c r="BE408"/>
  <c r="BE414"/>
  <c r="BE416"/>
  <c r="BE435"/>
  <c r="BE437"/>
  <c r="BE460"/>
  <c r="BE462"/>
  <c r="BE496"/>
  <c r="BE519"/>
  <c r="BE536"/>
  <c r="BE538"/>
  <c r="BE546"/>
  <c r="BE548"/>
  <c i="8" r="BE129"/>
  <c r="BE135"/>
  <c r="BE137"/>
  <c r="BE173"/>
  <c r="BE183"/>
  <c r="BE187"/>
  <c i="9" r="BE125"/>
  <c r="BE132"/>
  <c r="BE149"/>
  <c r="BE157"/>
  <c r="BE197"/>
  <c r="BE209"/>
  <c r="BE215"/>
  <c r="BK124"/>
  <c r="J124"/>
  <c r="J97"/>
  <c i="10" r="BE156"/>
  <c r="BE162"/>
  <c i="11" r="BE178"/>
  <c r="BE182"/>
  <c r="BE191"/>
  <c r="BE203"/>
  <c i="12" r="BE128"/>
  <c r="BE130"/>
  <c i="2" r="BE180"/>
  <c r="BE182"/>
  <c r="BE202"/>
  <c r="BE237"/>
  <c r="BE265"/>
  <c r="BE270"/>
  <c r="BE289"/>
  <c r="BE291"/>
  <c r="BE294"/>
  <c r="BE298"/>
  <c r="BE308"/>
  <c r="BE336"/>
  <c r="BE388"/>
  <c i="3" r="BE124"/>
  <c r="BE146"/>
  <c r="BE159"/>
  <c r="BE166"/>
  <c i="11" r="BE272"/>
  <c r="BE296"/>
  <c i="12" r="J89"/>
  <c r="J117"/>
  <c r="BE125"/>
  <c r="BE135"/>
  <c i="2" r="BE211"/>
  <c r="BE213"/>
  <c r="BE232"/>
  <c r="BE373"/>
  <c r="BE410"/>
  <c r="BE423"/>
  <c r="BK300"/>
  <c r="J300"/>
  <c r="J105"/>
  <c i="3" r="BE126"/>
  <c i="11" r="BE270"/>
  <c r="BE306"/>
  <c r="BE319"/>
  <c r="BE331"/>
  <c i="12" r="F91"/>
  <c r="BE133"/>
  <c i="3" r="F34"/>
  <c i="1" r="BA96"/>
  <c i="7" r="F37"/>
  <c i="1" r="BD100"/>
  <c i="7" r="F36"/>
  <c i="1" r="BC100"/>
  <c i="4" r="J34"/>
  <c i="1" r="AW97"/>
  <c i="6" r="F36"/>
  <c i="1" r="BC99"/>
  <c i="9" r="F37"/>
  <c i="1" r="BD102"/>
  <c i="10" r="F36"/>
  <c i="1" r="BC103"/>
  <c i="3" r="F35"/>
  <c i="1" r="BB96"/>
  <c i="5" r="F35"/>
  <c i="1" r="BB98"/>
  <c i="7" r="J34"/>
  <c i="1" r="AW100"/>
  <c i="11" r="F34"/>
  <c i="1" r="BA104"/>
  <c i="5" r="J34"/>
  <c i="1" r="AW98"/>
  <c i="7" r="F35"/>
  <c i="1" r="BB100"/>
  <c i="5" r="F36"/>
  <c i="1" r="BC98"/>
  <c i="4" r="F35"/>
  <c i="1" r="BB97"/>
  <c i="7" r="F34"/>
  <c i="1" r="BA100"/>
  <c i="6" r="F35"/>
  <c i="1" r="BB99"/>
  <c i="2" r="F34"/>
  <c i="1" r="BA95"/>
  <c i="10" r="F35"/>
  <c i="1" r="BB103"/>
  <c i="9" r="F35"/>
  <c i="1" r="BB102"/>
  <c i="4" r="F36"/>
  <c i="1" r="BC97"/>
  <c i="11" r="J34"/>
  <c i="1" r="AW104"/>
  <c i="5" r="F34"/>
  <c i="1" r="BA98"/>
  <c i="8" r="F36"/>
  <c i="1" r="BC101"/>
  <c i="11" r="F36"/>
  <c i="1" r="BC104"/>
  <c i="6" r="F34"/>
  <c i="1" r="BA99"/>
  <c i="4" r="F37"/>
  <c i="1" r="BD97"/>
  <c i="10" r="J34"/>
  <c i="1" r="AW103"/>
  <c i="2" r="F35"/>
  <c i="1" r="BB95"/>
  <c i="2" r="F36"/>
  <c i="1" r="BC95"/>
  <c i="9" r="J34"/>
  <c i="1" r="AW102"/>
  <c i="4" r="F34"/>
  <c i="1" r="BA97"/>
  <c i="2" r="F37"/>
  <c i="1" r="BD95"/>
  <c i="3" r="F37"/>
  <c i="1" r="BD96"/>
  <c i="10" r="F37"/>
  <c i="1" r="BD103"/>
  <c i="6" r="F37"/>
  <c i="1" r="BD99"/>
  <c i="8" r="F34"/>
  <c i="1" r="BA101"/>
  <c i="12" r="F34"/>
  <c i="1" r="BA105"/>
  <c i="8" r="F37"/>
  <c i="1" r="BD101"/>
  <c i="9" r="F36"/>
  <c i="1" r="BC102"/>
  <c i="8" r="J34"/>
  <c i="1" r="AW101"/>
  <c i="5" r="F37"/>
  <c i="1" r="BD98"/>
  <c i="12" r="F36"/>
  <c i="1" r="BC105"/>
  <c i="9" r="F34"/>
  <c i="1" r="BA102"/>
  <c i="11" r="F37"/>
  <c i="1" r="BD104"/>
  <c i="11" r="F35"/>
  <c i="1" r="BB104"/>
  <c i="2" r="J34"/>
  <c i="1" r="AW95"/>
  <c i="3" r="J34"/>
  <c i="1" r="AW96"/>
  <c i="3" r="F36"/>
  <c i="1" r="BC96"/>
  <c i="8" r="F35"/>
  <c i="1" r="BB101"/>
  <c i="6" r="J34"/>
  <c i="1" r="AW99"/>
  <c i="10" r="F34"/>
  <c i="1" r="BA103"/>
  <c i="2" l="1" r="P134"/>
  <c i="7" r="T129"/>
  <c i="8" r="R122"/>
  <c i="2" r="T303"/>
  <c i="7" r="R129"/>
  <c i="12" r="BK121"/>
  <c r="BK120"/>
  <c r="J120"/>
  <c r="J96"/>
  <c i="4" r="R120"/>
  <c r="R119"/>
  <c i="3" r="R122"/>
  <c r="R121"/>
  <c i="2" r="P303"/>
  <c i="11" r="T125"/>
  <c i="8" r="T122"/>
  <c r="P122"/>
  <c i="1" r="AU101"/>
  <c i="2" r="BK303"/>
  <c r="J303"/>
  <c r="J106"/>
  <c r="BK134"/>
  <c r="J134"/>
  <c r="J97"/>
  <c i="7" r="P129"/>
  <c i="1" r="AU100"/>
  <c i="2" r="T134"/>
  <c r="T133"/>
  <c i="12" r="P121"/>
  <c r="P120"/>
  <c i="1" r="AU105"/>
  <c i="11" r="R125"/>
  <c i="10" r="BK122"/>
  <c r="J122"/>
  <c r="J96"/>
  <c i="11" r="P125"/>
  <c i="1" r="AU104"/>
  <c i="2" r="R303"/>
  <c r="R133"/>
  <c i="8" r="BK122"/>
  <c r="J122"/>
  <c r="J96"/>
  <c i="10" r="T122"/>
  <c i="3" r="BK122"/>
  <c r="J122"/>
  <c r="J97"/>
  <c i="4" r="P120"/>
  <c r="P119"/>
  <c i="1" r="AU97"/>
  <c i="10" r="J123"/>
  <c r="J97"/>
  <c i="2" r="J304"/>
  <c r="J107"/>
  <c i="3" r="J123"/>
  <c r="J98"/>
  <c i="4" r="BK120"/>
  <c r="J120"/>
  <c r="J97"/>
  <c i="9" r="BK123"/>
  <c r="J123"/>
  <c r="J96"/>
  <c i="2" r="J135"/>
  <c r="J98"/>
  <c i="8" r="J123"/>
  <c r="J97"/>
  <c i="12" r="J122"/>
  <c r="J98"/>
  <c i="7" r="BK129"/>
  <c r="J129"/>
  <c i="11" r="BK125"/>
  <c r="J125"/>
  <c r="J96"/>
  <c i="6" r="J30"/>
  <c i="1" r="AG99"/>
  <c i="2" r="F33"/>
  <c i="1" r="AZ95"/>
  <c i="5" r="J30"/>
  <c i="1" r="AG98"/>
  <c i="6" r="F33"/>
  <c i="1" r="AZ99"/>
  <c r="BD94"/>
  <c r="W33"/>
  <c i="6" r="J33"/>
  <c i="1" r="AV99"/>
  <c r="AT99"/>
  <c i="9" r="F33"/>
  <c i="1" r="AZ102"/>
  <c i="3" r="J33"/>
  <c i="1" r="AV96"/>
  <c r="AT96"/>
  <c i="10" r="F33"/>
  <c i="1" r="AZ103"/>
  <c i="7" r="J30"/>
  <c i="1" r="AG100"/>
  <c i="8" r="F33"/>
  <c i="1" r="AZ101"/>
  <c i="5" r="F33"/>
  <c i="1" r="AZ98"/>
  <c i="10" r="J33"/>
  <c i="1" r="AV103"/>
  <c r="AT103"/>
  <c i="7" r="F33"/>
  <c i="1" r="AZ100"/>
  <c r="BA94"/>
  <c r="AW94"/>
  <c r="AK30"/>
  <c i="7" r="J33"/>
  <c i="1" r="AV100"/>
  <c r="AT100"/>
  <c i="12" r="F33"/>
  <c i="1" r="AZ105"/>
  <c i="5" r="J33"/>
  <c i="1" r="AV98"/>
  <c r="AT98"/>
  <c i="12" r="J33"/>
  <c i="1" r="AV105"/>
  <c r="AT105"/>
  <c r="BB94"/>
  <c r="W31"/>
  <c i="11" r="J33"/>
  <c i="1" r="AV104"/>
  <c r="AT104"/>
  <c r="BC94"/>
  <c r="AY94"/>
  <c i="4" r="F33"/>
  <c i="1" r="AZ97"/>
  <c i="2" r="J33"/>
  <c i="1" r="AV95"/>
  <c r="AT95"/>
  <c i="9" r="J33"/>
  <c i="1" r="AV102"/>
  <c r="AT102"/>
  <c i="11" r="F33"/>
  <c i="1" r="AZ104"/>
  <c i="3" r="F33"/>
  <c i="1" r="AZ96"/>
  <c i="4" r="J33"/>
  <c i="1" r="AV97"/>
  <c r="AT97"/>
  <c i="8" r="J33"/>
  <c i="1" r="AV101"/>
  <c r="AT101"/>
  <c i="2" l="1" r="P133"/>
  <c i="1" r="AU95"/>
  <c i="5" r="J39"/>
  <c i="7" r="J39"/>
  <c i="6" r="J39"/>
  <c i="7" r="J96"/>
  <c i="12" r="J121"/>
  <c r="J97"/>
  <c i="4" r="BK119"/>
  <c r="J119"/>
  <c i="2" r="BK133"/>
  <c r="J133"/>
  <c i="3" r="BK121"/>
  <c r="J121"/>
  <c i="1" r="AN99"/>
  <c r="AN98"/>
  <c r="AN100"/>
  <c r="AU94"/>
  <c i="3" r="J30"/>
  <c i="1" r="AG96"/>
  <c r="AN96"/>
  <c i="12" r="J30"/>
  <c i="1" r="AG105"/>
  <c r="AN105"/>
  <c i="2" r="J30"/>
  <c i="1" r="AG95"/>
  <c r="AN95"/>
  <c i="10" r="J30"/>
  <c i="1" r="AG103"/>
  <c r="AN103"/>
  <c i="9" r="J30"/>
  <c i="1" r="AG102"/>
  <c r="AN102"/>
  <c r="AZ94"/>
  <c r="AV94"/>
  <c r="AK29"/>
  <c i="4" r="J30"/>
  <c i="1" r="AG97"/>
  <c r="AN97"/>
  <c r="W30"/>
  <c r="AX94"/>
  <c i="8" r="J30"/>
  <c i="1" r="AG101"/>
  <c r="AN101"/>
  <c r="W32"/>
  <c i="11" r="J30"/>
  <c i="1" r="AG104"/>
  <c r="AN104"/>
  <c i="3" l="1" r="J96"/>
  <c i="4" r="J96"/>
  <c i="11" r="J39"/>
  <c i="2" r="J39"/>
  <c i="8" r="J39"/>
  <c i="2" r="J96"/>
  <c i="4" r="J39"/>
  <c i="9" r="J39"/>
  <c i="10" r="J39"/>
  <c i="12" r="J39"/>
  <c i="3" r="J39"/>
  <c i="1" r="W29"/>
  <c r="AT94"/>
  <c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<sst xmlns="http://schemas.openxmlformats.org/spreadsheetml/2006/main">
  <si>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</si>
  <si>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</si>
  <si>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</si>
  <si>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</si>
  <si>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</si>
  <si>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{b520a5e5-f0db-4956-923f-d66852ef276e}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</si>
  <si>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</si>
  <si>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</si>
  <si>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</si>
  <si>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</si>
  <si>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</si>
  <si>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</si>
  <si>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</si>
  <si>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</si>
  <si>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20260113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</si>
  <si>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</si>
  <si>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</si>
  <si>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Frigoexim, SO 105 Kotelna</t>
  </si>
  <si>
    <t>KSO:</t>
  </si>
  <si>
    <t>CC-CZ:</t>
  </si>
  <si>
    <t>Místo:</t>
  </si>
  <si>
    <t xml:space="preserve"> </t>
  </si>
  <si>
    <t>Datum:</t>
  </si>
  <si>
    <t>13. 1. 2026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</si>
  <si>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</si>
  <si>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</si>
  <si>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</si>
  <si>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</si>
  <si>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</si>
  <si>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</si>
  <si>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</si>
  <si>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</si>
  <si>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</si>
  <si>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</si>
  <si>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</si>
  <si>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</si>
  <si>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</si>
  <si>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</si>
  <si>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</si>
  <si>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</si>
  <si>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</si>
  <si>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</si>
  <si>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</si>
  <si>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</si>
  <si>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</si>
  <si>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</si>
  <si>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</si>
  <si>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</si>
  <si>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</si>
  <si>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</si>
  <si>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</si>
  <si>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</si>
  <si>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</si>
  <si>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</si>
  <si>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</si>
  <si>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</si>
  <si>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</si>
  <si>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</si>
  <si>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</si>
  <si>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</si>
  <si>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</si>
  <si>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</si>
  <si>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</si>
  <si>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</si>
  <si>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</si>
  <si>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</si>
  <si>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</si>
  <si>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</si>
  <si>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</si>
  <si>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</si>
  <si>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</si>
  <si>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</si>
  <si>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</si>
  <si>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</si>
  <si>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</si>
  <si>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</si>
  <si>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</si>
  <si>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</si>
  <si>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</si>
  <si>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</si>
  <si>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</si>
  <si>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</si>
  <si>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{0ae80cb5-148d-476f-b4e1-3fc6299aee47}</t>
  </si>
  <si>
    <t>2</t>
  </si>
  <si>
    <t>02</t>
  </si>
  <si>
    <t>Přípojky vody a kanalizace</t>
  </si>
  <si>
    <t>{2d1f8299-c6fa-49ac-aea4-726906d0d20e}</t>
  </si>
  <si>
    <t>03</t>
  </si>
  <si>
    <t>ZTI</t>
  </si>
  <si>
    <t>{7fd859c4-ee4e-47e4-8cff-24b1c225dba7}</t>
  </si>
  <si>
    <t>04</t>
  </si>
  <si>
    <t>KAB.ROZVODY NN DO 1KV</t>
  </si>
  <si>
    <t>{5ea6cf55-9b06-41ef-ba70-0580e419231e}</t>
  </si>
  <si>
    <t>05</t>
  </si>
  <si>
    <t>OCHRANA PŘED BLESKEM</t>
  </si>
  <si>
    <t>{a731c768-f6d1-4237-a6e4-13e331c0ec54}</t>
  </si>
  <si>
    <t>06</t>
  </si>
  <si>
    <t>Parní kotelna</t>
  </si>
  <si>
    <t>{f9a4fc54-a4e0-42e3-a13a-b0cb7650a222}</t>
  </si>
  <si>
    <t>07</t>
  </si>
  <si>
    <t>Větrání prostoru kotelny</t>
  </si>
  <si>
    <t>{0b251a40-9586-4ab1-a6a3-054ce0b9b98f}</t>
  </si>
  <si>
    <t>08</t>
  </si>
  <si>
    <t>Plynofikace</t>
  </si>
  <si>
    <t>{233c805e-ebdf-4aa3-a6a8-540cedaae21d}</t>
  </si>
  <si>
    <t>09</t>
  </si>
  <si>
    <t>Měření a regulace, elektroinstalace</t>
  </si>
  <si>
    <t>{a5398317-9fb6-4b8a-9b49-55ba144bcd7a}</t>
  </si>
  <si>
    <t>10</t>
  </si>
  <si>
    <t>Akumulace ÚT a Ohřev TUV</t>
  </si>
  <si>
    <t>{c33d499c-f197-4bf4-9f62-be85f204ba13}</t>
  </si>
  <si>
    <t>11</t>
  </si>
  <si>
    <t>VRN</t>
  </si>
  <si>
    <t>{f46a358d-55c1-4299-8577-f9a148ee59b9}</t>
  </si>
  <si>
    <t>KRYCÍ LIST SOUPISU PRACÍ</t>
  </si>
  <si>
    <t>Objekt:</t>
  </si>
  <si>
    <t>01 -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</si>
  <si>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</si>
  <si>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</si>
  <si>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</si>
  <si>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</si>
  <si>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</si>
  <si>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</si>
  <si>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</si>
  <si>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</si>
  <si>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</si>
  <si>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</si>
  <si>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</si>
  <si>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</si>
  <si>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</si>
  <si>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</si>
  <si>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</si>
  <si>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</si>
  <si>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</si>
  <si>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</si>
  <si>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751 - Vzduchotechnika</t>
  </si>
  <si>
    <t xml:space="preserve">    767 - Konstrukce zámečnické</t>
  </si>
  <si>
    <t xml:space="preserve">    777 - Podlahy lité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</si>
  <si>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</si>
  <si>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</si>
  <si>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</si>
  <si>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</si>
  <si>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</si>
  <si>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</si>
  <si>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</si>
  <si>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</si>
  <si>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</si>
  <si>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</si>
  <si>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</si>
  <si>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</si>
  <si>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</si>
  <si>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</si>
  <si>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</si>
  <si>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</si>
  <si>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</si>
  <si>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</si>
  <si>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</si>
  <si>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122251102</t>
  </si>
  <si>
    <t>Odkopávky a prokopávky nezapažené v hornině třídy těžitelnosti I skupiny 3 objem do 50 m3 strojně</t>
  </si>
  <si>
    <t>m3</t>
  </si>
  <si>
    <t>CS ÚRS 2026 01</t>
  </si>
  <si>
    <t>4</t>
  </si>
  <si>
    <t>2087720736</t>
  </si>
  <si>
    <t>PP</t>
  </si>
  <si>
    <t>Odkopávky a prokopávky nezapažené strojně v hornině třídy těžitelnosti I skupiny 3 přes 20 do 50 m3</t>
  </si>
  <si>
    <t>132212121</t>
  </si>
  <si>
    <t>Hloubení zapažených rýh šířky do 800 mm v soudržných horninách třídy těžitelnosti I skupiny 3 ručně</t>
  </si>
  <si>
    <t>-1612866397</t>
  </si>
  <si>
    <t>Hloubení zapažených rýh šířky do 800 mm ručně s urovnáním dna do předepsaného profilu a spádu v hornině třídy těžitelnosti I skupiny 3 soudržných</t>
  </si>
  <si>
    <t>3</t>
  </si>
  <si>
    <t>132251102</t>
  </si>
  <si>
    <t>Hloubení rýh nezapažených š do 800 mm v hornině třídy těžitelnosti I skupiny 3 objem do 50 m3 strojně</t>
  </si>
  <si>
    <t>-1483181561</t>
  </si>
  <si>
    <t>Hloubení nezapažených rýh šířky do 800 mm strojně s urovnáním dna do předepsaného profilu a spádu v hornině třídy těžitelnosti I skupiny 3 přes 20 do 50 m3</t>
  </si>
  <si>
    <t>VV</t>
  </si>
  <si>
    <t>(11,3+6,353)*2*0,6*1</t>
  </si>
  <si>
    <t>16275111R</t>
  </si>
  <si>
    <t>Vodorovné přemístění zeminy na skládku zhotovitele vč. uložení a poplatku za uložení</t>
  </si>
  <si>
    <t>-110784623</t>
  </si>
  <si>
    <t>Zakládání</t>
  </si>
  <si>
    <t>5</t>
  </si>
  <si>
    <t>271542211</t>
  </si>
  <si>
    <t>Podsyp pod základové konstrukce se zhutněním z netříděné štěrkodrtě</t>
  </si>
  <si>
    <t>-1008982662</t>
  </si>
  <si>
    <t>Podsyp pod základové konstrukce se zhutněním a urovnáním povrchu ze štěrkodrtě netříděné</t>
  </si>
  <si>
    <t>4,14*5,928*1</t>
  </si>
  <si>
    <t>0,99*5,925*1,27</t>
  </si>
  <si>
    <t>Součet</t>
  </si>
  <si>
    <t>6</t>
  </si>
  <si>
    <t>271572211</t>
  </si>
  <si>
    <t>Podsyp pod základové konstrukce se zhutněním z netříděného štěrkopísku</t>
  </si>
  <si>
    <t>-1141790206</t>
  </si>
  <si>
    <t>Podsyp pod základové konstrukce se zhutněním a urovnáním povrchu ze štěrkopísku netříděného</t>
  </si>
  <si>
    <t>109,74*0,05</t>
  </si>
  <si>
    <t>7</t>
  </si>
  <si>
    <t>273321511</t>
  </si>
  <si>
    <t>Základové desky ze ŽB bez zvýšených nároků na prostředí tř. C 25/30</t>
  </si>
  <si>
    <t>132320497</t>
  </si>
  <si>
    <t>Základy z betonu železového (bez výztuže) desky z betonu bez zvláštních nároků na prostředí tř. C 25/30</t>
  </si>
  <si>
    <t>22,58+7,06+3,27</t>
  </si>
  <si>
    <t>8</t>
  </si>
  <si>
    <t>273361821</t>
  </si>
  <si>
    <t>Výztuž základových desek betonářskou ocelí 10 505 (R)</t>
  </si>
  <si>
    <t>t</t>
  </si>
  <si>
    <t>1972979231</t>
  </si>
  <si>
    <t>Výztuž základů desek z betonářské oceli 10 505 (R) nebo BSt 500</t>
  </si>
  <si>
    <t>0,297+0,111+0,062</t>
  </si>
  <si>
    <t>9</t>
  </si>
  <si>
    <t>273362021</t>
  </si>
  <si>
    <t>Výztuž základových desek svařovanými sítěmi Kari</t>
  </si>
  <si>
    <t>1101353339</t>
  </si>
  <si>
    <t>Výztuž základů desek ze svařovaných sítí z drátů typu KARI</t>
  </si>
  <si>
    <t>1,787+0,538+0,246</t>
  </si>
  <si>
    <t>274313611</t>
  </si>
  <si>
    <t>Základové pasy z betonu tř. C 16/20</t>
  </si>
  <si>
    <t>426593150</t>
  </si>
  <si>
    <t>Základy z betonu prostého pasy betonu kamenem neprokládaného tř. C 16/20</t>
  </si>
  <si>
    <t>5,928*1*0,6</t>
  </si>
  <si>
    <t>5,928*1,27*0,6</t>
  </si>
  <si>
    <t>274351121</t>
  </si>
  <si>
    <t>Zřízení bednění základových pasů rovného</t>
  </si>
  <si>
    <t>m2</t>
  </si>
  <si>
    <t>724596719</t>
  </si>
  <si>
    <t>Bednění základů pasů rovné zřízení</t>
  </si>
  <si>
    <t>5,928*1*2</t>
  </si>
  <si>
    <t>5,928*1,27*1</t>
  </si>
  <si>
    <t>Svislé a kompletní konstrukce</t>
  </si>
  <si>
    <t>310231055</t>
  </si>
  <si>
    <t>Zazdívka otvorů ve zdivu nadzákladovém pl přes 1 do 4 m2 cihlami děrovanými přes P10 do P15 tl 300 mm</t>
  </si>
  <si>
    <t>-1523662884</t>
  </si>
  <si>
    <t>Zazdívka otvorů ve zdivu nadzákladovém děrovanými cihlami plochy přes 1 do 4 m2 přes P10 do P15, tl. zdiva 300 mm</t>
  </si>
  <si>
    <t>13</t>
  </si>
  <si>
    <t>311272033</t>
  </si>
  <si>
    <t>Zdivo z pórobetonových tvárnic hladkých přes P4 přes 600 kg/m3 na tenkovrstvou maltu tl 200 mm</t>
  </si>
  <si>
    <t>65645221</t>
  </si>
  <si>
    <t>Zdivo z pórobetonových tvárnic na tenké maltové lože, tl. zdiva 200 mm pevnost tvárnic přes P4, objemová hmotnost přes 600 kg/m3 hladkých</t>
  </si>
  <si>
    <t>14</t>
  </si>
  <si>
    <t>311272251</t>
  </si>
  <si>
    <t>Zdivo z pórobetonových tvárnic hladkých přes P6 přes 600 kg/m3 na tenkovrstvou maltu tl 300 mm</t>
  </si>
  <si>
    <t>108492894</t>
  </si>
  <si>
    <t>Zdivo z pórobetonových tvárnic na tenké maltové lože, tl. zdiva 300 mm pevnost tvárnic přes P4, objemová hmotnost přes 600 kg/m3 hladkých</t>
  </si>
  <si>
    <t>15</t>
  </si>
  <si>
    <t>317941121</t>
  </si>
  <si>
    <t>Osazování ocelových válcovaných nosníků na zdivu I, IE, U, UE nebo L výšky do 120 mm</t>
  </si>
  <si>
    <t>1774015255</t>
  </si>
  <si>
    <t>Osazování ocelových válcovaných nosníků na zdivu I nebo IE nebo U nebo UE nebo L, výšky do 120 mm</t>
  </si>
  <si>
    <t>0,0146+0,05+0,0333+0,0113</t>
  </si>
  <si>
    <t>16</t>
  </si>
  <si>
    <t>M</t>
  </si>
  <si>
    <t>13010744</t>
  </si>
  <si>
    <t>ocel profilová jakost S235JR (11 375) průřez IPE 120</t>
  </si>
  <si>
    <t>1402966188</t>
  </si>
  <si>
    <t>17</t>
  </si>
  <si>
    <t>317941123</t>
  </si>
  <si>
    <t>Osazování ocelových válcovaných nosníků na zdivu I, IE, U, UE nebo L výšky přes 120 do 220 mm</t>
  </si>
  <si>
    <t>816794243</t>
  </si>
  <si>
    <t>Osazování ocelových válcovaných nosníků na zdivu I nebo IE nebo U nebo UE nebo L, výšky přes 120 do 220 mm</t>
  </si>
  <si>
    <t>0,157+0,164+0,17</t>
  </si>
  <si>
    <t>18</t>
  </si>
  <si>
    <t>13010752</t>
  </si>
  <si>
    <t>ocel profilová jakost S235JR (11 375) průřez IPE 200</t>
  </si>
  <si>
    <t>1004251215</t>
  </si>
  <si>
    <t>19</t>
  </si>
  <si>
    <t>389381001</t>
  </si>
  <si>
    <t>Dobetonování prefabrikovaných konstrukcí</t>
  </si>
  <si>
    <t>-1320321883</t>
  </si>
  <si>
    <t>Vodorovné konstrukce</t>
  </si>
  <si>
    <t>20</t>
  </si>
  <si>
    <t>411141136</t>
  </si>
  <si>
    <t>Strop tl 250 mm s nadbetonávkou z pórobetonových vložek a nosníků dl přes 7 m osová vzdálenost nosníků do 680 mm</t>
  </si>
  <si>
    <t>-595795386</t>
  </si>
  <si>
    <t>Stropy pórobetonové ze železobetonových stropních nosníků a pórobetonových stropních vložek, včetně zmonolitnění konstrukce betonem C20/25, celkové tloušťky stropní konstrukce 250 mm s nadbetonávkou tl. 50 mm, osové vzdálenosti nosníků do 680 mm, délky nosníku přes 7 m</t>
  </si>
  <si>
    <t>11*7,2</t>
  </si>
  <si>
    <t>411361821</t>
  </si>
  <si>
    <t>Výztuž stropů betonářskou ocelí 10 505</t>
  </si>
  <si>
    <t>-1940810972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</si>
  <si>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 betonářské oceli 10 505 (R) nebo BSt 500</t>
  </si>
  <si>
    <t>22</t>
  </si>
  <si>
    <t>411362021</t>
  </si>
  <si>
    <t>Výztuž stropů svařovanými sítěmi Kari</t>
  </si>
  <si>
    <t>-621114565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</si>
  <si>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ze svařovaných sítí z drátů typu KARI</t>
  </si>
  <si>
    <t>23</t>
  </si>
  <si>
    <t>417321414</t>
  </si>
  <si>
    <t>Ztužující pásy a věnce ze ŽB tř. C 20/25</t>
  </si>
  <si>
    <t>520648082</t>
  </si>
  <si>
    <t>Ztužující pásy a věnce z betonu železového (bez výztuže) tř. C 20/25</t>
  </si>
  <si>
    <t>(7,4+11,3)*2*0,3*0,25</t>
  </si>
  <si>
    <t>24</t>
  </si>
  <si>
    <t>417351115</t>
  </si>
  <si>
    <t>Zřízení bednění ztužujících věnců</t>
  </si>
  <si>
    <t>623128050</t>
  </si>
  <si>
    <t>Bednění bočnic ztužujících pásů a věnců včetně vzpěr zřízení</t>
  </si>
  <si>
    <t>(7,4+11,3)*2*2*0,25</t>
  </si>
  <si>
    <t>25</t>
  </si>
  <si>
    <t>417351116</t>
  </si>
  <si>
    <t>Odstranění bednění ztužujících věnců</t>
  </si>
  <si>
    <t>1353809113</t>
  </si>
  <si>
    <t>Bednění bočnic ztužujících pásů a věnců včetně vzpěr odstranění</t>
  </si>
  <si>
    <t>Úpravy povrchů, podlahy a osazování výplní</t>
  </si>
  <si>
    <t>26</t>
  </si>
  <si>
    <t>611131101</t>
  </si>
  <si>
    <t>Cementový postřik vnitřních stropů nanášený celoplošně ručně</t>
  </si>
  <si>
    <t>1508530700</t>
  </si>
  <si>
    <t>Podkladní a spojovací vrstva vnitřních omítaných ploch cementový postřik nanášený ručně celoplošně stropů</t>
  </si>
  <si>
    <t>27</t>
  </si>
  <si>
    <t>611321121</t>
  </si>
  <si>
    <t>Vápenocementová omítka hladká jednovrstvá vnitřních stropů rovných nanášená ručně</t>
  </si>
  <si>
    <t>1838666198</t>
  </si>
  <si>
    <t>Omítka vápenocementová vnitřních ploch nanášená ručně jednovrstvá, tloušťky do 10 mm hladká vodorovných konstrukcí stropů rovných</t>
  </si>
  <si>
    <t>28</t>
  </si>
  <si>
    <t>612131101</t>
  </si>
  <si>
    <t>Cementový postřik vnitřních stěn nanášený celoplošně ručně</t>
  </si>
  <si>
    <t>1612587140</t>
  </si>
  <si>
    <t>Podkladní a spojovací vrstva vnitřních omítaných ploch cementový postřik nanášený ručně celoplošně stěn</t>
  </si>
  <si>
    <t>29</t>
  </si>
  <si>
    <t>612321121</t>
  </si>
  <si>
    <t>Vápenocementová omítka hladká jednovrstvá vnitřních stěn nanášená ručně</t>
  </si>
  <si>
    <t>-413823459</t>
  </si>
  <si>
    <t>Omítka vápenocementová vnitřních ploch nanášená ručně jednovrstvá, tloušťky do 10 mm hladká svislých konstrukcí stěn</t>
  </si>
  <si>
    <t>(5,93+6)*2*6</t>
  </si>
  <si>
    <t>-2,7*2,1-2,55*3,9</t>
  </si>
  <si>
    <t>30</t>
  </si>
  <si>
    <t>612323111</t>
  </si>
  <si>
    <t>Vápenocementová omítka hladkých vnitřních stěn tloušťky do 5 mm nanášená ručně</t>
  </si>
  <si>
    <t>-464389583</t>
  </si>
  <si>
    <t>Omítka vápenocementová vnitřních ploch hladkých nanášená ručně jednovrstvá hladká, na neomítnutý bezesparý podklad, tloušťky do 5 mm stěn</t>
  </si>
  <si>
    <t>194+(3*0,3*4)+0,5*4*0,3</t>
  </si>
  <si>
    <t>(3+3,65*2)*0,3</t>
  </si>
  <si>
    <t>31</t>
  </si>
  <si>
    <t>622131101</t>
  </si>
  <si>
    <t>Cementový postřik vnějších stěn nanášený celoplošně ručně</t>
  </si>
  <si>
    <t>2137038443</t>
  </si>
  <si>
    <t>Podkladní a spojovací vrstva vnějších omítaných ploch cementový postřik nanášený ručně celoplošně stěn</t>
  </si>
  <si>
    <t>540,68-191</t>
  </si>
  <si>
    <t>32</t>
  </si>
  <si>
    <t>622151011</t>
  </si>
  <si>
    <t>Penetrační silikátový nátěr vnějších pastovitých tenkovrstvých omítek stěn</t>
  </si>
  <si>
    <t>-1300326565</t>
  </si>
  <si>
    <t>Penetrační nátěr vnějších pastovitých tenkovrstvých omítek silikátový stěn</t>
  </si>
  <si>
    <t>33</t>
  </si>
  <si>
    <t>622221032</t>
  </si>
  <si>
    <t>Montáž kontaktního zateplení vnějších stěn lepením a mechanickým kotvením desek z minerální vlny s podélnou orientací do pórobetonu tl přes 120 do 160 mm</t>
  </si>
  <si>
    <t>-1210308492</t>
  </si>
  <si>
    <t>Montáž kontaktního zateplení lepením a mechanickým kotvením z desek minerální vlny s podélnou orientací vláken nebo kombinovaných (dodávka ve specifikaci) na vnější stěny, na podklad z pórobetonu, tloušťky desek přes 120 do 160 mm</t>
  </si>
  <si>
    <t>34</t>
  </si>
  <si>
    <t>63152266</t>
  </si>
  <si>
    <t>deska tepelně izolační minerální kontaktních fasád podélné vlákno λ=0,034 tl 160mm</t>
  </si>
  <si>
    <t>1163425631</t>
  </si>
  <si>
    <t>540,68*1,05 'Přepočtené koeficientem množství</t>
  </si>
  <si>
    <t>35</t>
  </si>
  <si>
    <t>622321111</t>
  </si>
  <si>
    <t>Vápenocementová omítka hrubá jednovrstvá zatřená vnějších stěn nanášená ručně</t>
  </si>
  <si>
    <t>852122463</t>
  </si>
  <si>
    <t>Omítka vápenocementová vnějších ploch nanášená ručně jednovrstvá, tloušťky do 15 mm hrubá zatřená stěn</t>
  </si>
  <si>
    <t>36</t>
  </si>
  <si>
    <t>622323311</t>
  </si>
  <si>
    <t>Vápenocementová omítka hladkých vnějších stěn tloušťky do 5 mm nanášená strojně</t>
  </si>
  <si>
    <t>-1469042527</t>
  </si>
  <si>
    <t>Omítka vápenocementová vnějších ploch hladkých hladká, nanášená na neomítnutý bezesparý podklad, tloušťky do 5 mm strojně stěn</t>
  </si>
  <si>
    <t>37</t>
  </si>
  <si>
    <t>622521022</t>
  </si>
  <si>
    <t>Tenkovrstvá silikátová zatíraná omítka zrnitost 2,0 mm vnějších stěn</t>
  </si>
  <si>
    <t>1702868297</t>
  </si>
  <si>
    <t>Omítka tenkovrstvá silikátová vnějších ploch probarvená bez penetrace zatíraná (škrábaná ), zrnitost 2,0 mm stěn</t>
  </si>
  <si>
    <t>Ostatní konstrukce a práce, bourání</t>
  </si>
  <si>
    <t>38</t>
  </si>
  <si>
    <t>941211111</t>
  </si>
  <si>
    <t>Montáž lešení řadového rámového lehkého zatížení do 200 kg/m2 š od 0,6 do 0,9 m v do 10 m</t>
  </si>
  <si>
    <t>-703999292</t>
  </si>
  <si>
    <t>Lešení řadové rámové lehké pracovní s podlahami s provozním zatížením tř. 3 do 200 kg/m2 šířky tř. SW06 od 0,6 do 0,9 m výšky do 10 m montáž</t>
  </si>
  <si>
    <t>(12+7,6+4+1,5)*6</t>
  </si>
  <si>
    <t>39</t>
  </si>
  <si>
    <t>941211112</t>
  </si>
  <si>
    <t>Montáž lešení řadového rámového lehkého zatížení do 200 kg/m2 š od 0,6 do 0,9 m v přes 10 do 25 m</t>
  </si>
  <si>
    <t>-1465207773</t>
  </si>
  <si>
    <t>Lešení řadové rámové lehké pracovní s podlahami s provozním zatížením tř. 3 do 200 kg/m2 šířky tř. SW06 od 0,6 do 0,9 m výšky přes 10 do 25 m montáž</t>
  </si>
  <si>
    <t>(8,5+7*2)*20</t>
  </si>
  <si>
    <t>8,5*14</t>
  </si>
  <si>
    <t>40</t>
  </si>
  <si>
    <t>941211211</t>
  </si>
  <si>
    <t>Příplatek k lešení řadovému rámovému lehkému do 200 kg/m2 š od 0,6 do 0,9 m v do 10 m za každý den použití</t>
  </si>
  <si>
    <t>-1417331753</t>
  </si>
  <si>
    <t>Lešení řadové rámové lehké pracovní s podlahami s provozním zatížením tř. 3 do 200 kg/m2 šířky tř. SW06 od 0,6 do 0,9 m výšky do 10 m příplatek za každý den použití</t>
  </si>
  <si>
    <t>150,6*90 'Přepočtené koeficientem množství</t>
  </si>
  <si>
    <t>41</t>
  </si>
  <si>
    <t>941211212</t>
  </si>
  <si>
    <t>Příplatek k lešení řadovému rámovému lehkému do 200 kg/m2 š od 0,6 do 0,9 m v přes 10 do 25 m za každý den použití</t>
  </si>
  <si>
    <t>1936547109</t>
  </si>
  <si>
    <t>Lešení řadové rámové lehké pracovní s podlahami s provozním zatížením tř. 3 do 200 kg/m2 šířky tř. SW06 od 0,6 do 0,9 m výšky přes 10 do 25 m příplatek za každý den použití</t>
  </si>
  <si>
    <t>569*60 'Přepočtené koeficientem množství</t>
  </si>
  <si>
    <t>42</t>
  </si>
  <si>
    <t>941211811</t>
  </si>
  <si>
    <t>Demontáž lešení řadového rámového lehkého zatížení do 200 kg/m2 š od 0,6 do 0,9 m v do 10 m</t>
  </si>
  <si>
    <t>-383899985</t>
  </si>
  <si>
    <t>Lešení řadové rámové lehké pracovní s podlahami s provozním zatížením tř. 3 do 200 kg/m2 šířky tř. SW06 od 0,6 do 0,9 m výšky do 10 m demontáž</t>
  </si>
  <si>
    <t>43</t>
  </si>
  <si>
    <t>941211812</t>
  </si>
  <si>
    <t>Demontáž lešení řadového rámového lehkého zatížení do 200 kg/m2 š od 0,6 do 0,9 m v přes 10 do 25 m</t>
  </si>
  <si>
    <t>232392502</t>
  </si>
  <si>
    <t>Lešení řadové rámové lehké pracovní s podlahami s provozním zatížením tř. 3 do 200 kg/m2 šířky tř. SW06 od 0,6 do 0,9 m výšky přes 10 do 25 m demontáž</t>
  </si>
  <si>
    <t>44</t>
  </si>
  <si>
    <t>949101112</t>
  </si>
  <si>
    <t>Lešení pomocné pro objekty pozemních staveb s lešeňovou podlahou v přes 1,9 do 3,5 m zatížení do 150 kg/m2</t>
  </si>
  <si>
    <t>-925262943</t>
  </si>
  <si>
    <t>Lešení pomocné pracovní pro objekty pozemních staveb pro zatížení do 150 kg/m2, o výšce lešeňové podlahy přes 1,9 do 3,5 m</t>
  </si>
  <si>
    <t>(11+7)*2</t>
  </si>
  <si>
    <t>45</t>
  </si>
  <si>
    <t>953312122</t>
  </si>
  <si>
    <t>Vložky do svislých dilatačních spár z extrudovaných polystyrénových desek tl. přes 10 do 20 mm</t>
  </si>
  <si>
    <t>2110859025</t>
  </si>
  <si>
    <t>Vložky svislé do dilatačních spár z polystyrenových desek extrudovaných včetně dodání a osazení, v jakémkoliv zdivu přes 10 do 20 mm</t>
  </si>
  <si>
    <t>46</t>
  </si>
  <si>
    <t>961044111</t>
  </si>
  <si>
    <t>Bourání základů z betonu prostého</t>
  </si>
  <si>
    <t>-1567192323</t>
  </si>
  <si>
    <t>6*5,928*0,3</t>
  </si>
  <si>
    <t>47</t>
  </si>
  <si>
    <t>962032112</t>
  </si>
  <si>
    <t>Bourání zdiva z keramických děrovaných cihel na MVC přes 1 m3</t>
  </si>
  <si>
    <t>787227057</t>
  </si>
  <si>
    <t>Bourání zdiva nadzákladového z cihel keramických děrovaných na maltu vápenocementovou, objemu přes 1 m3</t>
  </si>
  <si>
    <t>(1,475*2+1,738)*0,3*19,5</t>
  </si>
  <si>
    <t>3,3*2,4*0,3+3,15*4,2*0,3</t>
  </si>
  <si>
    <t>48</t>
  </si>
  <si>
    <t>963051113</t>
  </si>
  <si>
    <t>Bourání ŽB stropů deskových tl přes 80 mm</t>
  </si>
  <si>
    <t>-1376669719</t>
  </si>
  <si>
    <t>Bourání železobetonových stropů deskových, tl. přes 80 mm</t>
  </si>
  <si>
    <t>1,475*2,338*0,2</t>
  </si>
  <si>
    <t>49</t>
  </si>
  <si>
    <t>974031666</t>
  </si>
  <si>
    <t>Vysekání rýh ve zdivu cihelném pro vtahování nosníků hl do 150 mm v do 250 mm</t>
  </si>
  <si>
    <t>m</t>
  </si>
  <si>
    <t>-970806947</t>
  </si>
  <si>
    <t>Vysekání rýh ve zdivu cihelném na maltu vápennou nebo vápenocementovou pro vtahování nosníků do zdí, před vybouráním otvoru do hl. 150 mm, při v. nosníku do 250 mm</t>
  </si>
  <si>
    <t>3,8*2+3,65*2</t>
  </si>
  <si>
    <t>50</t>
  </si>
  <si>
    <t>978013191</t>
  </si>
  <si>
    <t>Otlučení (osekání) vnitřní vápenné, vápenocementové nebo vápenosádrové omítky stěn tl do 25 mm v rozsahu přes 50 do 100%</t>
  </si>
  <si>
    <t>743293834</t>
  </si>
  <si>
    <t>Otlučení vápenných, vápenocementových nebo vápenosádrových omítek vnitřních ploch tloušťky do 25 mm stěn, včetně vyškrabání spar, v rozsahu přes 50 do 100 %</t>
  </si>
  <si>
    <t>-3,3*2,4-3,15*4,2</t>
  </si>
  <si>
    <t>51</t>
  </si>
  <si>
    <t>978015391</t>
  </si>
  <si>
    <t>Otlučení (osekání) vnější vápenné nebo vápenocementové omítky tl do 20 mm stupně členitosti 1 v rozsahu přes 80 do 100%</t>
  </si>
  <si>
    <t>-1423904007</t>
  </si>
  <si>
    <t>Otlučení vápenných nebo vápenocementových omítek vnějších ploch tloušťky do 20 mm, včetně vyškrabání spar a očištění zdiva stupně členitosti 1, v rozsahu přes 80 do 100 %</t>
  </si>
  <si>
    <t>997</t>
  </si>
  <si>
    <t>Doprava suti a vybouraných hmot</t>
  </si>
  <si>
    <t>52</t>
  </si>
  <si>
    <t>997013501</t>
  </si>
  <si>
    <t>Odvoz suti a vybouraných hmot na skládku nebo meziskládku do 1 km se složením</t>
  </si>
  <si>
    <t>-242837879</t>
  </si>
  <si>
    <t>Odvoz suti a vybouraných hmot na skládku nebo meziskládku se složením, na vzdálenost do 1 km</t>
  </si>
  <si>
    <t>53</t>
  </si>
  <si>
    <t>997013509</t>
  </si>
  <si>
    <t>Příplatek k odvozu suti a vybouraných hmot na skládku ZKD 1 km přes 1 km</t>
  </si>
  <si>
    <t>-2007004830</t>
  </si>
  <si>
    <t>Odvoz suti a vybouraných hmot na skládku nebo meziskládku se složením, na vzdálenost Příplatek k ceně za každý další započatý 1 km přes 1 km</t>
  </si>
  <si>
    <t>83,889*19 'Přepočtené koeficientem množství</t>
  </si>
  <si>
    <t>54</t>
  </si>
  <si>
    <t>997013861</t>
  </si>
  <si>
    <t>Poplatek za předání recyklačnímu zařízení stavebního odpadu z prostého betonu kód odpadu 17 01 01</t>
  </si>
  <si>
    <t>-367561946</t>
  </si>
  <si>
    <t>Poplatek za předání stavebního odpadu recyklačnímu zařízení z prostého betonu zatříděného do Katalogu odpadů pod kódem 17 01 01</t>
  </si>
  <si>
    <t>55</t>
  </si>
  <si>
    <t>997013862</t>
  </si>
  <si>
    <t>Poplatek za předání recyklačnímu zařízení stavebního odpadu z armovaného betonu kód odpadu 17 01 01</t>
  </si>
  <si>
    <t>2134206033</t>
  </si>
  <si>
    <t>Poplatek za předání stavebního odpadu recyklačnímu zařízení z armovaného betonu zatříděného do Katalogu odpadů pod kódem 17 01 01</t>
  </si>
  <si>
    <t>56</t>
  </si>
  <si>
    <t>997013863</t>
  </si>
  <si>
    <t>Poplatek za předání recyklačnímu zařízení stavebního odpadu cihelného kód odpadu 17 01 02</t>
  </si>
  <si>
    <t>-650991076</t>
  </si>
  <si>
    <t>Poplatek za předání stavebního odpadu recyklačnímu zařízení cihelného zatříděného do Katalogu odpadů pod kódem 17 01 02</t>
  </si>
  <si>
    <t>998</t>
  </si>
  <si>
    <t>Přesun hmot</t>
  </si>
  <si>
    <t>57</t>
  </si>
  <si>
    <t>998011008</t>
  </si>
  <si>
    <t>Přesun hmot pro budovy zděné s omezením mechanizace pro budovy v do 6 m</t>
  </si>
  <si>
    <t>1879694318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</si>
  <si>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</si>
  <si>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PSV</t>
  </si>
  <si>
    <t>Práce a dodávky PSV</t>
  </si>
  <si>
    <t>711</t>
  </si>
  <si>
    <t>Izolace proti vodě, vlhkosti a plynům</t>
  </si>
  <si>
    <t>58</t>
  </si>
  <si>
    <t>711131101</t>
  </si>
  <si>
    <t>Provedení izolace proti zemní vlhkosti pásy na sucho vodorovné AIP nebo tkaninou</t>
  </si>
  <si>
    <t>953941239</t>
  </si>
  <si>
    <t>Provedení izolace proti zemní vlhkosti pásy na sucho AIP nebo tkaniny na ploše vodorovné V</t>
  </si>
  <si>
    <t>109,74*4</t>
  </si>
  <si>
    <t>59</t>
  </si>
  <si>
    <t>69311175</t>
  </si>
  <si>
    <t>geotextilie PP s ÚV stabilizací 500g/m2</t>
  </si>
  <si>
    <t>-1484285435</t>
  </si>
  <si>
    <t>329,22*1,1655 'Přepočtené koeficientem množství</t>
  </si>
  <si>
    <t>60</t>
  </si>
  <si>
    <t>69311172</t>
  </si>
  <si>
    <t>geotextilie PP s ÚV stabilizací 300g/m2</t>
  </si>
  <si>
    <t>623146301</t>
  </si>
  <si>
    <t>109,74</t>
  </si>
  <si>
    <t>109,74*1,1655 'Přepočtené koeficientem množství</t>
  </si>
  <si>
    <t>61</t>
  </si>
  <si>
    <t>711471051</t>
  </si>
  <si>
    <t>Provedení vodorovné izolace proti tlakové vodě termoplasty lepenou fólií PVC</t>
  </si>
  <si>
    <t>2074043784</t>
  </si>
  <si>
    <t>Provedení izolace proti povrchové a podpovrchové tlakové vodě termoplasty na ploše vodorovné V folií PVC lepenou</t>
  </si>
  <si>
    <t>62</t>
  </si>
  <si>
    <t>RNL.35034KJ3</t>
  </si>
  <si>
    <t>ALKORPLAN 35034 zemní 1,5mm š.2,15m (43m2/role)</t>
  </si>
  <si>
    <t>-2004813048</t>
  </si>
  <si>
    <t>130,82*1,1655 'Přepočtené koeficientem množství</t>
  </si>
  <si>
    <t>63</t>
  </si>
  <si>
    <t>711472051</t>
  </si>
  <si>
    <t>Provedení svislé izolace proti tlakové vodě termoplasty lepenou fólií PVC</t>
  </si>
  <si>
    <t>-787234330</t>
  </si>
  <si>
    <t>Provedení izolace proti povrchové a podpovrchové tlakové vodě termoplasty na ploše svislé S folií PVC lepenou</t>
  </si>
  <si>
    <t>64</t>
  </si>
  <si>
    <t>1779038864</t>
  </si>
  <si>
    <t>5,4*1,221 'Přepočtené koeficientem množství</t>
  </si>
  <si>
    <t>65</t>
  </si>
  <si>
    <t>998711111</t>
  </si>
  <si>
    <t>Přesun hmot tonážní pro izolace proti vodě, vlhkosti a plynům s omezením mechanizace v objektech v do 6 m</t>
  </si>
  <si>
    <t>-875176749</t>
  </si>
  <si>
    <t>Přesun hmot pro izolace proti vodě, vlhkosti a plynům stanovený z hmotnosti přesunovaného materiálu vodorovná dopravní vzdálenost do 50 m s omezením mechanizace v objektech výšky do 6 m</t>
  </si>
  <si>
    <t>712</t>
  </si>
  <si>
    <t>Povlakové krytiny</t>
  </si>
  <si>
    <t>66</t>
  </si>
  <si>
    <t>712311101</t>
  </si>
  <si>
    <t>Provedení povlakové krytiny střech do 10° za studena lakem penetračním nebo asfaltovým</t>
  </si>
  <si>
    <t>-457060196</t>
  </si>
  <si>
    <t>Provedení povlakové krytiny střech plochých do 10° natěradly a tmely za studena nátěrem lakem penetračním nebo asfaltovým</t>
  </si>
  <si>
    <t>77,94</t>
  </si>
  <si>
    <t>(11,4+7,4)*2*0,8</t>
  </si>
  <si>
    <t>67</t>
  </si>
  <si>
    <t>11163150</t>
  </si>
  <si>
    <t>lak penetrační asfaltový</t>
  </si>
  <si>
    <t>439452127</t>
  </si>
  <si>
    <t>108,02*0,00032 'Přepočtené koeficientem množství</t>
  </si>
  <si>
    <t>68</t>
  </si>
  <si>
    <t>712331111</t>
  </si>
  <si>
    <t>Provedení povlakové krytiny střech do 10° podkladní vrstvy pásy na sucho samolepící</t>
  </si>
  <si>
    <t>-28631170</t>
  </si>
  <si>
    <t>Provedení povlakové krytiny střech plochých do 10° pásy na sucho podkladní samolepící asfaltový pás</t>
  </si>
  <si>
    <t>108,02</t>
  </si>
  <si>
    <t>69</t>
  </si>
  <si>
    <t>DEK.1010410010</t>
  </si>
  <si>
    <t>GLASTEK 30 STICKER PLUS (role/10m2) KVK</t>
  </si>
  <si>
    <t>791398291</t>
  </si>
  <si>
    <t>108,02*1,1655 'Přepočtené koeficientem množství</t>
  </si>
  <si>
    <t>70</t>
  </si>
  <si>
    <t>712363384</t>
  </si>
  <si>
    <t>Povlakové krytiny střech do 10° z tvarovaných poplastovaných lišt pro profily atypické výroby o větší rš</t>
  </si>
  <si>
    <t>875101936</t>
  </si>
  <si>
    <t>Povlakové krytiny střech plochých do 10° z tvarovaných poplastovaných lišt ostatní atypická výroba profilů o větší rš</t>
  </si>
  <si>
    <t>11,3*0,33</t>
  </si>
  <si>
    <t>11*0,66</t>
  </si>
  <si>
    <t>1,8*0,66</t>
  </si>
  <si>
    <t>7,4*0,5</t>
  </si>
  <si>
    <t>7*0,5</t>
  </si>
  <si>
    <t>Mezisoučet 5k</t>
  </si>
  <si>
    <t>71</t>
  </si>
  <si>
    <t>712363605</t>
  </si>
  <si>
    <t>Provedení povlak krytiny mechanicky kotvenou fólií do betonu TI tl přes 240 mm krajní pole, budova v do 18 m</t>
  </si>
  <si>
    <t>-1009854134</t>
  </si>
  <si>
    <t>Provedení povlakové krytiny střech plochých do 10° z mechanicky kotvených hydroizolačních fólií včetně položení fólie a horkovzdušného svaření tl. tepelné izolace přes 240 mm budovy výšky do 18 m, kotvené do betonu krajní pole</t>
  </si>
  <si>
    <t>72</t>
  </si>
  <si>
    <t>DEK.1015102100</t>
  </si>
  <si>
    <t>DEKPLAN 76 kotvený 1,5mm š.2,10m šedá (31,5m2)</t>
  </si>
  <si>
    <t>-1939575457</t>
  </si>
  <si>
    <t>77,94*1,1655 'Přepočtené koeficientem množství</t>
  </si>
  <si>
    <t>73</t>
  </si>
  <si>
    <t>712391171</t>
  </si>
  <si>
    <t>Provedení povlakové krytiny střech do 10° podkladní textilní vrstvy</t>
  </si>
  <si>
    <t>-816921667</t>
  </si>
  <si>
    <t>Provedení povlakové krytiny střech plochých do 10° -ostatní práce provedení vrstvy textilní podkladní</t>
  </si>
  <si>
    <t>74</t>
  </si>
  <si>
    <t>69311169</t>
  </si>
  <si>
    <t>geotextilie PP s ÚV stabilizací 200g/m2</t>
  </si>
  <si>
    <t>-1275286572</t>
  </si>
  <si>
    <t>77,94*1,155 'Přepočtené koeficientem množství</t>
  </si>
  <si>
    <t>75</t>
  </si>
  <si>
    <t>712861702</t>
  </si>
  <si>
    <t>Provedení povlakové krytiny vytažením na konstrukce fólií přilepenou bodově</t>
  </si>
  <si>
    <t>1934650882</t>
  </si>
  <si>
    <t>Provedení povlakové krytiny střech samostatným vytažením izolačního povlaku fólií na konstrukce převyšující úroveň střechy, přilepenou bodově</t>
  </si>
  <si>
    <t>(11,4+7,4)*2*0,6</t>
  </si>
  <si>
    <t>76</t>
  </si>
  <si>
    <t>DEK.1015102060</t>
  </si>
  <si>
    <t>DEKPLAN 76 kotvený 1,5mm š.1,05m šedá (21m2)</t>
  </si>
  <si>
    <t>149352854</t>
  </si>
  <si>
    <t>22,56*1,2 'Přepočtené koeficientem množství</t>
  </si>
  <si>
    <t>77</t>
  </si>
  <si>
    <t>998712111</t>
  </si>
  <si>
    <t>Přesun hmot tonážní pro krytiny povlakové s omezením mechanizace v objektech v do 6 m</t>
  </si>
  <si>
    <t>252125312</t>
  </si>
  <si>
    <t>Přesun hmot pro povlakové krytiny stanovený z hmotnosti přesunovaného materiálu vodorovná dopravní vzdálenost do 50 m s omezením mechanizace v objektech výšky do 6 m</t>
  </si>
  <si>
    <t>713</t>
  </si>
  <si>
    <t>Izolace tepelné</t>
  </si>
  <si>
    <t>78</t>
  </si>
  <si>
    <t>713123211</t>
  </si>
  <si>
    <t>Montáž tepelné izolace z XPS tepelně izolačního systému základové desky svisle 1 vrstva do 100 mm</t>
  </si>
  <si>
    <t>910396309</t>
  </si>
  <si>
    <t>Montáž tepelně izolačního systému základové desky z XPS desek na svislé ploše přilepených nízkoexpanzní (PUR) pěnou jednovrstvého tloušťky izolace do 100 mm</t>
  </si>
  <si>
    <t>P</t>
  </si>
  <si>
    <t>Poznámka k položce:_x000d_
5i3</t>
  </si>
  <si>
    <t>79</t>
  </si>
  <si>
    <t>28376414</t>
  </si>
  <si>
    <t>deska XPS hrana polodrážková a hladký povrch 300kPA λ=0,035 tl 20mm</t>
  </si>
  <si>
    <t>1167183088</t>
  </si>
  <si>
    <t>16,76*1,08 'Přepočtené koeficientem množství</t>
  </si>
  <si>
    <t>80</t>
  </si>
  <si>
    <t>713123212</t>
  </si>
  <si>
    <t>Montáž tepelné izolace z XPS tepelně izolačního systému základové desky svisle 1 vrstva přes 100 do 200 mm</t>
  </si>
  <si>
    <t>1250747902</t>
  </si>
  <si>
    <t>Montáž tepelně izolačního systému základové desky z XPS desek na svislé ploše přilepených nízkoexpanzní (PUR) pěnou jednovrstvého tloušťky izolace přes 100 do 200 mm</t>
  </si>
  <si>
    <t>Poznámka k položce:_x000d_
5i2</t>
  </si>
  <si>
    <t>81</t>
  </si>
  <si>
    <t>28376459</t>
  </si>
  <si>
    <t>deska XPS hrana polodrážková a hladký povrch 500kPA λ=0,035 tl 140mm</t>
  </si>
  <si>
    <t>-1518425315</t>
  </si>
  <si>
    <t>29,96*1,08 'Přepočtené koeficientem množství</t>
  </si>
  <si>
    <t>82</t>
  </si>
  <si>
    <t>713141135</t>
  </si>
  <si>
    <t>Montáž izolace tepelné střech plochých lepené za studena bodově 1 vrstva rohoží, pásů, dílců, desek</t>
  </si>
  <si>
    <t>590732699</t>
  </si>
  <si>
    <t>Montáž tepelné izolace střech plochých rohožemi, pásy, deskami, dílci, bloky (izolační materiál ve specifikaci) přilepenými za studena jednovrstvá bodově</t>
  </si>
  <si>
    <t>77,94*2 'Přepočtené koeficientem množství</t>
  </si>
  <si>
    <t>83</t>
  </si>
  <si>
    <t>28372320</t>
  </si>
  <si>
    <t>deska EPS 100 pro konstrukce s běžným zatížením λ=0,037 tl 180mm</t>
  </si>
  <si>
    <t>1004914339</t>
  </si>
  <si>
    <t>77,94*1,05 'Přepočtené koeficientem množství</t>
  </si>
  <si>
    <t>84</t>
  </si>
  <si>
    <t>63140402</t>
  </si>
  <si>
    <t>deska tepelně izolační minerální plochých střech dvouvrstvá λ=0,038-0,039 tl 80mm</t>
  </si>
  <si>
    <t>1663066209</t>
  </si>
  <si>
    <t>85</t>
  </si>
  <si>
    <t>998713111</t>
  </si>
  <si>
    <t>Přesun hmot tonážní pro izolace tepelné s omezením mechanizace v objektech v do 6 m</t>
  </si>
  <si>
    <t>1038304334</t>
  </si>
  <si>
    <t>Přesun hmot pro izolace tepelné stanovený z hmotnosti přesunovaného materiálu vodorovná dopravní vzdálenost do 50 m s omezením mechanizace v objektech výšky do 6 m</t>
  </si>
  <si>
    <t>751</t>
  </si>
  <si>
    <t>Vzduchotechnika</t>
  </si>
  <si>
    <t>86</t>
  </si>
  <si>
    <t>751398054</t>
  </si>
  <si>
    <t>Montáž protidešťové žaluzie nebo žaluziové klapky na čtyřhranné potrubí přes 0,450 do 0,600 m2</t>
  </si>
  <si>
    <t>kus</t>
  </si>
  <si>
    <t>-1066127206</t>
  </si>
  <si>
    <t>Montáž ostatních zařízení protidešťové žaluzie nebo žaluziové klapky na čtyřhranné potrubí, průřezu přes 0,450 do 0,600 m2</t>
  </si>
  <si>
    <t>87</t>
  </si>
  <si>
    <t>258R1</t>
  </si>
  <si>
    <t>mřížka 5o1</t>
  </si>
  <si>
    <t>-1288568443</t>
  </si>
  <si>
    <t>88</t>
  </si>
  <si>
    <t>258R2</t>
  </si>
  <si>
    <t>mřížka 5o2</t>
  </si>
  <si>
    <t>-1498610085</t>
  </si>
  <si>
    <t>767</t>
  </si>
  <si>
    <t>Konstrukce zámečnické</t>
  </si>
  <si>
    <t>89</t>
  </si>
  <si>
    <t>767651113</t>
  </si>
  <si>
    <t>Montáž vrat garážových sekčních zajížděcích pod strop pl přes 9 do 13 m2</t>
  </si>
  <si>
    <t>-894009645</t>
  </si>
  <si>
    <t>Montáž vrat garážových nebo průmyslových sekčních zajížděcích pod strop, plochy přes 9 do 13 m2</t>
  </si>
  <si>
    <t>90</t>
  </si>
  <si>
    <t>963R1</t>
  </si>
  <si>
    <t>vrata 3x3,65m specifikace dle 105-3s_2</t>
  </si>
  <si>
    <t>-1686459995</t>
  </si>
  <si>
    <t>91</t>
  </si>
  <si>
    <t>767881112</t>
  </si>
  <si>
    <t>Montáž bodů záchytného systému do železobetonu chemickou kotvou</t>
  </si>
  <si>
    <t>142676976</t>
  </si>
  <si>
    <t>Montáž záchytného systému proti pádu bodů samostatných nebo v systému s poddajným kotvícím vedením do železobetonu chemickou kotvou</t>
  </si>
  <si>
    <t>92</t>
  </si>
  <si>
    <t>70921326</t>
  </si>
  <si>
    <t>bod kotvicí pro betonové konstrukce pomocí rozpěrné kotvy nebo chemické kotvy dl 200mm</t>
  </si>
  <si>
    <t>-2013269721</t>
  </si>
  <si>
    <t>777</t>
  </si>
  <si>
    <t>Podlahy lité</t>
  </si>
  <si>
    <t>93</t>
  </si>
  <si>
    <t>777111111</t>
  </si>
  <si>
    <t>Vysátí podkladu před provedením lité podlahy</t>
  </si>
  <si>
    <t>-733927226</t>
  </si>
  <si>
    <t>Příprava podkladu před provedením litých podlah vysátí</t>
  </si>
  <si>
    <t>94</t>
  </si>
  <si>
    <t>777111123</t>
  </si>
  <si>
    <t>Strojní broušení podkladu před provedením lité podlahy</t>
  </si>
  <si>
    <t>-843115719</t>
  </si>
  <si>
    <t>Příprava podkladu před provedením litých podlah obroušení strojní</t>
  </si>
  <si>
    <t>95</t>
  </si>
  <si>
    <t>777131111R</t>
  </si>
  <si>
    <t>skladba Sikafloor</t>
  </si>
  <si>
    <t>1641786569</t>
  </si>
  <si>
    <t>Poznámka k položce:_x000d_
PX310 Garáž &amp; beton lesk_x000d_
SIKAfloor ProSeal - 12_x000d_
SIKAfloor - 2 SynTop</t>
  </si>
  <si>
    <t>96</t>
  </si>
  <si>
    <t>998777111</t>
  </si>
  <si>
    <t>Přesun hmot tonážní pro podlahy lité s omezením mechanizace v objektech v do 6 m</t>
  </si>
  <si>
    <t>-83882644</t>
  </si>
  <si>
    <t>Přesun hmot pro podlahy lité stanovený z hmotnosti přesunovaného materiálu vodorovná dopravní vzdálenost do 50 m s omezením mechanizace v objektech výšky do 6 m</t>
  </si>
  <si>
    <t>784</t>
  </si>
  <si>
    <t>Dokončovací práce - malby a tapety</t>
  </si>
  <si>
    <t>97</t>
  </si>
  <si>
    <t>784111001</t>
  </si>
  <si>
    <t>Oprášení (ometení ) podkladu v místnostech v do 3,80 m</t>
  </si>
  <si>
    <t>438635057</t>
  </si>
  <si>
    <t>Oprášení (ometení) podkladu v místnostech výšky do 3,80 m</t>
  </si>
  <si>
    <t>127,545+201,29+72,8</t>
  </si>
  <si>
    <t>98</t>
  </si>
  <si>
    <t>784181105</t>
  </si>
  <si>
    <t>Základní akrylátová jednonásobná bezbarvá penetrace podkladu v místnostech v přes 5,00 m</t>
  </si>
  <si>
    <t>-146046974</t>
  </si>
  <si>
    <t>Penetrace podkladu jednonásobná základní akrylátová bezbarvá v místnostech výšky přes 5,00 m</t>
  </si>
  <si>
    <t>99</t>
  </si>
  <si>
    <t>784221105</t>
  </si>
  <si>
    <t>Dvojnásobné bílé malby ze směsí za sucha dobře otěruvzdorných v místnostech přes 5,00 m</t>
  </si>
  <si>
    <t>1370101940</t>
  </si>
  <si>
    <t>Malby z malířských směsí otěruvzdorných za sucha dvojnásobné, bílé za sucha otěruvzdorné dobře v místnostech výšky přes 5,00 m</t>
  </si>
  <si>
    <t>02 - Přípojky vody a kanalizace</t>
  </si>
  <si>
    <t xml:space="preserve">    8 - Vedení trubní dálková a přípojná</t>
  </si>
  <si>
    <t>132212131</t>
  </si>
  <si>
    <t>Hloubení nezapažených rýh šířky do 800 mm v soudržných horninách třídy těžitelnosti I skupiny 3 ručně</t>
  </si>
  <si>
    <t>867149985</t>
  </si>
  <si>
    <t>Hloubení nezapažených rýh šířky do 800 mm ručně s urovnáním dna do předepsaného profilu a spádu v hornině třídy těžitelnosti I skupiny 3 soudržných</t>
  </si>
  <si>
    <t>132254102</t>
  </si>
  <si>
    <t>Hloubení rýh zapažených š do 800 mm v hornině třídy těžitelnosti I skupiny 3 objem do 50 m3 strojně</t>
  </si>
  <si>
    <t>-1372188986</t>
  </si>
  <si>
    <t>Hloubení zapažených rýh šířky do 800 mm strojně s urovnáním dna do předepsaného profilu a spádu v hornině třídy těžitelnosti I skupiny 3 přes 20 do 50 m3</t>
  </si>
  <si>
    <t>9*1*(1,45+1,2)/2</t>
  </si>
  <si>
    <t>7*0,8*1,2</t>
  </si>
  <si>
    <t>2*1*1,45+2*2*1,35</t>
  </si>
  <si>
    <t>-1522579137</t>
  </si>
  <si>
    <t>26,945+1,5-17,714</t>
  </si>
  <si>
    <t>174151101</t>
  </si>
  <si>
    <t>Zásyp jam, šachet rýh nebo kolem objektů sypaninou se zhutněním</t>
  </si>
  <si>
    <t>1948676912</t>
  </si>
  <si>
    <t>Zásyp sypaninou z jakékoliv horniny strojně s uložením výkopku ve vrstvách se zhutněním jam, šachet, rýh nebo kolem objektů v těchto vykopávkách</t>
  </si>
  <si>
    <t>26,945+1,5</t>
  </si>
  <si>
    <t>-1,46-6,01</t>
  </si>
  <si>
    <t>-(PI*0,62*0,62*2,7)</t>
  </si>
  <si>
    <t>175151101</t>
  </si>
  <si>
    <t>Obsypání potrubí strojně sypaninou bez prohození, uloženou do 3 m</t>
  </si>
  <si>
    <t>-1251112333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</si>
  <si>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</si>
  <si>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9*1*0,45</t>
  </si>
  <si>
    <t>7*0,8*0,35</t>
  </si>
  <si>
    <t>58337303</t>
  </si>
  <si>
    <t>štěrkopísek frakce 0/8</t>
  </si>
  <si>
    <t>-1675869835</t>
  </si>
  <si>
    <t>6,01*2 'Přepočtené koeficientem množství</t>
  </si>
  <si>
    <t>181951112</t>
  </si>
  <si>
    <t>Úprava pláně v hornině třídy těžitelnosti I skupiny 1 až 3 se zhutněním strojně</t>
  </si>
  <si>
    <t>775842988</t>
  </si>
  <si>
    <t>Úprava pláně vyrovnáním výškových rozdílů strojně v hornině třídy těžitelnosti I, skupiny 1 až 3 se zhutněním</t>
  </si>
  <si>
    <t>9*1+7*0,8</t>
  </si>
  <si>
    <t>451572111</t>
  </si>
  <si>
    <t>Lože pod potrubí otevřený výkop z kameniva drobného těženého</t>
  </si>
  <si>
    <t>-1760511486</t>
  </si>
  <si>
    <t>Lože pod potrubí, stoky a drobné objekty v otevřeném výkopu z kameniva drobného těženého 0 až 4 mm</t>
  </si>
  <si>
    <t>9*1*0,1</t>
  </si>
  <si>
    <t>7*0,8*0,1</t>
  </si>
  <si>
    <t>Vedení trubní dálková a přípojná</t>
  </si>
  <si>
    <t>871171211</t>
  </si>
  <si>
    <t>Montáž potrubí z PE100 RC SDR 11 otevřený výkop svařovaných elektrotvarovkou d 40 x 3,7 mm</t>
  </si>
  <si>
    <t>1630470866</t>
  </si>
  <si>
    <t>Montáž vodovodního potrubí z polyetylenu PE100 RC v otevřeném výkopu svařovaných elektrotvarovkou SDR 11/PN16 d 40 x 3,7 mm</t>
  </si>
  <si>
    <t>28613501</t>
  </si>
  <si>
    <t>potrubí vodovodní dvouvrstvé PE100 RC SDR11 40x3,7mm</t>
  </si>
  <si>
    <t>1098477092</t>
  </si>
  <si>
    <t>8*1,015 'Přepočtené koeficientem množství</t>
  </si>
  <si>
    <t>871313121</t>
  </si>
  <si>
    <t>Montáž kanalizačního potrubí hladkého plnostěnného SN 8 z PVC-U DN 160</t>
  </si>
  <si>
    <t>-211144197</t>
  </si>
  <si>
    <t>Montáž kanalizačního potrubí z tvrdého PVC-U hladkého plnostěnného tuhost SN 8 DN 160</t>
  </si>
  <si>
    <t>28611165</t>
  </si>
  <si>
    <t>trubka kanalizační PVC-U plnostěnná jednovrstvá DN 160x3000mm SN8</t>
  </si>
  <si>
    <t>-316068086</t>
  </si>
  <si>
    <t>11*1,03 'Přepočtené koeficientem množství</t>
  </si>
  <si>
    <t>877310410</t>
  </si>
  <si>
    <t>Montáž kolen na kanalizačním potrubí z PP trub korugovaných DN 150</t>
  </si>
  <si>
    <t>468585375</t>
  </si>
  <si>
    <t>Montáž tvarovek na kanalizačním plastovém potrubí z PP nebo PVC-U korugovaného nebo žebrovaného kolen DN 150</t>
  </si>
  <si>
    <t>28611898</t>
  </si>
  <si>
    <t>koleno kanalizační PP KG SN10 160x87°</t>
  </si>
  <si>
    <t>1547633801</t>
  </si>
  <si>
    <t>891249111</t>
  </si>
  <si>
    <t>Montáž navrtávacích pasů na potrubí z jakýchkoli trub DN 80</t>
  </si>
  <si>
    <t>-1644582758</t>
  </si>
  <si>
    <t>Montáž vodovodních armatur na potrubí navrtávacích pasů s ventilem Jt 1 MPa, na potrubí z trub litinových, ocelových nebo plastických hmot DN 80</t>
  </si>
  <si>
    <t>42271412</t>
  </si>
  <si>
    <t>pás navrtávací z tvárné litiny DN 80, pro litinové a ocelové potrubí, se závitovým výstupem 1",5/4",6/4",2"</t>
  </si>
  <si>
    <t>882416579</t>
  </si>
  <si>
    <t>42291056</t>
  </si>
  <si>
    <t>souprava zemní pro navrtávací pas s kohoutem Rd 1,25m</t>
  </si>
  <si>
    <t>1464870118</t>
  </si>
  <si>
    <t>894410102</t>
  </si>
  <si>
    <t>Osazení betonových dílců pro kanalizační šachty DN 1000 šachtové dno výšky 800 mm</t>
  </si>
  <si>
    <t>231457893</t>
  </si>
  <si>
    <t>Osazení betonových dílců šachet kanalizačních dno DN 1000, výšky 800 mm</t>
  </si>
  <si>
    <t>59224338</t>
  </si>
  <si>
    <t>dno betonové šachty DN 1000 kanalizační výšky 80cm</t>
  </si>
  <si>
    <t>-860752854</t>
  </si>
  <si>
    <t>894410211</t>
  </si>
  <si>
    <t>Osazení betonových dílců pro kanalizační šachty DN 1000 skruž rovná výšky 250 mm</t>
  </si>
  <si>
    <t>568950480</t>
  </si>
  <si>
    <t>Osazení betonových dílců šachet kanalizačních skruž rovná DN 1000, výšky 250 mm</t>
  </si>
  <si>
    <t>59224066</t>
  </si>
  <si>
    <t>skruž betonová DN 1000x250 PS 100x25x12cm</t>
  </si>
  <si>
    <t>-428463375</t>
  </si>
  <si>
    <t>894410212</t>
  </si>
  <si>
    <t>Osazení betonových dílců pro kanalizační šachty DN 1000 skruž rovná výšky 500 mm</t>
  </si>
  <si>
    <t>-770103519</t>
  </si>
  <si>
    <t>Osazení betonových dílců šachet kanalizačních skruž rovná DN 1000, výšky 500 mm</t>
  </si>
  <si>
    <t>59224067</t>
  </si>
  <si>
    <t>skruž betonová DN 1000x500 100x50x12cm</t>
  </si>
  <si>
    <t>723306950</t>
  </si>
  <si>
    <t>894410232</t>
  </si>
  <si>
    <t>Osazení betonových dílců pro kanalizační šachty DN 1000 skruž přechodová (konus)</t>
  </si>
  <si>
    <t>923175661</t>
  </si>
  <si>
    <t>Osazení betonových dílců šachet kanalizačních skruž přechodová (konus) DN 1000</t>
  </si>
  <si>
    <t>59224312</t>
  </si>
  <si>
    <t>konus betonové šachty DN 1000 kanalizační 100x62,5x58cm tl stěny 12 stupadla poplastovaná</t>
  </si>
  <si>
    <t>-2131589020</t>
  </si>
  <si>
    <t>899104112</t>
  </si>
  <si>
    <t>Osazení poklopů litinových, ocelových nebo železobetonových včetně rámů pro třídu zatížení D400, E600</t>
  </si>
  <si>
    <t>-384750360</t>
  </si>
  <si>
    <t>Osazení poklopů šachtových litinových, ocelových nebo železobetonových včetně rámů pro třídu zatížení D400, E600</t>
  </si>
  <si>
    <t>28661935</t>
  </si>
  <si>
    <t>poklop šachtový litinový DN 600 pro třídu zatížení D400</t>
  </si>
  <si>
    <t>1954429012</t>
  </si>
  <si>
    <t>899121102</t>
  </si>
  <si>
    <t>Osazení poklopů uličních plastových šoupátkových</t>
  </si>
  <si>
    <t>969877280</t>
  </si>
  <si>
    <t>Osazení poklopů uličních s pevným rámem plastových šoupátkových</t>
  </si>
  <si>
    <t>56230633</t>
  </si>
  <si>
    <t>poklop uliční šoupátkový kulatý plastový PA s litinovým víkem</t>
  </si>
  <si>
    <t>-1430984746</t>
  </si>
  <si>
    <t>998276101</t>
  </si>
  <si>
    <t>Přesun hmot pro trubní vedení z trub z plastických hmot otevřený výkop</t>
  </si>
  <si>
    <t>1841725062</t>
  </si>
  <si>
    <t>Přesun hmot pro trubní vedení hloubené z trub z plastických hmot nebo sklolaminátových pro vodovody, kanalizace, teplovody, produktovody v otevřeném výkopu dopravní vzdálenost do 15 m</t>
  </si>
  <si>
    <t>03 - ZTI</t>
  </si>
  <si>
    <t xml:space="preserve">    721 - Zdravotechnika - vnitřní kanalizace</t>
  </si>
  <si>
    <t xml:space="preserve">    722 - Zdravotechnika - vnitřní vodovod</t>
  </si>
  <si>
    <t>721</t>
  </si>
  <si>
    <t>Zdravotechnika - vnitřní kanalizace</t>
  </si>
  <si>
    <t>721173316</t>
  </si>
  <si>
    <t>Potrubí kanalizační z PVC SN 4 dešťové DN 125</t>
  </si>
  <si>
    <t>354678442</t>
  </si>
  <si>
    <t>Potrubí z trub PVC SN4 dešťové DN 125</t>
  </si>
  <si>
    <t>721173401</t>
  </si>
  <si>
    <t>Potrubí kanalizační z PVC SN 4 svodné DN 110</t>
  </si>
  <si>
    <t>1642910964</t>
  </si>
  <si>
    <t>Potrubí z trub PVC SN4 svodné (ležaté) DN 110</t>
  </si>
  <si>
    <t>721173402</t>
  </si>
  <si>
    <t>Potrubí kanalizační z PVC SN 4 svodné DN 125</t>
  </si>
  <si>
    <t>2110029740</t>
  </si>
  <si>
    <t>Potrubí z trub PVC SN4 svodné (ležaté) DN 125</t>
  </si>
  <si>
    <t>721174024</t>
  </si>
  <si>
    <t>Potrubí kanalizační z PP odpadní DN 75</t>
  </si>
  <si>
    <t>-1812373010</t>
  </si>
  <si>
    <t>Potrubí z trub polypropylenových odpadní (svislé) DN 75</t>
  </si>
  <si>
    <t>721194109</t>
  </si>
  <si>
    <t>Vyvedení a upevnění odpadních výpustek DN 110</t>
  </si>
  <si>
    <t>-539665584</t>
  </si>
  <si>
    <t>Vyměření přípojek na potrubí vyvedení a upevnění odpadních výpustek DN 110</t>
  </si>
  <si>
    <t>721211403</t>
  </si>
  <si>
    <t>Vpusť podlahová s vodorovným odtokem DN 50/75 s kulovým kloubem mřížka nerez 115x115</t>
  </si>
  <si>
    <t>-177721927</t>
  </si>
  <si>
    <t>Podlahové vpusti s vodorovným odtokem DN 50/75 s kulovým kloubem, mřížka nerez 115x115</t>
  </si>
  <si>
    <t>721233203</t>
  </si>
  <si>
    <t>Střešní vtok polypropylen PP s asfaltovou manžetou pro pochozí střechy svislý odtok DN 125</t>
  </si>
  <si>
    <t>-12586565</t>
  </si>
  <si>
    <t>Střešní vtoky (vpusti) polypropylenové (PP) pro pochůzné střechy s odtokem svislým standardní asfaltová manžeta nebo PVC příruba DN 125</t>
  </si>
  <si>
    <t>721274122</t>
  </si>
  <si>
    <t>Přivzdušňovací ventil vnitřní odpadních potrubí DN 70</t>
  </si>
  <si>
    <t>1652298119</t>
  </si>
  <si>
    <t>Ventily přivzdušňovací odpadních potrubí vnitřní DN 70</t>
  </si>
  <si>
    <t>721290111</t>
  </si>
  <si>
    <t>Zkouška těsnosti potrubí kanalizace vodou DN do 125</t>
  </si>
  <si>
    <t>-287071737</t>
  </si>
  <si>
    <t>Zkouška těsnosti kanalizace v objektech vodou do DN 125</t>
  </si>
  <si>
    <t>722</t>
  </si>
  <si>
    <t>Zdravotechnika - vnitřní vodovod</t>
  </si>
  <si>
    <t>722174003</t>
  </si>
  <si>
    <t>Potrubí vodovodní plastové PPR S3,2 spojované svařováním D 25x3,5 mm</t>
  </si>
  <si>
    <t>2130642095</t>
  </si>
  <si>
    <t>Potrubí z trubek polypropylenových spojovaných svařováním z jednovrstvého PP-R S3,2 (PN 16) D 25/3,5</t>
  </si>
  <si>
    <t>722174004</t>
  </si>
  <si>
    <t>Potrubí vodovodní plastové PPR S3,2 spojované svařováním D 32x4,4 mm</t>
  </si>
  <si>
    <t>-445560214</t>
  </si>
  <si>
    <t>Potrubí z trubek polypropylenových spojovaných svařováním z jednovrstvého PP-R S3,2 (PN 16) D 32/4,4</t>
  </si>
  <si>
    <t>722174005</t>
  </si>
  <si>
    <t>Potrubí vodovodní plastové PPR S3,2 spojované svařováním D 40x5,5 mm</t>
  </si>
  <si>
    <t>-1705238757</t>
  </si>
  <si>
    <t>Potrubí z trubek polypropylenových spojovaných svařováním z jednovrstvého PP-R S3,2 (PN 16) D 40/5,5</t>
  </si>
  <si>
    <t>722181128</t>
  </si>
  <si>
    <t>Ochrana vodovodního potrubí zvuk tlumícími objímkami DN přes 100 do 200 mm</t>
  </si>
  <si>
    <t>-1365732246</t>
  </si>
  <si>
    <t>Ochrana potrubí zvuk tlumícími objímkami DN přes 100 do 200 mm</t>
  </si>
  <si>
    <t>722181232</t>
  </si>
  <si>
    <t>Ochrana vodovodního potrubí přilepenými termoizolačními trubicemi z PE tl přes 9 do 13 mm DN přes 22 do 45 mm</t>
  </si>
  <si>
    <t>172985446</t>
  </si>
  <si>
    <t>Ochrana potrubí termoizolačními trubicemi z pěnového polyetylenu PE přilepenými v příčných a podélných spojích, tloušťky izolace přes 9 do 13 mm, vnitřního průměru izolace DN přes 22 do 45 mm</t>
  </si>
  <si>
    <t>722224154</t>
  </si>
  <si>
    <t>Kulový kohout zahradní s vnějším závitem a páčkou PN 15, T 120°C G 1"</t>
  </si>
  <si>
    <t>628812747</t>
  </si>
  <si>
    <t>Armatury s jedním závitem ventily kulové zahradní uzávěry PN 15 do 120° C G 1"</t>
  </si>
  <si>
    <t>722230104</t>
  </si>
  <si>
    <t>Ventil přímý G 5/4" se dvěma závity</t>
  </si>
  <si>
    <t>-1065574018</t>
  </si>
  <si>
    <t>Armatury se dvěma závity ventily přímé G 5/4"</t>
  </si>
  <si>
    <t>722231075</t>
  </si>
  <si>
    <t>Ventil zpětný mosazný G 5/4" PN 10 do 110°C se dvěma závity</t>
  </si>
  <si>
    <t>-1885944669</t>
  </si>
  <si>
    <t>Armatury se dvěma závity ventily zpětné mosazné PN 10 do 110°C G 5/4"</t>
  </si>
  <si>
    <t>04 - KAB.ROZVODY NN DO 1KV</t>
  </si>
  <si>
    <t>Pol1</t>
  </si>
  <si>
    <t xml:space="preserve">Hlavní výkonový jistič In 3200 A, Icu 66 kA / 415 V, nadproudová spoušť ETU300 (LSI), otočné spínače, Ir 1280 ÷ 3200 A, Isd (1,5 ÷ 10)x In, Ii (1,5 ÷ 15)x In, 3pól, výsuvné provedení, zadní horizontální přívod, ruční pohon, AUX 2NO + 2NC, S24, RTC včetně </t>
  </si>
  <si>
    <t>ks</t>
  </si>
  <si>
    <t>Hlavní výkonový jistič In 3200 A, Icu 66 kA / 415 V, nadproudová spoušť ETU300 (LSI), otočné spínače, Ir 1280 ÷ 3200 A, Isd (1,5 ÷ 10)x In, Ii (1,5 ÷ 15)x In, 3pól, výsuvné provedení, zadní horizontální přívod, ruční pohon, AUX 2NO + 2NC, S24, RTC včetně sady přípojnic (obdobýcnh parametrů 3WA1232-3AB32-0AA0 3WA12)</t>
  </si>
  <si>
    <t>Pol2</t>
  </si>
  <si>
    <t>Kabel jednožilový CU YY 400</t>
  </si>
  <si>
    <t>Pol3</t>
  </si>
  <si>
    <t>Lisovací kab. oka CU 400</t>
  </si>
  <si>
    <t>Pol4</t>
  </si>
  <si>
    <t>Kabel 400V CYKY-J 4x25</t>
  </si>
  <si>
    <t>Pol5</t>
  </si>
  <si>
    <t>Kabel 400V CYKY-J 4x16</t>
  </si>
  <si>
    <t>Pol6</t>
  </si>
  <si>
    <t>Kabel 400V CYKY-J 5x6</t>
  </si>
  <si>
    <t>Pol7</t>
  </si>
  <si>
    <t>Kabel 400V CYKY-J 5x2,5</t>
  </si>
  <si>
    <t>Pol8</t>
  </si>
  <si>
    <t>Kabel 400V CYKY-J 5x1,5</t>
  </si>
  <si>
    <t>Pol9</t>
  </si>
  <si>
    <t>Kabel 400V CYKY-J 5x1,5 s požární odolností B2ca, s1, d1</t>
  </si>
  <si>
    <t>Pol10</t>
  </si>
  <si>
    <t>Kabel 230V CYKY-J 3x1,5</t>
  </si>
  <si>
    <t>Pol11</t>
  </si>
  <si>
    <t>Kabel UTP C6 stíněný</t>
  </si>
  <si>
    <t>Pol12</t>
  </si>
  <si>
    <t>Lano Fe pr.6mm s PVC izolací</t>
  </si>
  <si>
    <t>Pol13</t>
  </si>
  <si>
    <t>CYa 25mm zž</t>
  </si>
  <si>
    <t>Pol14</t>
  </si>
  <si>
    <t>CYa 6mm zž</t>
  </si>
  <si>
    <t>Pol15</t>
  </si>
  <si>
    <t>Kab.žlab samonosný 400x110mm pozink včetně výložníků a spojek</t>
  </si>
  <si>
    <t>Pol16</t>
  </si>
  <si>
    <t>Kab. popis. štítek</t>
  </si>
  <si>
    <t>Pol17</t>
  </si>
  <si>
    <t>Vypínač nástěnný č.1 230V/10A,IP44</t>
  </si>
  <si>
    <t>Pol18</t>
  </si>
  <si>
    <t>Vypínač nástěnný č.6 230V/10A,IP44</t>
  </si>
  <si>
    <t>Pol19</t>
  </si>
  <si>
    <t>LED zářivka nástěnná 230V/IP44, 38-50W</t>
  </si>
  <si>
    <t>Pol20</t>
  </si>
  <si>
    <t>LED nouzové osv. 230V s bat. zdrojem 60min. IP44</t>
  </si>
  <si>
    <t>Pol21</t>
  </si>
  <si>
    <t>Venkovní nástěnné LED osv. s PIR čidlem 230V/IP44</t>
  </si>
  <si>
    <t>Pol22</t>
  </si>
  <si>
    <t>Zásuvková nástěnná skříň 3x230V,1x400V/16A/IP54</t>
  </si>
  <si>
    <t>Pol23</t>
  </si>
  <si>
    <t>Kotevní šroub M16 s okem do zdi</t>
  </si>
  <si>
    <t>Pol24</t>
  </si>
  <si>
    <t>Svorkovnice HOP/MET v PVC krabici na zeď vč. vývodek</t>
  </si>
  <si>
    <t>Pol25</t>
  </si>
  <si>
    <t>Nástěnné tlačítko totál stop NO/NC 230V/6A, IP44</t>
  </si>
  <si>
    <t>Pol26</t>
  </si>
  <si>
    <t>Rozvaděč nástěnný ocel. In63A, 230/400V, IP44, IK10, 72mod. včetně kab. průchodek 20ks pr.13-16mm</t>
  </si>
  <si>
    <t>Pol27</t>
  </si>
  <si>
    <t>Hl. vyp. 63A s napěťovou spouští 230V</t>
  </si>
  <si>
    <t>Pol28</t>
  </si>
  <si>
    <t>Jistič 6A/B/1/10kA</t>
  </si>
  <si>
    <t>Pol29</t>
  </si>
  <si>
    <t>Jistič 10A/B/1/10kA</t>
  </si>
  <si>
    <t>Pol30</t>
  </si>
  <si>
    <t>Jistič 16A/B/1/10kA</t>
  </si>
  <si>
    <t>Pol31</t>
  </si>
  <si>
    <t>Jistič 16A/B/3/10kA</t>
  </si>
  <si>
    <t>Pol32</t>
  </si>
  <si>
    <t>Proudový chránič 10A/2/B/0,03A, typ A</t>
  </si>
  <si>
    <t>Pol33</t>
  </si>
  <si>
    <t>Proudový chránič 40A/4/0,03A, typ A</t>
  </si>
  <si>
    <t>Pol34</t>
  </si>
  <si>
    <t>Jistič 25A/C/3/10kA</t>
  </si>
  <si>
    <t>Pol35</t>
  </si>
  <si>
    <t>Výplet a zapojení rozvaděče</t>
  </si>
  <si>
    <t>Pol36</t>
  </si>
  <si>
    <t>Propojovací hřebem k jističům CU, 63A, + DIN lišta</t>
  </si>
  <si>
    <t>Pol37</t>
  </si>
  <si>
    <t>Omezovač přepětí typ 1+2 (B+C) (L1,L2,L3) 12,5kA/ TN-C</t>
  </si>
  <si>
    <t>Pol38</t>
  </si>
  <si>
    <t>Protipožární ucpávka s odolností EI45, rozměr 10x30cm</t>
  </si>
  <si>
    <t>Pol39</t>
  </si>
  <si>
    <t>Lišta vkládací LV 40x40mm</t>
  </si>
  <si>
    <t>05 - OCHRANA PŘED BLESKEM</t>
  </si>
  <si>
    <t>Pol40</t>
  </si>
  <si>
    <t>Drát AlMgSi pr.8mm</t>
  </si>
  <si>
    <t>Pol41</t>
  </si>
  <si>
    <t>Drát FeZn pr.10mm</t>
  </si>
  <si>
    <t>Pol42</t>
  </si>
  <si>
    <t>Svorka zkušební SZ, FEZN</t>
  </si>
  <si>
    <t>Pol43</t>
  </si>
  <si>
    <t>Svorka SS, FEZN</t>
  </si>
  <si>
    <t>Pol44</t>
  </si>
  <si>
    <t>Svorka SR02b, FEZN</t>
  </si>
  <si>
    <t>Pol45</t>
  </si>
  <si>
    <t>Svorka SR03b, FEZN</t>
  </si>
  <si>
    <t>Pol46</t>
  </si>
  <si>
    <t>Jímací tyč 1m z FeZn drátu pr.8mm</t>
  </si>
  <si>
    <t>Pol47</t>
  </si>
  <si>
    <t>Svorka SP1 připojovací , FeZn</t>
  </si>
  <si>
    <t>Pol48</t>
  </si>
  <si>
    <t>Průraz cihlovou zdí do pr.20mm, v délce do 400mm</t>
  </si>
  <si>
    <t>Pol49</t>
  </si>
  <si>
    <t>Plastové číslo svodu</t>
  </si>
  <si>
    <t>Pol50</t>
  </si>
  <si>
    <t>Antikorozní nátěr</t>
  </si>
  <si>
    <t>l</t>
  </si>
  <si>
    <t>Pol51</t>
  </si>
  <si>
    <t>Podpěra vedení PV21c</t>
  </si>
  <si>
    <t>Pol52</t>
  </si>
  <si>
    <t>Svorka Soc na okapy+žlaby</t>
  </si>
  <si>
    <t>Pol53</t>
  </si>
  <si>
    <t>Svorka ST UNI na okapový svod</t>
  </si>
  <si>
    <t>Pol54</t>
  </si>
  <si>
    <t>Ochranná trubka FeZn ke svodu</t>
  </si>
  <si>
    <t>Pol55</t>
  </si>
  <si>
    <t>Páska FeZn 120</t>
  </si>
  <si>
    <t>Pol56</t>
  </si>
  <si>
    <t>Za tepla smrš.trubička pr.15mm, ochrana vodiče přechod země/vzduch</t>
  </si>
  <si>
    <t>Pol57</t>
  </si>
  <si>
    <t>Strojní výkop 35x80cm zemina 3.tř.</t>
  </si>
  <si>
    <t>Pol58</t>
  </si>
  <si>
    <t>Strojní záhrn výkopu 35x80cm zemina 3.tř.</t>
  </si>
  <si>
    <t>Pol59</t>
  </si>
  <si>
    <t>Podpěra vedení do zdi s vrutem PV17 FeZn 200mm</t>
  </si>
  <si>
    <t>Pol60</t>
  </si>
  <si>
    <t>Držák ochranného úhelníku do zdi FeZn 200mm</t>
  </si>
  <si>
    <t>Pol61</t>
  </si>
  <si>
    <t>Ochranný úhelník L=2000mm</t>
  </si>
  <si>
    <t>06 - Parní kotelna</t>
  </si>
  <si>
    <t>713 - Izolace tepelné</t>
  </si>
  <si>
    <t>730.1 - Ústřední vytápění - spojovací materiál</t>
  </si>
  <si>
    <t>730.2 - Ústřední vytápění - kotevní materiál</t>
  </si>
  <si>
    <t>730.3 - Ústřední vytápění - ostatní materiál</t>
  </si>
  <si>
    <t>731.1 - Ústřední vytápění - odtah spalin K1</t>
  </si>
  <si>
    <t>732 - Ústřední vytápění - strojovny</t>
  </si>
  <si>
    <t>733 - Ústřední vytápění - potrubní rozvody</t>
  </si>
  <si>
    <t>734.1 - Ústřední vytápění - armatury - pára</t>
  </si>
  <si>
    <t>734.2 - Ústřední vytápění - armatury - kondenzát a voda</t>
  </si>
  <si>
    <t>734.3 - Ústřední vytápění - armatury - výstroj elektrického kotle</t>
  </si>
  <si>
    <t>734.4 - Ústřední vytápění - armatury - výstroj plynového kotle</t>
  </si>
  <si>
    <t>734.5 - Ústřední vytápění - armatury - napájecí nádrže</t>
  </si>
  <si>
    <t>VRN - Vedlejší rozpočtové náklady</t>
  </si>
  <si>
    <t>63143207.4</t>
  </si>
  <si>
    <t>Izolace rozdělovače páry</t>
  </si>
  <si>
    <t>kpl</t>
  </si>
  <si>
    <t>63143110</t>
  </si>
  <si>
    <t>pouzdro izolační potrubní s jednostrannou Al fólií max. 600/100 °C 21/40 mm</t>
  </si>
  <si>
    <t>63143152.1</t>
  </si>
  <si>
    <t>pouzdro izolační potrubní s jednostrannou Al fólií max. 600/100 °C 34/60 mm</t>
  </si>
  <si>
    <t>63143153.1</t>
  </si>
  <si>
    <t>pouzdro izolační potrubní s jednostrannou Al fólií max. 600/100 °C 43/60 mm</t>
  </si>
  <si>
    <t>63143154.1</t>
  </si>
  <si>
    <t>pouzdro izolační potrubní s jednostrannou Al fólií max. 600/100 °C 49/60 mm</t>
  </si>
  <si>
    <t>63143175.1</t>
  </si>
  <si>
    <t>pouzdro izolační potrubní s jednostrannou Al fólií max. 600/100 °C 61/80 mm</t>
  </si>
  <si>
    <t>63143177.1</t>
  </si>
  <si>
    <t>pouzdro izolační potrubní s jednostrannou Al fólií max. 600/100 °C 77/80 mm</t>
  </si>
  <si>
    <t>63143200</t>
  </si>
  <si>
    <t>pouzdro izolační potrubní s jednostrannou Al fólií max. 600/100 °C 109/80 mm</t>
  </si>
  <si>
    <t>63143206</t>
  </si>
  <si>
    <t>pouzdro izolační potrubní s jednostrannou Al fólií max. 600/100 °C 159/80 mm</t>
  </si>
  <si>
    <t>28318818</t>
  </si>
  <si>
    <t>Páska Al samolepící plná, role 50 m, š 38 mm</t>
  </si>
  <si>
    <t>28377103</t>
  </si>
  <si>
    <t>izolace tepelná potrubí z pěnového polyetylenu 22 x 9 mm</t>
  </si>
  <si>
    <t>28377051</t>
  </si>
  <si>
    <t>izolace tepelná potrubí z pěnového polyetylenu 32 x 9 mm</t>
  </si>
  <si>
    <t>24750001</t>
  </si>
  <si>
    <t>lepidlo chloroprenové kaučukové pro nesavé materiály</t>
  </si>
  <si>
    <t>litr</t>
  </si>
  <si>
    <t>713463311</t>
  </si>
  <si>
    <t>Montáž izolace tepelné potrubí potrubními pouzdry s Al fólií s přesahem Al páskou 1x D do 50 mm</t>
  </si>
  <si>
    <t>713463312</t>
  </si>
  <si>
    <t>Montáž izolace tepelné potrubí potrubními pouzdry s Al fólií s přesahem Al páskou 1x D do 100 mm</t>
  </si>
  <si>
    <t>713463313</t>
  </si>
  <si>
    <t>Montáž izolace tepelné potrubí potrubními pouzdry s Al fólií s přesahem Al páskou 1x D do 150 mm</t>
  </si>
  <si>
    <t>713463314</t>
  </si>
  <si>
    <t>Montáž izolace tepelné potrubí potrubními pouzdry s Al fólií s přesahem Al páskou 1x D přes 150 mm</t>
  </si>
  <si>
    <t>713463411</t>
  </si>
  <si>
    <t>Montáž izolace tepelné potrubí a ohybů návlekovými izolačními pouzdry</t>
  </si>
  <si>
    <t>63154915.1</t>
  </si>
  <si>
    <t>izolace pro kulové kohouty, uzavírací ventily, zpětné ventily DN 15</t>
  </si>
  <si>
    <t>63154915.2</t>
  </si>
  <si>
    <t>izolace pro kulové kohouty, uzavírací ventily, zpětné ventily DN 25</t>
  </si>
  <si>
    <t>63154915</t>
  </si>
  <si>
    <t>izolace pro kulové kohouty, uzavírací ventily, zpětné ventily DN 32</t>
  </si>
  <si>
    <t>63154916</t>
  </si>
  <si>
    <t>izolace pro kulové kohouty, uzavírací ventily, zpětné ventily DN 40</t>
  </si>
  <si>
    <t>63154917</t>
  </si>
  <si>
    <t>izolace pro kulové kohouty, uzavírací ventily, zpětné ventily DN 50</t>
  </si>
  <si>
    <t>63154922</t>
  </si>
  <si>
    <t>izolace pro kulové kohouty, uzavírací ventily, zpětné ventily DN 150</t>
  </si>
  <si>
    <t>63154940</t>
  </si>
  <si>
    <t>izolace pro elektro ventily/el. DN 150</t>
  </si>
  <si>
    <t>63154942.2</t>
  </si>
  <si>
    <t>izolace pro filtry DN 15</t>
  </si>
  <si>
    <t>63154942.1</t>
  </si>
  <si>
    <t>izolace pro filtry DN 25</t>
  </si>
  <si>
    <t>63154942</t>
  </si>
  <si>
    <t>izolace pro filtry DN 32</t>
  </si>
  <si>
    <t>63154944</t>
  </si>
  <si>
    <t>izolace pro filtry DN 50</t>
  </si>
  <si>
    <t>713471212</t>
  </si>
  <si>
    <t>Montáž tepelné izolace armatur snímatelnými pouzdry na suchý zip</t>
  </si>
  <si>
    <t>713491112</t>
  </si>
  <si>
    <t>Montáž tepelné izolace oplechování pevné potrubí a ohybů vnějšího obvodu do 500 mm</t>
  </si>
  <si>
    <t>730.1</t>
  </si>
  <si>
    <t>Ústřední vytápění - spojovací materiál</t>
  </si>
  <si>
    <t>28329010</t>
  </si>
  <si>
    <t>páska těsnící teflonová 0,2 x 19 mm - 15 m</t>
  </si>
  <si>
    <t>27241017.10</t>
  </si>
  <si>
    <t>Těsnění přírubového spojen DN25/PN16</t>
  </si>
  <si>
    <t>27241017.4</t>
  </si>
  <si>
    <t>Těsnění přírubového spojen DN32/PN16</t>
  </si>
  <si>
    <t>27241017.5</t>
  </si>
  <si>
    <t>Těsnění přírubového spojen DN40/PN16</t>
  </si>
  <si>
    <t>27241017.1</t>
  </si>
  <si>
    <t>Těsnění přírubového spoje DN50/PN16</t>
  </si>
  <si>
    <t>27241017.7</t>
  </si>
  <si>
    <t>Těsnění přírubového spojen DN100/PN16</t>
  </si>
  <si>
    <t>27241017.3</t>
  </si>
  <si>
    <t>Těsnění přírubového spojen DN150/PN16</t>
  </si>
  <si>
    <t>30925282</t>
  </si>
  <si>
    <t>šroub metrický celozávit DIN 933 8.8 BZ M16x60mm</t>
  </si>
  <si>
    <t>100 kus</t>
  </si>
  <si>
    <t>30925290</t>
  </si>
  <si>
    <t>šroub metrický celozávit DIN 933 8.8 BZ M20x70mm</t>
  </si>
  <si>
    <t>31121014</t>
  </si>
  <si>
    <t>Podložka vějířová M16</t>
  </si>
  <si>
    <t>31121015</t>
  </si>
  <si>
    <t>Podložka vějířová M20</t>
  </si>
  <si>
    <t>31111008</t>
  </si>
  <si>
    <t>matice přesná šestihranná Pz DIN 934-8 M16</t>
  </si>
  <si>
    <t>31111009</t>
  </si>
  <si>
    <t>matice přesná šestihranná Pz DIN 934-8 M20</t>
  </si>
  <si>
    <t>730.2</t>
  </si>
  <si>
    <t>Ústřední vytápění - kotevní materiál</t>
  </si>
  <si>
    <t>42392887</t>
  </si>
  <si>
    <t xml:space="preserve">Konzola lištová 41/41/2,5 - 570  otvor 13x18 mm</t>
  </si>
  <si>
    <t>42390133</t>
  </si>
  <si>
    <t>objímka potrubí jednošroubová M8 20–23 1/2“</t>
  </si>
  <si>
    <t>42390135</t>
  </si>
  <si>
    <t>objímka potrubí jednošroubová M8 31–38 1“</t>
  </si>
  <si>
    <t>42390136</t>
  </si>
  <si>
    <t>objímka potrubí jednošroubová M8 40–46 5/4“</t>
  </si>
  <si>
    <t>42390137</t>
  </si>
  <si>
    <t>objímka potrubí jednošroubová M8 48–53 6/4“</t>
  </si>
  <si>
    <t>42390138</t>
  </si>
  <si>
    <t>objímka potrubí jednošroubová M8 60–64 2”</t>
  </si>
  <si>
    <t>100</t>
  </si>
  <si>
    <t>42390150</t>
  </si>
  <si>
    <t>objímka potrubí dvoušroubová M8/M10 70-78 2 1/2"</t>
  </si>
  <si>
    <t>102</t>
  </si>
  <si>
    <t>42390154</t>
  </si>
  <si>
    <t>objímka potrubí dvoušroubová M8/M10 102–116 4“</t>
  </si>
  <si>
    <t>104</t>
  </si>
  <si>
    <t>42390162</t>
  </si>
  <si>
    <t>objímka potrubí dvoušroubová M8/M10 159–168 6“</t>
  </si>
  <si>
    <t>106</t>
  </si>
  <si>
    <t>31197002</t>
  </si>
  <si>
    <t>tyč závitová Pz 4.6 M8</t>
  </si>
  <si>
    <t>108</t>
  </si>
  <si>
    <t>31111004</t>
  </si>
  <si>
    <t>matice přesná šestihranná Pz DIN 934-8 M8</t>
  </si>
  <si>
    <t>110</t>
  </si>
  <si>
    <t>30900000.1</t>
  </si>
  <si>
    <t>Vrut kombinovaný se šroubem M8 x 100mm</t>
  </si>
  <si>
    <t>112</t>
  </si>
  <si>
    <t>56281003</t>
  </si>
  <si>
    <t>hmoždinka univerzální 10x50mm PE</t>
  </si>
  <si>
    <t>114</t>
  </si>
  <si>
    <t>31100000.1</t>
  </si>
  <si>
    <t>Další drobný kotevní materiál</t>
  </si>
  <si>
    <t>116</t>
  </si>
  <si>
    <t>730.3</t>
  </si>
  <si>
    <t>Ústřední vytápění - ostatní materiál</t>
  </si>
  <si>
    <t>40000000.1</t>
  </si>
  <si>
    <t>Další montážní materiál</t>
  </si>
  <si>
    <t>118</t>
  </si>
  <si>
    <t>42146200.1</t>
  </si>
  <si>
    <t>Řezné, brusné kotouče a pilové plátky</t>
  </si>
  <si>
    <t>120</t>
  </si>
  <si>
    <t>40000000.2</t>
  </si>
  <si>
    <t>Odpadní pytle černé na materiál a odpady</t>
  </si>
  <si>
    <t>122</t>
  </si>
  <si>
    <t>731.1</t>
  </si>
  <si>
    <t>Ústřední vytápění - odtah spalin K1</t>
  </si>
  <si>
    <t>731810000.21</t>
  </si>
  <si>
    <t>Protipříruba spalinového hrdla kotle; vnitřní průměr 450mm</t>
  </si>
  <si>
    <t>124</t>
  </si>
  <si>
    <t>731810000.1</t>
  </si>
  <si>
    <t>Přechodový kus třísložkového nerezovéno kouřovodu; vnitřní průměr 450mm/500mm; 700mm</t>
  </si>
  <si>
    <t>126</t>
  </si>
  <si>
    <t>731810000.26</t>
  </si>
  <si>
    <t>Trubka třísložkového nerezovéno kouřovodu; vnitřní průměr 500mm; délka 1000mm</t>
  </si>
  <si>
    <t>128</t>
  </si>
  <si>
    <t>731810000.24</t>
  </si>
  <si>
    <t>Trubka třísložkového nerezového kouřovodu; vnitřní průměr 500mm; délka 1000mm VP</t>
  </si>
  <si>
    <t>130</t>
  </si>
  <si>
    <t>731810000.25</t>
  </si>
  <si>
    <t>Koleno třísložkového nerezovéno kouřovodu; vnitřní průměr 500mm; 90°</t>
  </si>
  <si>
    <t>132</t>
  </si>
  <si>
    <t>731810000.23</t>
  </si>
  <si>
    <t>T-kus třísložkového nerezovéno kouřovodu; vnitřní průměr 500mm; 90°; 700mm</t>
  </si>
  <si>
    <t>134</t>
  </si>
  <si>
    <t>731810000.33</t>
  </si>
  <si>
    <t>Hlavice třísložkového nerezového kouřovodu; vnitřní průměr 500mm; délka 1000mm</t>
  </si>
  <si>
    <t>136</t>
  </si>
  <si>
    <t>727112031.1</t>
  </si>
  <si>
    <t>Manžeta průchodu komínového tělesa střechou, průměr 500mm/580mm</t>
  </si>
  <si>
    <t>138</t>
  </si>
  <si>
    <t>731810000.20</t>
  </si>
  <si>
    <t>Základová konzole pro kotvení nerezové komínové vložky</t>
  </si>
  <si>
    <t>140</t>
  </si>
  <si>
    <t>Kotvení nerezové komínové vložky</t>
  </si>
  <si>
    <t>142</t>
  </si>
  <si>
    <t>044002000.2</t>
  </si>
  <si>
    <t>Revize odtahu spalin</t>
  </si>
  <si>
    <t>144</t>
  </si>
  <si>
    <t>732</t>
  </si>
  <si>
    <t>Ústřední vytápění - strojovny</t>
  </si>
  <si>
    <t>731000000.1</t>
  </si>
  <si>
    <t>Plynový parní kotel, jmenovitý výkon min. 3000 kg/h, provozní tlak páry 10 bar, maximální přípustný tlak páry min. 12 bar</t>
  </si>
  <si>
    <t>146</t>
  </si>
  <si>
    <t>731000000.3</t>
  </si>
  <si>
    <t>Elektrická parní kotel, jmenovitý výkon min. 3000 kg/h (2000 kW), provozní tlak páry 10 bar, maximální přípustný tlak páry min. 12 bar</t>
  </si>
  <si>
    <t>148</t>
  </si>
  <si>
    <t>731000000.2</t>
  </si>
  <si>
    <t>Napájecí modul pro parní kotle, objem nádrže min. 3000l. Vybavení napájecího modulu: parní ohřev napájecí vody, hladinoměr a automatické dopouštění upravené vody</t>
  </si>
  <si>
    <t>150</t>
  </si>
  <si>
    <t>732400000.1</t>
  </si>
  <si>
    <t>Napájecí čerpadlo s frekvenčním měničem pro plynový parní kotel (provozní a záložní čerpadlo pro kotel)</t>
  </si>
  <si>
    <t>152</t>
  </si>
  <si>
    <t>732400000.2</t>
  </si>
  <si>
    <t>Napájecí čerpadlo s frekvenčním měničem pro elektrický parní kotel (provozní a záložní čerpadlo pro kotel)</t>
  </si>
  <si>
    <t>154</t>
  </si>
  <si>
    <t>732400000.3</t>
  </si>
  <si>
    <t>Čerpadlo s frekvenčním měničem pro přečerpávání kondenzátu)</t>
  </si>
  <si>
    <t>156</t>
  </si>
  <si>
    <t>734000000.1</t>
  </si>
  <si>
    <t>Chladič vzorků kotlové vody, montáž na stěnu nebo na napájecí nádrž</t>
  </si>
  <si>
    <t>158</t>
  </si>
  <si>
    <t>732300000.1</t>
  </si>
  <si>
    <t>Expandér odpadní vody o objemu min. 800l, včetně hlídání teploty v nádrži a automatického dopouštění - vody</t>
  </si>
  <si>
    <t>160</t>
  </si>
  <si>
    <t>732111143</t>
  </si>
  <si>
    <t>Tělesa rozdělovačů a sběračů DN 300 z trub ocelových bezešvých</t>
  </si>
  <si>
    <t>162</t>
  </si>
  <si>
    <t>732111143.1</t>
  </si>
  <si>
    <t>Ocelová konstrukce pro kotvení rozdělovač od podlahy, kotvení do podlahy</t>
  </si>
  <si>
    <t>kg</t>
  </si>
  <si>
    <t>164</t>
  </si>
  <si>
    <t>42713051.1</t>
  </si>
  <si>
    <t>Malý kompresor na stlačený vzduch pro obládání odluhu a odkalu kotle, včetně propojovacích hadic; výkon cca 250l/min; nastavitelný tlak 0 - 8bar</t>
  </si>
  <si>
    <t>166</t>
  </si>
  <si>
    <t>731300000.1</t>
  </si>
  <si>
    <t>Filtr mechanických nečistot pro úpravnu vody, 1"</t>
  </si>
  <si>
    <t>168</t>
  </si>
  <si>
    <t>731300000.6</t>
  </si>
  <si>
    <t>Systémový potrubní oddělovač 5/4"</t>
  </si>
  <si>
    <t>170</t>
  </si>
  <si>
    <t>731300000.2</t>
  </si>
  <si>
    <t>Sestava změkčovacího filtru, včetně montážního bloku s obtokem a propojovacích hadic, 3,5m3/h</t>
  </si>
  <si>
    <t>172</t>
  </si>
  <si>
    <t>731300000.3</t>
  </si>
  <si>
    <t>Čerpadla dávkování chemikálií</t>
  </si>
  <si>
    <t>174</t>
  </si>
  <si>
    <t>731300000.4</t>
  </si>
  <si>
    <t>Zásobní nádrže pro dávkování chemikálií</t>
  </si>
  <si>
    <t>176</t>
  </si>
  <si>
    <t>731300000.5</t>
  </si>
  <si>
    <t>Chemie na první spuštění úpravny vody</t>
  </si>
  <si>
    <t>178</t>
  </si>
  <si>
    <t>733</t>
  </si>
  <si>
    <t>Ústřední vytápění - potrubní rozvody</t>
  </si>
  <si>
    <t>733111323</t>
  </si>
  <si>
    <t>Potrubí ocel závitové svařované běžné nízkotlaké nebo středotlaké DN 15</t>
  </si>
  <si>
    <t>180</t>
  </si>
  <si>
    <t>733111325</t>
  </si>
  <si>
    <t>Potrubí ocel závitové svařované běžné nízkotlaké nebo středotlaké DN 25</t>
  </si>
  <si>
    <t>182</t>
  </si>
  <si>
    <t>733111326</t>
  </si>
  <si>
    <t>Potrubí ocel závitové svařované běžné nízkotlaké nebo středotlaké DN 32</t>
  </si>
  <si>
    <t>184</t>
  </si>
  <si>
    <t>733111327</t>
  </si>
  <si>
    <t>Potrubí ocel závitové svařované běžné nízkotlaké nebo středotlaké DN 40</t>
  </si>
  <si>
    <t>186</t>
  </si>
  <si>
    <t>733111328</t>
  </si>
  <si>
    <t>Potrubí ocel závitové svařované běžné nízkotlaké nebo středotlaké DN 50</t>
  </si>
  <si>
    <t>188</t>
  </si>
  <si>
    <t>733121168</t>
  </si>
  <si>
    <t>Potrubí ocelové hladké bezešvé nízkotlaké nebo středotlaké D 108x4,0</t>
  </si>
  <si>
    <t>190</t>
  </si>
  <si>
    <t>733121175</t>
  </si>
  <si>
    <t>Potrubí ocelové hladké bezešvé nízkotlaké nebo středotlaké D 159x4,5</t>
  </si>
  <si>
    <t>192</t>
  </si>
  <si>
    <t>31630459</t>
  </si>
  <si>
    <t xml:space="preserve">oblouk trubkový  typ 3D tvar 90° - K3 D 21,3 mm tl 2 mm</t>
  </si>
  <si>
    <t>194</t>
  </si>
  <si>
    <t>31630465</t>
  </si>
  <si>
    <t xml:space="preserve">oblouk trubkový  typ 3D tvar 90° - K3 D 33,7 mm tl 2,6 mm</t>
  </si>
  <si>
    <t>196</t>
  </si>
  <si>
    <t>31630476</t>
  </si>
  <si>
    <t xml:space="preserve">oblouk trubkový  typ 3D tvar 90° - K3 D 42,4 mm tl 2,6 mm</t>
  </si>
  <si>
    <t>198</t>
  </si>
  <si>
    <t>31630513</t>
  </si>
  <si>
    <t>oblouk trubkový typ 3D tvar 90° - K3 D 44,5mm tl 2,6mm</t>
  </si>
  <si>
    <t>200</t>
  </si>
  <si>
    <t>101</t>
  </si>
  <si>
    <t>31630519</t>
  </si>
  <si>
    <t>oblouk trubkový typ 3D tvar 90° - K3 D 60,3mm tl 2,9mm</t>
  </si>
  <si>
    <t>202</t>
  </si>
  <si>
    <t>31630545</t>
  </si>
  <si>
    <t>oblouk trubkový typ 3D tvar 90° - K3 D 108,0 mm tl 3,6 mm</t>
  </si>
  <si>
    <t>204</t>
  </si>
  <si>
    <t>103</t>
  </si>
  <si>
    <t>31630560</t>
  </si>
  <si>
    <t>oblouk trubkový typ 3D tvar 90° - K3 D 159,0 mm tl 4,5 mm</t>
  </si>
  <si>
    <t>206</t>
  </si>
  <si>
    <t>733194912.1</t>
  </si>
  <si>
    <t>Navaření odbočky na potrubí ocelové hladké D 21,3x2,0 mm</t>
  </si>
  <si>
    <t>208</t>
  </si>
  <si>
    <t>105</t>
  </si>
  <si>
    <t>733194914</t>
  </si>
  <si>
    <t>Navaření odbočky na potrubí ocelové hladké D 31,8x2,6 mm</t>
  </si>
  <si>
    <t>210</t>
  </si>
  <si>
    <t>733194916</t>
  </si>
  <si>
    <t>Navaření odbočky na potrubí ocelové hladké D 44,5x2,6 mm</t>
  </si>
  <si>
    <t>212</t>
  </si>
  <si>
    <t>107</t>
  </si>
  <si>
    <t>733194917</t>
  </si>
  <si>
    <t>Navaření odbočky na potrubí ocelové hladké D 48,3mm</t>
  </si>
  <si>
    <t>214</t>
  </si>
  <si>
    <t>733194919</t>
  </si>
  <si>
    <t>Navaření odbočky na potrubí ocelové hladké D 60,3x2,9 mm</t>
  </si>
  <si>
    <t>216</t>
  </si>
  <si>
    <t>109</t>
  </si>
  <si>
    <t>733124113</t>
  </si>
  <si>
    <t>Příplatek k potrubí ocelovému hladkému za zhotovení přechodů z trubek hladkých kováním DN 25/15</t>
  </si>
  <si>
    <t>218</t>
  </si>
  <si>
    <t>733124115.2</t>
  </si>
  <si>
    <t>Příplatek k potrubí ocelovému hladkému za zhotovení přechodů z trubek hladkých kováním DN 32/25</t>
  </si>
  <si>
    <t>220</t>
  </si>
  <si>
    <t>111</t>
  </si>
  <si>
    <t>733124117.1</t>
  </si>
  <si>
    <t>Příplatek k potrubí ocelovému hladkému za zhotovení přechodů z trubek hladkých kováním DN 50/40</t>
  </si>
  <si>
    <t>222</t>
  </si>
  <si>
    <t>31942884</t>
  </si>
  <si>
    <t>nátrubek ocelový s průběžným válcovým závitem DN 1/2" černá litina</t>
  </si>
  <si>
    <t>224</t>
  </si>
  <si>
    <t>113</t>
  </si>
  <si>
    <t>734173412</t>
  </si>
  <si>
    <t>Spoj přírubový PN 16/I do 200°C DN 25</t>
  </si>
  <si>
    <t>soubor</t>
  </si>
  <si>
    <t>226</t>
  </si>
  <si>
    <t>734173412.1</t>
  </si>
  <si>
    <t>Spoj přírubový PN 16/I do 200°C DN 32</t>
  </si>
  <si>
    <t>228</t>
  </si>
  <si>
    <t>115</t>
  </si>
  <si>
    <t>734173413</t>
  </si>
  <si>
    <t>Spoj přírubový PN 16/I do 200°C DN 40</t>
  </si>
  <si>
    <t>230</t>
  </si>
  <si>
    <t>734173414</t>
  </si>
  <si>
    <t>Spoj přírubový PN 16/I do 200°C DN 50</t>
  </si>
  <si>
    <t>232</t>
  </si>
  <si>
    <t>117</t>
  </si>
  <si>
    <t>734173618</t>
  </si>
  <si>
    <t>Spoj přírubový PN 40/I do 200°C DN 100</t>
  </si>
  <si>
    <t>234</t>
  </si>
  <si>
    <t>734173422</t>
  </si>
  <si>
    <t>Spoj přírubový PN 16/I do 200°C DN 150</t>
  </si>
  <si>
    <t>236</t>
  </si>
  <si>
    <t>119</t>
  </si>
  <si>
    <t>734261233</t>
  </si>
  <si>
    <t>Šroubení topenářské přímé G 1/2 PN 16 do 120°C</t>
  </si>
  <si>
    <t>238</t>
  </si>
  <si>
    <t>734261236</t>
  </si>
  <si>
    <t>Šroubení topenářské přímé G 5/4 PN 16 do 120°C</t>
  </si>
  <si>
    <t>240</t>
  </si>
  <si>
    <t>121</t>
  </si>
  <si>
    <t>733321212</t>
  </si>
  <si>
    <t>Potrubí plastové z PP-RCT spojované svařováním D 20x2,8</t>
  </si>
  <si>
    <t>242</t>
  </si>
  <si>
    <t>733321215</t>
  </si>
  <si>
    <t>Potrubí plastové z PP-RCT spojované svařováním D 40x5,5 mm</t>
  </si>
  <si>
    <t>244</t>
  </si>
  <si>
    <t>123</t>
  </si>
  <si>
    <t>28654002</t>
  </si>
  <si>
    <t>koleno 90° PPR pro rozvod pitné a teplé užitkové vody D 20mm</t>
  </si>
  <si>
    <t>246</t>
  </si>
  <si>
    <t>28654008</t>
  </si>
  <si>
    <t>koleno 90° PPR pro rozvod pitné a teplé užitkové vody D 40mm</t>
  </si>
  <si>
    <t>248</t>
  </si>
  <si>
    <t>125</t>
  </si>
  <si>
    <t>28654142</t>
  </si>
  <si>
    <t>nátrubek PPR D 20mm</t>
  </si>
  <si>
    <t>250</t>
  </si>
  <si>
    <t>28654148</t>
  </si>
  <si>
    <t>nátrubek PPR D 40mm</t>
  </si>
  <si>
    <t>252</t>
  </si>
  <si>
    <t>127</t>
  </si>
  <si>
    <t>28654072</t>
  </si>
  <si>
    <t>T-kus jednoznačný PPR D 20mm</t>
  </si>
  <si>
    <t>254</t>
  </si>
  <si>
    <t>28654078</t>
  </si>
  <si>
    <t>T-kus jednoznačný PPR D 40mm</t>
  </si>
  <si>
    <t>256</t>
  </si>
  <si>
    <t>129</t>
  </si>
  <si>
    <t>28654305</t>
  </si>
  <si>
    <t>přechodka PPR s vnitřním kovovým závitem D 20x1/2"</t>
  </si>
  <si>
    <t>258</t>
  </si>
  <si>
    <t>28654309</t>
  </si>
  <si>
    <t>přechodka PPR s vnitřním kovovým závitem D 40x5/4"</t>
  </si>
  <si>
    <t>260</t>
  </si>
  <si>
    <t>131</t>
  </si>
  <si>
    <t>733190107</t>
  </si>
  <si>
    <t>Zkouška těsnosti potrubí ocelové závitové do DN 50</t>
  </si>
  <si>
    <t>262</t>
  </si>
  <si>
    <t>733190225</t>
  </si>
  <si>
    <t>Zkouška těsnosti potrubí ocelové hladké přes D 60,3x2,9 do D 89x5,0</t>
  </si>
  <si>
    <t>264</t>
  </si>
  <si>
    <t>133</t>
  </si>
  <si>
    <t>733190232</t>
  </si>
  <si>
    <t>Zkouška těsnosti potrubí ocelové hladké přes D 89x5,0 do D 133x5,0</t>
  </si>
  <si>
    <t>266</t>
  </si>
  <si>
    <t>733391101</t>
  </si>
  <si>
    <t>Zkouška těsnosti potrubí plastové do D 32x3,0</t>
  </si>
  <si>
    <t>268</t>
  </si>
  <si>
    <t>135</t>
  </si>
  <si>
    <t>733190239</t>
  </si>
  <si>
    <t>Zkouška těsnosti potrubí ocelové hladké přes D 159x6,3 do D 219x6,3</t>
  </si>
  <si>
    <t>270</t>
  </si>
  <si>
    <t>734.1</t>
  </si>
  <si>
    <t>Ústřední vytápění - armatury - pára</t>
  </si>
  <si>
    <t>734111000.2</t>
  </si>
  <si>
    <t>Regulátor tlaku páry DN40/PN16, vstupní tlak páry 7 bar, výstupní tlak páry 0,5bar, kapacita 140 kg/h</t>
  </si>
  <si>
    <t>272</t>
  </si>
  <si>
    <t>137</t>
  </si>
  <si>
    <t>734111612</t>
  </si>
  <si>
    <t>Ventil přírubový uzavírací přímý DN 25 PN 16 do 400°C ovládaný ručně</t>
  </si>
  <si>
    <t>274</t>
  </si>
  <si>
    <t>734111613.1</t>
  </si>
  <si>
    <t>Ventil přírubový uzavírací přímý DN 32 PN 16 do 400°C ovládaný ručně</t>
  </si>
  <si>
    <t>276</t>
  </si>
  <si>
    <t>139</t>
  </si>
  <si>
    <t>734111613</t>
  </si>
  <si>
    <t>Ventil přírubový uzavírací přímý DN 40 PN 16 do 400°C ovládaný ručně</t>
  </si>
  <si>
    <t>278</t>
  </si>
  <si>
    <t>734111622</t>
  </si>
  <si>
    <t>Ventil přírubový uzavírací přímý DN 150 PN 16 do 400°C ovládaný ručně</t>
  </si>
  <si>
    <t>280</t>
  </si>
  <si>
    <t>141</t>
  </si>
  <si>
    <t>734169412.1</t>
  </si>
  <si>
    <t>Plovákový odvaděč kondenzátu, DN25/PN16</t>
  </si>
  <si>
    <t>282</t>
  </si>
  <si>
    <t>734163424</t>
  </si>
  <si>
    <t>Filtr DN 32 PN 16 do 300°C z uhlíkové oceli s vypouštěcí přírubou</t>
  </si>
  <si>
    <t>284</t>
  </si>
  <si>
    <t>143</t>
  </si>
  <si>
    <t>734163425</t>
  </si>
  <si>
    <t>Filtr DN 40 PN 16 do 300°C z uhlíkové oceli s vypouštěcí zátkou</t>
  </si>
  <si>
    <t>286</t>
  </si>
  <si>
    <t>734121312.1</t>
  </si>
  <si>
    <t>Ventil přírubový zpětný samočinný přímý DN 32 PN 16 do 300°C do vodorovného potrubí</t>
  </si>
  <si>
    <t>288</t>
  </si>
  <si>
    <t>145</t>
  </si>
  <si>
    <t>734411123</t>
  </si>
  <si>
    <t>Teploměr technický s pevným stonkem a jímkou zadní připojení průměr 100 mm délky 50 mm</t>
  </si>
  <si>
    <t>290</t>
  </si>
  <si>
    <t>734421112</t>
  </si>
  <si>
    <t>Tlakoměr s pevným stonkem a zpětnou klapkou tlak 0-10 bar průměr 100 mm zadní připojení</t>
  </si>
  <si>
    <t>292</t>
  </si>
  <si>
    <t>147</t>
  </si>
  <si>
    <t>42233580</t>
  </si>
  <si>
    <t>Kohout tlakoměrový s čepem a nátrubkový pro PN16/25 s připojením M20x1,5 mm</t>
  </si>
  <si>
    <t>294</t>
  </si>
  <si>
    <t>42272610</t>
  </si>
  <si>
    <t>smyčka kondenzační zahnutá přivařovací z uhlíkové oceli PN 250 M20x1,5</t>
  </si>
  <si>
    <t>296</t>
  </si>
  <si>
    <t>734.2</t>
  </si>
  <si>
    <t>Ústřední vytápění - armatury - kondenzát a voda</t>
  </si>
  <si>
    <t>149</t>
  </si>
  <si>
    <t>734292000.1</t>
  </si>
  <si>
    <t>Ovládání automatického dopouštění do napájecí nádrže</t>
  </si>
  <si>
    <t>298</t>
  </si>
  <si>
    <t>734292000.2</t>
  </si>
  <si>
    <t>Ovládání automatického dopouštění do expandéru odpadní vody</t>
  </si>
  <si>
    <t>300</t>
  </si>
  <si>
    <t>151</t>
  </si>
  <si>
    <t>734292713</t>
  </si>
  <si>
    <t>Kohout kulový přímý G 1/2 PN 42 do 185°C vnitřní závit</t>
  </si>
  <si>
    <t>302</t>
  </si>
  <si>
    <t>734292716</t>
  </si>
  <si>
    <t>Kohout kulový přímý G 1 1/4 PN 42 do 185°C vnitřní závit</t>
  </si>
  <si>
    <t>304</t>
  </si>
  <si>
    <t>153</t>
  </si>
  <si>
    <t>734291242</t>
  </si>
  <si>
    <t>Filtr závitový přímý G 1/2 PN 16 do 130°C s vnitřními závity</t>
  </si>
  <si>
    <t>306</t>
  </si>
  <si>
    <t>734242414</t>
  </si>
  <si>
    <t>Ventil závitový zpětný přímý G 1 PN 16 do 110°C</t>
  </si>
  <si>
    <t>308</t>
  </si>
  <si>
    <t>155</t>
  </si>
  <si>
    <t>734242415</t>
  </si>
  <si>
    <t>Ventil závitový zpětný přímý G 5/4 PN 16 do 110°C</t>
  </si>
  <si>
    <t>310</t>
  </si>
  <si>
    <t>312</t>
  </si>
  <si>
    <t>157</t>
  </si>
  <si>
    <t>314</t>
  </si>
  <si>
    <t>316</t>
  </si>
  <si>
    <t>159</t>
  </si>
  <si>
    <t>318</t>
  </si>
  <si>
    <t>734251135.1</t>
  </si>
  <si>
    <t>Pojistný ventil studené vody, DN15, otevírací přetlak 10 bar</t>
  </si>
  <si>
    <t>320</t>
  </si>
  <si>
    <t>734.3</t>
  </si>
  <si>
    <t>Ústřední vytápění - armatury - výstroj elektrického kotle</t>
  </si>
  <si>
    <t>161</t>
  </si>
  <si>
    <t>734111771</t>
  </si>
  <si>
    <t>Ventil přírubový uzavírací přímý DN 15 PN 40 do 400°C ovládaný elektrickým servomotorem</t>
  </si>
  <si>
    <t>322</t>
  </si>
  <si>
    <t>734111772.1</t>
  </si>
  <si>
    <t>Ventil přírubový uzavírací přímý DN 32 PN 40 do 400°C ovládaný elektrickým servomotorem</t>
  </si>
  <si>
    <t>324</t>
  </si>
  <si>
    <t>163</t>
  </si>
  <si>
    <t>734111773</t>
  </si>
  <si>
    <t>Ventil přírubový uzavírací přímý DN 40 PN 40 do 400°C ovládaný elektrickým servomotorem</t>
  </si>
  <si>
    <t>326</t>
  </si>
  <si>
    <t>734111779</t>
  </si>
  <si>
    <t>Ventil přírubový uzavírací přímý DN 150 PN 40 do 400°C ovládaný elektrickým servomotorem</t>
  </si>
  <si>
    <t>328</t>
  </si>
  <si>
    <t>165</t>
  </si>
  <si>
    <t>734111611</t>
  </si>
  <si>
    <t>Ventil přírubový uzavírací přímý DN 15 PN 16 do 400°C ovládaný ručně</t>
  </si>
  <si>
    <t>330</t>
  </si>
  <si>
    <t>332</t>
  </si>
  <si>
    <t>167</t>
  </si>
  <si>
    <t>734111612.1</t>
  </si>
  <si>
    <t>334</t>
  </si>
  <si>
    <t>336</t>
  </si>
  <si>
    <t>169</t>
  </si>
  <si>
    <t>734111614</t>
  </si>
  <si>
    <t>Ventil přírubový uzavírací přímý DN 50 PN 16 do 400°C ovládaný ručně</t>
  </si>
  <si>
    <t>338</t>
  </si>
  <si>
    <t>340</t>
  </si>
  <si>
    <t>171</t>
  </si>
  <si>
    <t>734163425.2</t>
  </si>
  <si>
    <t>Filtr DN 25 PN 16 do 300°C z uhlíkové oceli s vypouštěcí zátkou</t>
  </si>
  <si>
    <t>342</t>
  </si>
  <si>
    <t>734163425.1</t>
  </si>
  <si>
    <t>Filtr DN 32 PN 16 do 300°C z uhlíkové oceli s vypouštěcí zátkou</t>
  </si>
  <si>
    <t>344</t>
  </si>
  <si>
    <t>173</t>
  </si>
  <si>
    <t>346</t>
  </si>
  <si>
    <t>734121312.2</t>
  </si>
  <si>
    <t>Ventil přírubový zpětný samočinný přímý DN 40 PN 16 do 300°C do vodorovného potrubí</t>
  </si>
  <si>
    <t>348</t>
  </si>
  <si>
    <t>175</t>
  </si>
  <si>
    <t>350</t>
  </si>
  <si>
    <t>734134724.1</t>
  </si>
  <si>
    <t>Pojistný ventil parního kotle</t>
  </si>
  <si>
    <t>352</t>
  </si>
  <si>
    <t>177</t>
  </si>
  <si>
    <t>354</t>
  </si>
  <si>
    <t>734421102.2</t>
  </si>
  <si>
    <t>Manometr 0-6bar, D100mm, spodní připojení M20x1,5</t>
  </si>
  <si>
    <t>356</t>
  </si>
  <si>
    <t>179</t>
  </si>
  <si>
    <t>358</t>
  </si>
  <si>
    <t>360</t>
  </si>
  <si>
    <t>734.4</t>
  </si>
  <si>
    <t>Ústřední vytápění - armatury - výstroj plynového kotle</t>
  </si>
  <si>
    <t>181</t>
  </si>
  <si>
    <t>362</t>
  </si>
  <si>
    <t>364</t>
  </si>
  <si>
    <t>183</t>
  </si>
  <si>
    <t>366</t>
  </si>
  <si>
    <t>368</t>
  </si>
  <si>
    <t>185</t>
  </si>
  <si>
    <t>370</t>
  </si>
  <si>
    <t>372</t>
  </si>
  <si>
    <t>187</t>
  </si>
  <si>
    <t>374</t>
  </si>
  <si>
    <t>376</t>
  </si>
  <si>
    <t>189</t>
  </si>
  <si>
    <t>378</t>
  </si>
  <si>
    <t>380</t>
  </si>
  <si>
    <t>191</t>
  </si>
  <si>
    <t>382</t>
  </si>
  <si>
    <t>384</t>
  </si>
  <si>
    <t>193</t>
  </si>
  <si>
    <t>386</t>
  </si>
  <si>
    <t>388</t>
  </si>
  <si>
    <t>195</t>
  </si>
  <si>
    <t>390</t>
  </si>
  <si>
    <t>392</t>
  </si>
  <si>
    <t>197</t>
  </si>
  <si>
    <t>394</t>
  </si>
  <si>
    <t>734.5</t>
  </si>
  <si>
    <t>Ústřední vytápění - armatury - napájecí nádrže</t>
  </si>
  <si>
    <t>396</t>
  </si>
  <si>
    <t>199</t>
  </si>
  <si>
    <t>734111000.1</t>
  </si>
  <si>
    <t>Ovládání dávkování páry pro napájecí nádrž</t>
  </si>
  <si>
    <t>398</t>
  </si>
  <si>
    <t>400</t>
  </si>
  <si>
    <t>201</t>
  </si>
  <si>
    <t>402</t>
  </si>
  <si>
    <t>404</t>
  </si>
  <si>
    <t>203</t>
  </si>
  <si>
    <t>406</t>
  </si>
  <si>
    <t>408</t>
  </si>
  <si>
    <t>205</t>
  </si>
  <si>
    <t>410</t>
  </si>
  <si>
    <t>412</t>
  </si>
  <si>
    <t>207</t>
  </si>
  <si>
    <t>734121312.10</t>
  </si>
  <si>
    <t>Klapka zpětného přisávání vzduchu do nádrže</t>
  </si>
  <si>
    <t>414</t>
  </si>
  <si>
    <t>734134724.2</t>
  </si>
  <si>
    <t>Pojistný ventil napájecí nádrže</t>
  </si>
  <si>
    <t>416</t>
  </si>
  <si>
    <t>Vedlejší rozpočtové náklady</t>
  </si>
  <si>
    <t>209</t>
  </si>
  <si>
    <t>043002000.1</t>
  </si>
  <si>
    <t>Autorizované měření emisí odtahu spalin nových parních kotlů</t>
  </si>
  <si>
    <t>418</t>
  </si>
  <si>
    <t>013254000</t>
  </si>
  <si>
    <t>Dokumentace skutečného provedení stavby</t>
  </si>
  <si>
    <t>420</t>
  </si>
  <si>
    <t>211</t>
  </si>
  <si>
    <t>730000000.1</t>
  </si>
  <si>
    <t>Montáž</t>
  </si>
  <si>
    <t>422</t>
  </si>
  <si>
    <t>081002000</t>
  </si>
  <si>
    <t>Doprava zaměstnanců</t>
  </si>
  <si>
    <t>424</t>
  </si>
  <si>
    <t>213</t>
  </si>
  <si>
    <t>090001000</t>
  </si>
  <si>
    <t>Ostatní náklady</t>
  </si>
  <si>
    <t>426</t>
  </si>
  <si>
    <t>065002000</t>
  </si>
  <si>
    <t>Mimostaveništní doprava materiálů</t>
  </si>
  <si>
    <t>428</t>
  </si>
  <si>
    <t>215</t>
  </si>
  <si>
    <t>082002000</t>
  </si>
  <si>
    <t>Stravné, nocležné</t>
  </si>
  <si>
    <t>430</t>
  </si>
  <si>
    <t>946111211</t>
  </si>
  <si>
    <t>Příplatek k pojízdným věžím š do 0,9 m dl do 3,2 m v do 1,5 m za první a ZKD den použití</t>
  </si>
  <si>
    <t>432</t>
  </si>
  <si>
    <t>217</t>
  </si>
  <si>
    <t>946111811</t>
  </si>
  <si>
    <t>Demontáž pojízdných věží trubkových/dílcových š do 0,9 m dl do 3,2 m v do 1,5 m</t>
  </si>
  <si>
    <t>434</t>
  </si>
  <si>
    <t>946111111</t>
  </si>
  <si>
    <t>Montáž pojízdných věží trubkových/dílcových š do 0,9 m dl do 3,2 m v do 1,5 m</t>
  </si>
  <si>
    <t>436</t>
  </si>
  <si>
    <t>219</t>
  </si>
  <si>
    <t>130456029600.1</t>
  </si>
  <si>
    <t>Vysokozdvižný vozík</t>
  </si>
  <si>
    <t>438</t>
  </si>
  <si>
    <t>111010011600</t>
  </si>
  <si>
    <t>Jeřáb mobilní na automobilovém podvozku</t>
  </si>
  <si>
    <t>440</t>
  </si>
  <si>
    <t>221</t>
  </si>
  <si>
    <t>99910000.1</t>
  </si>
  <si>
    <t>Lékárnička první pomoci, pro kotelny</t>
  </si>
  <si>
    <t>442</t>
  </si>
  <si>
    <t>40483010.2</t>
  </si>
  <si>
    <t>Pěnotvorný prostředek, nebo vhodný detektor pro kontrolu těstnosti spojů</t>
  </si>
  <si>
    <t>444</t>
  </si>
  <si>
    <t>223</t>
  </si>
  <si>
    <t>40483010.1</t>
  </si>
  <si>
    <t>Detektor kysličník uhelnatý</t>
  </si>
  <si>
    <t>446</t>
  </si>
  <si>
    <t>40483010.3</t>
  </si>
  <si>
    <t>Souprava na měření kvality vody</t>
  </si>
  <si>
    <t>448</t>
  </si>
  <si>
    <t>225</t>
  </si>
  <si>
    <t>44932211</t>
  </si>
  <si>
    <t>Přístroj hasicí ruční sněhový S5, 55B</t>
  </si>
  <si>
    <t>450</t>
  </si>
  <si>
    <t>44932112</t>
  </si>
  <si>
    <t>Přístroj hasicí ruční práškový PG6</t>
  </si>
  <si>
    <t>452</t>
  </si>
  <si>
    <t>227</t>
  </si>
  <si>
    <t>99910000.2</t>
  </si>
  <si>
    <t>Bateriová svítilna</t>
  </si>
  <si>
    <t>454</t>
  </si>
  <si>
    <t>013254000.1</t>
  </si>
  <si>
    <t>Schéma skutečného provedení kotelny, včetně pověšení</t>
  </si>
  <si>
    <t>456</t>
  </si>
  <si>
    <t>229</t>
  </si>
  <si>
    <t>013254000.2</t>
  </si>
  <si>
    <t>Provozní deník, provozní řád, BOZP, požárně poplachové směrnice včetně pověšení</t>
  </si>
  <si>
    <t>458</t>
  </si>
  <si>
    <t>013254000.3</t>
  </si>
  <si>
    <t>Popisné štítky a označení dle ČSN EN 1089-3</t>
  </si>
  <si>
    <t>460</t>
  </si>
  <si>
    <t>231</t>
  </si>
  <si>
    <t>013254000.4</t>
  </si>
  <si>
    <t>Cedule plynová kotelna, nepovolaným vstup zakázán, nebezpečí výbuchu a ohně, na vrata kotelny</t>
  </si>
  <si>
    <t>462</t>
  </si>
  <si>
    <t>07 - Větrání prostoru kotelny</t>
  </si>
  <si>
    <t>751.1 - VZT - zařízení</t>
  </si>
  <si>
    <t>751.2 - VZT - potrubní rozvody</t>
  </si>
  <si>
    <t>751.3 - VZT - spojovací materiál</t>
  </si>
  <si>
    <t>751.4 - VZT - kotevní materiál</t>
  </si>
  <si>
    <t>751.5 - VZT - ostatní materiál</t>
  </si>
  <si>
    <t>751.1</t>
  </si>
  <si>
    <t>VZT - zařízení</t>
  </si>
  <si>
    <t>42914105.1</t>
  </si>
  <si>
    <t>Přívodní potrubní axiální ventiláto, průměr 500mm, průtok vzduchu 8500 m3/h, statický tlak 175 Pa</t>
  </si>
  <si>
    <t>751111186</t>
  </si>
  <si>
    <t>Mtž vent ax ntl potrubního nevýbušného D do 700 mm</t>
  </si>
  <si>
    <t>751.2</t>
  </si>
  <si>
    <t>VZT - potrubní rozvody</t>
  </si>
  <si>
    <t>751510016.1</t>
  </si>
  <si>
    <t>Vzduchotechnické potrubí (ŠxV) 1000x500mm, délka 500mm, AK30, materiál pozink</t>
  </si>
  <si>
    <t>751510016.2</t>
  </si>
  <si>
    <t>Vzduchotechnické potrubí (ŠxV) 1000x500mm, délka 1000mm, AK30, materiál pozink</t>
  </si>
  <si>
    <t>751510016.3</t>
  </si>
  <si>
    <t>Vzduchotechnické potrubí (ŠxV) 500x500mm, délka 500mm, AK30, materiál pozink</t>
  </si>
  <si>
    <t>42973114.1</t>
  </si>
  <si>
    <t>Vzduchotechnická větrací mřížka 1000x500mm, materiál pozink</t>
  </si>
  <si>
    <t>42972960.1</t>
  </si>
  <si>
    <t>Vzduchotechnická proti-dešťová žaluzie (ŠxV) 1000x500mm, se sýtem proti hmyzu a ptactvu, AK30, - pozink</t>
  </si>
  <si>
    <t>42972960.2</t>
  </si>
  <si>
    <t>Vzduchotechnická proti-dešťová žaluzie (ŠxV) 500x500mm, se sýtem proti hmyzu a ptactvu, AK30, - pozink</t>
  </si>
  <si>
    <t>42973114.2</t>
  </si>
  <si>
    <t>Vzduchotechnická větrací mřížka (ŠxV) 500x500mm, AK30, mateirál pozink</t>
  </si>
  <si>
    <t>Mtž protidešťové žaluzie potrubí do 0,600 m2</t>
  </si>
  <si>
    <t>751398025</t>
  </si>
  <si>
    <t>Mtž větrací mřížky stěnové přes 0,200 m2</t>
  </si>
  <si>
    <t>751.3</t>
  </si>
  <si>
    <t>VZT - spojovací materiál</t>
  </si>
  <si>
    <t>31100000.2</t>
  </si>
  <si>
    <t>Stahovací svorka VZT potrubí - tvar C, pozinkovaná</t>
  </si>
  <si>
    <t>30925258</t>
  </si>
  <si>
    <t>šroub metrický celozávit DIN 933 8.8 BZ M10x25mm</t>
  </si>
  <si>
    <t>31121012</t>
  </si>
  <si>
    <t>Podložka vějířová M10</t>
  </si>
  <si>
    <t>31111005</t>
  </si>
  <si>
    <t>matice přesná šestihranná Pz DIN 934-8 M10</t>
  </si>
  <si>
    <t>751.4</t>
  </si>
  <si>
    <t>VZT - kotevní materiál</t>
  </si>
  <si>
    <t>42392821</t>
  </si>
  <si>
    <t>Lišta montážní délka 2 m, 41/41/2,50 mm</t>
  </si>
  <si>
    <t>751.5</t>
  </si>
  <si>
    <t>VZT - ostatní materiál</t>
  </si>
  <si>
    <t>08 - Plynofikace</t>
  </si>
  <si>
    <t>723.1 - Vnitřní plynovod - zařízení</t>
  </si>
  <si>
    <t>723.2 - Vnitřní plynovod - armatury</t>
  </si>
  <si>
    <t>723.3 - Vnitřní plynovod - potrubní rozvody</t>
  </si>
  <si>
    <t>723.4 - Vnitřní plynovod - spojovací materiál</t>
  </si>
  <si>
    <t>723.5 - Vnitřní plynovod - kotevní materiál</t>
  </si>
  <si>
    <t>723.6 - Vnitřní plynovod - ostatní materiál</t>
  </si>
  <si>
    <t>723.1</t>
  </si>
  <si>
    <t>Vnitřní plynovod - zařízení</t>
  </si>
  <si>
    <t>723234351.1</t>
  </si>
  <si>
    <t>Plynová skříň pro sestavu uzávěru plynu kotelny s havarijním uzávěrem, rozměr (VxŠxH) =1600x850x300mm</t>
  </si>
  <si>
    <t>723.2</t>
  </si>
  <si>
    <t>Vnitřní plynovod - armatury</t>
  </si>
  <si>
    <t>38822278.1</t>
  </si>
  <si>
    <t>Podružný rotační pístový plynoměr, G65, DN65/PN16, kapacita 2 - 200 m3/h, vodorovná inst, tok L&gt;P</t>
  </si>
  <si>
    <t>723261917</t>
  </si>
  <si>
    <t>Montáž plynoměrů G-65 maximální průtok 200 m3/hod.</t>
  </si>
  <si>
    <t>723233158.1</t>
  </si>
  <si>
    <t>Bezpečnostní přímočinný uzávěr plynu, přírubový, bez napětí uzavřen (NC), LPG DN65/PN16</t>
  </si>
  <si>
    <t>723221304</t>
  </si>
  <si>
    <t>Ventil vzorkovací rohový G 1/2 PN 5 s vnitřním závitem</t>
  </si>
  <si>
    <t>723231162</t>
  </si>
  <si>
    <t>Kohout kulový přímý G 1/2" PN 42 do 185°C plnoprůtokový vnitřní závit těžká řada</t>
  </si>
  <si>
    <t>723231163</t>
  </si>
  <si>
    <t>Kohout kulový přímý G 3/4 PN 42 do 185°C plnoprůtokový vnitřní závit těžká řada</t>
  </si>
  <si>
    <t>723212104</t>
  </si>
  <si>
    <t>Mezipřírubová uzavírací klapka DN 65</t>
  </si>
  <si>
    <t>723214137</t>
  </si>
  <si>
    <t>Filtr plynový DN 65 PN 16 do 300°C těleso uhlíková ocel s vypouštěcí zátkou</t>
  </si>
  <si>
    <t>Manometr 0-100kPa, D80mm, spodní připojení M20x1,5</t>
  </si>
  <si>
    <t>723.3</t>
  </si>
  <si>
    <t>Vnitřní plynovod - potrubní rozvody</t>
  </si>
  <si>
    <t>723111202</t>
  </si>
  <si>
    <t>Potrubí ocelové závitové černé bezešvé svařované běžné DN 15</t>
  </si>
  <si>
    <t>723111203</t>
  </si>
  <si>
    <t>Potrubí ocelové závitové černé bezešvé svařované běžné DN 20</t>
  </si>
  <si>
    <t>723150313</t>
  </si>
  <si>
    <t>Potrubí ocelové hladké černé bezešvé spojované svařováním tvářené za tepla D 76x3,2 mm</t>
  </si>
  <si>
    <t>14011112</t>
  </si>
  <si>
    <t>trubka ocelová bezešvá hladká jakost 11 353 324x8,0mm</t>
  </si>
  <si>
    <t>oblouk trubkový typ 3D tvar 90° - K3 D 21,3mm tl 2mm</t>
  </si>
  <si>
    <t>31630525</t>
  </si>
  <si>
    <t>oblouk trubkový typ 3D tvar 90° - K3 D 76,1mm tl 2,9mm</t>
  </si>
  <si>
    <t>55283870</t>
  </si>
  <si>
    <t>dno klenuté S235JR PN16 324x7mm DN 300</t>
  </si>
  <si>
    <t>723190913</t>
  </si>
  <si>
    <t>Navaření odbočky na potrubí plynovodní DN 20</t>
  </si>
  <si>
    <t>723190918</t>
  </si>
  <si>
    <t>Navaření odbočky na potrubí plynovodní DN 65</t>
  </si>
  <si>
    <t>734173416</t>
  </si>
  <si>
    <t>Spoj přírubový PN 16/I do 200°C DN 65</t>
  </si>
  <si>
    <t>723.4</t>
  </si>
  <si>
    <t>Vnitřní plynovod - spojovací materiál</t>
  </si>
  <si>
    <t>27241017.2</t>
  </si>
  <si>
    <t>Těsnění přírubového spoje DN65/PN16</t>
  </si>
  <si>
    <t>723.5</t>
  </si>
  <si>
    <t>Vnitřní plynovod - kotevní materiál</t>
  </si>
  <si>
    <t>42392886.1</t>
  </si>
  <si>
    <t>Konzole pro kotvení plynové sestavy uvnitř plynové skříně, délka 250mm</t>
  </si>
  <si>
    <t>42390142</t>
  </si>
  <si>
    <t>objímka potrubí dvoušroubová M8 20-23 1/2"</t>
  </si>
  <si>
    <t>42390143</t>
  </si>
  <si>
    <t>objímka potrubí dvoušroubová M8 25–30 3/4“</t>
  </si>
  <si>
    <t>objímka potrubí dvoušroubová M8/M10 78-78 2 1/2"</t>
  </si>
  <si>
    <t>42390165.1</t>
  </si>
  <si>
    <t>objímka potrubí dvoušroubová M12/M16 300-324</t>
  </si>
  <si>
    <t>723.6</t>
  </si>
  <si>
    <t>Vnitřní plynovod - ostatní materiál</t>
  </si>
  <si>
    <t>723190909</t>
  </si>
  <si>
    <t>Zkouška těsnosti potrubí plynovodního</t>
  </si>
  <si>
    <t>044002000.1</t>
  </si>
  <si>
    <t>Revize plynovodu</t>
  </si>
  <si>
    <t>723000000.1</t>
  </si>
  <si>
    <t>09 - Měření a regulace, elektroinstalace</t>
  </si>
  <si>
    <t>341 - Kabely</t>
  </si>
  <si>
    <t>357.1 - Rozváděče MaR</t>
  </si>
  <si>
    <t xml:space="preserve">357.2 - Silový rozvaděč </t>
  </si>
  <si>
    <t>388 - Periferie</t>
  </si>
  <si>
    <t>OST - Ostatní</t>
  </si>
  <si>
    <t>341</t>
  </si>
  <si>
    <t>Kabely</t>
  </si>
  <si>
    <t>34121550</t>
  </si>
  <si>
    <t>Kabel sdělovací JYTY Al laminovanou fólií 2x1 mm</t>
  </si>
  <si>
    <t>34121554</t>
  </si>
  <si>
    <t>Kabel sdělovací JYTY Al laminovanou fólií 4x1 mm</t>
  </si>
  <si>
    <t>34121556</t>
  </si>
  <si>
    <t>Kabel sdělovací JYTY Al laminovanou fólií 7x1 mm</t>
  </si>
  <si>
    <t>34111030</t>
  </si>
  <si>
    <t>kabel silový s Cu jádrem 1 kV 3x1,5mm2</t>
  </si>
  <si>
    <t>34111036</t>
  </si>
  <si>
    <t>kabel silový s Cu jádrem 1 kV 3x2,5mm2</t>
  </si>
  <si>
    <t>34111060</t>
  </si>
  <si>
    <t>kabel silový s Cu jádrem 1 kV 4x1,5mm2</t>
  </si>
  <si>
    <t>34111098</t>
  </si>
  <si>
    <t>kabel silový s Cu jádrem 1 kV 5x4mm2</t>
  </si>
  <si>
    <t>34100000.9</t>
  </si>
  <si>
    <t xml:space="preserve">Silový přívod pro parní kotel 1  - dimenzace dle požadavků technologie</t>
  </si>
  <si>
    <t>34100000.10</t>
  </si>
  <si>
    <t xml:space="preserve">Silový přívod pro parní kotel 2  - dimenzace dle požadavků technologie</t>
  </si>
  <si>
    <t>34100000.11</t>
  </si>
  <si>
    <t>Kabelové propojení technologie kotlů, napájecí nádrže, vychlazovací nádrže</t>
  </si>
  <si>
    <t>34100000.12</t>
  </si>
  <si>
    <t>Silový přívod pro teplovodní kotel 1 - dimenzace dle požadavků technologie</t>
  </si>
  <si>
    <t>34100000.13</t>
  </si>
  <si>
    <t>Silový přívod pro teplovodní kotel 2 - dimenzace dle požadavků technologie</t>
  </si>
  <si>
    <t>34142159</t>
  </si>
  <si>
    <t>vodič silový s Cu jádrem CYA 16mm2</t>
  </si>
  <si>
    <t>35700000.2</t>
  </si>
  <si>
    <t>Ekvipotenciální svorkovnice</t>
  </si>
  <si>
    <t>34575492.1</t>
  </si>
  <si>
    <t>Žlab drátěný 50x50 - kompletní kabelová trasa, včetně výložníků, závěsů, spojovacího materiálu</t>
  </si>
  <si>
    <t>34575494.1</t>
  </si>
  <si>
    <t>Žlab drátěný 100x50 - kompletní kabelová trasa, včetně výložníků, závěsů, spojovacího materiálu</t>
  </si>
  <si>
    <t>34575494.2</t>
  </si>
  <si>
    <t>Žlab drátěný200x50 - kompletní kabelová trasa, včetně výložníků, závěsů, spojovacího materiálu</t>
  </si>
  <si>
    <t>34575494.3</t>
  </si>
  <si>
    <t>34571064</t>
  </si>
  <si>
    <t>Trubky plastové s příslušenstvím 20 mm</t>
  </si>
  <si>
    <t>34500000.7</t>
  </si>
  <si>
    <t>Upevňovací a montážní materiál, pospojení</t>
  </si>
  <si>
    <t>341100000.1</t>
  </si>
  <si>
    <t>Montáž tras, natažení a zapojení kabelů, označení kabelů</t>
  </si>
  <si>
    <t>hod</t>
  </si>
  <si>
    <t>357.1</t>
  </si>
  <si>
    <t>Rozváděče MaR</t>
  </si>
  <si>
    <t>35718100.1</t>
  </si>
  <si>
    <t>Rozváděč velikost dle potřeby</t>
  </si>
  <si>
    <t>41000000.1</t>
  </si>
  <si>
    <t>Grafický display 10"</t>
  </si>
  <si>
    <t>35400000.1</t>
  </si>
  <si>
    <t>Ethernet switch, průmyslový na DIN lištu</t>
  </si>
  <si>
    <t>38822140.1</t>
  </si>
  <si>
    <t>Převodník M-Bus sběrnice</t>
  </si>
  <si>
    <t>742210051.1</t>
  </si>
  <si>
    <t>Vypracování uživatelského SW pro technologie</t>
  </si>
  <si>
    <t>DB</t>
  </si>
  <si>
    <t>742210051.2</t>
  </si>
  <si>
    <t>Vypracování uživatelského SW pro displej</t>
  </si>
  <si>
    <t>40466029</t>
  </si>
  <si>
    <t>brána GSM se simulací telefonní linky, 2IN/2OUT pro SMS</t>
  </si>
  <si>
    <t>35800000.1</t>
  </si>
  <si>
    <t>Silové jištění pro kotel</t>
  </si>
  <si>
    <t>35800000.4</t>
  </si>
  <si>
    <t>Silové jištění a spínání pro periferie kotelny</t>
  </si>
  <si>
    <t>742330011.1</t>
  </si>
  <si>
    <t>Sestavení rozvaděčů</t>
  </si>
  <si>
    <t>37422118</t>
  </si>
  <si>
    <t>trafo 24V/75W -krabice</t>
  </si>
  <si>
    <t>742000000.1</t>
  </si>
  <si>
    <t>Ověření rozváděčů</t>
  </si>
  <si>
    <t>35826009.1</t>
  </si>
  <si>
    <t>relé ovládací</t>
  </si>
  <si>
    <t>357.2</t>
  </si>
  <si>
    <t xml:space="preserve">Silový rozvaděč </t>
  </si>
  <si>
    <t>35718100.3</t>
  </si>
  <si>
    <t>Rozváděč + sestavení</t>
  </si>
  <si>
    <t>35800000.6</t>
  </si>
  <si>
    <t>Výstupní jištění pro technologii</t>
  </si>
  <si>
    <t>35800000.10</t>
  </si>
  <si>
    <t>Výstupní jištění pro regulační stanice</t>
  </si>
  <si>
    <t>35800000.11</t>
  </si>
  <si>
    <t>Výstupní jištění pro zásuvkové okruhy</t>
  </si>
  <si>
    <t>35800000.12</t>
  </si>
  <si>
    <t>Výstupní jištění pro světelné obvody</t>
  </si>
  <si>
    <t>35800000.13</t>
  </si>
  <si>
    <t>35800000.14</t>
  </si>
  <si>
    <t>Výstupní jištění pro osvětlení komínů</t>
  </si>
  <si>
    <t>35822634.1</t>
  </si>
  <si>
    <t>spoušť vypínací (napěťová), AC/DC 230, 400V</t>
  </si>
  <si>
    <t>35822634.2</t>
  </si>
  <si>
    <t>35800000.7</t>
  </si>
  <si>
    <t>Výstupní jištění pro rozváděč MaR v kotelně</t>
  </si>
  <si>
    <t>35800000.15</t>
  </si>
  <si>
    <t>35889505</t>
  </si>
  <si>
    <t>ochrana přepěťová - součtové jiskřiště 1. stupně mezi PE a N</t>
  </si>
  <si>
    <t>37422116.1</t>
  </si>
  <si>
    <t>trafo - adaptérové 12V/24W</t>
  </si>
  <si>
    <t>38982002.1</t>
  </si>
  <si>
    <t>elektroměr 3-fázový 100A digitální</t>
  </si>
  <si>
    <t>40461077</t>
  </si>
  <si>
    <t>spínač soumrakový exteriérový, s fotočlánkem, regulace 2 - 100LUX, spínání nočního osvětlení za soumraku pro 350W LED, na DIN lištu, IP20 spínač, IP65 čidlo, kabel 1m</t>
  </si>
  <si>
    <t>40466032.1</t>
  </si>
  <si>
    <t>modul sběrnicový silových výstupů</t>
  </si>
  <si>
    <t>35718100.2</t>
  </si>
  <si>
    <t>40561079.1</t>
  </si>
  <si>
    <t>jednotka řídící pro 8 sekcí, vodotěsná, ovládací napětí DDC-9 V, bateriová</t>
  </si>
  <si>
    <t>742330011.2</t>
  </si>
  <si>
    <t>Demontážní a montážní práce</t>
  </si>
  <si>
    <t>Periferie</t>
  </si>
  <si>
    <t>38800000.1</t>
  </si>
  <si>
    <t>Venkovní teplotní čidlo Pt1000</t>
  </si>
  <si>
    <t>38800000.2</t>
  </si>
  <si>
    <t>Prostorové teplotní čidlo Pt1000</t>
  </si>
  <si>
    <t>38800000.3</t>
  </si>
  <si>
    <t>Jímkové teplotní čidlo Pt1000</t>
  </si>
  <si>
    <t>38800000.5</t>
  </si>
  <si>
    <t>Teplotní čidlo spalin Pt1000</t>
  </si>
  <si>
    <t>40500000.1</t>
  </si>
  <si>
    <t>Havarijní termostat , bimetal, přepínací kontakt, maximální teploty</t>
  </si>
  <si>
    <t>40500000.2</t>
  </si>
  <si>
    <t>Havarijní termostat , bimetal, přepínací kontakt, minimální teploty</t>
  </si>
  <si>
    <t>40500000.3</t>
  </si>
  <si>
    <t>Havarijní termostat TUV , bimetal, přepínací kontakt, maximální teploty</t>
  </si>
  <si>
    <t>40500000.5</t>
  </si>
  <si>
    <t>Tlakoví snímač, analogový - na páru</t>
  </si>
  <si>
    <t>40500000.6</t>
  </si>
  <si>
    <t>Tlakoví snímač, analogový, 0-10 V - na vodu</t>
  </si>
  <si>
    <t>38800000.7</t>
  </si>
  <si>
    <t>Havarijní manostat ÚT, přepínací kontakt, minimální tlak</t>
  </si>
  <si>
    <t>Detektor hořlavých látek - umístění a množství dle projektu</t>
  </si>
  <si>
    <t xml:space="preserve">Detektor toxických látek  - umístění a množství dle projektu</t>
  </si>
  <si>
    <t>40400000.1</t>
  </si>
  <si>
    <t>Detekce zaplacení prostoru kotelny</t>
  </si>
  <si>
    <t>34500000.1</t>
  </si>
  <si>
    <t>Dveřní polohový spínač - detekce zavřených dveří</t>
  </si>
  <si>
    <t>34500000.2</t>
  </si>
  <si>
    <t>Tlačítko Nouzové odstavení kotelny - před vchodem do kotelny - zasklené s kladívkem</t>
  </si>
  <si>
    <t>34500000.3</t>
  </si>
  <si>
    <t>Tlačítko Nouzové odstavení kotelny - uvnitř kotelny</t>
  </si>
  <si>
    <t>34500000.6</t>
  </si>
  <si>
    <t>1-Zásuvka 230 V AC pro změkčování vody</t>
  </si>
  <si>
    <t>34500000.8</t>
  </si>
  <si>
    <t>34500000.9</t>
  </si>
  <si>
    <t>34500000.10</t>
  </si>
  <si>
    <t>34800000.1</t>
  </si>
  <si>
    <t>Osvětlení prostorů - typ dle projektu</t>
  </si>
  <si>
    <t>34800000.2</t>
  </si>
  <si>
    <t>Nouzové osvětlení prostorové</t>
  </si>
  <si>
    <t>34800000.3</t>
  </si>
  <si>
    <t>Nouzové osvětlení nad dveře</t>
  </si>
  <si>
    <t>40500000.7</t>
  </si>
  <si>
    <t>Vypínač osvětlení</t>
  </si>
  <si>
    <t>Technologie kotlů, napájecí nádrže, vychlazovací nádrže</t>
  </si>
  <si>
    <t>372400000.1</t>
  </si>
  <si>
    <t>Čerpadla technologie - dodávky topenářské části</t>
  </si>
  <si>
    <t>42900000.1</t>
  </si>
  <si>
    <t>Odtahový ventilátor - dodávky topenářské části</t>
  </si>
  <si>
    <t>55128846.1</t>
  </si>
  <si>
    <t>Servopohony dle specifikace MaR - dodávka topenářské části</t>
  </si>
  <si>
    <t>48400000.1</t>
  </si>
  <si>
    <t xml:space="preserve">Teplovodní sahara pro vytápění kotelny  - dodávky topenářské části</t>
  </si>
  <si>
    <t>38800000.15</t>
  </si>
  <si>
    <t>Plynoměry s M-bus modulem</t>
  </si>
  <si>
    <t>38800000.16</t>
  </si>
  <si>
    <t>Vodoměry s M-bus modulem</t>
  </si>
  <si>
    <t>38800000.14</t>
  </si>
  <si>
    <t>Kalorimetr- měřič vyrobeného tepla</t>
  </si>
  <si>
    <t>40500000.8</t>
  </si>
  <si>
    <t>Optoakustická signalizace poruchy kotelny</t>
  </si>
  <si>
    <t>38800000.12</t>
  </si>
  <si>
    <t>Sonda měření vodivosti vody + příslušenství</t>
  </si>
  <si>
    <t>747000000.1</t>
  </si>
  <si>
    <t>Montáž periférií</t>
  </si>
  <si>
    <t>OST</t>
  </si>
  <si>
    <t>Ostatní</t>
  </si>
  <si>
    <t>740000000.4</t>
  </si>
  <si>
    <t>Připojení a napájení elektrického parního kotle, dle požadavku dodavatele distribuční soustavy a agregátory</t>
  </si>
  <si>
    <t>262144</t>
  </si>
  <si>
    <t>740000000.2</t>
  </si>
  <si>
    <t>SW - instalace, nastavení, odzkoušení</t>
  </si>
  <si>
    <t>740000000.3</t>
  </si>
  <si>
    <t>HW - zkušební provoz, nastavení, odzkoušení</t>
  </si>
  <si>
    <t>Návod na použití</t>
  </si>
  <si>
    <t>044002000.3</t>
  </si>
  <si>
    <t>Revize elektro</t>
  </si>
  <si>
    <t>Inženýrská činnost</t>
  </si>
  <si>
    <t>10 - Akumulace ÚT a Ohřev TUV</t>
  </si>
  <si>
    <t>734 - Ústřední vytápění - armatury</t>
  </si>
  <si>
    <t>734.1 - Ústřední vytápění - armatury - pára, UT</t>
  </si>
  <si>
    <t>63143207.5</t>
  </si>
  <si>
    <t>Izolace trubkového nerezového výměníku tepla</t>
  </si>
  <si>
    <t>63143198</t>
  </si>
  <si>
    <t>pouzdro izolační potrubní s jednostrannou Al fólií max. 600/100 °C 89/80 mm</t>
  </si>
  <si>
    <t>28377064</t>
  </si>
  <si>
    <t>pouzdro izolační potrubní z pěnového polyetylenu 54/20mm</t>
  </si>
  <si>
    <t>63154919</t>
  </si>
  <si>
    <t>izolace pro kulové kohouty, uzavírací ventily, zpětné ventily DN 80</t>
  </si>
  <si>
    <t>63154949</t>
  </si>
  <si>
    <t>izolace pro filtry DN 150</t>
  </si>
  <si>
    <t>Montáž izolace tepelné potrubí, ohybů, přírub, armatur nebo tvarovek snímatelnými pouzdry s vrstvenou izolací s upevněním na suchý zip (izolační materiál ve specifikaci) armatur</t>
  </si>
  <si>
    <t>Montáž izolace tepelné potrubí a ohybů tvarovkami nebo deskami potrubními pouzdry s povrchovou úpravou hliníkovou fólií se samolepícím přesahem (izolační materiál ve specifikaci) přelepenými samolepící hliníkovou páskou potrubí jednovrstvá D do 50 mm</t>
  </si>
  <si>
    <t>Montáž izolace tepelné potrubí a ohybů tvarovkami nebo deskami potrubními pouzdry s povrchovou úpravou hliníkovou fólií se samolepícím přesahem (izolační materiál ve specifikaci) přelepenými samolepící hliníkovou páskou potrubí jednovrstvá D přes 50 do 10</t>
  </si>
  <si>
    <t>Montáž izolace tepelné potrubí a ohybů tvarovkami nebo deskami potrubními pouzdry s povrchovou úpravou hliníkovou fólií se samolepícím přesahem (izolační materiál ve specifikaci) přelepenými samolepící hliníkovou páskou potrubí jednovrstvá D přes 50 do 100 mm</t>
  </si>
  <si>
    <t>Montáž izolace tepelné potrubí a ohybů tvarovkami nebo deskami potrubními pouzdry s povrchovou úpravou hliníkovou fólií se samolepícím přesahem (izolační materiál ve specifikaci) přelepenými samolepící hliníkovou páskou potrubí jednovrstvá D přes 150 mm</t>
  </si>
  <si>
    <t>Montáž izolace tepelné potrubí a ohybů tvarovkami nebo deskami potrubními pouzdry návlekovými izolačními hadicemi potrubí a ohybů</t>
  </si>
  <si>
    <t>páska těsnící teflonová 0,2x19mm - 15m</t>
  </si>
  <si>
    <t>Těsnění přírubového spoje DN80/PN16</t>
  </si>
  <si>
    <t>Těsnění přírubového spoje DN150/PN16</t>
  </si>
  <si>
    <t>30925120</t>
  </si>
  <si>
    <t>šroub metrický DIN 931 5.8 BZ M16x70mm</t>
  </si>
  <si>
    <t>podložka pružná s čtvercovým průřezem DIN 7980 BZ D 16mm</t>
  </si>
  <si>
    <t>podložka pružná s čtvercovým průřezem DIN 7980 BZ D 20mm</t>
  </si>
  <si>
    <t>42390145</t>
  </si>
  <si>
    <t>objímka potrubí dvoušroubová M8 40–46 5/4“</t>
  </si>
  <si>
    <t>42390148</t>
  </si>
  <si>
    <t>objímka potrubí dvoušroubová M8/M10 60–64 2“</t>
  </si>
  <si>
    <t>42390152</t>
  </si>
  <si>
    <t>objímka potrubí dvoušroubová M8/M10 87-92 3"</t>
  </si>
  <si>
    <t>objímka potrubí dvoušroubová M8/M10 159-168 6"</t>
  </si>
  <si>
    <t>41100000.1</t>
  </si>
  <si>
    <t>Pozinkovaná patní deska k připevňování metrických závitových tyčí se dvěma kotevními body</t>
  </si>
  <si>
    <t>41100000.2</t>
  </si>
  <si>
    <t>Předmontovaný fixační čep pro rychlé připojení k podpěrným nosníkům</t>
  </si>
  <si>
    <t>732000000.9</t>
  </si>
  <si>
    <t>Trubkový nerezový výměník tepla pára/užitková voda, zdroj tepla je pára o pracovník přetlaku 10 bar, ohřev topné vody o množsví 5,2 m3/h a teplotník spádu 10/85°C. výkon výměníku 450kW, užitková voda, svislá instalace, vnitřní provedení, užitková voda ved</t>
  </si>
  <si>
    <t>Trubkový nerezový výměník tepla pára/užitková voda, zdroj tepla je pára o pracovník přetlaku 10 bar, ohřev topné vody o množsví 5,2 m3/h a teplotník spádu 10/85°C. výkon výměníku 450kW, užitková voda, svislá instalace, vnitřní provedení, užitková voda vedena v trubkách, pára vedena v - plášti, instalace zavěšením na stěnu</t>
  </si>
  <si>
    <t>732000000.10</t>
  </si>
  <si>
    <t>Trubkový nerezový výměník tepla pára/topná voda, zdroj tepla je pára o pracovník přetlaku 10 bar, ohřev topné vody o množsví 65,7 m3/h a teplotník spádu 70/90°C. výkon výměníku 1500kW, topná voda, svislá instalace, vnitřní provedení, topná voda vedena v t</t>
  </si>
  <si>
    <t>Trubkový nerezový výměník tepla pára/topná voda, zdroj tepla je pára o pracovník přetlaku 10 bar, ohřev topné vody o množsví 65,7 m3/h a teplotník spádu 70/90°C. výkon výměníku 1500kW, topná voda, svislá instalace, vnitřní provedení, topná voda vedena v trubkách, pára vedena v - plášti, instalace zavěšením na stěnu</t>
  </si>
  <si>
    <t>732211244.2</t>
  </si>
  <si>
    <t xml:space="preserve">Nepřímotopné nerezový zásobníkové ohřívače TUV stacionární s jedním teplosměnným výměníkem PN 1,0 MPa/1,0 MPa, t = 95°C/110°C objem zásobníku / v.pl. m2 výměníku 5000 l / 1x výměník tepla / V1 = 120 kW při 80/60°C. Výstup 4x DN50, vypouštění DN25; včetně </t>
  </si>
  <si>
    <t>Nepřímotopné nerezový zásobníkové ohřívače TUV stacionární s jedním teplosměnným výměníkem PN 1,0 MPa/1,0 MPa, t = 95°C/110°C objem zásobníku / v.pl. m2 výměníku 5000 l / 1x výměník tepla / V1 = 120 kW při 80/60°C. Výstup 4x DN50, vypouštění DN25; včetně izolace s ALU polepem</t>
  </si>
  <si>
    <t>732422227.1</t>
  </si>
  <si>
    <t>Čerpadlo nerezové na užitkovou vodu mokroběžné přírubové cirkulační pro užitkovou vodu jednodílná PN 6/10, do 110°C DN příruby/dopravní výška H (m) - čerpací výkon Q (m3/h) DN 50/ 280mm / do 6,0 m / 5,2 m3/h / příkon 450W / 230V / 50Hz / Integrovaný FM</t>
  </si>
  <si>
    <t>732422234.1</t>
  </si>
  <si>
    <t>Čerpadla teplovodní mokroběžná přírubová oběhová pro teplovodní vytápění jednodílná PN 6/10, do 110°C DN příruby/dopravní výška H (m) - čerpací výkon Q (m3/h) DN 65/ 340mm / do 6,0 m / 65,7,0 m3/h / příkon 1800W / 230V / 50Hz / Integrovaný FM</t>
  </si>
  <si>
    <t>732525175.1</t>
  </si>
  <si>
    <t>Zásobní akumulační nádrž systému ÚT - objem 5000l/PN6; topná voda; maximální povolená teplota 95°C; - 4x vývod DN80 vnější závit; 1x odvzdušnění DN15 vnitřní závit; 1x vypouštění DN50 vnitřní závit; 2x / návarek DN15 vnitřní závit; včetně izolace s ALU po</t>
  </si>
  <si>
    <t>Zásobní akumulační nádrž systému ÚT - objem 5000l/PN6; topná voda; maximální povolená teplota 95°C; - 4x vývod DN80 vnější závit; 1x odvzdušnění DN15 vnitřní závit; 1x vypouštění DN50 vnitřní závit; 2x / návarek DN15 vnitřní závit; včetně izolace s ALU polepem</t>
  </si>
  <si>
    <t>48466625</t>
  </si>
  <si>
    <t>nádoba expanzní tlaková s vyměnitelným vakem pro užitkovou vodu objem 200L PN 10</t>
  </si>
  <si>
    <t>48466424</t>
  </si>
  <si>
    <t>nádoba expanzní tlaková s membránou objem 1000L PN 6</t>
  </si>
  <si>
    <t>Potrubí z trubek ocelových závitových svařovaných běžných nízkotlakých a středotlakých DN 32</t>
  </si>
  <si>
    <t>Potrubí z trubek ocelových závitových svařovaných běžných nízkotlakých a středotlakých DN 50</t>
  </si>
  <si>
    <t>733121165</t>
  </si>
  <si>
    <t>Potrubí z trubek ocelových hladkých spojovaných svařováním černých bezešvých středotlakých T= nad +115°C Ø 89/3,6</t>
  </si>
  <si>
    <t>Potrubí z trubek ocelových hladkých bezešvých tvářených za tepla nízkotlakých a středotlakých D 159/4,5</t>
  </si>
  <si>
    <t>31630528</t>
  </si>
  <si>
    <t>oblouk trubkový typ 3D tvar 90° - K3 D 88,9mm tl 3,2mm</t>
  </si>
  <si>
    <t>Zkoušky těsnosti potrubí, manžety prostupové z trubek ocelových zkoušky těsnosti potrubí (za provozu) z trubek ocelových závitových DN do 50</t>
  </si>
  <si>
    <t>Zkoušky těsnosti potrubí, manžety prostupové z trubek ocelových zkoušky těsnosti potrubí (za provozu) z trubek ocelových hladkých D přes 60,3/2,9 do 89/5,0</t>
  </si>
  <si>
    <t>Zkoušky těsnosti potrubí, manžety prostupové z trubek ocelových zkoušky těsnosti potrubí (za provozu) z trubek ocelových hladkých D přes 159/6,3 do 219/6,3</t>
  </si>
  <si>
    <t>733321217</t>
  </si>
  <si>
    <t>Potrubí z trubek plastových polypropylenových z vícevrstvého PP-RCT S 3,2 s hliníkovou fólií spojovaných svařováním max. T do 90°C D 63/8,6</t>
  </si>
  <si>
    <t>28654012</t>
  </si>
  <si>
    <t>koleno 90° PPR pro rozvod pitné a teplé užitkové vody D 63mm</t>
  </si>
  <si>
    <t>28654152</t>
  </si>
  <si>
    <t>nátrubek PPR D 63mm</t>
  </si>
  <si>
    <t>28654082</t>
  </si>
  <si>
    <t>T-kus jednoznačný PPR D 63mm</t>
  </si>
  <si>
    <t>28654311</t>
  </si>
  <si>
    <t>přechodka PPR s vnitřním kovovým závitem D 63x2"</t>
  </si>
  <si>
    <t>Mezikusy, přírubové spoje přírubové spoje PN 16/I, 200 st.C DN 50</t>
  </si>
  <si>
    <t>734173417</t>
  </si>
  <si>
    <t>Mezikusy, přírubové spoje přírubové spoje PN 16/I, 200°C DN 80</t>
  </si>
  <si>
    <t>Mezikusy, přírubové spoje přírubové spoje PN 16/I, 200 st.C DN 150</t>
  </si>
  <si>
    <t>734</t>
  </si>
  <si>
    <t>Ústřední vytápění - armatury</t>
  </si>
  <si>
    <t>734121744</t>
  </si>
  <si>
    <t>Ventily zpětné přírubové uzavíratelné přímé PN 40 do 400°C (Z 25 111 540) DN 50</t>
  </si>
  <si>
    <t>734134632</t>
  </si>
  <si>
    <t>Ventily pojistné přírubové pružinové nárožní proporcionální PN 16 do 200°C (P 15 217 616) DN 50</t>
  </si>
  <si>
    <t>Ústřední vytápění - armatury - pára, UT</t>
  </si>
  <si>
    <t>Ovládání dávkování páry pro trubkové výměníky tepla</t>
  </si>
  <si>
    <t>Ventily uzavírací přírubové přímé ovládané ručně PN 40 do 400 st.C (V 30 111 540) DN 32</t>
  </si>
  <si>
    <t>Ventily uzavírací přírubové přímé ovládané ručně PN 40 do 400°C (V 30 111 540) DN 50</t>
  </si>
  <si>
    <t>734111617</t>
  </si>
  <si>
    <t>Ventily uzavírací přírubové přímé ovládané ručně PN 40 do 400°C (V 30 111 540) DN 80</t>
  </si>
  <si>
    <t>Ventily uzavírací přírubové přímé ovládané ručně PN 40 do 400 st.C (V 30 111 540) DN 150</t>
  </si>
  <si>
    <t>734121314</t>
  </si>
  <si>
    <t>Ventily zpětné přírubové samočinné přímé do vodorovného potrubí PN 16 do 300°C (Z 16 117 616) DN 50</t>
  </si>
  <si>
    <t>734121322</t>
  </si>
  <si>
    <t>Ventily zpětné přírubové samočinné přímé do vodorovného potrubí PN 16 do 300°C (Z 16 117 616) DN 150</t>
  </si>
  <si>
    <t>Filtry z uhlíkové oceli s vypouštěcí přírubou PN 16 do 300 st.C DN 32</t>
  </si>
  <si>
    <t>734163426</t>
  </si>
  <si>
    <t>Filtry z uhlíkové oceli s čístícím víkem nebo vypouštěcí zátkou PN 16 do 300°C DN 50</t>
  </si>
  <si>
    <t>734163431</t>
  </si>
  <si>
    <t>Filtry z uhlíkové oceli s čístícím víkem nebo vypouštěcí zátkou PN 16 do 300°C DN 150</t>
  </si>
  <si>
    <t>Plovákový odvaděč kondenzátu, DN32/PN16</t>
  </si>
  <si>
    <t>Teploměry technické s pevným stonkem a jímkou zadní připojení (axiální) průměr 100 mm délka stonku 50 mm</t>
  </si>
  <si>
    <t>Tlakoměry s pevným stonkem a zpětnou klapkou zadní připojení (axiální) tlaku 0–16 bar průměru 63 mm</t>
  </si>
  <si>
    <t>Průzkumné, geodetické a projektové práce projektové práce dokumentace stavby (výkresová a textová) skutečného provedení stavby</t>
  </si>
  <si>
    <t>Hlavní tituly průvodních činností a nákladů územní vlivy mimostaveništní doprava materiálů a výrobků</t>
  </si>
  <si>
    <t>Hlavní tituly průvodních činností a nákladů další náklady na pracovníky denní doprava zaměstnanců na staveniště</t>
  </si>
  <si>
    <t>Hlavní tituly průvodních činností a nákladů další náklady na pracovníky stravné, nocležné</t>
  </si>
  <si>
    <t>Základní rozdělení průvodních činností a nákladů ostatní náklady</t>
  </si>
  <si>
    <t>945412111</t>
  </si>
  <si>
    <t>Teleskopická hydraulická montážní plošina na samohybném podvozku, s otočným košem výšky zdvihu do 8 m</t>
  </si>
  <si>
    <t>11 - VRN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</si>
  <si>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</si>
  <si>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</si>
  <si>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</si>
  <si>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VRN1</t>
  </si>
  <si>
    <t>Průzkumné, zeměměřičské a projektové práce</t>
  </si>
  <si>
    <t>1024</t>
  </si>
  <si>
    <t>1640669738</t>
  </si>
  <si>
    <t>013294000</t>
  </si>
  <si>
    <t>Ostatní dokumentace stavby - dílenská dokumentace</t>
  </si>
  <si>
    <t>-1075673527</t>
  </si>
  <si>
    <t>Ostatní dokumentace stavby</t>
  </si>
  <si>
    <t>VRN3</t>
  </si>
  <si>
    <t>Zařízení staveniště</t>
  </si>
  <si>
    <t>032903000</t>
  </si>
  <si>
    <t>Náklady na provoz a údržbu vybavení staveniště</t>
  </si>
  <si>
    <t>771294191</t>
  </si>
  <si>
    <t>034103000</t>
  </si>
  <si>
    <t>Oplocení staveniště</t>
  </si>
  <si>
    <t>-369633000</t>
  </si>
  <si>
    <t>VRN4</t>
  </si>
  <si>
    <t>043154000</t>
  </si>
  <si>
    <t>Zkoušky hutnicí</t>
  </si>
  <si>
    <t>381427776</t>
  </si>
  <si>
    <t>044002000</t>
  </si>
  <si>
    <t>Revize</t>
  </si>
  <si>
    <t>-1565101641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</si>
</sst>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8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image" Target="../media/image36.jpg" /><Relationship Id="rId2" Type="http://schemas.openxmlformats.org/officeDocument/2006/relationships/image" Target="../media/image37.jpg" /><Relationship Id="rId3" Type="http://schemas.openxmlformats.org/officeDocument/2006/relationships/image" Target="../media/image3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image" Target="../media/image40.jpg" /><Relationship Id="rId2" Type="http://schemas.openxmlformats.org/officeDocument/2006/relationships/image" Target="../media/image41.jpg" /><Relationship Id="rId3" Type="http://schemas.openxmlformats.org/officeDocument/2006/relationships/image" Target="../media/image42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image" Target="../media/image44.jpg" /><Relationship Id="rId2" Type="http://schemas.openxmlformats.org/officeDocument/2006/relationships/image" Target="../media/image45.jpg" /><Relationship Id="rId3" Type="http://schemas.openxmlformats.org/officeDocument/2006/relationships/image" Target="../media/image4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image" Target="../media/image1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20.jpg" /><Relationship Id="rId2" Type="http://schemas.openxmlformats.org/officeDocument/2006/relationships/image" Target="../media/image21.jpg" /><Relationship Id="rId3" Type="http://schemas.openxmlformats.org/officeDocument/2006/relationships/image" Target="../media/image22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24.jpg" /><Relationship Id="rId2" Type="http://schemas.openxmlformats.org/officeDocument/2006/relationships/image" Target="../media/image25.jpg" /><Relationship Id="rId3" Type="http://schemas.openxmlformats.org/officeDocument/2006/relationships/image" Target="../media/image2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image" Target="../media/image28.jpg" /><Relationship Id="rId2" Type="http://schemas.openxmlformats.org/officeDocument/2006/relationships/image" Target="../media/image29.jpg" /><Relationship Id="rId3" Type="http://schemas.openxmlformats.org/officeDocument/2006/relationships/image" Target="../media/image3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image" Target="../media/image32.jpg" /><Relationship Id="rId2" Type="http://schemas.openxmlformats.org/officeDocument/2006/relationships/image" Target="../media/image33.jpg" /><Relationship Id="rId3" Type="http://schemas.openxmlformats.org/officeDocument/2006/relationships/image" Target="../media/image3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108</xdr:row>
      <xdr:rowOff>0</xdr:rowOff>
    </xdr:from>
    <xdr:to>
      <xdr:col>9</xdr:col>
      <xdr:colOff>1215390</xdr:colOff>
      <xdr:row>112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111</xdr:row>
      <xdr:rowOff>0</xdr:rowOff>
    </xdr:from>
    <xdr:to>
      <xdr:col>9</xdr:col>
      <xdr:colOff>1215390</xdr:colOff>
      <xdr:row>115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119</xdr:row>
      <xdr:rowOff>0</xdr:rowOff>
    </xdr:from>
    <xdr:to>
      <xdr:col>9</xdr:col>
      <xdr:colOff>1215390</xdr:colOff>
      <xdr:row>123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105</xdr:row>
      <xdr:rowOff>0</xdr:rowOff>
    </xdr:from>
    <xdr:to>
      <xdr:col>9</xdr:col>
      <xdr:colOff>1215390</xdr:colOff>
      <xdr:row>109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102</xdr:row>
      <xdr:rowOff>0</xdr:rowOff>
    </xdr:from>
    <xdr:to>
      <xdr:col>9</xdr:col>
      <xdr:colOff>1215390</xdr:colOff>
      <xdr:row>106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102</xdr:row>
      <xdr:rowOff>0</xdr:rowOff>
    </xdr:from>
    <xdr:to>
      <xdr:col>9</xdr:col>
      <xdr:colOff>1215390</xdr:colOff>
      <xdr:row>106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115</xdr:row>
      <xdr:rowOff>0</xdr:rowOff>
    </xdr:from>
    <xdr:to>
      <xdr:col>9</xdr:col>
      <xdr:colOff>1215390</xdr:colOff>
      <xdr:row>119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108</xdr:row>
      <xdr:rowOff>0</xdr:rowOff>
    </xdr:from>
    <xdr:to>
      <xdr:col>9</xdr:col>
      <xdr:colOff>1215390</xdr:colOff>
      <xdr:row>112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109</xdr:row>
      <xdr:rowOff>0</xdr:rowOff>
    </xdr:from>
    <xdr:to>
      <xdr:col>9</xdr:col>
      <xdr:colOff>1215390</xdr:colOff>
      <xdr:row>113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20260113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Frigoexim, SO 105 Kotelna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13. 1. 2026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ROUND(SUM(AG95:AG105),2)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ROUND(SUM(AS95:AS105),2)</f>
        <v>0</v>
      </c>
      <c r="AT94" s="114">
        <f>ROUND(SUM(AV94:AW94),2)</f>
        <v>0</v>
      </c>
      <c r="AU94" s="115">
        <f>ROUND(SUM(AU95:AU105),5)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ROUND(SUM(AZ95:AZ105),2)</f>
        <v>0</v>
      </c>
      <c r="BA94" s="114">
        <f>ROUND(SUM(BA95:BA105),2)</f>
        <v>0</v>
      </c>
      <c r="BB94" s="114">
        <f>ROUND(SUM(BB95:BB105),2)</f>
        <v>0</v>
      </c>
      <c r="BC94" s="114">
        <f>ROUND(SUM(BC95:BC105),2)</f>
        <v>0</v>
      </c>
      <c r="BD94" s="116">
        <f>ROUND(SUM(BD95:BD105),2)</f>
        <v>0</v>
      </c>
      <c r="BE94" s="6"/>
      <c r="BS94" s="117" t="s">
        <v>72</v>
      </c>
      <c r="BT94" s="117" t="s">
        <v>73</v>
      </c>
      <c r="BU94" s="118" t="s">
        <v>74</v>
      </c>
      <c r="BV94" s="117" t="s">
        <v>75</v>
      </c>
      <c r="BW94" s="117" t="s">
        <v>5</v>
      </c>
      <c r="BX94" s="117" t="s">
        <v>76</v>
      </c>
      <c r="CL94" s="117" t="s">
        <v>1</v>
      </c>
    </row>
    <row r="95" s="7" customFormat="1" ht="16.5" customHeight="1">
      <c r="A95" s="119" t="s">
        <v>77</v>
      </c>
      <c r="B95" s="120"/>
      <c r="C95" s="121"/>
      <c r="D95" s="122" t="s">
        <v>78</v>
      </c>
      <c r="E95" s="122"/>
      <c r="F95" s="122"/>
      <c r="G95" s="122"/>
      <c r="H95" s="122"/>
      <c r="I95" s="123"/>
      <c r="J95" s="122" t="s">
        <v>79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Stavební část'!J30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80</v>
      </c>
      <c r="AR95" s="126"/>
      <c r="AS95" s="127">
        <v>0</v>
      </c>
      <c r="AT95" s="128">
        <f>ROUND(SUM(AV95:AW95),2)</f>
        <v>0</v>
      </c>
      <c r="AU95" s="129">
        <f>'01 - Stavební část'!P133</f>
        <v>0</v>
      </c>
      <c r="AV95" s="128">
        <f>'01 - Stavební část'!J33</f>
        <v>0</v>
      </c>
      <c r="AW95" s="128">
        <f>'01 - Stavební část'!J34</f>
        <v>0</v>
      </c>
      <c r="AX95" s="128">
        <f>'01 - Stavební část'!J35</f>
        <v>0</v>
      </c>
      <c r="AY95" s="128">
        <f>'01 - Stavební část'!J36</f>
        <v>0</v>
      </c>
      <c r="AZ95" s="128">
        <f>'01 - Stavební část'!F33</f>
        <v>0</v>
      </c>
      <c r="BA95" s="128">
        <f>'01 - Stavební část'!F34</f>
        <v>0</v>
      </c>
      <c r="BB95" s="128">
        <f>'01 - Stavební část'!F35</f>
        <v>0</v>
      </c>
      <c r="BC95" s="128">
        <f>'01 - Stavební část'!F36</f>
        <v>0</v>
      </c>
      <c r="BD95" s="130">
        <f>'01 - Stavební část'!F37</f>
        <v>0</v>
      </c>
      <c r="BE95" s="7"/>
      <c r="BT95" s="131" t="s">
        <v>81</v>
      </c>
      <c r="BV95" s="131" t="s">
        <v>75</v>
      </c>
      <c r="BW95" s="131" t="s">
        <v>82</v>
      </c>
      <c r="BX95" s="131" t="s">
        <v>5</v>
      </c>
      <c r="CL95" s="131" t="s">
        <v>1</v>
      </c>
      <c r="CM95" s="131" t="s">
        <v>83</v>
      </c>
    </row>
    <row r="96" s="7" customFormat="1" ht="16.5" customHeight="1">
      <c r="A96" s="119" t="s">
        <v>77</v>
      </c>
      <c r="B96" s="120"/>
      <c r="C96" s="121"/>
      <c r="D96" s="122" t="s">
        <v>84</v>
      </c>
      <c r="E96" s="122"/>
      <c r="F96" s="122"/>
      <c r="G96" s="122"/>
      <c r="H96" s="122"/>
      <c r="I96" s="123"/>
      <c r="J96" s="122" t="s">
        <v>85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'02 - Přípojky vody a kana...'!J30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80</v>
      </c>
      <c r="AR96" s="126"/>
      <c r="AS96" s="127">
        <v>0</v>
      </c>
      <c r="AT96" s="128">
        <f>ROUND(SUM(AV96:AW96),2)</f>
        <v>0</v>
      </c>
      <c r="AU96" s="129">
        <f>'02 - Přípojky vody a kana...'!P121</f>
        <v>0</v>
      </c>
      <c r="AV96" s="128">
        <f>'02 - Přípojky vody a kana...'!J33</f>
        <v>0</v>
      </c>
      <c r="AW96" s="128">
        <f>'02 - Přípojky vody a kana...'!J34</f>
        <v>0</v>
      </c>
      <c r="AX96" s="128">
        <f>'02 - Přípojky vody a kana...'!J35</f>
        <v>0</v>
      </c>
      <c r="AY96" s="128">
        <f>'02 - Přípojky vody a kana...'!J36</f>
        <v>0</v>
      </c>
      <c r="AZ96" s="128">
        <f>'02 - Přípojky vody a kana...'!F33</f>
        <v>0</v>
      </c>
      <c r="BA96" s="128">
        <f>'02 - Přípojky vody a kana...'!F34</f>
        <v>0</v>
      </c>
      <c r="BB96" s="128">
        <f>'02 - Přípojky vody a kana...'!F35</f>
        <v>0</v>
      </c>
      <c r="BC96" s="128">
        <f>'02 - Přípojky vody a kana...'!F36</f>
        <v>0</v>
      </c>
      <c r="BD96" s="130">
        <f>'02 - Přípojky vody a kana...'!F37</f>
        <v>0</v>
      </c>
      <c r="BE96" s="7"/>
      <c r="BT96" s="131" t="s">
        <v>81</v>
      </c>
      <c r="BV96" s="131" t="s">
        <v>75</v>
      </c>
      <c r="BW96" s="131" t="s">
        <v>86</v>
      </c>
      <c r="BX96" s="131" t="s">
        <v>5</v>
      </c>
      <c r="CL96" s="131" t="s">
        <v>1</v>
      </c>
      <c r="CM96" s="131" t="s">
        <v>83</v>
      </c>
    </row>
    <row r="97" s="7" customFormat="1" ht="16.5" customHeight="1">
      <c r="A97" s="119" t="s">
        <v>77</v>
      </c>
      <c r="B97" s="120"/>
      <c r="C97" s="121"/>
      <c r="D97" s="122" t="s">
        <v>87</v>
      </c>
      <c r="E97" s="122"/>
      <c r="F97" s="122"/>
      <c r="G97" s="122"/>
      <c r="H97" s="122"/>
      <c r="I97" s="123"/>
      <c r="J97" s="122" t="s">
        <v>88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'03 - ZTI'!J30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80</v>
      </c>
      <c r="AR97" s="126"/>
      <c r="AS97" s="127">
        <v>0</v>
      </c>
      <c r="AT97" s="128">
        <f>ROUND(SUM(AV97:AW97),2)</f>
        <v>0</v>
      </c>
      <c r="AU97" s="129">
        <f>'03 - ZTI'!P119</f>
        <v>0</v>
      </c>
      <c r="AV97" s="128">
        <f>'03 - ZTI'!J33</f>
        <v>0</v>
      </c>
      <c r="AW97" s="128">
        <f>'03 - ZTI'!J34</f>
        <v>0</v>
      </c>
      <c r="AX97" s="128">
        <f>'03 - ZTI'!J35</f>
        <v>0</v>
      </c>
      <c r="AY97" s="128">
        <f>'03 - ZTI'!J36</f>
        <v>0</v>
      </c>
      <c r="AZ97" s="128">
        <f>'03 - ZTI'!F33</f>
        <v>0</v>
      </c>
      <c r="BA97" s="128">
        <f>'03 - ZTI'!F34</f>
        <v>0</v>
      </c>
      <c r="BB97" s="128">
        <f>'03 - ZTI'!F35</f>
        <v>0</v>
      </c>
      <c r="BC97" s="128">
        <f>'03 - ZTI'!F36</f>
        <v>0</v>
      </c>
      <c r="BD97" s="130">
        <f>'03 - ZTI'!F37</f>
        <v>0</v>
      </c>
      <c r="BE97" s="7"/>
      <c r="BT97" s="131" t="s">
        <v>81</v>
      </c>
      <c r="BV97" s="131" t="s">
        <v>75</v>
      </c>
      <c r="BW97" s="131" t="s">
        <v>89</v>
      </c>
      <c r="BX97" s="131" t="s">
        <v>5</v>
      </c>
      <c r="CL97" s="131" t="s">
        <v>1</v>
      </c>
      <c r="CM97" s="131" t="s">
        <v>83</v>
      </c>
    </row>
    <row r="98" s="7" customFormat="1" ht="16.5" customHeight="1">
      <c r="A98" s="119" t="s">
        <v>77</v>
      </c>
      <c r="B98" s="120"/>
      <c r="C98" s="121"/>
      <c r="D98" s="122" t="s">
        <v>90</v>
      </c>
      <c r="E98" s="122"/>
      <c r="F98" s="122"/>
      <c r="G98" s="122"/>
      <c r="H98" s="122"/>
      <c r="I98" s="123"/>
      <c r="J98" s="122" t="s">
        <v>91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'04 - KAB.ROZVODY NN DO 1KV'!J30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80</v>
      </c>
      <c r="AR98" s="126"/>
      <c r="AS98" s="127">
        <v>0</v>
      </c>
      <c r="AT98" s="128">
        <f>ROUND(SUM(AV98:AW98),2)</f>
        <v>0</v>
      </c>
      <c r="AU98" s="129">
        <f>'04 - KAB.ROZVODY NN DO 1KV'!P116</f>
        <v>0</v>
      </c>
      <c r="AV98" s="128">
        <f>'04 - KAB.ROZVODY NN DO 1KV'!J33</f>
        <v>0</v>
      </c>
      <c r="AW98" s="128">
        <f>'04 - KAB.ROZVODY NN DO 1KV'!J34</f>
        <v>0</v>
      </c>
      <c r="AX98" s="128">
        <f>'04 - KAB.ROZVODY NN DO 1KV'!J35</f>
        <v>0</v>
      </c>
      <c r="AY98" s="128">
        <f>'04 - KAB.ROZVODY NN DO 1KV'!J36</f>
        <v>0</v>
      </c>
      <c r="AZ98" s="128">
        <f>'04 - KAB.ROZVODY NN DO 1KV'!F33</f>
        <v>0</v>
      </c>
      <c r="BA98" s="128">
        <f>'04 - KAB.ROZVODY NN DO 1KV'!F34</f>
        <v>0</v>
      </c>
      <c r="BB98" s="128">
        <f>'04 - KAB.ROZVODY NN DO 1KV'!F35</f>
        <v>0</v>
      </c>
      <c r="BC98" s="128">
        <f>'04 - KAB.ROZVODY NN DO 1KV'!F36</f>
        <v>0</v>
      </c>
      <c r="BD98" s="130">
        <f>'04 - KAB.ROZVODY NN DO 1KV'!F37</f>
        <v>0</v>
      </c>
      <c r="BE98" s="7"/>
      <c r="BT98" s="131" t="s">
        <v>81</v>
      </c>
      <c r="BV98" s="131" t="s">
        <v>75</v>
      </c>
      <c r="BW98" s="131" t="s">
        <v>92</v>
      </c>
      <c r="BX98" s="131" t="s">
        <v>5</v>
      </c>
      <c r="CL98" s="131" t="s">
        <v>1</v>
      </c>
      <c r="CM98" s="131" t="s">
        <v>83</v>
      </c>
    </row>
    <row r="99" s="7" customFormat="1" ht="16.5" customHeight="1">
      <c r="A99" s="119" t="s">
        <v>77</v>
      </c>
      <c r="B99" s="120"/>
      <c r="C99" s="121"/>
      <c r="D99" s="122" t="s">
        <v>93</v>
      </c>
      <c r="E99" s="122"/>
      <c r="F99" s="122"/>
      <c r="G99" s="122"/>
      <c r="H99" s="122"/>
      <c r="I99" s="123"/>
      <c r="J99" s="122" t="s">
        <v>94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'05 - OCHRANA PŘED BLESKEM'!J30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80</v>
      </c>
      <c r="AR99" s="126"/>
      <c r="AS99" s="127">
        <v>0</v>
      </c>
      <c r="AT99" s="128">
        <f>ROUND(SUM(AV99:AW99),2)</f>
        <v>0</v>
      </c>
      <c r="AU99" s="129">
        <f>'05 - OCHRANA PŘED BLESKEM'!P116</f>
        <v>0</v>
      </c>
      <c r="AV99" s="128">
        <f>'05 - OCHRANA PŘED BLESKEM'!J33</f>
        <v>0</v>
      </c>
      <c r="AW99" s="128">
        <f>'05 - OCHRANA PŘED BLESKEM'!J34</f>
        <v>0</v>
      </c>
      <c r="AX99" s="128">
        <f>'05 - OCHRANA PŘED BLESKEM'!J35</f>
        <v>0</v>
      </c>
      <c r="AY99" s="128">
        <f>'05 - OCHRANA PŘED BLESKEM'!J36</f>
        <v>0</v>
      </c>
      <c r="AZ99" s="128">
        <f>'05 - OCHRANA PŘED BLESKEM'!F33</f>
        <v>0</v>
      </c>
      <c r="BA99" s="128">
        <f>'05 - OCHRANA PŘED BLESKEM'!F34</f>
        <v>0</v>
      </c>
      <c r="BB99" s="128">
        <f>'05 - OCHRANA PŘED BLESKEM'!F35</f>
        <v>0</v>
      </c>
      <c r="BC99" s="128">
        <f>'05 - OCHRANA PŘED BLESKEM'!F36</f>
        <v>0</v>
      </c>
      <c r="BD99" s="130">
        <f>'05 - OCHRANA PŘED BLESKEM'!F37</f>
        <v>0</v>
      </c>
      <c r="BE99" s="7"/>
      <c r="BT99" s="131" t="s">
        <v>81</v>
      </c>
      <c r="BV99" s="131" t="s">
        <v>75</v>
      </c>
      <c r="BW99" s="131" t="s">
        <v>95</v>
      </c>
      <c r="BX99" s="131" t="s">
        <v>5</v>
      </c>
      <c r="CL99" s="131" t="s">
        <v>1</v>
      </c>
      <c r="CM99" s="131" t="s">
        <v>83</v>
      </c>
    </row>
    <row r="100" s="7" customFormat="1" ht="16.5" customHeight="1">
      <c r="A100" s="119" t="s">
        <v>77</v>
      </c>
      <c r="B100" s="120"/>
      <c r="C100" s="121"/>
      <c r="D100" s="122" t="s">
        <v>96</v>
      </c>
      <c r="E100" s="122"/>
      <c r="F100" s="122"/>
      <c r="G100" s="122"/>
      <c r="H100" s="122"/>
      <c r="I100" s="123"/>
      <c r="J100" s="122" t="s">
        <v>97</v>
      </c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4">
        <f>'06 - Parní kotelna'!J30</f>
        <v>0</v>
      </c>
      <c r="AH100" s="123"/>
      <c r="AI100" s="123"/>
      <c r="AJ100" s="123"/>
      <c r="AK100" s="123"/>
      <c r="AL100" s="123"/>
      <c r="AM100" s="123"/>
      <c r="AN100" s="124">
        <f>SUM(AG100,AT100)</f>
        <v>0</v>
      </c>
      <c r="AO100" s="123"/>
      <c r="AP100" s="123"/>
      <c r="AQ100" s="125" t="s">
        <v>80</v>
      </c>
      <c r="AR100" s="126"/>
      <c r="AS100" s="127">
        <v>0</v>
      </c>
      <c r="AT100" s="128">
        <f>ROUND(SUM(AV100:AW100),2)</f>
        <v>0</v>
      </c>
      <c r="AU100" s="129">
        <f>'06 - Parní kotelna'!P129</f>
        <v>0</v>
      </c>
      <c r="AV100" s="128">
        <f>'06 - Parní kotelna'!J33</f>
        <v>0</v>
      </c>
      <c r="AW100" s="128">
        <f>'06 - Parní kotelna'!J34</f>
        <v>0</v>
      </c>
      <c r="AX100" s="128">
        <f>'06 - Parní kotelna'!J35</f>
        <v>0</v>
      </c>
      <c r="AY100" s="128">
        <f>'06 - Parní kotelna'!J36</f>
        <v>0</v>
      </c>
      <c r="AZ100" s="128">
        <f>'06 - Parní kotelna'!F33</f>
        <v>0</v>
      </c>
      <c r="BA100" s="128">
        <f>'06 - Parní kotelna'!F34</f>
        <v>0</v>
      </c>
      <c r="BB100" s="128">
        <f>'06 - Parní kotelna'!F35</f>
        <v>0</v>
      </c>
      <c r="BC100" s="128">
        <f>'06 - Parní kotelna'!F36</f>
        <v>0</v>
      </c>
      <c r="BD100" s="130">
        <f>'06 - Parní kotelna'!F37</f>
        <v>0</v>
      </c>
      <c r="BE100" s="7"/>
      <c r="BT100" s="131" t="s">
        <v>81</v>
      </c>
      <c r="BV100" s="131" t="s">
        <v>75</v>
      </c>
      <c r="BW100" s="131" t="s">
        <v>98</v>
      </c>
      <c r="BX100" s="131" t="s">
        <v>5</v>
      </c>
      <c r="CL100" s="131" t="s">
        <v>1</v>
      </c>
      <c r="CM100" s="131" t="s">
        <v>83</v>
      </c>
    </row>
    <row r="101" s="7" customFormat="1" ht="16.5" customHeight="1">
      <c r="A101" s="119" t="s">
        <v>77</v>
      </c>
      <c r="B101" s="120"/>
      <c r="C101" s="121"/>
      <c r="D101" s="122" t="s">
        <v>99</v>
      </c>
      <c r="E101" s="122"/>
      <c r="F101" s="122"/>
      <c r="G101" s="122"/>
      <c r="H101" s="122"/>
      <c r="I101" s="123"/>
      <c r="J101" s="122" t="s">
        <v>100</v>
      </c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4">
        <f>'07 - Větrání prostoru kot...'!J30</f>
        <v>0</v>
      </c>
      <c r="AH101" s="123"/>
      <c r="AI101" s="123"/>
      <c r="AJ101" s="123"/>
      <c r="AK101" s="123"/>
      <c r="AL101" s="123"/>
      <c r="AM101" s="123"/>
      <c r="AN101" s="124">
        <f>SUM(AG101,AT101)</f>
        <v>0</v>
      </c>
      <c r="AO101" s="123"/>
      <c r="AP101" s="123"/>
      <c r="AQ101" s="125" t="s">
        <v>80</v>
      </c>
      <c r="AR101" s="126"/>
      <c r="AS101" s="127">
        <v>0</v>
      </c>
      <c r="AT101" s="128">
        <f>ROUND(SUM(AV101:AW101),2)</f>
        <v>0</v>
      </c>
      <c r="AU101" s="129">
        <f>'07 - Větrání prostoru kot...'!P122</f>
        <v>0</v>
      </c>
      <c r="AV101" s="128">
        <f>'07 - Větrání prostoru kot...'!J33</f>
        <v>0</v>
      </c>
      <c r="AW101" s="128">
        <f>'07 - Větrání prostoru kot...'!J34</f>
        <v>0</v>
      </c>
      <c r="AX101" s="128">
        <f>'07 - Větrání prostoru kot...'!J35</f>
        <v>0</v>
      </c>
      <c r="AY101" s="128">
        <f>'07 - Větrání prostoru kot...'!J36</f>
        <v>0</v>
      </c>
      <c r="AZ101" s="128">
        <f>'07 - Větrání prostoru kot...'!F33</f>
        <v>0</v>
      </c>
      <c r="BA101" s="128">
        <f>'07 - Větrání prostoru kot...'!F34</f>
        <v>0</v>
      </c>
      <c r="BB101" s="128">
        <f>'07 - Větrání prostoru kot...'!F35</f>
        <v>0</v>
      </c>
      <c r="BC101" s="128">
        <f>'07 - Větrání prostoru kot...'!F36</f>
        <v>0</v>
      </c>
      <c r="BD101" s="130">
        <f>'07 - Větrání prostoru kot...'!F37</f>
        <v>0</v>
      </c>
      <c r="BE101" s="7"/>
      <c r="BT101" s="131" t="s">
        <v>81</v>
      </c>
      <c r="BV101" s="131" t="s">
        <v>75</v>
      </c>
      <c r="BW101" s="131" t="s">
        <v>101</v>
      </c>
      <c r="BX101" s="131" t="s">
        <v>5</v>
      </c>
      <c r="CL101" s="131" t="s">
        <v>1</v>
      </c>
      <c r="CM101" s="131" t="s">
        <v>83</v>
      </c>
    </row>
    <row r="102" s="7" customFormat="1" ht="16.5" customHeight="1">
      <c r="A102" s="119" t="s">
        <v>77</v>
      </c>
      <c r="B102" s="120"/>
      <c r="C102" s="121"/>
      <c r="D102" s="122" t="s">
        <v>102</v>
      </c>
      <c r="E102" s="122"/>
      <c r="F102" s="122"/>
      <c r="G102" s="122"/>
      <c r="H102" s="122"/>
      <c r="I102" s="123"/>
      <c r="J102" s="122" t="s">
        <v>103</v>
      </c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4">
        <f>'08 - Plynofikace'!J30</f>
        <v>0</v>
      </c>
      <c r="AH102" s="123"/>
      <c r="AI102" s="123"/>
      <c r="AJ102" s="123"/>
      <c r="AK102" s="123"/>
      <c r="AL102" s="123"/>
      <c r="AM102" s="123"/>
      <c r="AN102" s="124">
        <f>SUM(AG102,AT102)</f>
        <v>0</v>
      </c>
      <c r="AO102" s="123"/>
      <c r="AP102" s="123"/>
      <c r="AQ102" s="125" t="s">
        <v>80</v>
      </c>
      <c r="AR102" s="126"/>
      <c r="AS102" s="127">
        <v>0</v>
      </c>
      <c r="AT102" s="128">
        <f>ROUND(SUM(AV102:AW102),2)</f>
        <v>0</v>
      </c>
      <c r="AU102" s="129">
        <f>'08 - Plynofikace'!P123</f>
        <v>0</v>
      </c>
      <c r="AV102" s="128">
        <f>'08 - Plynofikace'!J33</f>
        <v>0</v>
      </c>
      <c r="AW102" s="128">
        <f>'08 - Plynofikace'!J34</f>
        <v>0</v>
      </c>
      <c r="AX102" s="128">
        <f>'08 - Plynofikace'!J35</f>
        <v>0</v>
      </c>
      <c r="AY102" s="128">
        <f>'08 - Plynofikace'!J36</f>
        <v>0</v>
      </c>
      <c r="AZ102" s="128">
        <f>'08 - Plynofikace'!F33</f>
        <v>0</v>
      </c>
      <c r="BA102" s="128">
        <f>'08 - Plynofikace'!F34</f>
        <v>0</v>
      </c>
      <c r="BB102" s="128">
        <f>'08 - Plynofikace'!F35</f>
        <v>0</v>
      </c>
      <c r="BC102" s="128">
        <f>'08 - Plynofikace'!F36</f>
        <v>0</v>
      </c>
      <c r="BD102" s="130">
        <f>'08 - Plynofikace'!F37</f>
        <v>0</v>
      </c>
      <c r="BE102" s="7"/>
      <c r="BT102" s="131" t="s">
        <v>81</v>
      </c>
      <c r="BV102" s="131" t="s">
        <v>75</v>
      </c>
      <c r="BW102" s="131" t="s">
        <v>104</v>
      </c>
      <c r="BX102" s="131" t="s">
        <v>5</v>
      </c>
      <c r="CL102" s="131" t="s">
        <v>1</v>
      </c>
      <c r="CM102" s="131" t="s">
        <v>83</v>
      </c>
    </row>
    <row r="103" s="7" customFormat="1" ht="16.5" customHeight="1">
      <c r="A103" s="119" t="s">
        <v>77</v>
      </c>
      <c r="B103" s="120"/>
      <c r="C103" s="121"/>
      <c r="D103" s="122" t="s">
        <v>105</v>
      </c>
      <c r="E103" s="122"/>
      <c r="F103" s="122"/>
      <c r="G103" s="122"/>
      <c r="H103" s="122"/>
      <c r="I103" s="123"/>
      <c r="J103" s="122" t="s">
        <v>106</v>
      </c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/>
      <c r="AG103" s="124">
        <f>'09 - Měření a regulace, e...'!J30</f>
        <v>0</v>
      </c>
      <c r="AH103" s="123"/>
      <c r="AI103" s="123"/>
      <c r="AJ103" s="123"/>
      <c r="AK103" s="123"/>
      <c r="AL103" s="123"/>
      <c r="AM103" s="123"/>
      <c r="AN103" s="124">
        <f>SUM(AG103,AT103)</f>
        <v>0</v>
      </c>
      <c r="AO103" s="123"/>
      <c r="AP103" s="123"/>
      <c r="AQ103" s="125" t="s">
        <v>80</v>
      </c>
      <c r="AR103" s="126"/>
      <c r="AS103" s="127">
        <v>0</v>
      </c>
      <c r="AT103" s="128">
        <f>ROUND(SUM(AV103:AW103),2)</f>
        <v>0</v>
      </c>
      <c r="AU103" s="129">
        <f>'09 - Měření a regulace, e...'!P122</f>
        <v>0</v>
      </c>
      <c r="AV103" s="128">
        <f>'09 - Měření a regulace, e...'!J33</f>
        <v>0</v>
      </c>
      <c r="AW103" s="128">
        <f>'09 - Měření a regulace, e...'!J34</f>
        <v>0</v>
      </c>
      <c r="AX103" s="128">
        <f>'09 - Měření a regulace, e...'!J35</f>
        <v>0</v>
      </c>
      <c r="AY103" s="128">
        <f>'09 - Měření a regulace, e...'!J36</f>
        <v>0</v>
      </c>
      <c r="AZ103" s="128">
        <f>'09 - Měření a regulace, e...'!F33</f>
        <v>0</v>
      </c>
      <c r="BA103" s="128">
        <f>'09 - Měření a regulace, e...'!F34</f>
        <v>0</v>
      </c>
      <c r="BB103" s="128">
        <f>'09 - Měření a regulace, e...'!F35</f>
        <v>0</v>
      </c>
      <c r="BC103" s="128">
        <f>'09 - Měření a regulace, e...'!F36</f>
        <v>0</v>
      </c>
      <c r="BD103" s="130">
        <f>'09 - Měření a regulace, e...'!F37</f>
        <v>0</v>
      </c>
      <c r="BE103" s="7"/>
      <c r="BT103" s="131" t="s">
        <v>81</v>
      </c>
      <c r="BV103" s="131" t="s">
        <v>75</v>
      </c>
      <c r="BW103" s="131" t="s">
        <v>107</v>
      </c>
      <c r="BX103" s="131" t="s">
        <v>5</v>
      </c>
      <c r="CL103" s="131" t="s">
        <v>1</v>
      </c>
      <c r="CM103" s="131" t="s">
        <v>83</v>
      </c>
    </row>
    <row r="104" s="7" customFormat="1" ht="16.5" customHeight="1">
      <c r="A104" s="119" t="s">
        <v>77</v>
      </c>
      <c r="B104" s="120"/>
      <c r="C104" s="121"/>
      <c r="D104" s="122" t="s">
        <v>108</v>
      </c>
      <c r="E104" s="122"/>
      <c r="F104" s="122"/>
      <c r="G104" s="122"/>
      <c r="H104" s="122"/>
      <c r="I104" s="123"/>
      <c r="J104" s="122" t="s">
        <v>109</v>
      </c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4">
        <f>'10 - Akumulace ÚT a Ohřev...'!J30</f>
        <v>0</v>
      </c>
      <c r="AH104" s="123"/>
      <c r="AI104" s="123"/>
      <c r="AJ104" s="123"/>
      <c r="AK104" s="123"/>
      <c r="AL104" s="123"/>
      <c r="AM104" s="123"/>
      <c r="AN104" s="124">
        <f>SUM(AG104,AT104)</f>
        <v>0</v>
      </c>
      <c r="AO104" s="123"/>
      <c r="AP104" s="123"/>
      <c r="AQ104" s="125" t="s">
        <v>80</v>
      </c>
      <c r="AR104" s="126"/>
      <c r="AS104" s="127">
        <v>0</v>
      </c>
      <c r="AT104" s="128">
        <f>ROUND(SUM(AV104:AW104),2)</f>
        <v>0</v>
      </c>
      <c r="AU104" s="129">
        <f>'10 - Akumulace ÚT a Ohřev...'!P125</f>
        <v>0</v>
      </c>
      <c r="AV104" s="128">
        <f>'10 - Akumulace ÚT a Ohřev...'!J33</f>
        <v>0</v>
      </c>
      <c r="AW104" s="128">
        <f>'10 - Akumulace ÚT a Ohřev...'!J34</f>
        <v>0</v>
      </c>
      <c r="AX104" s="128">
        <f>'10 - Akumulace ÚT a Ohřev...'!J35</f>
        <v>0</v>
      </c>
      <c r="AY104" s="128">
        <f>'10 - Akumulace ÚT a Ohřev...'!J36</f>
        <v>0</v>
      </c>
      <c r="AZ104" s="128">
        <f>'10 - Akumulace ÚT a Ohřev...'!F33</f>
        <v>0</v>
      </c>
      <c r="BA104" s="128">
        <f>'10 - Akumulace ÚT a Ohřev...'!F34</f>
        <v>0</v>
      </c>
      <c r="BB104" s="128">
        <f>'10 - Akumulace ÚT a Ohřev...'!F35</f>
        <v>0</v>
      </c>
      <c r="BC104" s="128">
        <f>'10 - Akumulace ÚT a Ohřev...'!F36</f>
        <v>0</v>
      </c>
      <c r="BD104" s="130">
        <f>'10 - Akumulace ÚT a Ohřev...'!F37</f>
        <v>0</v>
      </c>
      <c r="BE104" s="7"/>
      <c r="BT104" s="131" t="s">
        <v>81</v>
      </c>
      <c r="BV104" s="131" t="s">
        <v>75</v>
      </c>
      <c r="BW104" s="131" t="s">
        <v>110</v>
      </c>
      <c r="BX104" s="131" t="s">
        <v>5</v>
      </c>
      <c r="CL104" s="131" t="s">
        <v>1</v>
      </c>
      <c r="CM104" s="131" t="s">
        <v>83</v>
      </c>
    </row>
    <row r="105" s="7" customFormat="1" ht="16.5" customHeight="1">
      <c r="A105" s="119" t="s">
        <v>77</v>
      </c>
      <c r="B105" s="120"/>
      <c r="C105" s="121"/>
      <c r="D105" s="122" t="s">
        <v>111</v>
      </c>
      <c r="E105" s="122"/>
      <c r="F105" s="122"/>
      <c r="G105" s="122"/>
      <c r="H105" s="122"/>
      <c r="I105" s="123"/>
      <c r="J105" s="122" t="s">
        <v>112</v>
      </c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  <c r="AD105" s="122"/>
      <c r="AE105" s="122"/>
      <c r="AF105" s="122"/>
      <c r="AG105" s="124">
        <f>'11 - VRN'!J30</f>
        <v>0</v>
      </c>
      <c r="AH105" s="123"/>
      <c r="AI105" s="123"/>
      <c r="AJ105" s="123"/>
      <c r="AK105" s="123"/>
      <c r="AL105" s="123"/>
      <c r="AM105" s="123"/>
      <c r="AN105" s="124">
        <f>SUM(AG105,AT105)</f>
        <v>0</v>
      </c>
      <c r="AO105" s="123"/>
      <c r="AP105" s="123"/>
      <c r="AQ105" s="125" t="s">
        <v>80</v>
      </c>
      <c r="AR105" s="126"/>
      <c r="AS105" s="132">
        <v>0</v>
      </c>
      <c r="AT105" s="133">
        <f>ROUND(SUM(AV105:AW105),2)</f>
        <v>0</v>
      </c>
      <c r="AU105" s="134">
        <f>'11 - VRN'!P120</f>
        <v>0</v>
      </c>
      <c r="AV105" s="133">
        <f>'11 - VRN'!J33</f>
        <v>0</v>
      </c>
      <c r="AW105" s="133">
        <f>'11 - VRN'!J34</f>
        <v>0</v>
      </c>
      <c r="AX105" s="133">
        <f>'11 - VRN'!J35</f>
        <v>0</v>
      </c>
      <c r="AY105" s="133">
        <f>'11 - VRN'!J36</f>
        <v>0</v>
      </c>
      <c r="AZ105" s="133">
        <f>'11 - VRN'!F33</f>
        <v>0</v>
      </c>
      <c r="BA105" s="133">
        <f>'11 - VRN'!F34</f>
        <v>0</v>
      </c>
      <c r="BB105" s="133">
        <f>'11 - VRN'!F35</f>
        <v>0</v>
      </c>
      <c r="BC105" s="133">
        <f>'11 - VRN'!F36</f>
        <v>0</v>
      </c>
      <c r="BD105" s="135">
        <f>'11 - VRN'!F37</f>
        <v>0</v>
      </c>
      <c r="BE105" s="7"/>
      <c r="BT105" s="131" t="s">
        <v>81</v>
      </c>
      <c r="BV105" s="131" t="s">
        <v>75</v>
      </c>
      <c r="BW105" s="131" t="s">
        <v>113</v>
      </c>
      <c r="BX105" s="131" t="s">
        <v>5</v>
      </c>
      <c r="CL105" s="131" t="s">
        <v>1</v>
      </c>
      <c r="CM105" s="131" t="s">
        <v>83</v>
      </c>
    </row>
    <row r="106" s="2" customFormat="1" ht="30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4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44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</sheetData>
  <sheetProtection sheet="1" formatColumns="0" formatRows="0" objects="1" scenarios="1" spinCount="100000" saltValue="0jl03kGBBHM1mJc6xjc9jweGN3mmNLBAhZEbPFgFWacxLnLFcB6ftay/FSvvLVsntJaBY+laP03YldCEZAiK0A==" hashValue="BqK/8HkiXzljc0q1x8vJdxfYg7uC7hMQochgLh5GewyVz3P4cWDPG8MWFbMHsQKiRckMv5VzfsGYazH14+clSg==" algorithmName="SHA-512" password="CC35"/>
  <mergeCells count="82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J85"/>
    <mergeCell ref="D105:H105"/>
    <mergeCell ref="J105:AF105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105:AP105"/>
    <mergeCell ref="AG105:AM105"/>
    <mergeCell ref="AG94:AM94"/>
    <mergeCell ref="AN94:AP94"/>
  </mergeCells>
  <hyperlinks>
    <hyperlink ref="A95" location="'01 - Stavební část'!C2" display="/"/>
    <hyperlink ref="A96" location="'02 - Přípojky vody a kana...'!C2" display="/"/>
    <hyperlink ref="A97" location="'03 - ZTI'!C2" display="/"/>
    <hyperlink ref="A98" location="'04 - KAB.ROZVODY NN DO 1KV'!C2" display="/"/>
    <hyperlink ref="A99" location="'05 - OCHRANA PŘED BLESKEM'!C2" display="/"/>
    <hyperlink ref="A100" location="'06 - Parní kotelna'!C2" display="/"/>
    <hyperlink ref="A101" location="'07 - Větrání prostoru kot...'!C2" display="/"/>
    <hyperlink ref="A102" location="'08 - Plynofikace'!C2" display="/"/>
    <hyperlink ref="A103" location="'09 - Měření a regulace, e...'!C2" display="/"/>
    <hyperlink ref="A104" location="'10 - Akumulace ÚT a Ohřev...'!C2" display="/"/>
    <hyperlink ref="A105" location="'11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107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114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Frigoexim, SO 105 Kotelna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115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1841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13. 1. 2026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ROUND((SUM(BE122:BE334)),  2)</f>
        <v>0</v>
      </c>
      <c r="G33" s="38"/>
      <c r="H33" s="38"/>
      <c r="I33" s="155">
        <v>0.20999999999999999</v>
      </c>
      <c r="J33" s="154">
        <f>ROUND(((SUM(BE122:BE334))*I33),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ROUND((SUM(BF122:BF334)),  2)</f>
        <v>0</v>
      </c>
      <c r="G34" s="38"/>
      <c r="H34" s="38"/>
      <c r="I34" s="155">
        <v>0.12</v>
      </c>
      <c r="J34" s="154">
        <f>ROUND(((SUM(BF122:BF334))*I34),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ROUND((SUM(BG122:BG334)),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ROUND((SUM(BH122:BH334)),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ROUND((SUM(BI122:BI334)),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Frigoexim, SO 105 Kotelna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115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09 - Měření a regulace, elektroinstalace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13. 1. 2026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118</v>
      </c>
      <c r="D94" s="176"/>
      <c r="E94" s="176"/>
      <c r="F94" s="176"/>
      <c r="G94" s="176"/>
      <c r="H94" s="176"/>
      <c r="I94" s="176"/>
      <c r="J94" s="177" t="s">
        <v>119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120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121</v>
      </c>
    </row>
    <row r="97" s="9" customFormat="1" ht="24.96" customHeight="1">
      <c r="A97" s="9"/>
      <c r="B97" s="179"/>
      <c r="C97" s="180"/>
      <c r="D97" s="181" t="s">
        <v>1842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1843</v>
      </c>
      <c r="E98" s="182"/>
      <c r="F98" s="182"/>
      <c r="G98" s="182"/>
      <c r="H98" s="182"/>
      <c r="I98" s="182"/>
      <c r="J98" s="183">
        <f>J166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1844</v>
      </c>
      <c r="E99" s="182"/>
      <c r="F99" s="182"/>
      <c r="G99" s="182"/>
      <c r="H99" s="182"/>
      <c r="I99" s="182"/>
      <c r="J99" s="183">
        <f>J193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9"/>
      <c r="C100" s="180"/>
      <c r="D100" s="181" t="s">
        <v>1845</v>
      </c>
      <c r="E100" s="182"/>
      <c r="F100" s="182"/>
      <c r="G100" s="182"/>
      <c r="H100" s="182"/>
      <c r="I100" s="182"/>
      <c r="J100" s="183">
        <f>J234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9"/>
      <c r="C101" s="180"/>
      <c r="D101" s="181" t="s">
        <v>1846</v>
      </c>
      <c r="E101" s="182"/>
      <c r="F101" s="182"/>
      <c r="G101" s="182"/>
      <c r="H101" s="182"/>
      <c r="I101" s="182"/>
      <c r="J101" s="183">
        <f>J305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9"/>
      <c r="C102" s="180"/>
      <c r="D102" s="181" t="s">
        <v>1058</v>
      </c>
      <c r="E102" s="182"/>
      <c r="F102" s="182"/>
      <c r="G102" s="182"/>
      <c r="H102" s="182"/>
      <c r="I102" s="182"/>
      <c r="J102" s="183">
        <f>J308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139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74" t="str">
        <f>E7</f>
        <v>Frigoexim, SO 105 Kotelna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115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09 - Měření a regulace, elektroinstalace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 xml:space="preserve"> </v>
      </c>
      <c r="G116" s="40"/>
      <c r="H116" s="40"/>
      <c r="I116" s="32" t="s">
        <v>22</v>
      </c>
      <c r="J116" s="79" t="str">
        <f>IF(J12="","",J12)</f>
        <v>13. 1. 2026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 xml:space="preserve"> </v>
      </c>
      <c r="G118" s="40"/>
      <c r="H118" s="40"/>
      <c r="I118" s="32" t="s">
        <v>29</v>
      </c>
      <c r="J118" s="36" t="str">
        <f>E21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27</v>
      </c>
      <c r="D119" s="40"/>
      <c r="E119" s="40"/>
      <c r="F119" s="27" t="str">
        <f>IF(E18="","",E18)</f>
        <v>Vyplň údaj</v>
      </c>
      <c r="G119" s="40"/>
      <c r="H119" s="40"/>
      <c r="I119" s="32" t="s">
        <v>31</v>
      </c>
      <c r="J119" s="36" t="str">
        <f>E24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1"/>
      <c r="B121" s="192"/>
      <c r="C121" s="193" t="s">
        <v>140</v>
      </c>
      <c r="D121" s="194" t="s">
        <v>58</v>
      </c>
      <c r="E121" s="194" t="s">
        <v>54</v>
      </c>
      <c r="F121" s="194" t="s">
        <v>55</v>
      </c>
      <c r="G121" s="194" t="s">
        <v>141</v>
      </c>
      <c r="H121" s="194" t="s">
        <v>142</v>
      </c>
      <c r="I121" s="194" t="s">
        <v>143</v>
      </c>
      <c r="J121" s="194" t="s">
        <v>119</v>
      </c>
      <c r="K121" s="195" t="s">
        <v>144</v>
      </c>
      <c r="L121" s="196"/>
      <c r="M121" s="100" t="s">
        <v>1</v>
      </c>
      <c r="N121" s="101" t="s">
        <v>37</v>
      </c>
      <c r="O121" s="101" t="s">
        <v>145</v>
      </c>
      <c r="P121" s="101" t="s">
        <v>146</v>
      </c>
      <c r="Q121" s="101" t="s">
        <v>147</v>
      </c>
      <c r="R121" s="101" t="s">
        <v>148</v>
      </c>
      <c r="S121" s="101" t="s">
        <v>149</v>
      </c>
      <c r="T121" s="102" t="s">
        <v>150</v>
      </c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</row>
    <row r="122" s="2" customFormat="1" ht="22.8" customHeight="1">
      <c r="A122" s="38"/>
      <c r="B122" s="39"/>
      <c r="C122" s="107" t="s">
        <v>151</v>
      </c>
      <c r="D122" s="40"/>
      <c r="E122" s="40"/>
      <c r="F122" s="40"/>
      <c r="G122" s="40"/>
      <c r="H122" s="40"/>
      <c r="I122" s="40"/>
      <c r="J122" s="197">
        <f>BK122</f>
        <v>0</v>
      </c>
      <c r="K122" s="40"/>
      <c r="L122" s="44"/>
      <c r="M122" s="103"/>
      <c r="N122" s="198"/>
      <c r="O122" s="104"/>
      <c r="P122" s="199">
        <f>P123+P166+P193+P234+P305+P308</f>
        <v>0</v>
      </c>
      <c r="Q122" s="104"/>
      <c r="R122" s="199">
        <f>R123+R166+R193+R234+R305+R308</f>
        <v>0</v>
      </c>
      <c r="S122" s="104"/>
      <c r="T122" s="200">
        <f>T123+T166+T193+T234+T305+T308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72</v>
      </c>
      <c r="AU122" s="17" t="s">
        <v>121</v>
      </c>
      <c r="BK122" s="201">
        <f>BK123+BK166+BK193+BK234+BK305+BK308</f>
        <v>0</v>
      </c>
    </row>
    <row r="123" s="12" customFormat="1" ht="25.92" customHeight="1">
      <c r="A123" s="12"/>
      <c r="B123" s="202"/>
      <c r="C123" s="203"/>
      <c r="D123" s="204" t="s">
        <v>72</v>
      </c>
      <c r="E123" s="205" t="s">
        <v>1847</v>
      </c>
      <c r="F123" s="205" t="s">
        <v>1848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SUM(P124:P165)</f>
        <v>0</v>
      </c>
      <c r="Q123" s="210"/>
      <c r="R123" s="211">
        <f>SUM(R124:R165)</f>
        <v>0</v>
      </c>
      <c r="S123" s="210"/>
      <c r="T123" s="212">
        <f>SUM(T124:T165)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81</v>
      </c>
      <c r="AT123" s="214" t="s">
        <v>72</v>
      </c>
      <c r="AU123" s="214" t="s">
        <v>73</v>
      </c>
      <c r="AY123" s="213" t="s">
        <v>154</v>
      </c>
      <c r="BK123" s="215">
        <f>SUM(BK124:BK165)</f>
        <v>0</v>
      </c>
    </row>
    <row r="124" s="2" customFormat="1" ht="21.75" customHeight="1">
      <c r="A124" s="38"/>
      <c r="B124" s="39"/>
      <c r="C124" s="258" t="s">
        <v>81</v>
      </c>
      <c r="D124" s="258" t="s">
        <v>248</v>
      </c>
      <c r="E124" s="259" t="s">
        <v>1849</v>
      </c>
      <c r="F124" s="260" t="s">
        <v>1850</v>
      </c>
      <c r="G124" s="261" t="s">
        <v>433</v>
      </c>
      <c r="H124" s="262">
        <v>1248</v>
      </c>
      <c r="I124" s="263"/>
      <c r="J124" s="264">
        <f>ROUND(I124*H124,2)</f>
        <v>0</v>
      </c>
      <c r="K124" s="260" t="s">
        <v>1</v>
      </c>
      <c r="L124" s="265"/>
      <c r="M124" s="266" t="s">
        <v>1</v>
      </c>
      <c r="N124" s="267" t="s">
        <v>38</v>
      </c>
      <c r="O124" s="91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9" t="s">
        <v>200</v>
      </c>
      <c r="AT124" s="229" t="s">
        <v>248</v>
      </c>
      <c r="AU124" s="229" t="s">
        <v>81</v>
      </c>
      <c r="AY124" s="17" t="s">
        <v>154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7" t="s">
        <v>81</v>
      </c>
      <c r="BK124" s="230">
        <f>ROUND(I124*H124,2)</f>
        <v>0</v>
      </c>
      <c r="BL124" s="17" t="s">
        <v>161</v>
      </c>
      <c r="BM124" s="229" t="s">
        <v>83</v>
      </c>
    </row>
    <row r="125" s="2" customFormat="1">
      <c r="A125" s="38"/>
      <c r="B125" s="39"/>
      <c r="C125" s="40"/>
      <c r="D125" s="231" t="s">
        <v>163</v>
      </c>
      <c r="E125" s="40"/>
      <c r="F125" s="232" t="s">
        <v>1850</v>
      </c>
      <c r="G125" s="40"/>
      <c r="H125" s="40"/>
      <c r="I125" s="233"/>
      <c r="J125" s="40"/>
      <c r="K125" s="40"/>
      <c r="L125" s="44"/>
      <c r="M125" s="234"/>
      <c r="N125" s="235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163</v>
      </c>
      <c r="AU125" s="17" t="s">
        <v>81</v>
      </c>
    </row>
    <row r="126" s="2" customFormat="1" ht="21.75" customHeight="1">
      <c r="A126" s="38"/>
      <c r="B126" s="39"/>
      <c r="C126" s="258" t="s">
        <v>83</v>
      </c>
      <c r="D126" s="258" t="s">
        <v>248</v>
      </c>
      <c r="E126" s="259" t="s">
        <v>1851</v>
      </c>
      <c r="F126" s="260" t="s">
        <v>1852</v>
      </c>
      <c r="G126" s="261" t="s">
        <v>433</v>
      </c>
      <c r="H126" s="262">
        <v>130</v>
      </c>
      <c r="I126" s="263"/>
      <c r="J126" s="264">
        <f>ROUND(I126*H126,2)</f>
        <v>0</v>
      </c>
      <c r="K126" s="260" t="s">
        <v>1</v>
      </c>
      <c r="L126" s="265"/>
      <c r="M126" s="266" t="s">
        <v>1</v>
      </c>
      <c r="N126" s="267" t="s">
        <v>38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200</v>
      </c>
      <c r="AT126" s="229" t="s">
        <v>248</v>
      </c>
      <c r="AU126" s="229" t="s">
        <v>81</v>
      </c>
      <c r="AY126" s="17" t="s">
        <v>154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81</v>
      </c>
      <c r="BK126" s="230">
        <f>ROUND(I126*H126,2)</f>
        <v>0</v>
      </c>
      <c r="BL126" s="17" t="s">
        <v>161</v>
      </c>
      <c r="BM126" s="229" t="s">
        <v>161</v>
      </c>
    </row>
    <row r="127" s="2" customFormat="1">
      <c r="A127" s="38"/>
      <c r="B127" s="39"/>
      <c r="C127" s="40"/>
      <c r="D127" s="231" t="s">
        <v>163</v>
      </c>
      <c r="E127" s="40"/>
      <c r="F127" s="232" t="s">
        <v>1852</v>
      </c>
      <c r="G127" s="40"/>
      <c r="H127" s="40"/>
      <c r="I127" s="233"/>
      <c r="J127" s="40"/>
      <c r="K127" s="40"/>
      <c r="L127" s="44"/>
      <c r="M127" s="234"/>
      <c r="N127" s="235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163</v>
      </c>
      <c r="AU127" s="17" t="s">
        <v>81</v>
      </c>
    </row>
    <row r="128" s="2" customFormat="1" ht="21.75" customHeight="1">
      <c r="A128" s="38"/>
      <c r="B128" s="39"/>
      <c r="C128" s="258" t="s">
        <v>169</v>
      </c>
      <c r="D128" s="258" t="s">
        <v>248</v>
      </c>
      <c r="E128" s="259" t="s">
        <v>1853</v>
      </c>
      <c r="F128" s="260" t="s">
        <v>1854</v>
      </c>
      <c r="G128" s="261" t="s">
        <v>433</v>
      </c>
      <c r="H128" s="262">
        <v>520</v>
      </c>
      <c r="I128" s="263"/>
      <c r="J128" s="264">
        <f>ROUND(I128*H128,2)</f>
        <v>0</v>
      </c>
      <c r="K128" s="260" t="s">
        <v>1</v>
      </c>
      <c r="L128" s="265"/>
      <c r="M128" s="266" t="s">
        <v>1</v>
      </c>
      <c r="N128" s="267" t="s">
        <v>38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200</v>
      </c>
      <c r="AT128" s="229" t="s">
        <v>248</v>
      </c>
      <c r="AU128" s="229" t="s">
        <v>81</v>
      </c>
      <c r="AY128" s="17" t="s">
        <v>154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81</v>
      </c>
      <c r="BK128" s="230">
        <f>ROUND(I128*H128,2)</f>
        <v>0</v>
      </c>
      <c r="BL128" s="17" t="s">
        <v>161</v>
      </c>
      <c r="BM128" s="229" t="s">
        <v>188</v>
      </c>
    </row>
    <row r="129" s="2" customFormat="1">
      <c r="A129" s="38"/>
      <c r="B129" s="39"/>
      <c r="C129" s="40"/>
      <c r="D129" s="231" t="s">
        <v>163</v>
      </c>
      <c r="E129" s="40"/>
      <c r="F129" s="232" t="s">
        <v>1854</v>
      </c>
      <c r="G129" s="40"/>
      <c r="H129" s="40"/>
      <c r="I129" s="233"/>
      <c r="J129" s="40"/>
      <c r="K129" s="40"/>
      <c r="L129" s="44"/>
      <c r="M129" s="234"/>
      <c r="N129" s="235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163</v>
      </c>
      <c r="AU129" s="17" t="s">
        <v>81</v>
      </c>
    </row>
    <row r="130" s="2" customFormat="1" ht="16.5" customHeight="1">
      <c r="A130" s="38"/>
      <c r="B130" s="39"/>
      <c r="C130" s="258" t="s">
        <v>161</v>
      </c>
      <c r="D130" s="258" t="s">
        <v>248</v>
      </c>
      <c r="E130" s="259" t="s">
        <v>1855</v>
      </c>
      <c r="F130" s="260" t="s">
        <v>1856</v>
      </c>
      <c r="G130" s="261" t="s">
        <v>433</v>
      </c>
      <c r="H130" s="262">
        <v>585</v>
      </c>
      <c r="I130" s="263"/>
      <c r="J130" s="264">
        <f>ROUND(I130*H130,2)</f>
        <v>0</v>
      </c>
      <c r="K130" s="260" t="s">
        <v>1</v>
      </c>
      <c r="L130" s="265"/>
      <c r="M130" s="266" t="s">
        <v>1</v>
      </c>
      <c r="N130" s="267" t="s">
        <v>38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200</v>
      </c>
      <c r="AT130" s="229" t="s">
        <v>248</v>
      </c>
      <c r="AU130" s="229" t="s">
        <v>81</v>
      </c>
      <c r="AY130" s="17" t="s">
        <v>154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81</v>
      </c>
      <c r="BK130" s="230">
        <f>ROUND(I130*H130,2)</f>
        <v>0</v>
      </c>
      <c r="BL130" s="17" t="s">
        <v>161</v>
      </c>
      <c r="BM130" s="229" t="s">
        <v>200</v>
      </c>
    </row>
    <row r="131" s="2" customFormat="1">
      <c r="A131" s="38"/>
      <c r="B131" s="39"/>
      <c r="C131" s="40"/>
      <c r="D131" s="231" t="s">
        <v>163</v>
      </c>
      <c r="E131" s="40"/>
      <c r="F131" s="232" t="s">
        <v>1856</v>
      </c>
      <c r="G131" s="40"/>
      <c r="H131" s="40"/>
      <c r="I131" s="233"/>
      <c r="J131" s="40"/>
      <c r="K131" s="40"/>
      <c r="L131" s="44"/>
      <c r="M131" s="234"/>
      <c r="N131" s="235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163</v>
      </c>
      <c r="AU131" s="17" t="s">
        <v>81</v>
      </c>
    </row>
    <row r="132" s="2" customFormat="1" ht="16.5" customHeight="1">
      <c r="A132" s="38"/>
      <c r="B132" s="39"/>
      <c r="C132" s="258" t="s">
        <v>180</v>
      </c>
      <c r="D132" s="258" t="s">
        <v>248</v>
      </c>
      <c r="E132" s="259" t="s">
        <v>1857</v>
      </c>
      <c r="F132" s="260" t="s">
        <v>1858</v>
      </c>
      <c r="G132" s="261" t="s">
        <v>433</v>
      </c>
      <c r="H132" s="262">
        <v>416</v>
      </c>
      <c r="I132" s="263"/>
      <c r="J132" s="264">
        <f>ROUND(I132*H132,2)</f>
        <v>0</v>
      </c>
      <c r="K132" s="260" t="s">
        <v>1</v>
      </c>
      <c r="L132" s="265"/>
      <c r="M132" s="266" t="s">
        <v>1</v>
      </c>
      <c r="N132" s="267" t="s">
        <v>38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200</v>
      </c>
      <c r="AT132" s="229" t="s">
        <v>248</v>
      </c>
      <c r="AU132" s="229" t="s">
        <v>81</v>
      </c>
      <c r="AY132" s="17" t="s">
        <v>154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81</v>
      </c>
      <c r="BK132" s="230">
        <f>ROUND(I132*H132,2)</f>
        <v>0</v>
      </c>
      <c r="BL132" s="17" t="s">
        <v>161</v>
      </c>
      <c r="BM132" s="229" t="s">
        <v>108</v>
      </c>
    </row>
    <row r="133" s="2" customFormat="1">
      <c r="A133" s="38"/>
      <c r="B133" s="39"/>
      <c r="C133" s="40"/>
      <c r="D133" s="231" t="s">
        <v>163</v>
      </c>
      <c r="E133" s="40"/>
      <c r="F133" s="232" t="s">
        <v>1858</v>
      </c>
      <c r="G133" s="40"/>
      <c r="H133" s="40"/>
      <c r="I133" s="233"/>
      <c r="J133" s="40"/>
      <c r="K133" s="40"/>
      <c r="L133" s="44"/>
      <c r="M133" s="234"/>
      <c r="N133" s="235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163</v>
      </c>
      <c r="AU133" s="17" t="s">
        <v>81</v>
      </c>
    </row>
    <row r="134" s="2" customFormat="1" ht="16.5" customHeight="1">
      <c r="A134" s="38"/>
      <c r="B134" s="39"/>
      <c r="C134" s="258" t="s">
        <v>188</v>
      </c>
      <c r="D134" s="258" t="s">
        <v>248</v>
      </c>
      <c r="E134" s="259" t="s">
        <v>1859</v>
      </c>
      <c r="F134" s="260" t="s">
        <v>1860</v>
      </c>
      <c r="G134" s="261" t="s">
        <v>433</v>
      </c>
      <c r="H134" s="262">
        <v>78</v>
      </c>
      <c r="I134" s="263"/>
      <c r="J134" s="264">
        <f>ROUND(I134*H134,2)</f>
        <v>0</v>
      </c>
      <c r="K134" s="260" t="s">
        <v>1</v>
      </c>
      <c r="L134" s="265"/>
      <c r="M134" s="266" t="s">
        <v>1</v>
      </c>
      <c r="N134" s="267" t="s">
        <v>38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200</v>
      </c>
      <c r="AT134" s="229" t="s">
        <v>248</v>
      </c>
      <c r="AU134" s="229" t="s">
        <v>81</v>
      </c>
      <c r="AY134" s="17" t="s">
        <v>154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81</v>
      </c>
      <c r="BK134" s="230">
        <f>ROUND(I134*H134,2)</f>
        <v>0</v>
      </c>
      <c r="BL134" s="17" t="s">
        <v>161</v>
      </c>
      <c r="BM134" s="229" t="s">
        <v>8</v>
      </c>
    </row>
    <row r="135" s="2" customFormat="1">
      <c r="A135" s="38"/>
      <c r="B135" s="39"/>
      <c r="C135" s="40"/>
      <c r="D135" s="231" t="s">
        <v>163</v>
      </c>
      <c r="E135" s="40"/>
      <c r="F135" s="232" t="s">
        <v>1860</v>
      </c>
      <c r="G135" s="40"/>
      <c r="H135" s="40"/>
      <c r="I135" s="233"/>
      <c r="J135" s="40"/>
      <c r="K135" s="40"/>
      <c r="L135" s="44"/>
      <c r="M135" s="234"/>
      <c r="N135" s="235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163</v>
      </c>
      <c r="AU135" s="17" t="s">
        <v>81</v>
      </c>
    </row>
    <row r="136" s="2" customFormat="1" ht="16.5" customHeight="1">
      <c r="A136" s="38"/>
      <c r="B136" s="39"/>
      <c r="C136" s="258" t="s">
        <v>194</v>
      </c>
      <c r="D136" s="258" t="s">
        <v>248</v>
      </c>
      <c r="E136" s="259" t="s">
        <v>1861</v>
      </c>
      <c r="F136" s="260" t="s">
        <v>1862</v>
      </c>
      <c r="G136" s="261" t="s">
        <v>433</v>
      </c>
      <c r="H136" s="262">
        <v>120</v>
      </c>
      <c r="I136" s="263"/>
      <c r="J136" s="264">
        <f>ROUND(I136*H136,2)</f>
        <v>0</v>
      </c>
      <c r="K136" s="260" t="s">
        <v>1</v>
      </c>
      <c r="L136" s="265"/>
      <c r="M136" s="266" t="s">
        <v>1</v>
      </c>
      <c r="N136" s="267" t="s">
        <v>38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200</v>
      </c>
      <c r="AT136" s="229" t="s">
        <v>248</v>
      </c>
      <c r="AU136" s="229" t="s">
        <v>81</v>
      </c>
      <c r="AY136" s="17" t="s">
        <v>154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81</v>
      </c>
      <c r="BK136" s="230">
        <f>ROUND(I136*H136,2)</f>
        <v>0</v>
      </c>
      <c r="BL136" s="17" t="s">
        <v>161</v>
      </c>
      <c r="BM136" s="229" t="s">
        <v>236</v>
      </c>
    </row>
    <row r="137" s="2" customFormat="1">
      <c r="A137" s="38"/>
      <c r="B137" s="39"/>
      <c r="C137" s="40"/>
      <c r="D137" s="231" t="s">
        <v>163</v>
      </c>
      <c r="E137" s="40"/>
      <c r="F137" s="232" t="s">
        <v>1862</v>
      </c>
      <c r="G137" s="40"/>
      <c r="H137" s="40"/>
      <c r="I137" s="233"/>
      <c r="J137" s="40"/>
      <c r="K137" s="40"/>
      <c r="L137" s="44"/>
      <c r="M137" s="234"/>
      <c r="N137" s="235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163</v>
      </c>
      <c r="AU137" s="17" t="s">
        <v>81</v>
      </c>
    </row>
    <row r="138" s="2" customFormat="1" ht="24.15" customHeight="1">
      <c r="A138" s="38"/>
      <c r="B138" s="39"/>
      <c r="C138" s="258" t="s">
        <v>200</v>
      </c>
      <c r="D138" s="258" t="s">
        <v>248</v>
      </c>
      <c r="E138" s="259" t="s">
        <v>1863</v>
      </c>
      <c r="F138" s="260" t="s">
        <v>1864</v>
      </c>
      <c r="G138" s="261" t="s">
        <v>433</v>
      </c>
      <c r="H138" s="262">
        <v>35</v>
      </c>
      <c r="I138" s="263"/>
      <c r="J138" s="264">
        <f>ROUND(I138*H138,2)</f>
        <v>0</v>
      </c>
      <c r="K138" s="260" t="s">
        <v>1</v>
      </c>
      <c r="L138" s="265"/>
      <c r="M138" s="266" t="s">
        <v>1</v>
      </c>
      <c r="N138" s="267" t="s">
        <v>38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200</v>
      </c>
      <c r="AT138" s="229" t="s">
        <v>248</v>
      </c>
      <c r="AU138" s="229" t="s">
        <v>81</v>
      </c>
      <c r="AY138" s="17" t="s">
        <v>154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81</v>
      </c>
      <c r="BK138" s="230">
        <f>ROUND(I138*H138,2)</f>
        <v>0</v>
      </c>
      <c r="BL138" s="17" t="s">
        <v>161</v>
      </c>
      <c r="BM138" s="229" t="s">
        <v>247</v>
      </c>
    </row>
    <row r="139" s="2" customFormat="1">
      <c r="A139" s="38"/>
      <c r="B139" s="39"/>
      <c r="C139" s="40"/>
      <c r="D139" s="231" t="s">
        <v>163</v>
      </c>
      <c r="E139" s="40"/>
      <c r="F139" s="232" t="s">
        <v>1864</v>
      </c>
      <c r="G139" s="40"/>
      <c r="H139" s="40"/>
      <c r="I139" s="233"/>
      <c r="J139" s="40"/>
      <c r="K139" s="40"/>
      <c r="L139" s="44"/>
      <c r="M139" s="234"/>
      <c r="N139" s="235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163</v>
      </c>
      <c r="AU139" s="17" t="s">
        <v>81</v>
      </c>
    </row>
    <row r="140" s="2" customFormat="1" ht="24.15" customHeight="1">
      <c r="A140" s="38"/>
      <c r="B140" s="39"/>
      <c r="C140" s="258" t="s">
        <v>207</v>
      </c>
      <c r="D140" s="258" t="s">
        <v>248</v>
      </c>
      <c r="E140" s="259" t="s">
        <v>1865</v>
      </c>
      <c r="F140" s="260" t="s">
        <v>1866</v>
      </c>
      <c r="G140" s="261" t="s">
        <v>433</v>
      </c>
      <c r="H140" s="262">
        <v>30</v>
      </c>
      <c r="I140" s="263"/>
      <c r="J140" s="264">
        <f>ROUND(I140*H140,2)</f>
        <v>0</v>
      </c>
      <c r="K140" s="260" t="s">
        <v>1</v>
      </c>
      <c r="L140" s="265"/>
      <c r="M140" s="266" t="s">
        <v>1</v>
      </c>
      <c r="N140" s="267" t="s">
        <v>38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200</v>
      </c>
      <c r="AT140" s="229" t="s">
        <v>248</v>
      </c>
      <c r="AU140" s="229" t="s">
        <v>81</v>
      </c>
      <c r="AY140" s="17" t="s">
        <v>154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81</v>
      </c>
      <c r="BK140" s="230">
        <f>ROUND(I140*H140,2)</f>
        <v>0</v>
      </c>
      <c r="BL140" s="17" t="s">
        <v>161</v>
      </c>
      <c r="BM140" s="229" t="s">
        <v>258</v>
      </c>
    </row>
    <row r="141" s="2" customFormat="1">
      <c r="A141" s="38"/>
      <c r="B141" s="39"/>
      <c r="C141" s="40"/>
      <c r="D141" s="231" t="s">
        <v>163</v>
      </c>
      <c r="E141" s="40"/>
      <c r="F141" s="232" t="s">
        <v>1866</v>
      </c>
      <c r="G141" s="40"/>
      <c r="H141" s="40"/>
      <c r="I141" s="233"/>
      <c r="J141" s="40"/>
      <c r="K141" s="40"/>
      <c r="L141" s="44"/>
      <c r="M141" s="234"/>
      <c r="N141" s="235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163</v>
      </c>
      <c r="AU141" s="17" t="s">
        <v>81</v>
      </c>
    </row>
    <row r="142" s="2" customFormat="1" ht="24.15" customHeight="1">
      <c r="A142" s="38"/>
      <c r="B142" s="39"/>
      <c r="C142" s="258" t="s">
        <v>108</v>
      </c>
      <c r="D142" s="258" t="s">
        <v>248</v>
      </c>
      <c r="E142" s="259" t="s">
        <v>1867</v>
      </c>
      <c r="F142" s="260" t="s">
        <v>1868</v>
      </c>
      <c r="G142" s="261" t="s">
        <v>1061</v>
      </c>
      <c r="H142" s="262">
        <v>1</v>
      </c>
      <c r="I142" s="263"/>
      <c r="J142" s="264">
        <f>ROUND(I142*H142,2)</f>
        <v>0</v>
      </c>
      <c r="K142" s="260" t="s">
        <v>1</v>
      </c>
      <c r="L142" s="265"/>
      <c r="M142" s="266" t="s">
        <v>1</v>
      </c>
      <c r="N142" s="267" t="s">
        <v>38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200</v>
      </c>
      <c r="AT142" s="229" t="s">
        <v>248</v>
      </c>
      <c r="AU142" s="229" t="s">
        <v>81</v>
      </c>
      <c r="AY142" s="17" t="s">
        <v>154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81</v>
      </c>
      <c r="BK142" s="230">
        <f>ROUND(I142*H142,2)</f>
        <v>0</v>
      </c>
      <c r="BL142" s="17" t="s">
        <v>161</v>
      </c>
      <c r="BM142" s="229" t="s">
        <v>267</v>
      </c>
    </row>
    <row r="143" s="2" customFormat="1">
      <c r="A143" s="38"/>
      <c r="B143" s="39"/>
      <c r="C143" s="40"/>
      <c r="D143" s="231" t="s">
        <v>163</v>
      </c>
      <c r="E143" s="40"/>
      <c r="F143" s="232" t="s">
        <v>1868</v>
      </c>
      <c r="G143" s="40"/>
      <c r="H143" s="40"/>
      <c r="I143" s="233"/>
      <c r="J143" s="40"/>
      <c r="K143" s="40"/>
      <c r="L143" s="44"/>
      <c r="M143" s="234"/>
      <c r="N143" s="235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163</v>
      </c>
      <c r="AU143" s="17" t="s">
        <v>81</v>
      </c>
    </row>
    <row r="144" s="2" customFormat="1" ht="24.15" customHeight="1">
      <c r="A144" s="38"/>
      <c r="B144" s="39"/>
      <c r="C144" s="258" t="s">
        <v>111</v>
      </c>
      <c r="D144" s="258" t="s">
        <v>248</v>
      </c>
      <c r="E144" s="259" t="s">
        <v>1869</v>
      </c>
      <c r="F144" s="260" t="s">
        <v>1870</v>
      </c>
      <c r="G144" s="261" t="s">
        <v>433</v>
      </c>
      <c r="H144" s="262">
        <v>20</v>
      </c>
      <c r="I144" s="263"/>
      <c r="J144" s="264">
        <f>ROUND(I144*H144,2)</f>
        <v>0</v>
      </c>
      <c r="K144" s="260" t="s">
        <v>1</v>
      </c>
      <c r="L144" s="265"/>
      <c r="M144" s="266" t="s">
        <v>1</v>
      </c>
      <c r="N144" s="267" t="s">
        <v>38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200</v>
      </c>
      <c r="AT144" s="229" t="s">
        <v>248</v>
      </c>
      <c r="AU144" s="229" t="s">
        <v>81</v>
      </c>
      <c r="AY144" s="17" t="s">
        <v>154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81</v>
      </c>
      <c r="BK144" s="230">
        <f>ROUND(I144*H144,2)</f>
        <v>0</v>
      </c>
      <c r="BL144" s="17" t="s">
        <v>161</v>
      </c>
      <c r="BM144" s="229" t="s">
        <v>277</v>
      </c>
    </row>
    <row r="145" s="2" customFormat="1">
      <c r="A145" s="38"/>
      <c r="B145" s="39"/>
      <c r="C145" s="40"/>
      <c r="D145" s="231" t="s">
        <v>163</v>
      </c>
      <c r="E145" s="40"/>
      <c r="F145" s="232" t="s">
        <v>1870</v>
      </c>
      <c r="G145" s="40"/>
      <c r="H145" s="40"/>
      <c r="I145" s="233"/>
      <c r="J145" s="40"/>
      <c r="K145" s="40"/>
      <c r="L145" s="44"/>
      <c r="M145" s="234"/>
      <c r="N145" s="235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163</v>
      </c>
      <c r="AU145" s="17" t="s">
        <v>81</v>
      </c>
    </row>
    <row r="146" s="2" customFormat="1" ht="24.15" customHeight="1">
      <c r="A146" s="38"/>
      <c r="B146" s="39"/>
      <c r="C146" s="258" t="s">
        <v>8</v>
      </c>
      <c r="D146" s="258" t="s">
        <v>248</v>
      </c>
      <c r="E146" s="259" t="s">
        <v>1871</v>
      </c>
      <c r="F146" s="260" t="s">
        <v>1872</v>
      </c>
      <c r="G146" s="261" t="s">
        <v>433</v>
      </c>
      <c r="H146" s="262">
        <v>25</v>
      </c>
      <c r="I146" s="263"/>
      <c r="J146" s="264">
        <f>ROUND(I146*H146,2)</f>
        <v>0</v>
      </c>
      <c r="K146" s="260" t="s">
        <v>1</v>
      </c>
      <c r="L146" s="265"/>
      <c r="M146" s="266" t="s">
        <v>1</v>
      </c>
      <c r="N146" s="267" t="s">
        <v>38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200</v>
      </c>
      <c r="AT146" s="229" t="s">
        <v>248</v>
      </c>
      <c r="AU146" s="229" t="s">
        <v>81</v>
      </c>
      <c r="AY146" s="17" t="s">
        <v>154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81</v>
      </c>
      <c r="BK146" s="230">
        <f>ROUND(I146*H146,2)</f>
        <v>0</v>
      </c>
      <c r="BL146" s="17" t="s">
        <v>161</v>
      </c>
      <c r="BM146" s="229" t="s">
        <v>288</v>
      </c>
    </row>
    <row r="147" s="2" customFormat="1">
      <c r="A147" s="38"/>
      <c r="B147" s="39"/>
      <c r="C147" s="40"/>
      <c r="D147" s="231" t="s">
        <v>163</v>
      </c>
      <c r="E147" s="40"/>
      <c r="F147" s="232" t="s">
        <v>1872</v>
      </c>
      <c r="G147" s="40"/>
      <c r="H147" s="40"/>
      <c r="I147" s="233"/>
      <c r="J147" s="40"/>
      <c r="K147" s="40"/>
      <c r="L147" s="44"/>
      <c r="M147" s="234"/>
      <c r="N147" s="235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163</v>
      </c>
      <c r="AU147" s="17" t="s">
        <v>81</v>
      </c>
    </row>
    <row r="148" s="2" customFormat="1" ht="16.5" customHeight="1">
      <c r="A148" s="38"/>
      <c r="B148" s="39"/>
      <c r="C148" s="258" t="s">
        <v>231</v>
      </c>
      <c r="D148" s="258" t="s">
        <v>248</v>
      </c>
      <c r="E148" s="259" t="s">
        <v>1873</v>
      </c>
      <c r="F148" s="260" t="s">
        <v>1874</v>
      </c>
      <c r="G148" s="261" t="s">
        <v>433</v>
      </c>
      <c r="H148" s="262">
        <v>300</v>
      </c>
      <c r="I148" s="263"/>
      <c r="J148" s="264">
        <f>ROUND(I148*H148,2)</f>
        <v>0</v>
      </c>
      <c r="K148" s="260" t="s">
        <v>1</v>
      </c>
      <c r="L148" s="265"/>
      <c r="M148" s="266" t="s">
        <v>1</v>
      </c>
      <c r="N148" s="267" t="s">
        <v>38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200</v>
      </c>
      <c r="AT148" s="229" t="s">
        <v>248</v>
      </c>
      <c r="AU148" s="229" t="s">
        <v>81</v>
      </c>
      <c r="AY148" s="17" t="s">
        <v>154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81</v>
      </c>
      <c r="BK148" s="230">
        <f>ROUND(I148*H148,2)</f>
        <v>0</v>
      </c>
      <c r="BL148" s="17" t="s">
        <v>161</v>
      </c>
      <c r="BM148" s="229" t="s">
        <v>300</v>
      </c>
    </row>
    <row r="149" s="2" customFormat="1">
      <c r="A149" s="38"/>
      <c r="B149" s="39"/>
      <c r="C149" s="40"/>
      <c r="D149" s="231" t="s">
        <v>163</v>
      </c>
      <c r="E149" s="40"/>
      <c r="F149" s="232" t="s">
        <v>1874</v>
      </c>
      <c r="G149" s="40"/>
      <c r="H149" s="40"/>
      <c r="I149" s="233"/>
      <c r="J149" s="40"/>
      <c r="K149" s="40"/>
      <c r="L149" s="44"/>
      <c r="M149" s="234"/>
      <c r="N149" s="235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163</v>
      </c>
      <c r="AU149" s="17" t="s">
        <v>81</v>
      </c>
    </row>
    <row r="150" s="2" customFormat="1" ht="16.5" customHeight="1">
      <c r="A150" s="38"/>
      <c r="B150" s="39"/>
      <c r="C150" s="258" t="s">
        <v>236</v>
      </c>
      <c r="D150" s="258" t="s">
        <v>248</v>
      </c>
      <c r="E150" s="259" t="s">
        <v>1875</v>
      </c>
      <c r="F150" s="260" t="s">
        <v>1876</v>
      </c>
      <c r="G150" s="261" t="s">
        <v>649</v>
      </c>
      <c r="H150" s="262">
        <v>5</v>
      </c>
      <c r="I150" s="263"/>
      <c r="J150" s="264">
        <f>ROUND(I150*H150,2)</f>
        <v>0</v>
      </c>
      <c r="K150" s="260" t="s">
        <v>1</v>
      </c>
      <c r="L150" s="265"/>
      <c r="M150" s="266" t="s">
        <v>1</v>
      </c>
      <c r="N150" s="267" t="s">
        <v>38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200</v>
      </c>
      <c r="AT150" s="229" t="s">
        <v>248</v>
      </c>
      <c r="AU150" s="229" t="s">
        <v>81</v>
      </c>
      <c r="AY150" s="17" t="s">
        <v>154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81</v>
      </c>
      <c r="BK150" s="230">
        <f>ROUND(I150*H150,2)</f>
        <v>0</v>
      </c>
      <c r="BL150" s="17" t="s">
        <v>161</v>
      </c>
      <c r="BM150" s="229" t="s">
        <v>310</v>
      </c>
    </row>
    <row r="151" s="2" customFormat="1">
      <c r="A151" s="38"/>
      <c r="B151" s="39"/>
      <c r="C151" s="40"/>
      <c r="D151" s="231" t="s">
        <v>163</v>
      </c>
      <c r="E151" s="40"/>
      <c r="F151" s="232" t="s">
        <v>1876</v>
      </c>
      <c r="G151" s="40"/>
      <c r="H151" s="40"/>
      <c r="I151" s="233"/>
      <c r="J151" s="40"/>
      <c r="K151" s="40"/>
      <c r="L151" s="44"/>
      <c r="M151" s="234"/>
      <c r="N151" s="235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163</v>
      </c>
      <c r="AU151" s="17" t="s">
        <v>81</v>
      </c>
    </row>
    <row r="152" s="2" customFormat="1" ht="24.15" customHeight="1">
      <c r="A152" s="38"/>
      <c r="B152" s="39"/>
      <c r="C152" s="258" t="s">
        <v>241</v>
      </c>
      <c r="D152" s="258" t="s">
        <v>248</v>
      </c>
      <c r="E152" s="259" t="s">
        <v>1877</v>
      </c>
      <c r="F152" s="260" t="s">
        <v>1878</v>
      </c>
      <c r="G152" s="261" t="s">
        <v>433</v>
      </c>
      <c r="H152" s="262">
        <v>78</v>
      </c>
      <c r="I152" s="263"/>
      <c r="J152" s="264">
        <f>ROUND(I152*H152,2)</f>
        <v>0</v>
      </c>
      <c r="K152" s="260" t="s">
        <v>1</v>
      </c>
      <c r="L152" s="265"/>
      <c r="M152" s="266" t="s">
        <v>1</v>
      </c>
      <c r="N152" s="267" t="s">
        <v>38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200</v>
      </c>
      <c r="AT152" s="229" t="s">
        <v>248</v>
      </c>
      <c r="AU152" s="229" t="s">
        <v>81</v>
      </c>
      <c r="AY152" s="17" t="s">
        <v>154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81</v>
      </c>
      <c r="BK152" s="230">
        <f>ROUND(I152*H152,2)</f>
        <v>0</v>
      </c>
      <c r="BL152" s="17" t="s">
        <v>161</v>
      </c>
      <c r="BM152" s="229" t="s">
        <v>322</v>
      </c>
    </row>
    <row r="153" s="2" customFormat="1">
      <c r="A153" s="38"/>
      <c r="B153" s="39"/>
      <c r="C153" s="40"/>
      <c r="D153" s="231" t="s">
        <v>163</v>
      </c>
      <c r="E153" s="40"/>
      <c r="F153" s="232" t="s">
        <v>1878</v>
      </c>
      <c r="G153" s="40"/>
      <c r="H153" s="40"/>
      <c r="I153" s="233"/>
      <c r="J153" s="40"/>
      <c r="K153" s="40"/>
      <c r="L153" s="44"/>
      <c r="M153" s="234"/>
      <c r="N153" s="235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163</v>
      </c>
      <c r="AU153" s="17" t="s">
        <v>81</v>
      </c>
    </row>
    <row r="154" s="2" customFormat="1" ht="24.15" customHeight="1">
      <c r="A154" s="38"/>
      <c r="B154" s="39"/>
      <c r="C154" s="258" t="s">
        <v>247</v>
      </c>
      <c r="D154" s="258" t="s">
        <v>248</v>
      </c>
      <c r="E154" s="259" t="s">
        <v>1879</v>
      </c>
      <c r="F154" s="260" t="s">
        <v>1880</v>
      </c>
      <c r="G154" s="261" t="s">
        <v>433</v>
      </c>
      <c r="H154" s="262">
        <v>65</v>
      </c>
      <c r="I154" s="263"/>
      <c r="J154" s="264">
        <f>ROUND(I154*H154,2)</f>
        <v>0</v>
      </c>
      <c r="K154" s="260" t="s">
        <v>1</v>
      </c>
      <c r="L154" s="265"/>
      <c r="M154" s="266" t="s">
        <v>1</v>
      </c>
      <c r="N154" s="267" t="s">
        <v>38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200</v>
      </c>
      <c r="AT154" s="229" t="s">
        <v>248</v>
      </c>
      <c r="AU154" s="229" t="s">
        <v>81</v>
      </c>
      <c r="AY154" s="17" t="s">
        <v>154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81</v>
      </c>
      <c r="BK154" s="230">
        <f>ROUND(I154*H154,2)</f>
        <v>0</v>
      </c>
      <c r="BL154" s="17" t="s">
        <v>161</v>
      </c>
      <c r="BM154" s="229" t="s">
        <v>335</v>
      </c>
    </row>
    <row r="155" s="2" customFormat="1">
      <c r="A155" s="38"/>
      <c r="B155" s="39"/>
      <c r="C155" s="40"/>
      <c r="D155" s="231" t="s">
        <v>163</v>
      </c>
      <c r="E155" s="40"/>
      <c r="F155" s="232" t="s">
        <v>1880</v>
      </c>
      <c r="G155" s="40"/>
      <c r="H155" s="40"/>
      <c r="I155" s="233"/>
      <c r="J155" s="40"/>
      <c r="K155" s="40"/>
      <c r="L155" s="44"/>
      <c r="M155" s="234"/>
      <c r="N155" s="235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163</v>
      </c>
      <c r="AU155" s="17" t="s">
        <v>81</v>
      </c>
    </row>
    <row r="156" s="2" customFormat="1" ht="24.15" customHeight="1">
      <c r="A156" s="38"/>
      <c r="B156" s="39"/>
      <c r="C156" s="258" t="s">
        <v>252</v>
      </c>
      <c r="D156" s="258" t="s">
        <v>248</v>
      </c>
      <c r="E156" s="259" t="s">
        <v>1881</v>
      </c>
      <c r="F156" s="260" t="s">
        <v>1882</v>
      </c>
      <c r="G156" s="261" t="s">
        <v>433</v>
      </c>
      <c r="H156" s="262">
        <v>52</v>
      </c>
      <c r="I156" s="263"/>
      <c r="J156" s="264">
        <f>ROUND(I156*H156,2)</f>
        <v>0</v>
      </c>
      <c r="K156" s="260" t="s">
        <v>1</v>
      </c>
      <c r="L156" s="265"/>
      <c r="M156" s="266" t="s">
        <v>1</v>
      </c>
      <c r="N156" s="267" t="s">
        <v>38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200</v>
      </c>
      <c r="AT156" s="229" t="s">
        <v>248</v>
      </c>
      <c r="AU156" s="229" t="s">
        <v>81</v>
      </c>
      <c r="AY156" s="17" t="s">
        <v>154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81</v>
      </c>
      <c r="BK156" s="230">
        <f>ROUND(I156*H156,2)</f>
        <v>0</v>
      </c>
      <c r="BL156" s="17" t="s">
        <v>161</v>
      </c>
      <c r="BM156" s="229" t="s">
        <v>345</v>
      </c>
    </row>
    <row r="157" s="2" customFormat="1">
      <c r="A157" s="38"/>
      <c r="B157" s="39"/>
      <c r="C157" s="40"/>
      <c r="D157" s="231" t="s">
        <v>163</v>
      </c>
      <c r="E157" s="40"/>
      <c r="F157" s="232" t="s">
        <v>1882</v>
      </c>
      <c r="G157" s="40"/>
      <c r="H157" s="40"/>
      <c r="I157" s="233"/>
      <c r="J157" s="40"/>
      <c r="K157" s="40"/>
      <c r="L157" s="44"/>
      <c r="M157" s="234"/>
      <c r="N157" s="235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163</v>
      </c>
      <c r="AU157" s="17" t="s">
        <v>81</v>
      </c>
    </row>
    <row r="158" s="2" customFormat="1" ht="24.15" customHeight="1">
      <c r="A158" s="38"/>
      <c r="B158" s="39"/>
      <c r="C158" s="258" t="s">
        <v>258</v>
      </c>
      <c r="D158" s="258" t="s">
        <v>248</v>
      </c>
      <c r="E158" s="259" t="s">
        <v>1883</v>
      </c>
      <c r="F158" s="260" t="s">
        <v>1882</v>
      </c>
      <c r="G158" s="261" t="s">
        <v>433</v>
      </c>
      <c r="H158" s="262">
        <v>45</v>
      </c>
      <c r="I158" s="263"/>
      <c r="J158" s="264">
        <f>ROUND(I158*H158,2)</f>
        <v>0</v>
      </c>
      <c r="K158" s="260" t="s">
        <v>1</v>
      </c>
      <c r="L158" s="265"/>
      <c r="M158" s="266" t="s">
        <v>1</v>
      </c>
      <c r="N158" s="267" t="s">
        <v>38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200</v>
      </c>
      <c r="AT158" s="229" t="s">
        <v>248</v>
      </c>
      <c r="AU158" s="229" t="s">
        <v>81</v>
      </c>
      <c r="AY158" s="17" t="s">
        <v>154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81</v>
      </c>
      <c r="BK158" s="230">
        <f>ROUND(I158*H158,2)</f>
        <v>0</v>
      </c>
      <c r="BL158" s="17" t="s">
        <v>161</v>
      </c>
      <c r="BM158" s="229" t="s">
        <v>355</v>
      </c>
    </row>
    <row r="159" s="2" customFormat="1">
      <c r="A159" s="38"/>
      <c r="B159" s="39"/>
      <c r="C159" s="40"/>
      <c r="D159" s="231" t="s">
        <v>163</v>
      </c>
      <c r="E159" s="40"/>
      <c r="F159" s="232" t="s">
        <v>1882</v>
      </c>
      <c r="G159" s="40"/>
      <c r="H159" s="40"/>
      <c r="I159" s="233"/>
      <c r="J159" s="40"/>
      <c r="K159" s="40"/>
      <c r="L159" s="44"/>
      <c r="M159" s="234"/>
      <c r="N159" s="235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163</v>
      </c>
      <c r="AU159" s="17" t="s">
        <v>81</v>
      </c>
    </row>
    <row r="160" s="2" customFormat="1" ht="16.5" customHeight="1">
      <c r="A160" s="38"/>
      <c r="B160" s="39"/>
      <c r="C160" s="258" t="s">
        <v>262</v>
      </c>
      <c r="D160" s="258" t="s">
        <v>248</v>
      </c>
      <c r="E160" s="259" t="s">
        <v>1884</v>
      </c>
      <c r="F160" s="260" t="s">
        <v>1885</v>
      </c>
      <c r="G160" s="261" t="s">
        <v>433</v>
      </c>
      <c r="H160" s="262">
        <v>60</v>
      </c>
      <c r="I160" s="263"/>
      <c r="J160" s="264">
        <f>ROUND(I160*H160,2)</f>
        <v>0</v>
      </c>
      <c r="K160" s="260" t="s">
        <v>1</v>
      </c>
      <c r="L160" s="265"/>
      <c r="M160" s="266" t="s">
        <v>1</v>
      </c>
      <c r="N160" s="267" t="s">
        <v>38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200</v>
      </c>
      <c r="AT160" s="229" t="s">
        <v>248</v>
      </c>
      <c r="AU160" s="229" t="s">
        <v>81</v>
      </c>
      <c r="AY160" s="17" t="s">
        <v>154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81</v>
      </c>
      <c r="BK160" s="230">
        <f>ROUND(I160*H160,2)</f>
        <v>0</v>
      </c>
      <c r="BL160" s="17" t="s">
        <v>161</v>
      </c>
      <c r="BM160" s="229" t="s">
        <v>366</v>
      </c>
    </row>
    <row r="161" s="2" customFormat="1">
      <c r="A161" s="38"/>
      <c r="B161" s="39"/>
      <c r="C161" s="40"/>
      <c r="D161" s="231" t="s">
        <v>163</v>
      </c>
      <c r="E161" s="40"/>
      <c r="F161" s="232" t="s">
        <v>1885</v>
      </c>
      <c r="G161" s="40"/>
      <c r="H161" s="40"/>
      <c r="I161" s="233"/>
      <c r="J161" s="40"/>
      <c r="K161" s="40"/>
      <c r="L161" s="44"/>
      <c r="M161" s="234"/>
      <c r="N161" s="235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163</v>
      </c>
      <c r="AU161" s="17" t="s">
        <v>81</v>
      </c>
    </row>
    <row r="162" s="2" customFormat="1" ht="16.5" customHeight="1">
      <c r="A162" s="38"/>
      <c r="B162" s="39"/>
      <c r="C162" s="258" t="s">
        <v>267</v>
      </c>
      <c r="D162" s="258" t="s">
        <v>248</v>
      </c>
      <c r="E162" s="259" t="s">
        <v>1886</v>
      </c>
      <c r="F162" s="260" t="s">
        <v>1887</v>
      </c>
      <c r="G162" s="261" t="s">
        <v>1061</v>
      </c>
      <c r="H162" s="262">
        <v>1</v>
      </c>
      <c r="I162" s="263"/>
      <c r="J162" s="264">
        <f>ROUND(I162*H162,2)</f>
        <v>0</v>
      </c>
      <c r="K162" s="260" t="s">
        <v>1</v>
      </c>
      <c r="L162" s="265"/>
      <c r="M162" s="266" t="s">
        <v>1</v>
      </c>
      <c r="N162" s="267" t="s">
        <v>38</v>
      </c>
      <c r="O162" s="91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200</v>
      </c>
      <c r="AT162" s="229" t="s">
        <v>248</v>
      </c>
      <c r="AU162" s="229" t="s">
        <v>81</v>
      </c>
      <c r="AY162" s="17" t="s">
        <v>154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81</v>
      </c>
      <c r="BK162" s="230">
        <f>ROUND(I162*H162,2)</f>
        <v>0</v>
      </c>
      <c r="BL162" s="17" t="s">
        <v>161</v>
      </c>
      <c r="BM162" s="229" t="s">
        <v>379</v>
      </c>
    </row>
    <row r="163" s="2" customFormat="1">
      <c r="A163" s="38"/>
      <c r="B163" s="39"/>
      <c r="C163" s="40"/>
      <c r="D163" s="231" t="s">
        <v>163</v>
      </c>
      <c r="E163" s="40"/>
      <c r="F163" s="232" t="s">
        <v>1887</v>
      </c>
      <c r="G163" s="40"/>
      <c r="H163" s="40"/>
      <c r="I163" s="233"/>
      <c r="J163" s="40"/>
      <c r="K163" s="40"/>
      <c r="L163" s="44"/>
      <c r="M163" s="234"/>
      <c r="N163" s="235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163</v>
      </c>
      <c r="AU163" s="17" t="s">
        <v>81</v>
      </c>
    </row>
    <row r="164" s="2" customFormat="1" ht="24.15" customHeight="1">
      <c r="A164" s="38"/>
      <c r="B164" s="39"/>
      <c r="C164" s="218" t="s">
        <v>7</v>
      </c>
      <c r="D164" s="218" t="s">
        <v>156</v>
      </c>
      <c r="E164" s="219" t="s">
        <v>1888</v>
      </c>
      <c r="F164" s="220" t="s">
        <v>1889</v>
      </c>
      <c r="G164" s="221" t="s">
        <v>1890</v>
      </c>
      <c r="H164" s="222">
        <v>160</v>
      </c>
      <c r="I164" s="223"/>
      <c r="J164" s="224">
        <f>ROUND(I164*H164,2)</f>
        <v>0</v>
      </c>
      <c r="K164" s="220" t="s">
        <v>1</v>
      </c>
      <c r="L164" s="44"/>
      <c r="M164" s="225" t="s">
        <v>1</v>
      </c>
      <c r="N164" s="226" t="s">
        <v>38</v>
      </c>
      <c r="O164" s="91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161</v>
      </c>
      <c r="AT164" s="229" t="s">
        <v>156</v>
      </c>
      <c r="AU164" s="229" t="s">
        <v>81</v>
      </c>
      <c r="AY164" s="17" t="s">
        <v>154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81</v>
      </c>
      <c r="BK164" s="230">
        <f>ROUND(I164*H164,2)</f>
        <v>0</v>
      </c>
      <c r="BL164" s="17" t="s">
        <v>161</v>
      </c>
      <c r="BM164" s="229" t="s">
        <v>391</v>
      </c>
    </row>
    <row r="165" s="2" customFormat="1">
      <c r="A165" s="38"/>
      <c r="B165" s="39"/>
      <c r="C165" s="40"/>
      <c r="D165" s="231" t="s">
        <v>163</v>
      </c>
      <c r="E165" s="40"/>
      <c r="F165" s="232" t="s">
        <v>1889</v>
      </c>
      <c r="G165" s="40"/>
      <c r="H165" s="40"/>
      <c r="I165" s="233"/>
      <c r="J165" s="40"/>
      <c r="K165" s="40"/>
      <c r="L165" s="44"/>
      <c r="M165" s="234"/>
      <c r="N165" s="235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163</v>
      </c>
      <c r="AU165" s="17" t="s">
        <v>81</v>
      </c>
    </row>
    <row r="166" s="12" customFormat="1" ht="25.92" customHeight="1">
      <c r="A166" s="12"/>
      <c r="B166" s="202"/>
      <c r="C166" s="203"/>
      <c r="D166" s="204" t="s">
        <v>72</v>
      </c>
      <c r="E166" s="205" t="s">
        <v>1891</v>
      </c>
      <c r="F166" s="205" t="s">
        <v>1892</v>
      </c>
      <c r="G166" s="203"/>
      <c r="H166" s="203"/>
      <c r="I166" s="206"/>
      <c r="J166" s="207">
        <f>BK166</f>
        <v>0</v>
      </c>
      <c r="K166" s="203"/>
      <c r="L166" s="208"/>
      <c r="M166" s="209"/>
      <c r="N166" s="210"/>
      <c r="O166" s="210"/>
      <c r="P166" s="211">
        <f>SUM(P167:P192)</f>
        <v>0</v>
      </c>
      <c r="Q166" s="210"/>
      <c r="R166" s="211">
        <f>SUM(R167:R192)</f>
        <v>0</v>
      </c>
      <c r="S166" s="210"/>
      <c r="T166" s="212">
        <f>SUM(T167:T192)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3" t="s">
        <v>81</v>
      </c>
      <c r="AT166" s="214" t="s">
        <v>72</v>
      </c>
      <c r="AU166" s="214" t="s">
        <v>73</v>
      </c>
      <c r="AY166" s="213" t="s">
        <v>154</v>
      </c>
      <c r="BK166" s="215">
        <f>SUM(BK167:BK192)</f>
        <v>0</v>
      </c>
    </row>
    <row r="167" s="2" customFormat="1" ht="16.5" customHeight="1">
      <c r="A167" s="38"/>
      <c r="B167" s="39"/>
      <c r="C167" s="258" t="s">
        <v>277</v>
      </c>
      <c r="D167" s="258" t="s">
        <v>248</v>
      </c>
      <c r="E167" s="259" t="s">
        <v>1893</v>
      </c>
      <c r="F167" s="260" t="s">
        <v>1894</v>
      </c>
      <c r="G167" s="261" t="s">
        <v>1061</v>
      </c>
      <c r="H167" s="262">
        <v>1</v>
      </c>
      <c r="I167" s="263"/>
      <c r="J167" s="264">
        <f>ROUND(I167*H167,2)</f>
        <v>0</v>
      </c>
      <c r="K167" s="260" t="s">
        <v>1</v>
      </c>
      <c r="L167" s="265"/>
      <c r="M167" s="266" t="s">
        <v>1</v>
      </c>
      <c r="N167" s="267" t="s">
        <v>38</v>
      </c>
      <c r="O167" s="91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200</v>
      </c>
      <c r="AT167" s="229" t="s">
        <v>248</v>
      </c>
      <c r="AU167" s="229" t="s">
        <v>81</v>
      </c>
      <c r="AY167" s="17" t="s">
        <v>154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81</v>
      </c>
      <c r="BK167" s="230">
        <f>ROUND(I167*H167,2)</f>
        <v>0</v>
      </c>
      <c r="BL167" s="17" t="s">
        <v>161</v>
      </c>
      <c r="BM167" s="229" t="s">
        <v>401</v>
      </c>
    </row>
    <row r="168" s="2" customFormat="1">
      <c r="A168" s="38"/>
      <c r="B168" s="39"/>
      <c r="C168" s="40"/>
      <c r="D168" s="231" t="s">
        <v>163</v>
      </c>
      <c r="E168" s="40"/>
      <c r="F168" s="232" t="s">
        <v>1894</v>
      </c>
      <c r="G168" s="40"/>
      <c r="H168" s="40"/>
      <c r="I168" s="233"/>
      <c r="J168" s="40"/>
      <c r="K168" s="40"/>
      <c r="L168" s="44"/>
      <c r="M168" s="234"/>
      <c r="N168" s="235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163</v>
      </c>
      <c r="AU168" s="17" t="s">
        <v>81</v>
      </c>
    </row>
    <row r="169" s="2" customFormat="1" ht="16.5" customHeight="1">
      <c r="A169" s="38"/>
      <c r="B169" s="39"/>
      <c r="C169" s="258" t="s">
        <v>282</v>
      </c>
      <c r="D169" s="258" t="s">
        <v>248</v>
      </c>
      <c r="E169" s="259" t="s">
        <v>1895</v>
      </c>
      <c r="F169" s="260" t="s">
        <v>1896</v>
      </c>
      <c r="G169" s="261" t="s">
        <v>649</v>
      </c>
      <c r="H169" s="262">
        <v>1</v>
      </c>
      <c r="I169" s="263"/>
      <c r="J169" s="264">
        <f>ROUND(I169*H169,2)</f>
        <v>0</v>
      </c>
      <c r="K169" s="260" t="s">
        <v>1</v>
      </c>
      <c r="L169" s="265"/>
      <c r="M169" s="266" t="s">
        <v>1</v>
      </c>
      <c r="N169" s="267" t="s">
        <v>38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200</v>
      </c>
      <c r="AT169" s="229" t="s">
        <v>248</v>
      </c>
      <c r="AU169" s="229" t="s">
        <v>81</v>
      </c>
      <c r="AY169" s="17" t="s">
        <v>154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81</v>
      </c>
      <c r="BK169" s="230">
        <f>ROUND(I169*H169,2)</f>
        <v>0</v>
      </c>
      <c r="BL169" s="17" t="s">
        <v>161</v>
      </c>
      <c r="BM169" s="229" t="s">
        <v>412</v>
      </c>
    </row>
    <row r="170" s="2" customFormat="1">
      <c r="A170" s="38"/>
      <c r="B170" s="39"/>
      <c r="C170" s="40"/>
      <c r="D170" s="231" t="s">
        <v>163</v>
      </c>
      <c r="E170" s="40"/>
      <c r="F170" s="232" t="s">
        <v>1896</v>
      </c>
      <c r="G170" s="40"/>
      <c r="H170" s="40"/>
      <c r="I170" s="233"/>
      <c r="J170" s="40"/>
      <c r="K170" s="40"/>
      <c r="L170" s="44"/>
      <c r="M170" s="234"/>
      <c r="N170" s="235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163</v>
      </c>
      <c r="AU170" s="17" t="s">
        <v>81</v>
      </c>
    </row>
    <row r="171" s="2" customFormat="1" ht="16.5" customHeight="1">
      <c r="A171" s="38"/>
      <c r="B171" s="39"/>
      <c r="C171" s="258" t="s">
        <v>288</v>
      </c>
      <c r="D171" s="258" t="s">
        <v>248</v>
      </c>
      <c r="E171" s="259" t="s">
        <v>1897</v>
      </c>
      <c r="F171" s="260" t="s">
        <v>1898</v>
      </c>
      <c r="G171" s="261" t="s">
        <v>649</v>
      </c>
      <c r="H171" s="262">
        <v>1</v>
      </c>
      <c r="I171" s="263"/>
      <c r="J171" s="264">
        <f>ROUND(I171*H171,2)</f>
        <v>0</v>
      </c>
      <c r="K171" s="260" t="s">
        <v>1</v>
      </c>
      <c r="L171" s="265"/>
      <c r="M171" s="266" t="s">
        <v>1</v>
      </c>
      <c r="N171" s="267" t="s">
        <v>38</v>
      </c>
      <c r="O171" s="91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200</v>
      </c>
      <c r="AT171" s="229" t="s">
        <v>248</v>
      </c>
      <c r="AU171" s="229" t="s">
        <v>81</v>
      </c>
      <c r="AY171" s="17" t="s">
        <v>154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81</v>
      </c>
      <c r="BK171" s="230">
        <f>ROUND(I171*H171,2)</f>
        <v>0</v>
      </c>
      <c r="BL171" s="17" t="s">
        <v>161</v>
      </c>
      <c r="BM171" s="229" t="s">
        <v>424</v>
      </c>
    </row>
    <row r="172" s="2" customFormat="1">
      <c r="A172" s="38"/>
      <c r="B172" s="39"/>
      <c r="C172" s="40"/>
      <c r="D172" s="231" t="s">
        <v>163</v>
      </c>
      <c r="E172" s="40"/>
      <c r="F172" s="232" t="s">
        <v>1898</v>
      </c>
      <c r="G172" s="40"/>
      <c r="H172" s="40"/>
      <c r="I172" s="233"/>
      <c r="J172" s="40"/>
      <c r="K172" s="40"/>
      <c r="L172" s="44"/>
      <c r="M172" s="234"/>
      <c r="N172" s="235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163</v>
      </c>
      <c r="AU172" s="17" t="s">
        <v>81</v>
      </c>
    </row>
    <row r="173" s="2" customFormat="1" ht="16.5" customHeight="1">
      <c r="A173" s="38"/>
      <c r="B173" s="39"/>
      <c r="C173" s="258" t="s">
        <v>294</v>
      </c>
      <c r="D173" s="258" t="s">
        <v>248</v>
      </c>
      <c r="E173" s="259" t="s">
        <v>1899</v>
      </c>
      <c r="F173" s="260" t="s">
        <v>1900</v>
      </c>
      <c r="G173" s="261" t="s">
        <v>649</v>
      </c>
      <c r="H173" s="262">
        <v>1</v>
      </c>
      <c r="I173" s="263"/>
      <c r="J173" s="264">
        <f>ROUND(I173*H173,2)</f>
        <v>0</v>
      </c>
      <c r="K173" s="260" t="s">
        <v>1</v>
      </c>
      <c r="L173" s="265"/>
      <c r="M173" s="266" t="s">
        <v>1</v>
      </c>
      <c r="N173" s="267" t="s">
        <v>38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200</v>
      </c>
      <c r="AT173" s="229" t="s">
        <v>248</v>
      </c>
      <c r="AU173" s="229" t="s">
        <v>81</v>
      </c>
      <c r="AY173" s="17" t="s">
        <v>154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81</v>
      </c>
      <c r="BK173" s="230">
        <f>ROUND(I173*H173,2)</f>
        <v>0</v>
      </c>
      <c r="BL173" s="17" t="s">
        <v>161</v>
      </c>
      <c r="BM173" s="229" t="s">
        <v>437</v>
      </c>
    </row>
    <row r="174" s="2" customFormat="1">
      <c r="A174" s="38"/>
      <c r="B174" s="39"/>
      <c r="C174" s="40"/>
      <c r="D174" s="231" t="s">
        <v>163</v>
      </c>
      <c r="E174" s="40"/>
      <c r="F174" s="232" t="s">
        <v>1900</v>
      </c>
      <c r="G174" s="40"/>
      <c r="H174" s="40"/>
      <c r="I174" s="233"/>
      <c r="J174" s="40"/>
      <c r="K174" s="40"/>
      <c r="L174" s="44"/>
      <c r="M174" s="234"/>
      <c r="N174" s="235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163</v>
      </c>
      <c r="AU174" s="17" t="s">
        <v>81</v>
      </c>
    </row>
    <row r="175" s="2" customFormat="1" ht="16.5" customHeight="1">
      <c r="A175" s="38"/>
      <c r="B175" s="39"/>
      <c r="C175" s="218" t="s">
        <v>300</v>
      </c>
      <c r="D175" s="218" t="s">
        <v>156</v>
      </c>
      <c r="E175" s="219" t="s">
        <v>1901</v>
      </c>
      <c r="F175" s="220" t="s">
        <v>1902</v>
      </c>
      <c r="G175" s="221" t="s">
        <v>1903</v>
      </c>
      <c r="H175" s="222">
        <v>156</v>
      </c>
      <c r="I175" s="223"/>
      <c r="J175" s="224">
        <f>ROUND(I175*H175,2)</f>
        <v>0</v>
      </c>
      <c r="K175" s="220" t="s">
        <v>1</v>
      </c>
      <c r="L175" s="44"/>
      <c r="M175" s="225" t="s">
        <v>1</v>
      </c>
      <c r="N175" s="226" t="s">
        <v>38</v>
      </c>
      <c r="O175" s="91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161</v>
      </c>
      <c r="AT175" s="229" t="s">
        <v>156</v>
      </c>
      <c r="AU175" s="229" t="s">
        <v>81</v>
      </c>
      <c r="AY175" s="17" t="s">
        <v>154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81</v>
      </c>
      <c r="BK175" s="230">
        <f>ROUND(I175*H175,2)</f>
        <v>0</v>
      </c>
      <c r="BL175" s="17" t="s">
        <v>161</v>
      </c>
      <c r="BM175" s="229" t="s">
        <v>450</v>
      </c>
    </row>
    <row r="176" s="2" customFormat="1">
      <c r="A176" s="38"/>
      <c r="B176" s="39"/>
      <c r="C176" s="40"/>
      <c r="D176" s="231" t="s">
        <v>163</v>
      </c>
      <c r="E176" s="40"/>
      <c r="F176" s="232" t="s">
        <v>1902</v>
      </c>
      <c r="G176" s="40"/>
      <c r="H176" s="40"/>
      <c r="I176" s="233"/>
      <c r="J176" s="40"/>
      <c r="K176" s="40"/>
      <c r="L176" s="44"/>
      <c r="M176" s="234"/>
      <c r="N176" s="235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163</v>
      </c>
      <c r="AU176" s="17" t="s">
        <v>81</v>
      </c>
    </row>
    <row r="177" s="2" customFormat="1" ht="16.5" customHeight="1">
      <c r="A177" s="38"/>
      <c r="B177" s="39"/>
      <c r="C177" s="218" t="s">
        <v>305</v>
      </c>
      <c r="D177" s="218" t="s">
        <v>156</v>
      </c>
      <c r="E177" s="219" t="s">
        <v>1904</v>
      </c>
      <c r="F177" s="220" t="s">
        <v>1905</v>
      </c>
      <c r="G177" s="221" t="s">
        <v>1903</v>
      </c>
      <c r="H177" s="222">
        <v>156</v>
      </c>
      <c r="I177" s="223"/>
      <c r="J177" s="224">
        <f>ROUND(I177*H177,2)</f>
        <v>0</v>
      </c>
      <c r="K177" s="220" t="s">
        <v>1</v>
      </c>
      <c r="L177" s="44"/>
      <c r="M177" s="225" t="s">
        <v>1</v>
      </c>
      <c r="N177" s="226" t="s">
        <v>38</v>
      </c>
      <c r="O177" s="91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161</v>
      </c>
      <c r="AT177" s="229" t="s">
        <v>156</v>
      </c>
      <c r="AU177" s="229" t="s">
        <v>81</v>
      </c>
      <c r="AY177" s="17" t="s">
        <v>154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81</v>
      </c>
      <c r="BK177" s="230">
        <f>ROUND(I177*H177,2)</f>
        <v>0</v>
      </c>
      <c r="BL177" s="17" t="s">
        <v>161</v>
      </c>
      <c r="BM177" s="229" t="s">
        <v>461</v>
      </c>
    </row>
    <row r="178" s="2" customFormat="1">
      <c r="A178" s="38"/>
      <c r="B178" s="39"/>
      <c r="C178" s="40"/>
      <c r="D178" s="231" t="s">
        <v>163</v>
      </c>
      <c r="E178" s="40"/>
      <c r="F178" s="232" t="s">
        <v>1905</v>
      </c>
      <c r="G178" s="40"/>
      <c r="H178" s="40"/>
      <c r="I178" s="233"/>
      <c r="J178" s="40"/>
      <c r="K178" s="40"/>
      <c r="L178" s="44"/>
      <c r="M178" s="234"/>
      <c r="N178" s="235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163</v>
      </c>
      <c r="AU178" s="17" t="s">
        <v>81</v>
      </c>
    </row>
    <row r="179" s="2" customFormat="1" ht="24.15" customHeight="1">
      <c r="A179" s="38"/>
      <c r="B179" s="39"/>
      <c r="C179" s="258" t="s">
        <v>310</v>
      </c>
      <c r="D179" s="258" t="s">
        <v>248</v>
      </c>
      <c r="E179" s="259" t="s">
        <v>1906</v>
      </c>
      <c r="F179" s="260" t="s">
        <v>1907</v>
      </c>
      <c r="G179" s="261" t="s">
        <v>649</v>
      </c>
      <c r="H179" s="262">
        <v>1</v>
      </c>
      <c r="I179" s="263"/>
      <c r="J179" s="264">
        <f>ROUND(I179*H179,2)</f>
        <v>0</v>
      </c>
      <c r="K179" s="260" t="s">
        <v>1</v>
      </c>
      <c r="L179" s="265"/>
      <c r="M179" s="266" t="s">
        <v>1</v>
      </c>
      <c r="N179" s="267" t="s">
        <v>38</v>
      </c>
      <c r="O179" s="91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200</v>
      </c>
      <c r="AT179" s="229" t="s">
        <v>248</v>
      </c>
      <c r="AU179" s="229" t="s">
        <v>81</v>
      </c>
      <c r="AY179" s="17" t="s">
        <v>154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81</v>
      </c>
      <c r="BK179" s="230">
        <f>ROUND(I179*H179,2)</f>
        <v>0</v>
      </c>
      <c r="BL179" s="17" t="s">
        <v>161</v>
      </c>
      <c r="BM179" s="229" t="s">
        <v>471</v>
      </c>
    </row>
    <row r="180" s="2" customFormat="1">
      <c r="A180" s="38"/>
      <c r="B180" s="39"/>
      <c r="C180" s="40"/>
      <c r="D180" s="231" t="s">
        <v>163</v>
      </c>
      <c r="E180" s="40"/>
      <c r="F180" s="232" t="s">
        <v>1907</v>
      </c>
      <c r="G180" s="40"/>
      <c r="H180" s="40"/>
      <c r="I180" s="233"/>
      <c r="J180" s="40"/>
      <c r="K180" s="40"/>
      <c r="L180" s="44"/>
      <c r="M180" s="234"/>
      <c r="N180" s="235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163</v>
      </c>
      <c r="AU180" s="17" t="s">
        <v>81</v>
      </c>
    </row>
    <row r="181" s="2" customFormat="1" ht="16.5" customHeight="1">
      <c r="A181" s="38"/>
      <c r="B181" s="39"/>
      <c r="C181" s="258" t="s">
        <v>315</v>
      </c>
      <c r="D181" s="258" t="s">
        <v>248</v>
      </c>
      <c r="E181" s="259" t="s">
        <v>1908</v>
      </c>
      <c r="F181" s="260" t="s">
        <v>1909</v>
      </c>
      <c r="G181" s="261" t="s">
        <v>649</v>
      </c>
      <c r="H181" s="262">
        <v>20</v>
      </c>
      <c r="I181" s="263"/>
      <c r="J181" s="264">
        <f>ROUND(I181*H181,2)</f>
        <v>0</v>
      </c>
      <c r="K181" s="260" t="s">
        <v>1</v>
      </c>
      <c r="L181" s="265"/>
      <c r="M181" s="266" t="s">
        <v>1</v>
      </c>
      <c r="N181" s="267" t="s">
        <v>38</v>
      </c>
      <c r="O181" s="91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200</v>
      </c>
      <c r="AT181" s="229" t="s">
        <v>248</v>
      </c>
      <c r="AU181" s="229" t="s">
        <v>81</v>
      </c>
      <c r="AY181" s="17" t="s">
        <v>154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81</v>
      </c>
      <c r="BK181" s="230">
        <f>ROUND(I181*H181,2)</f>
        <v>0</v>
      </c>
      <c r="BL181" s="17" t="s">
        <v>161</v>
      </c>
      <c r="BM181" s="229" t="s">
        <v>487</v>
      </c>
    </row>
    <row r="182" s="2" customFormat="1">
      <c r="A182" s="38"/>
      <c r="B182" s="39"/>
      <c r="C182" s="40"/>
      <c r="D182" s="231" t="s">
        <v>163</v>
      </c>
      <c r="E182" s="40"/>
      <c r="F182" s="232" t="s">
        <v>1909</v>
      </c>
      <c r="G182" s="40"/>
      <c r="H182" s="40"/>
      <c r="I182" s="233"/>
      <c r="J182" s="40"/>
      <c r="K182" s="40"/>
      <c r="L182" s="44"/>
      <c r="M182" s="234"/>
      <c r="N182" s="235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163</v>
      </c>
      <c r="AU182" s="17" t="s">
        <v>81</v>
      </c>
    </row>
    <row r="183" s="2" customFormat="1" ht="16.5" customHeight="1">
      <c r="A183" s="38"/>
      <c r="B183" s="39"/>
      <c r="C183" s="258" t="s">
        <v>322</v>
      </c>
      <c r="D183" s="258" t="s">
        <v>248</v>
      </c>
      <c r="E183" s="259" t="s">
        <v>1910</v>
      </c>
      <c r="F183" s="260" t="s">
        <v>1911</v>
      </c>
      <c r="G183" s="261" t="s">
        <v>1061</v>
      </c>
      <c r="H183" s="262">
        <v>20</v>
      </c>
      <c r="I183" s="263"/>
      <c r="J183" s="264">
        <f>ROUND(I183*H183,2)</f>
        <v>0</v>
      </c>
      <c r="K183" s="260" t="s">
        <v>1</v>
      </c>
      <c r="L183" s="265"/>
      <c r="M183" s="266" t="s">
        <v>1</v>
      </c>
      <c r="N183" s="267" t="s">
        <v>38</v>
      </c>
      <c r="O183" s="91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200</v>
      </c>
      <c r="AT183" s="229" t="s">
        <v>248</v>
      </c>
      <c r="AU183" s="229" t="s">
        <v>81</v>
      </c>
      <c r="AY183" s="17" t="s">
        <v>154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81</v>
      </c>
      <c r="BK183" s="230">
        <f>ROUND(I183*H183,2)</f>
        <v>0</v>
      </c>
      <c r="BL183" s="17" t="s">
        <v>161</v>
      </c>
      <c r="BM183" s="229" t="s">
        <v>498</v>
      </c>
    </row>
    <row r="184" s="2" customFormat="1">
      <c r="A184" s="38"/>
      <c r="B184" s="39"/>
      <c r="C184" s="40"/>
      <c r="D184" s="231" t="s">
        <v>163</v>
      </c>
      <c r="E184" s="40"/>
      <c r="F184" s="232" t="s">
        <v>1911</v>
      </c>
      <c r="G184" s="40"/>
      <c r="H184" s="40"/>
      <c r="I184" s="233"/>
      <c r="J184" s="40"/>
      <c r="K184" s="40"/>
      <c r="L184" s="44"/>
      <c r="M184" s="234"/>
      <c r="N184" s="235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163</v>
      </c>
      <c r="AU184" s="17" t="s">
        <v>81</v>
      </c>
    </row>
    <row r="185" s="2" customFormat="1" ht="16.5" customHeight="1">
      <c r="A185" s="38"/>
      <c r="B185" s="39"/>
      <c r="C185" s="218" t="s">
        <v>329</v>
      </c>
      <c r="D185" s="218" t="s">
        <v>156</v>
      </c>
      <c r="E185" s="219" t="s">
        <v>1912</v>
      </c>
      <c r="F185" s="220" t="s">
        <v>1913</v>
      </c>
      <c r="G185" s="221" t="s">
        <v>1890</v>
      </c>
      <c r="H185" s="222">
        <v>60</v>
      </c>
      <c r="I185" s="223"/>
      <c r="J185" s="224">
        <f>ROUND(I185*H185,2)</f>
        <v>0</v>
      </c>
      <c r="K185" s="220" t="s">
        <v>1</v>
      </c>
      <c r="L185" s="44"/>
      <c r="M185" s="225" t="s">
        <v>1</v>
      </c>
      <c r="N185" s="226" t="s">
        <v>38</v>
      </c>
      <c r="O185" s="91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161</v>
      </c>
      <c r="AT185" s="229" t="s">
        <v>156</v>
      </c>
      <c r="AU185" s="229" t="s">
        <v>81</v>
      </c>
      <c r="AY185" s="17" t="s">
        <v>154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81</v>
      </c>
      <c r="BK185" s="230">
        <f>ROUND(I185*H185,2)</f>
        <v>0</v>
      </c>
      <c r="BL185" s="17" t="s">
        <v>161</v>
      </c>
      <c r="BM185" s="229" t="s">
        <v>509</v>
      </c>
    </row>
    <row r="186" s="2" customFormat="1">
      <c r="A186" s="38"/>
      <c r="B186" s="39"/>
      <c r="C186" s="40"/>
      <c r="D186" s="231" t="s">
        <v>163</v>
      </c>
      <c r="E186" s="40"/>
      <c r="F186" s="232" t="s">
        <v>1913</v>
      </c>
      <c r="G186" s="40"/>
      <c r="H186" s="40"/>
      <c r="I186" s="233"/>
      <c r="J186" s="40"/>
      <c r="K186" s="40"/>
      <c r="L186" s="44"/>
      <c r="M186" s="234"/>
      <c r="N186" s="235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163</v>
      </c>
      <c r="AU186" s="17" t="s">
        <v>81</v>
      </c>
    </row>
    <row r="187" s="2" customFormat="1" ht="16.5" customHeight="1">
      <c r="A187" s="38"/>
      <c r="B187" s="39"/>
      <c r="C187" s="258" t="s">
        <v>335</v>
      </c>
      <c r="D187" s="258" t="s">
        <v>248</v>
      </c>
      <c r="E187" s="259" t="s">
        <v>1914</v>
      </c>
      <c r="F187" s="260" t="s">
        <v>1915</v>
      </c>
      <c r="G187" s="261" t="s">
        <v>649</v>
      </c>
      <c r="H187" s="262">
        <v>0</v>
      </c>
      <c r="I187" s="263"/>
      <c r="J187" s="264">
        <f>ROUND(I187*H187,2)</f>
        <v>0</v>
      </c>
      <c r="K187" s="260" t="s">
        <v>1</v>
      </c>
      <c r="L187" s="265"/>
      <c r="M187" s="266" t="s">
        <v>1</v>
      </c>
      <c r="N187" s="267" t="s">
        <v>38</v>
      </c>
      <c r="O187" s="91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200</v>
      </c>
      <c r="AT187" s="229" t="s">
        <v>248</v>
      </c>
      <c r="AU187" s="229" t="s">
        <v>81</v>
      </c>
      <c r="AY187" s="17" t="s">
        <v>154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81</v>
      </c>
      <c r="BK187" s="230">
        <f>ROUND(I187*H187,2)</f>
        <v>0</v>
      </c>
      <c r="BL187" s="17" t="s">
        <v>161</v>
      </c>
      <c r="BM187" s="229" t="s">
        <v>519</v>
      </c>
    </row>
    <row r="188" s="2" customFormat="1">
      <c r="A188" s="38"/>
      <c r="B188" s="39"/>
      <c r="C188" s="40"/>
      <c r="D188" s="231" t="s">
        <v>163</v>
      </c>
      <c r="E188" s="40"/>
      <c r="F188" s="232" t="s">
        <v>1915</v>
      </c>
      <c r="G188" s="40"/>
      <c r="H188" s="40"/>
      <c r="I188" s="233"/>
      <c r="J188" s="40"/>
      <c r="K188" s="40"/>
      <c r="L188" s="44"/>
      <c r="M188" s="234"/>
      <c r="N188" s="235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163</v>
      </c>
      <c r="AU188" s="17" t="s">
        <v>81</v>
      </c>
    </row>
    <row r="189" s="2" customFormat="1" ht="16.5" customHeight="1">
      <c r="A189" s="38"/>
      <c r="B189" s="39"/>
      <c r="C189" s="218" t="s">
        <v>340</v>
      </c>
      <c r="D189" s="218" t="s">
        <v>156</v>
      </c>
      <c r="E189" s="219" t="s">
        <v>1916</v>
      </c>
      <c r="F189" s="220" t="s">
        <v>1917</v>
      </c>
      <c r="G189" s="221" t="s">
        <v>1061</v>
      </c>
      <c r="H189" s="222">
        <v>1</v>
      </c>
      <c r="I189" s="223"/>
      <c r="J189" s="224">
        <f>ROUND(I189*H189,2)</f>
        <v>0</v>
      </c>
      <c r="K189" s="220" t="s">
        <v>1</v>
      </c>
      <c r="L189" s="44"/>
      <c r="M189" s="225" t="s">
        <v>1</v>
      </c>
      <c r="N189" s="226" t="s">
        <v>38</v>
      </c>
      <c r="O189" s="91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161</v>
      </c>
      <c r="AT189" s="229" t="s">
        <v>156</v>
      </c>
      <c r="AU189" s="229" t="s">
        <v>81</v>
      </c>
      <c r="AY189" s="17" t="s">
        <v>154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81</v>
      </c>
      <c r="BK189" s="230">
        <f>ROUND(I189*H189,2)</f>
        <v>0</v>
      </c>
      <c r="BL189" s="17" t="s">
        <v>161</v>
      </c>
      <c r="BM189" s="229" t="s">
        <v>529</v>
      </c>
    </row>
    <row r="190" s="2" customFormat="1">
      <c r="A190" s="38"/>
      <c r="B190" s="39"/>
      <c r="C190" s="40"/>
      <c r="D190" s="231" t="s">
        <v>163</v>
      </c>
      <c r="E190" s="40"/>
      <c r="F190" s="232" t="s">
        <v>1917</v>
      </c>
      <c r="G190" s="40"/>
      <c r="H190" s="40"/>
      <c r="I190" s="233"/>
      <c r="J190" s="40"/>
      <c r="K190" s="40"/>
      <c r="L190" s="44"/>
      <c r="M190" s="234"/>
      <c r="N190" s="235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163</v>
      </c>
      <c r="AU190" s="17" t="s">
        <v>81</v>
      </c>
    </row>
    <row r="191" s="2" customFormat="1" ht="16.5" customHeight="1">
      <c r="A191" s="38"/>
      <c r="B191" s="39"/>
      <c r="C191" s="258" t="s">
        <v>345</v>
      </c>
      <c r="D191" s="258" t="s">
        <v>248</v>
      </c>
      <c r="E191" s="259" t="s">
        <v>1918</v>
      </c>
      <c r="F191" s="260" t="s">
        <v>1919</v>
      </c>
      <c r="G191" s="261" t="s">
        <v>649</v>
      </c>
      <c r="H191" s="262">
        <v>1</v>
      </c>
      <c r="I191" s="263"/>
      <c r="J191" s="264">
        <f>ROUND(I191*H191,2)</f>
        <v>0</v>
      </c>
      <c r="K191" s="260" t="s">
        <v>1</v>
      </c>
      <c r="L191" s="265"/>
      <c r="M191" s="266" t="s">
        <v>1</v>
      </c>
      <c r="N191" s="267" t="s">
        <v>38</v>
      </c>
      <c r="O191" s="91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200</v>
      </c>
      <c r="AT191" s="229" t="s">
        <v>248</v>
      </c>
      <c r="AU191" s="229" t="s">
        <v>81</v>
      </c>
      <c r="AY191" s="17" t="s">
        <v>154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81</v>
      </c>
      <c r="BK191" s="230">
        <f>ROUND(I191*H191,2)</f>
        <v>0</v>
      </c>
      <c r="BL191" s="17" t="s">
        <v>161</v>
      </c>
      <c r="BM191" s="229" t="s">
        <v>541</v>
      </c>
    </row>
    <row r="192" s="2" customFormat="1">
      <c r="A192" s="38"/>
      <c r="B192" s="39"/>
      <c r="C192" s="40"/>
      <c r="D192" s="231" t="s">
        <v>163</v>
      </c>
      <c r="E192" s="40"/>
      <c r="F192" s="232" t="s">
        <v>1919</v>
      </c>
      <c r="G192" s="40"/>
      <c r="H192" s="40"/>
      <c r="I192" s="233"/>
      <c r="J192" s="40"/>
      <c r="K192" s="40"/>
      <c r="L192" s="44"/>
      <c r="M192" s="234"/>
      <c r="N192" s="235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163</v>
      </c>
      <c r="AU192" s="17" t="s">
        <v>81</v>
      </c>
    </row>
    <row r="193" s="12" customFormat="1" ht="25.92" customHeight="1">
      <c r="A193" s="12"/>
      <c r="B193" s="202"/>
      <c r="C193" s="203"/>
      <c r="D193" s="204" t="s">
        <v>72</v>
      </c>
      <c r="E193" s="205" t="s">
        <v>1920</v>
      </c>
      <c r="F193" s="205" t="s">
        <v>1921</v>
      </c>
      <c r="G193" s="203"/>
      <c r="H193" s="203"/>
      <c r="I193" s="206"/>
      <c r="J193" s="207">
        <f>BK193</f>
        <v>0</v>
      </c>
      <c r="K193" s="203"/>
      <c r="L193" s="208"/>
      <c r="M193" s="209"/>
      <c r="N193" s="210"/>
      <c r="O193" s="210"/>
      <c r="P193" s="211">
        <f>SUM(P194:P233)</f>
        <v>0</v>
      </c>
      <c r="Q193" s="210"/>
      <c r="R193" s="211">
        <f>SUM(R194:R233)</f>
        <v>0</v>
      </c>
      <c r="S193" s="210"/>
      <c r="T193" s="212">
        <f>SUM(T194:T233)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3" t="s">
        <v>81</v>
      </c>
      <c r="AT193" s="214" t="s">
        <v>72</v>
      </c>
      <c r="AU193" s="214" t="s">
        <v>73</v>
      </c>
      <c r="AY193" s="213" t="s">
        <v>154</v>
      </c>
      <c r="BK193" s="215">
        <f>SUM(BK194:BK233)</f>
        <v>0</v>
      </c>
    </row>
    <row r="194" s="2" customFormat="1" ht="16.5" customHeight="1">
      <c r="A194" s="38"/>
      <c r="B194" s="39"/>
      <c r="C194" s="258" t="s">
        <v>350</v>
      </c>
      <c r="D194" s="258" t="s">
        <v>248</v>
      </c>
      <c r="E194" s="259" t="s">
        <v>1922</v>
      </c>
      <c r="F194" s="260" t="s">
        <v>1923</v>
      </c>
      <c r="G194" s="261" t="s">
        <v>1890</v>
      </c>
      <c r="H194" s="262">
        <v>40</v>
      </c>
      <c r="I194" s="263"/>
      <c r="J194" s="264">
        <f>ROUND(I194*H194,2)</f>
        <v>0</v>
      </c>
      <c r="K194" s="260" t="s">
        <v>1</v>
      </c>
      <c r="L194" s="265"/>
      <c r="M194" s="266" t="s">
        <v>1</v>
      </c>
      <c r="N194" s="267" t="s">
        <v>38</v>
      </c>
      <c r="O194" s="91"/>
      <c r="P194" s="227">
        <f>O194*H194</f>
        <v>0</v>
      </c>
      <c r="Q194" s="227">
        <v>0</v>
      </c>
      <c r="R194" s="227">
        <f>Q194*H194</f>
        <v>0</v>
      </c>
      <c r="S194" s="227">
        <v>0</v>
      </c>
      <c r="T194" s="22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9" t="s">
        <v>200</v>
      </c>
      <c r="AT194" s="229" t="s">
        <v>248</v>
      </c>
      <c r="AU194" s="229" t="s">
        <v>81</v>
      </c>
      <c r="AY194" s="17" t="s">
        <v>154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7" t="s">
        <v>81</v>
      </c>
      <c r="BK194" s="230">
        <f>ROUND(I194*H194,2)</f>
        <v>0</v>
      </c>
      <c r="BL194" s="17" t="s">
        <v>161</v>
      </c>
      <c r="BM194" s="229" t="s">
        <v>552</v>
      </c>
    </row>
    <row r="195" s="2" customFormat="1">
      <c r="A195" s="38"/>
      <c r="B195" s="39"/>
      <c r="C195" s="40"/>
      <c r="D195" s="231" t="s">
        <v>163</v>
      </c>
      <c r="E195" s="40"/>
      <c r="F195" s="232" t="s">
        <v>1923</v>
      </c>
      <c r="G195" s="40"/>
      <c r="H195" s="40"/>
      <c r="I195" s="233"/>
      <c r="J195" s="40"/>
      <c r="K195" s="40"/>
      <c r="L195" s="44"/>
      <c r="M195" s="234"/>
      <c r="N195" s="235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163</v>
      </c>
      <c r="AU195" s="17" t="s">
        <v>81</v>
      </c>
    </row>
    <row r="196" s="2" customFormat="1" ht="16.5" customHeight="1">
      <c r="A196" s="38"/>
      <c r="B196" s="39"/>
      <c r="C196" s="258" t="s">
        <v>355</v>
      </c>
      <c r="D196" s="258" t="s">
        <v>248</v>
      </c>
      <c r="E196" s="259" t="s">
        <v>1924</v>
      </c>
      <c r="F196" s="260" t="s">
        <v>1925</v>
      </c>
      <c r="G196" s="261" t="s">
        <v>649</v>
      </c>
      <c r="H196" s="262">
        <v>4</v>
      </c>
      <c r="I196" s="263"/>
      <c r="J196" s="264">
        <f>ROUND(I196*H196,2)</f>
        <v>0</v>
      </c>
      <c r="K196" s="260" t="s">
        <v>1</v>
      </c>
      <c r="L196" s="265"/>
      <c r="M196" s="266" t="s">
        <v>1</v>
      </c>
      <c r="N196" s="267" t="s">
        <v>38</v>
      </c>
      <c r="O196" s="91"/>
      <c r="P196" s="227">
        <f>O196*H196</f>
        <v>0</v>
      </c>
      <c r="Q196" s="227">
        <v>0</v>
      </c>
      <c r="R196" s="227">
        <f>Q196*H196</f>
        <v>0</v>
      </c>
      <c r="S196" s="227">
        <v>0</v>
      </c>
      <c r="T196" s="22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9" t="s">
        <v>200</v>
      </c>
      <c r="AT196" s="229" t="s">
        <v>248</v>
      </c>
      <c r="AU196" s="229" t="s">
        <v>81</v>
      </c>
      <c r="AY196" s="17" t="s">
        <v>154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7" t="s">
        <v>81</v>
      </c>
      <c r="BK196" s="230">
        <f>ROUND(I196*H196,2)</f>
        <v>0</v>
      </c>
      <c r="BL196" s="17" t="s">
        <v>161</v>
      </c>
      <c r="BM196" s="229" t="s">
        <v>568</v>
      </c>
    </row>
    <row r="197" s="2" customFormat="1">
      <c r="A197" s="38"/>
      <c r="B197" s="39"/>
      <c r="C197" s="40"/>
      <c r="D197" s="231" t="s">
        <v>163</v>
      </c>
      <c r="E197" s="40"/>
      <c r="F197" s="232" t="s">
        <v>1925</v>
      </c>
      <c r="G197" s="40"/>
      <c r="H197" s="40"/>
      <c r="I197" s="233"/>
      <c r="J197" s="40"/>
      <c r="K197" s="40"/>
      <c r="L197" s="44"/>
      <c r="M197" s="234"/>
      <c r="N197" s="235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163</v>
      </c>
      <c r="AU197" s="17" t="s">
        <v>81</v>
      </c>
    </row>
    <row r="198" s="2" customFormat="1" ht="16.5" customHeight="1">
      <c r="A198" s="38"/>
      <c r="B198" s="39"/>
      <c r="C198" s="258" t="s">
        <v>360</v>
      </c>
      <c r="D198" s="258" t="s">
        <v>248</v>
      </c>
      <c r="E198" s="259" t="s">
        <v>1926</v>
      </c>
      <c r="F198" s="260" t="s">
        <v>1927</v>
      </c>
      <c r="G198" s="261" t="s">
        <v>649</v>
      </c>
      <c r="H198" s="262">
        <v>2</v>
      </c>
      <c r="I198" s="263"/>
      <c r="J198" s="264">
        <f>ROUND(I198*H198,2)</f>
        <v>0</v>
      </c>
      <c r="K198" s="260" t="s">
        <v>1</v>
      </c>
      <c r="L198" s="265"/>
      <c r="M198" s="266" t="s">
        <v>1</v>
      </c>
      <c r="N198" s="267" t="s">
        <v>38</v>
      </c>
      <c r="O198" s="91"/>
      <c r="P198" s="227">
        <f>O198*H198</f>
        <v>0</v>
      </c>
      <c r="Q198" s="227">
        <v>0</v>
      </c>
      <c r="R198" s="227">
        <f>Q198*H198</f>
        <v>0</v>
      </c>
      <c r="S198" s="227">
        <v>0</v>
      </c>
      <c r="T198" s="22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200</v>
      </c>
      <c r="AT198" s="229" t="s">
        <v>248</v>
      </c>
      <c r="AU198" s="229" t="s">
        <v>81</v>
      </c>
      <c r="AY198" s="17" t="s">
        <v>154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81</v>
      </c>
      <c r="BK198" s="230">
        <f>ROUND(I198*H198,2)</f>
        <v>0</v>
      </c>
      <c r="BL198" s="17" t="s">
        <v>161</v>
      </c>
      <c r="BM198" s="229" t="s">
        <v>578</v>
      </c>
    </row>
    <row r="199" s="2" customFormat="1">
      <c r="A199" s="38"/>
      <c r="B199" s="39"/>
      <c r="C199" s="40"/>
      <c r="D199" s="231" t="s">
        <v>163</v>
      </c>
      <c r="E199" s="40"/>
      <c r="F199" s="232" t="s">
        <v>1927</v>
      </c>
      <c r="G199" s="40"/>
      <c r="H199" s="40"/>
      <c r="I199" s="233"/>
      <c r="J199" s="40"/>
      <c r="K199" s="40"/>
      <c r="L199" s="44"/>
      <c r="M199" s="234"/>
      <c r="N199" s="235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163</v>
      </c>
      <c r="AU199" s="17" t="s">
        <v>81</v>
      </c>
    </row>
    <row r="200" s="2" customFormat="1" ht="16.5" customHeight="1">
      <c r="A200" s="38"/>
      <c r="B200" s="39"/>
      <c r="C200" s="258" t="s">
        <v>366</v>
      </c>
      <c r="D200" s="258" t="s">
        <v>248</v>
      </c>
      <c r="E200" s="259" t="s">
        <v>1928</v>
      </c>
      <c r="F200" s="260" t="s">
        <v>1929</v>
      </c>
      <c r="G200" s="261" t="s">
        <v>649</v>
      </c>
      <c r="H200" s="262">
        <v>8</v>
      </c>
      <c r="I200" s="263"/>
      <c r="J200" s="264">
        <f>ROUND(I200*H200,2)</f>
        <v>0</v>
      </c>
      <c r="K200" s="260" t="s">
        <v>1</v>
      </c>
      <c r="L200" s="265"/>
      <c r="M200" s="266" t="s">
        <v>1</v>
      </c>
      <c r="N200" s="267" t="s">
        <v>38</v>
      </c>
      <c r="O200" s="91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9" t="s">
        <v>200</v>
      </c>
      <c r="AT200" s="229" t="s">
        <v>248</v>
      </c>
      <c r="AU200" s="229" t="s">
        <v>81</v>
      </c>
      <c r="AY200" s="17" t="s">
        <v>154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7" t="s">
        <v>81</v>
      </c>
      <c r="BK200" s="230">
        <f>ROUND(I200*H200,2)</f>
        <v>0</v>
      </c>
      <c r="BL200" s="17" t="s">
        <v>161</v>
      </c>
      <c r="BM200" s="229" t="s">
        <v>589</v>
      </c>
    </row>
    <row r="201" s="2" customFormat="1">
      <c r="A201" s="38"/>
      <c r="B201" s="39"/>
      <c r="C201" s="40"/>
      <c r="D201" s="231" t="s">
        <v>163</v>
      </c>
      <c r="E201" s="40"/>
      <c r="F201" s="232" t="s">
        <v>1929</v>
      </c>
      <c r="G201" s="40"/>
      <c r="H201" s="40"/>
      <c r="I201" s="233"/>
      <c r="J201" s="40"/>
      <c r="K201" s="40"/>
      <c r="L201" s="44"/>
      <c r="M201" s="234"/>
      <c r="N201" s="235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163</v>
      </c>
      <c r="AU201" s="17" t="s">
        <v>81</v>
      </c>
    </row>
    <row r="202" s="2" customFormat="1" ht="16.5" customHeight="1">
      <c r="A202" s="38"/>
      <c r="B202" s="39"/>
      <c r="C202" s="258" t="s">
        <v>372</v>
      </c>
      <c r="D202" s="258" t="s">
        <v>248</v>
      </c>
      <c r="E202" s="259" t="s">
        <v>1930</v>
      </c>
      <c r="F202" s="260" t="s">
        <v>1931</v>
      </c>
      <c r="G202" s="261" t="s">
        <v>649</v>
      </c>
      <c r="H202" s="262">
        <v>4</v>
      </c>
      <c r="I202" s="263"/>
      <c r="J202" s="264">
        <f>ROUND(I202*H202,2)</f>
        <v>0</v>
      </c>
      <c r="K202" s="260" t="s">
        <v>1</v>
      </c>
      <c r="L202" s="265"/>
      <c r="M202" s="266" t="s">
        <v>1</v>
      </c>
      <c r="N202" s="267" t="s">
        <v>38</v>
      </c>
      <c r="O202" s="91"/>
      <c r="P202" s="227">
        <f>O202*H202</f>
        <v>0</v>
      </c>
      <c r="Q202" s="227">
        <v>0</v>
      </c>
      <c r="R202" s="227">
        <f>Q202*H202</f>
        <v>0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200</v>
      </c>
      <c r="AT202" s="229" t="s">
        <v>248</v>
      </c>
      <c r="AU202" s="229" t="s">
        <v>81</v>
      </c>
      <c r="AY202" s="17" t="s">
        <v>154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81</v>
      </c>
      <c r="BK202" s="230">
        <f>ROUND(I202*H202,2)</f>
        <v>0</v>
      </c>
      <c r="BL202" s="17" t="s">
        <v>161</v>
      </c>
      <c r="BM202" s="229" t="s">
        <v>601</v>
      </c>
    </row>
    <row r="203" s="2" customFormat="1">
      <c r="A203" s="38"/>
      <c r="B203" s="39"/>
      <c r="C203" s="40"/>
      <c r="D203" s="231" t="s">
        <v>163</v>
      </c>
      <c r="E203" s="40"/>
      <c r="F203" s="232" t="s">
        <v>1931</v>
      </c>
      <c r="G203" s="40"/>
      <c r="H203" s="40"/>
      <c r="I203" s="233"/>
      <c r="J203" s="40"/>
      <c r="K203" s="40"/>
      <c r="L203" s="44"/>
      <c r="M203" s="234"/>
      <c r="N203" s="235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163</v>
      </c>
      <c r="AU203" s="17" t="s">
        <v>81</v>
      </c>
    </row>
    <row r="204" s="2" customFormat="1" ht="16.5" customHeight="1">
      <c r="A204" s="38"/>
      <c r="B204" s="39"/>
      <c r="C204" s="258" t="s">
        <v>379</v>
      </c>
      <c r="D204" s="258" t="s">
        <v>248</v>
      </c>
      <c r="E204" s="259" t="s">
        <v>1932</v>
      </c>
      <c r="F204" s="260" t="s">
        <v>1931</v>
      </c>
      <c r="G204" s="261" t="s">
        <v>649</v>
      </c>
      <c r="H204" s="262">
        <v>1</v>
      </c>
      <c r="I204" s="263"/>
      <c r="J204" s="264">
        <f>ROUND(I204*H204,2)</f>
        <v>0</v>
      </c>
      <c r="K204" s="260" t="s">
        <v>1</v>
      </c>
      <c r="L204" s="265"/>
      <c r="M204" s="266" t="s">
        <v>1</v>
      </c>
      <c r="N204" s="267" t="s">
        <v>38</v>
      </c>
      <c r="O204" s="91"/>
      <c r="P204" s="227">
        <f>O204*H204</f>
        <v>0</v>
      </c>
      <c r="Q204" s="227">
        <v>0</v>
      </c>
      <c r="R204" s="227">
        <f>Q204*H204</f>
        <v>0</v>
      </c>
      <c r="S204" s="227">
        <v>0</v>
      </c>
      <c r="T204" s="22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9" t="s">
        <v>200</v>
      </c>
      <c r="AT204" s="229" t="s">
        <v>248</v>
      </c>
      <c r="AU204" s="229" t="s">
        <v>81</v>
      </c>
      <c r="AY204" s="17" t="s">
        <v>154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7" t="s">
        <v>81</v>
      </c>
      <c r="BK204" s="230">
        <f>ROUND(I204*H204,2)</f>
        <v>0</v>
      </c>
      <c r="BL204" s="17" t="s">
        <v>161</v>
      </c>
      <c r="BM204" s="229" t="s">
        <v>613</v>
      </c>
    </row>
    <row r="205" s="2" customFormat="1">
      <c r="A205" s="38"/>
      <c r="B205" s="39"/>
      <c r="C205" s="40"/>
      <c r="D205" s="231" t="s">
        <v>163</v>
      </c>
      <c r="E205" s="40"/>
      <c r="F205" s="232" t="s">
        <v>1931</v>
      </c>
      <c r="G205" s="40"/>
      <c r="H205" s="40"/>
      <c r="I205" s="233"/>
      <c r="J205" s="40"/>
      <c r="K205" s="40"/>
      <c r="L205" s="44"/>
      <c r="M205" s="234"/>
      <c r="N205" s="235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163</v>
      </c>
      <c r="AU205" s="17" t="s">
        <v>81</v>
      </c>
    </row>
    <row r="206" s="2" customFormat="1" ht="16.5" customHeight="1">
      <c r="A206" s="38"/>
      <c r="B206" s="39"/>
      <c r="C206" s="258" t="s">
        <v>385</v>
      </c>
      <c r="D206" s="258" t="s">
        <v>248</v>
      </c>
      <c r="E206" s="259" t="s">
        <v>1933</v>
      </c>
      <c r="F206" s="260" t="s">
        <v>1934</v>
      </c>
      <c r="G206" s="261" t="s">
        <v>649</v>
      </c>
      <c r="H206" s="262">
        <v>2</v>
      </c>
      <c r="I206" s="263"/>
      <c r="J206" s="264">
        <f>ROUND(I206*H206,2)</f>
        <v>0</v>
      </c>
      <c r="K206" s="260" t="s">
        <v>1</v>
      </c>
      <c r="L206" s="265"/>
      <c r="M206" s="266" t="s">
        <v>1</v>
      </c>
      <c r="N206" s="267" t="s">
        <v>38</v>
      </c>
      <c r="O206" s="91"/>
      <c r="P206" s="227">
        <f>O206*H206</f>
        <v>0</v>
      </c>
      <c r="Q206" s="227">
        <v>0</v>
      </c>
      <c r="R206" s="227">
        <f>Q206*H206</f>
        <v>0</v>
      </c>
      <c r="S206" s="227">
        <v>0</v>
      </c>
      <c r="T206" s="228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9" t="s">
        <v>200</v>
      </c>
      <c r="AT206" s="229" t="s">
        <v>248</v>
      </c>
      <c r="AU206" s="229" t="s">
        <v>81</v>
      </c>
      <c r="AY206" s="17" t="s">
        <v>154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7" t="s">
        <v>81</v>
      </c>
      <c r="BK206" s="230">
        <f>ROUND(I206*H206,2)</f>
        <v>0</v>
      </c>
      <c r="BL206" s="17" t="s">
        <v>161</v>
      </c>
      <c r="BM206" s="229" t="s">
        <v>624</v>
      </c>
    </row>
    <row r="207" s="2" customFormat="1">
      <c r="A207" s="38"/>
      <c r="B207" s="39"/>
      <c r="C207" s="40"/>
      <c r="D207" s="231" t="s">
        <v>163</v>
      </c>
      <c r="E207" s="40"/>
      <c r="F207" s="232" t="s">
        <v>1934</v>
      </c>
      <c r="G207" s="40"/>
      <c r="H207" s="40"/>
      <c r="I207" s="233"/>
      <c r="J207" s="40"/>
      <c r="K207" s="40"/>
      <c r="L207" s="44"/>
      <c r="M207" s="234"/>
      <c r="N207" s="235"/>
      <c r="O207" s="91"/>
      <c r="P207" s="91"/>
      <c r="Q207" s="91"/>
      <c r="R207" s="91"/>
      <c r="S207" s="91"/>
      <c r="T207" s="92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163</v>
      </c>
      <c r="AU207" s="17" t="s">
        <v>81</v>
      </c>
    </row>
    <row r="208" s="2" customFormat="1" ht="16.5" customHeight="1">
      <c r="A208" s="38"/>
      <c r="B208" s="39"/>
      <c r="C208" s="258" t="s">
        <v>391</v>
      </c>
      <c r="D208" s="258" t="s">
        <v>248</v>
      </c>
      <c r="E208" s="259" t="s">
        <v>1935</v>
      </c>
      <c r="F208" s="260" t="s">
        <v>1936</v>
      </c>
      <c r="G208" s="261" t="s">
        <v>649</v>
      </c>
      <c r="H208" s="262">
        <v>2</v>
      </c>
      <c r="I208" s="263"/>
      <c r="J208" s="264">
        <f>ROUND(I208*H208,2)</f>
        <v>0</v>
      </c>
      <c r="K208" s="260" t="s">
        <v>1</v>
      </c>
      <c r="L208" s="265"/>
      <c r="M208" s="266" t="s">
        <v>1</v>
      </c>
      <c r="N208" s="267" t="s">
        <v>38</v>
      </c>
      <c r="O208" s="91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200</v>
      </c>
      <c r="AT208" s="229" t="s">
        <v>248</v>
      </c>
      <c r="AU208" s="229" t="s">
        <v>81</v>
      </c>
      <c r="AY208" s="17" t="s">
        <v>154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81</v>
      </c>
      <c r="BK208" s="230">
        <f>ROUND(I208*H208,2)</f>
        <v>0</v>
      </c>
      <c r="BL208" s="17" t="s">
        <v>161</v>
      </c>
      <c r="BM208" s="229" t="s">
        <v>635</v>
      </c>
    </row>
    <row r="209" s="2" customFormat="1">
      <c r="A209" s="38"/>
      <c r="B209" s="39"/>
      <c r="C209" s="40"/>
      <c r="D209" s="231" t="s">
        <v>163</v>
      </c>
      <c r="E209" s="40"/>
      <c r="F209" s="232" t="s">
        <v>1936</v>
      </c>
      <c r="G209" s="40"/>
      <c r="H209" s="40"/>
      <c r="I209" s="233"/>
      <c r="J209" s="40"/>
      <c r="K209" s="40"/>
      <c r="L209" s="44"/>
      <c r="M209" s="234"/>
      <c r="N209" s="235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163</v>
      </c>
      <c r="AU209" s="17" t="s">
        <v>81</v>
      </c>
    </row>
    <row r="210" s="2" customFormat="1" ht="16.5" customHeight="1">
      <c r="A210" s="38"/>
      <c r="B210" s="39"/>
      <c r="C210" s="258" t="s">
        <v>396</v>
      </c>
      <c r="D210" s="258" t="s">
        <v>248</v>
      </c>
      <c r="E210" s="259" t="s">
        <v>1937</v>
      </c>
      <c r="F210" s="260" t="s">
        <v>1936</v>
      </c>
      <c r="G210" s="261" t="s">
        <v>1061</v>
      </c>
      <c r="H210" s="262">
        <v>2</v>
      </c>
      <c r="I210" s="263"/>
      <c r="J210" s="264">
        <f>ROUND(I210*H210,2)</f>
        <v>0</v>
      </c>
      <c r="K210" s="260" t="s">
        <v>1</v>
      </c>
      <c r="L210" s="265"/>
      <c r="M210" s="266" t="s">
        <v>1</v>
      </c>
      <c r="N210" s="267" t="s">
        <v>38</v>
      </c>
      <c r="O210" s="91"/>
      <c r="P210" s="227">
        <f>O210*H210</f>
        <v>0</v>
      </c>
      <c r="Q210" s="227">
        <v>0</v>
      </c>
      <c r="R210" s="227">
        <f>Q210*H210</f>
        <v>0</v>
      </c>
      <c r="S210" s="227">
        <v>0</v>
      </c>
      <c r="T210" s="22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9" t="s">
        <v>200</v>
      </c>
      <c r="AT210" s="229" t="s">
        <v>248</v>
      </c>
      <c r="AU210" s="229" t="s">
        <v>81</v>
      </c>
      <c r="AY210" s="17" t="s">
        <v>154</v>
      </c>
      <c r="BE210" s="230">
        <f>IF(N210="základní",J210,0)</f>
        <v>0</v>
      </c>
      <c r="BF210" s="230">
        <f>IF(N210="snížená",J210,0)</f>
        <v>0</v>
      </c>
      <c r="BG210" s="230">
        <f>IF(N210="zákl. přenesená",J210,0)</f>
        <v>0</v>
      </c>
      <c r="BH210" s="230">
        <f>IF(N210="sníž. přenesená",J210,0)</f>
        <v>0</v>
      </c>
      <c r="BI210" s="230">
        <f>IF(N210="nulová",J210,0)</f>
        <v>0</v>
      </c>
      <c r="BJ210" s="17" t="s">
        <v>81</v>
      </c>
      <c r="BK210" s="230">
        <f>ROUND(I210*H210,2)</f>
        <v>0</v>
      </c>
      <c r="BL210" s="17" t="s">
        <v>161</v>
      </c>
      <c r="BM210" s="229" t="s">
        <v>646</v>
      </c>
    </row>
    <row r="211" s="2" customFormat="1">
      <c r="A211" s="38"/>
      <c r="B211" s="39"/>
      <c r="C211" s="40"/>
      <c r="D211" s="231" t="s">
        <v>163</v>
      </c>
      <c r="E211" s="40"/>
      <c r="F211" s="232" t="s">
        <v>1936</v>
      </c>
      <c r="G211" s="40"/>
      <c r="H211" s="40"/>
      <c r="I211" s="233"/>
      <c r="J211" s="40"/>
      <c r="K211" s="40"/>
      <c r="L211" s="44"/>
      <c r="M211" s="234"/>
      <c r="N211" s="235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163</v>
      </c>
      <c r="AU211" s="17" t="s">
        <v>81</v>
      </c>
    </row>
    <row r="212" s="2" customFormat="1" ht="16.5" customHeight="1">
      <c r="A212" s="38"/>
      <c r="B212" s="39"/>
      <c r="C212" s="258" t="s">
        <v>401</v>
      </c>
      <c r="D212" s="258" t="s">
        <v>248</v>
      </c>
      <c r="E212" s="259" t="s">
        <v>1938</v>
      </c>
      <c r="F212" s="260" t="s">
        <v>1939</v>
      </c>
      <c r="G212" s="261" t="s">
        <v>649</v>
      </c>
      <c r="H212" s="262">
        <v>1</v>
      </c>
      <c r="I212" s="263"/>
      <c r="J212" s="264">
        <f>ROUND(I212*H212,2)</f>
        <v>0</v>
      </c>
      <c r="K212" s="260" t="s">
        <v>1</v>
      </c>
      <c r="L212" s="265"/>
      <c r="M212" s="266" t="s">
        <v>1</v>
      </c>
      <c r="N212" s="267" t="s">
        <v>38</v>
      </c>
      <c r="O212" s="91"/>
      <c r="P212" s="227">
        <f>O212*H212</f>
        <v>0</v>
      </c>
      <c r="Q212" s="227">
        <v>0</v>
      </c>
      <c r="R212" s="227">
        <f>Q212*H212</f>
        <v>0</v>
      </c>
      <c r="S212" s="227">
        <v>0</v>
      </c>
      <c r="T212" s="228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9" t="s">
        <v>200</v>
      </c>
      <c r="AT212" s="229" t="s">
        <v>248</v>
      </c>
      <c r="AU212" s="229" t="s">
        <v>81</v>
      </c>
      <c r="AY212" s="17" t="s">
        <v>154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7" t="s">
        <v>81</v>
      </c>
      <c r="BK212" s="230">
        <f>ROUND(I212*H212,2)</f>
        <v>0</v>
      </c>
      <c r="BL212" s="17" t="s">
        <v>161</v>
      </c>
      <c r="BM212" s="229" t="s">
        <v>656</v>
      </c>
    </row>
    <row r="213" s="2" customFormat="1">
      <c r="A213" s="38"/>
      <c r="B213" s="39"/>
      <c r="C213" s="40"/>
      <c r="D213" s="231" t="s">
        <v>163</v>
      </c>
      <c r="E213" s="40"/>
      <c r="F213" s="232" t="s">
        <v>1939</v>
      </c>
      <c r="G213" s="40"/>
      <c r="H213" s="40"/>
      <c r="I213" s="233"/>
      <c r="J213" s="40"/>
      <c r="K213" s="40"/>
      <c r="L213" s="44"/>
      <c r="M213" s="234"/>
      <c r="N213" s="235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163</v>
      </c>
      <c r="AU213" s="17" t="s">
        <v>81</v>
      </c>
    </row>
    <row r="214" s="2" customFormat="1" ht="16.5" customHeight="1">
      <c r="A214" s="38"/>
      <c r="B214" s="39"/>
      <c r="C214" s="258" t="s">
        <v>407</v>
      </c>
      <c r="D214" s="258" t="s">
        <v>248</v>
      </c>
      <c r="E214" s="259" t="s">
        <v>1940</v>
      </c>
      <c r="F214" s="260" t="s">
        <v>1927</v>
      </c>
      <c r="G214" s="261" t="s">
        <v>649</v>
      </c>
      <c r="H214" s="262">
        <v>1</v>
      </c>
      <c r="I214" s="263"/>
      <c r="J214" s="264">
        <f>ROUND(I214*H214,2)</f>
        <v>0</v>
      </c>
      <c r="K214" s="260" t="s">
        <v>1</v>
      </c>
      <c r="L214" s="265"/>
      <c r="M214" s="266" t="s">
        <v>1</v>
      </c>
      <c r="N214" s="267" t="s">
        <v>38</v>
      </c>
      <c r="O214" s="91"/>
      <c r="P214" s="227">
        <f>O214*H214</f>
        <v>0</v>
      </c>
      <c r="Q214" s="227">
        <v>0</v>
      </c>
      <c r="R214" s="227">
        <f>Q214*H214</f>
        <v>0</v>
      </c>
      <c r="S214" s="227">
        <v>0</v>
      </c>
      <c r="T214" s="228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9" t="s">
        <v>200</v>
      </c>
      <c r="AT214" s="229" t="s">
        <v>248</v>
      </c>
      <c r="AU214" s="229" t="s">
        <v>81</v>
      </c>
      <c r="AY214" s="17" t="s">
        <v>154</v>
      </c>
      <c r="BE214" s="230">
        <f>IF(N214="základní",J214,0)</f>
        <v>0</v>
      </c>
      <c r="BF214" s="230">
        <f>IF(N214="snížená",J214,0)</f>
        <v>0</v>
      </c>
      <c r="BG214" s="230">
        <f>IF(N214="zákl. přenesená",J214,0)</f>
        <v>0</v>
      </c>
      <c r="BH214" s="230">
        <f>IF(N214="sníž. přenesená",J214,0)</f>
        <v>0</v>
      </c>
      <c r="BI214" s="230">
        <f>IF(N214="nulová",J214,0)</f>
        <v>0</v>
      </c>
      <c r="BJ214" s="17" t="s">
        <v>81</v>
      </c>
      <c r="BK214" s="230">
        <f>ROUND(I214*H214,2)</f>
        <v>0</v>
      </c>
      <c r="BL214" s="17" t="s">
        <v>161</v>
      </c>
      <c r="BM214" s="229" t="s">
        <v>667</v>
      </c>
    </row>
    <row r="215" s="2" customFormat="1">
      <c r="A215" s="38"/>
      <c r="B215" s="39"/>
      <c r="C215" s="40"/>
      <c r="D215" s="231" t="s">
        <v>163</v>
      </c>
      <c r="E215" s="40"/>
      <c r="F215" s="232" t="s">
        <v>1927</v>
      </c>
      <c r="G215" s="40"/>
      <c r="H215" s="40"/>
      <c r="I215" s="233"/>
      <c r="J215" s="40"/>
      <c r="K215" s="40"/>
      <c r="L215" s="44"/>
      <c r="M215" s="234"/>
      <c r="N215" s="235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163</v>
      </c>
      <c r="AU215" s="17" t="s">
        <v>81</v>
      </c>
    </row>
    <row r="216" s="2" customFormat="1" ht="24.15" customHeight="1">
      <c r="A216" s="38"/>
      <c r="B216" s="39"/>
      <c r="C216" s="258" t="s">
        <v>412</v>
      </c>
      <c r="D216" s="258" t="s">
        <v>248</v>
      </c>
      <c r="E216" s="259" t="s">
        <v>1941</v>
      </c>
      <c r="F216" s="260" t="s">
        <v>1942</v>
      </c>
      <c r="G216" s="261" t="s">
        <v>649</v>
      </c>
      <c r="H216" s="262">
        <v>1</v>
      </c>
      <c r="I216" s="263"/>
      <c r="J216" s="264">
        <f>ROUND(I216*H216,2)</f>
        <v>0</v>
      </c>
      <c r="K216" s="260" t="s">
        <v>1</v>
      </c>
      <c r="L216" s="265"/>
      <c r="M216" s="266" t="s">
        <v>1</v>
      </c>
      <c r="N216" s="267" t="s">
        <v>38</v>
      </c>
      <c r="O216" s="91"/>
      <c r="P216" s="227">
        <f>O216*H216</f>
        <v>0</v>
      </c>
      <c r="Q216" s="227">
        <v>0</v>
      </c>
      <c r="R216" s="227">
        <f>Q216*H216</f>
        <v>0</v>
      </c>
      <c r="S216" s="227">
        <v>0</v>
      </c>
      <c r="T216" s="228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9" t="s">
        <v>200</v>
      </c>
      <c r="AT216" s="229" t="s">
        <v>248</v>
      </c>
      <c r="AU216" s="229" t="s">
        <v>81</v>
      </c>
      <c r="AY216" s="17" t="s">
        <v>154</v>
      </c>
      <c r="BE216" s="230">
        <f>IF(N216="základní",J216,0)</f>
        <v>0</v>
      </c>
      <c r="BF216" s="230">
        <f>IF(N216="snížená",J216,0)</f>
        <v>0</v>
      </c>
      <c r="BG216" s="230">
        <f>IF(N216="zákl. přenesená",J216,0)</f>
        <v>0</v>
      </c>
      <c r="BH216" s="230">
        <f>IF(N216="sníž. přenesená",J216,0)</f>
        <v>0</v>
      </c>
      <c r="BI216" s="230">
        <f>IF(N216="nulová",J216,0)</f>
        <v>0</v>
      </c>
      <c r="BJ216" s="17" t="s">
        <v>81</v>
      </c>
      <c r="BK216" s="230">
        <f>ROUND(I216*H216,2)</f>
        <v>0</v>
      </c>
      <c r="BL216" s="17" t="s">
        <v>161</v>
      </c>
      <c r="BM216" s="229" t="s">
        <v>676</v>
      </c>
    </row>
    <row r="217" s="2" customFormat="1">
      <c r="A217" s="38"/>
      <c r="B217" s="39"/>
      <c r="C217" s="40"/>
      <c r="D217" s="231" t="s">
        <v>163</v>
      </c>
      <c r="E217" s="40"/>
      <c r="F217" s="232" t="s">
        <v>1942</v>
      </c>
      <c r="G217" s="40"/>
      <c r="H217" s="40"/>
      <c r="I217" s="233"/>
      <c r="J217" s="40"/>
      <c r="K217" s="40"/>
      <c r="L217" s="44"/>
      <c r="M217" s="234"/>
      <c r="N217" s="235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163</v>
      </c>
      <c r="AU217" s="17" t="s">
        <v>81</v>
      </c>
    </row>
    <row r="218" s="2" customFormat="1" ht="16.5" customHeight="1">
      <c r="A218" s="38"/>
      <c r="B218" s="39"/>
      <c r="C218" s="258" t="s">
        <v>417</v>
      </c>
      <c r="D218" s="258" t="s">
        <v>248</v>
      </c>
      <c r="E218" s="259" t="s">
        <v>1943</v>
      </c>
      <c r="F218" s="260" t="s">
        <v>1944</v>
      </c>
      <c r="G218" s="261" t="s">
        <v>649</v>
      </c>
      <c r="H218" s="262">
        <v>3</v>
      </c>
      <c r="I218" s="263"/>
      <c r="J218" s="264">
        <f>ROUND(I218*H218,2)</f>
        <v>0</v>
      </c>
      <c r="K218" s="260" t="s">
        <v>1</v>
      </c>
      <c r="L218" s="265"/>
      <c r="M218" s="266" t="s">
        <v>1</v>
      </c>
      <c r="N218" s="267" t="s">
        <v>38</v>
      </c>
      <c r="O218" s="91"/>
      <c r="P218" s="227">
        <f>O218*H218</f>
        <v>0</v>
      </c>
      <c r="Q218" s="227">
        <v>0</v>
      </c>
      <c r="R218" s="227">
        <f>Q218*H218</f>
        <v>0</v>
      </c>
      <c r="S218" s="227">
        <v>0</v>
      </c>
      <c r="T218" s="22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9" t="s">
        <v>200</v>
      </c>
      <c r="AT218" s="229" t="s">
        <v>248</v>
      </c>
      <c r="AU218" s="229" t="s">
        <v>81</v>
      </c>
      <c r="AY218" s="17" t="s">
        <v>154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7" t="s">
        <v>81</v>
      </c>
      <c r="BK218" s="230">
        <f>ROUND(I218*H218,2)</f>
        <v>0</v>
      </c>
      <c r="BL218" s="17" t="s">
        <v>161</v>
      </c>
      <c r="BM218" s="229" t="s">
        <v>687</v>
      </c>
    </row>
    <row r="219" s="2" customFormat="1">
      <c r="A219" s="38"/>
      <c r="B219" s="39"/>
      <c r="C219" s="40"/>
      <c r="D219" s="231" t="s">
        <v>163</v>
      </c>
      <c r="E219" s="40"/>
      <c r="F219" s="232" t="s">
        <v>1944</v>
      </c>
      <c r="G219" s="40"/>
      <c r="H219" s="40"/>
      <c r="I219" s="233"/>
      <c r="J219" s="40"/>
      <c r="K219" s="40"/>
      <c r="L219" s="44"/>
      <c r="M219" s="234"/>
      <c r="N219" s="235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163</v>
      </c>
      <c r="AU219" s="17" t="s">
        <v>81</v>
      </c>
    </row>
    <row r="220" s="2" customFormat="1" ht="16.5" customHeight="1">
      <c r="A220" s="38"/>
      <c r="B220" s="39"/>
      <c r="C220" s="258" t="s">
        <v>424</v>
      </c>
      <c r="D220" s="258" t="s">
        <v>248</v>
      </c>
      <c r="E220" s="259" t="s">
        <v>1945</v>
      </c>
      <c r="F220" s="260" t="s">
        <v>1946</v>
      </c>
      <c r="G220" s="261" t="s">
        <v>1061</v>
      </c>
      <c r="H220" s="262">
        <v>1</v>
      </c>
      <c r="I220" s="263"/>
      <c r="J220" s="264">
        <f>ROUND(I220*H220,2)</f>
        <v>0</v>
      </c>
      <c r="K220" s="260" t="s">
        <v>1</v>
      </c>
      <c r="L220" s="265"/>
      <c r="M220" s="266" t="s">
        <v>1</v>
      </c>
      <c r="N220" s="267" t="s">
        <v>38</v>
      </c>
      <c r="O220" s="91"/>
      <c r="P220" s="227">
        <f>O220*H220</f>
        <v>0</v>
      </c>
      <c r="Q220" s="227">
        <v>0</v>
      </c>
      <c r="R220" s="227">
        <f>Q220*H220</f>
        <v>0</v>
      </c>
      <c r="S220" s="227">
        <v>0</v>
      </c>
      <c r="T220" s="22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9" t="s">
        <v>200</v>
      </c>
      <c r="AT220" s="229" t="s">
        <v>248</v>
      </c>
      <c r="AU220" s="229" t="s">
        <v>81</v>
      </c>
      <c r="AY220" s="17" t="s">
        <v>154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7" t="s">
        <v>81</v>
      </c>
      <c r="BK220" s="230">
        <f>ROUND(I220*H220,2)</f>
        <v>0</v>
      </c>
      <c r="BL220" s="17" t="s">
        <v>161</v>
      </c>
      <c r="BM220" s="229" t="s">
        <v>697</v>
      </c>
    </row>
    <row r="221" s="2" customFormat="1">
      <c r="A221" s="38"/>
      <c r="B221" s="39"/>
      <c r="C221" s="40"/>
      <c r="D221" s="231" t="s">
        <v>163</v>
      </c>
      <c r="E221" s="40"/>
      <c r="F221" s="232" t="s">
        <v>1946</v>
      </c>
      <c r="G221" s="40"/>
      <c r="H221" s="40"/>
      <c r="I221" s="233"/>
      <c r="J221" s="40"/>
      <c r="K221" s="40"/>
      <c r="L221" s="44"/>
      <c r="M221" s="234"/>
      <c r="N221" s="235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163</v>
      </c>
      <c r="AU221" s="17" t="s">
        <v>81</v>
      </c>
    </row>
    <row r="222" s="2" customFormat="1" ht="49.05" customHeight="1">
      <c r="A222" s="38"/>
      <c r="B222" s="39"/>
      <c r="C222" s="258" t="s">
        <v>430</v>
      </c>
      <c r="D222" s="258" t="s">
        <v>248</v>
      </c>
      <c r="E222" s="259" t="s">
        <v>1947</v>
      </c>
      <c r="F222" s="260" t="s">
        <v>1948</v>
      </c>
      <c r="G222" s="261" t="s">
        <v>649</v>
      </c>
      <c r="H222" s="262">
        <v>1</v>
      </c>
      <c r="I222" s="263"/>
      <c r="J222" s="264">
        <f>ROUND(I222*H222,2)</f>
        <v>0</v>
      </c>
      <c r="K222" s="260" t="s">
        <v>1</v>
      </c>
      <c r="L222" s="265"/>
      <c r="M222" s="266" t="s">
        <v>1</v>
      </c>
      <c r="N222" s="267" t="s">
        <v>38</v>
      </c>
      <c r="O222" s="91"/>
      <c r="P222" s="227">
        <f>O222*H222</f>
        <v>0</v>
      </c>
      <c r="Q222" s="227">
        <v>0</v>
      </c>
      <c r="R222" s="227">
        <f>Q222*H222</f>
        <v>0</v>
      </c>
      <c r="S222" s="227">
        <v>0</v>
      </c>
      <c r="T222" s="22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9" t="s">
        <v>200</v>
      </c>
      <c r="AT222" s="229" t="s">
        <v>248</v>
      </c>
      <c r="AU222" s="229" t="s">
        <v>81</v>
      </c>
      <c r="AY222" s="17" t="s">
        <v>154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7" t="s">
        <v>81</v>
      </c>
      <c r="BK222" s="230">
        <f>ROUND(I222*H222,2)</f>
        <v>0</v>
      </c>
      <c r="BL222" s="17" t="s">
        <v>161</v>
      </c>
      <c r="BM222" s="229" t="s">
        <v>710</v>
      </c>
    </row>
    <row r="223" s="2" customFormat="1">
      <c r="A223" s="38"/>
      <c r="B223" s="39"/>
      <c r="C223" s="40"/>
      <c r="D223" s="231" t="s">
        <v>163</v>
      </c>
      <c r="E223" s="40"/>
      <c r="F223" s="232" t="s">
        <v>1948</v>
      </c>
      <c r="G223" s="40"/>
      <c r="H223" s="40"/>
      <c r="I223" s="233"/>
      <c r="J223" s="40"/>
      <c r="K223" s="40"/>
      <c r="L223" s="44"/>
      <c r="M223" s="234"/>
      <c r="N223" s="235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163</v>
      </c>
      <c r="AU223" s="17" t="s">
        <v>81</v>
      </c>
    </row>
    <row r="224" s="2" customFormat="1" ht="16.5" customHeight="1">
      <c r="A224" s="38"/>
      <c r="B224" s="39"/>
      <c r="C224" s="258" t="s">
        <v>437</v>
      </c>
      <c r="D224" s="258" t="s">
        <v>248</v>
      </c>
      <c r="E224" s="259" t="s">
        <v>1949</v>
      </c>
      <c r="F224" s="260" t="s">
        <v>1950</v>
      </c>
      <c r="G224" s="261" t="s">
        <v>1061</v>
      </c>
      <c r="H224" s="262">
        <v>1</v>
      </c>
      <c r="I224" s="263"/>
      <c r="J224" s="264">
        <f>ROUND(I224*H224,2)</f>
        <v>0</v>
      </c>
      <c r="K224" s="260" t="s">
        <v>1</v>
      </c>
      <c r="L224" s="265"/>
      <c r="M224" s="266" t="s">
        <v>1</v>
      </c>
      <c r="N224" s="267" t="s">
        <v>38</v>
      </c>
      <c r="O224" s="91"/>
      <c r="P224" s="227">
        <f>O224*H224</f>
        <v>0</v>
      </c>
      <c r="Q224" s="227">
        <v>0</v>
      </c>
      <c r="R224" s="227">
        <f>Q224*H224</f>
        <v>0</v>
      </c>
      <c r="S224" s="227">
        <v>0</v>
      </c>
      <c r="T224" s="228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9" t="s">
        <v>200</v>
      </c>
      <c r="AT224" s="229" t="s">
        <v>248</v>
      </c>
      <c r="AU224" s="229" t="s">
        <v>81</v>
      </c>
      <c r="AY224" s="17" t="s">
        <v>154</v>
      </c>
      <c r="BE224" s="230">
        <f>IF(N224="základní",J224,0)</f>
        <v>0</v>
      </c>
      <c r="BF224" s="230">
        <f>IF(N224="snížená",J224,0)</f>
        <v>0</v>
      </c>
      <c r="BG224" s="230">
        <f>IF(N224="zákl. přenesená",J224,0)</f>
        <v>0</v>
      </c>
      <c r="BH224" s="230">
        <f>IF(N224="sníž. přenesená",J224,0)</f>
        <v>0</v>
      </c>
      <c r="BI224" s="230">
        <f>IF(N224="nulová",J224,0)</f>
        <v>0</v>
      </c>
      <c r="BJ224" s="17" t="s">
        <v>81</v>
      </c>
      <c r="BK224" s="230">
        <f>ROUND(I224*H224,2)</f>
        <v>0</v>
      </c>
      <c r="BL224" s="17" t="s">
        <v>161</v>
      </c>
      <c r="BM224" s="229" t="s">
        <v>1166</v>
      </c>
    </row>
    <row r="225" s="2" customFormat="1">
      <c r="A225" s="38"/>
      <c r="B225" s="39"/>
      <c r="C225" s="40"/>
      <c r="D225" s="231" t="s">
        <v>163</v>
      </c>
      <c r="E225" s="40"/>
      <c r="F225" s="232" t="s">
        <v>1950</v>
      </c>
      <c r="G225" s="40"/>
      <c r="H225" s="40"/>
      <c r="I225" s="233"/>
      <c r="J225" s="40"/>
      <c r="K225" s="40"/>
      <c r="L225" s="44"/>
      <c r="M225" s="234"/>
      <c r="N225" s="235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163</v>
      </c>
      <c r="AU225" s="17" t="s">
        <v>81</v>
      </c>
    </row>
    <row r="226" s="2" customFormat="1" ht="16.5" customHeight="1">
      <c r="A226" s="38"/>
      <c r="B226" s="39"/>
      <c r="C226" s="258" t="s">
        <v>443</v>
      </c>
      <c r="D226" s="258" t="s">
        <v>248</v>
      </c>
      <c r="E226" s="259" t="s">
        <v>1951</v>
      </c>
      <c r="F226" s="260" t="s">
        <v>1894</v>
      </c>
      <c r="G226" s="261" t="s">
        <v>1061</v>
      </c>
      <c r="H226" s="262">
        <v>1</v>
      </c>
      <c r="I226" s="263"/>
      <c r="J226" s="264">
        <f>ROUND(I226*H226,2)</f>
        <v>0</v>
      </c>
      <c r="K226" s="260" t="s">
        <v>1</v>
      </c>
      <c r="L226" s="265"/>
      <c r="M226" s="266" t="s">
        <v>1</v>
      </c>
      <c r="N226" s="267" t="s">
        <v>38</v>
      </c>
      <c r="O226" s="91"/>
      <c r="P226" s="227">
        <f>O226*H226</f>
        <v>0</v>
      </c>
      <c r="Q226" s="227">
        <v>0</v>
      </c>
      <c r="R226" s="227">
        <f>Q226*H226</f>
        <v>0</v>
      </c>
      <c r="S226" s="227">
        <v>0</v>
      </c>
      <c r="T226" s="22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9" t="s">
        <v>200</v>
      </c>
      <c r="AT226" s="229" t="s">
        <v>248</v>
      </c>
      <c r="AU226" s="229" t="s">
        <v>81</v>
      </c>
      <c r="AY226" s="17" t="s">
        <v>154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7" t="s">
        <v>81</v>
      </c>
      <c r="BK226" s="230">
        <f>ROUND(I226*H226,2)</f>
        <v>0</v>
      </c>
      <c r="BL226" s="17" t="s">
        <v>161</v>
      </c>
      <c r="BM226" s="229" t="s">
        <v>1169</v>
      </c>
    </row>
    <row r="227" s="2" customFormat="1">
      <c r="A227" s="38"/>
      <c r="B227" s="39"/>
      <c r="C227" s="40"/>
      <c r="D227" s="231" t="s">
        <v>163</v>
      </c>
      <c r="E227" s="40"/>
      <c r="F227" s="232" t="s">
        <v>1894</v>
      </c>
      <c r="G227" s="40"/>
      <c r="H227" s="40"/>
      <c r="I227" s="233"/>
      <c r="J227" s="40"/>
      <c r="K227" s="40"/>
      <c r="L227" s="44"/>
      <c r="M227" s="234"/>
      <c r="N227" s="235"/>
      <c r="O227" s="91"/>
      <c r="P227" s="91"/>
      <c r="Q227" s="91"/>
      <c r="R227" s="91"/>
      <c r="S227" s="91"/>
      <c r="T227" s="9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163</v>
      </c>
      <c r="AU227" s="17" t="s">
        <v>81</v>
      </c>
    </row>
    <row r="228" s="2" customFormat="1" ht="24.15" customHeight="1">
      <c r="A228" s="38"/>
      <c r="B228" s="39"/>
      <c r="C228" s="258" t="s">
        <v>450</v>
      </c>
      <c r="D228" s="258" t="s">
        <v>248</v>
      </c>
      <c r="E228" s="259" t="s">
        <v>1952</v>
      </c>
      <c r="F228" s="260" t="s">
        <v>1953</v>
      </c>
      <c r="G228" s="261" t="s">
        <v>1061</v>
      </c>
      <c r="H228" s="262">
        <v>1</v>
      </c>
      <c r="I228" s="263"/>
      <c r="J228" s="264">
        <f>ROUND(I228*H228,2)</f>
        <v>0</v>
      </c>
      <c r="K228" s="260" t="s">
        <v>1</v>
      </c>
      <c r="L228" s="265"/>
      <c r="M228" s="266" t="s">
        <v>1</v>
      </c>
      <c r="N228" s="267" t="s">
        <v>38</v>
      </c>
      <c r="O228" s="91"/>
      <c r="P228" s="227">
        <f>O228*H228</f>
        <v>0</v>
      </c>
      <c r="Q228" s="227">
        <v>0</v>
      </c>
      <c r="R228" s="227">
        <f>Q228*H228</f>
        <v>0</v>
      </c>
      <c r="S228" s="227">
        <v>0</v>
      </c>
      <c r="T228" s="228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9" t="s">
        <v>200</v>
      </c>
      <c r="AT228" s="229" t="s">
        <v>248</v>
      </c>
      <c r="AU228" s="229" t="s">
        <v>81</v>
      </c>
      <c r="AY228" s="17" t="s">
        <v>154</v>
      </c>
      <c r="BE228" s="230">
        <f>IF(N228="základní",J228,0)</f>
        <v>0</v>
      </c>
      <c r="BF228" s="230">
        <f>IF(N228="snížená",J228,0)</f>
        <v>0</v>
      </c>
      <c r="BG228" s="230">
        <f>IF(N228="zákl. přenesená",J228,0)</f>
        <v>0</v>
      </c>
      <c r="BH228" s="230">
        <f>IF(N228="sníž. přenesená",J228,0)</f>
        <v>0</v>
      </c>
      <c r="BI228" s="230">
        <f>IF(N228="nulová",J228,0)</f>
        <v>0</v>
      </c>
      <c r="BJ228" s="17" t="s">
        <v>81</v>
      </c>
      <c r="BK228" s="230">
        <f>ROUND(I228*H228,2)</f>
        <v>0</v>
      </c>
      <c r="BL228" s="17" t="s">
        <v>161</v>
      </c>
      <c r="BM228" s="229" t="s">
        <v>1172</v>
      </c>
    </row>
    <row r="229" s="2" customFormat="1">
      <c r="A229" s="38"/>
      <c r="B229" s="39"/>
      <c r="C229" s="40"/>
      <c r="D229" s="231" t="s">
        <v>163</v>
      </c>
      <c r="E229" s="40"/>
      <c r="F229" s="232" t="s">
        <v>1953</v>
      </c>
      <c r="G229" s="40"/>
      <c r="H229" s="40"/>
      <c r="I229" s="233"/>
      <c r="J229" s="40"/>
      <c r="K229" s="40"/>
      <c r="L229" s="44"/>
      <c r="M229" s="234"/>
      <c r="N229" s="235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163</v>
      </c>
      <c r="AU229" s="17" t="s">
        <v>81</v>
      </c>
    </row>
    <row r="230" s="2" customFormat="1" ht="16.5" customHeight="1">
      <c r="A230" s="38"/>
      <c r="B230" s="39"/>
      <c r="C230" s="218" t="s">
        <v>455</v>
      </c>
      <c r="D230" s="218" t="s">
        <v>156</v>
      </c>
      <c r="E230" s="219" t="s">
        <v>1954</v>
      </c>
      <c r="F230" s="220" t="s">
        <v>1955</v>
      </c>
      <c r="G230" s="221" t="s">
        <v>1890</v>
      </c>
      <c r="H230" s="222">
        <v>160</v>
      </c>
      <c r="I230" s="223"/>
      <c r="J230" s="224">
        <f>ROUND(I230*H230,2)</f>
        <v>0</v>
      </c>
      <c r="K230" s="220" t="s">
        <v>1</v>
      </c>
      <c r="L230" s="44"/>
      <c r="M230" s="225" t="s">
        <v>1</v>
      </c>
      <c r="N230" s="226" t="s">
        <v>38</v>
      </c>
      <c r="O230" s="91"/>
      <c r="P230" s="227">
        <f>O230*H230</f>
        <v>0</v>
      </c>
      <c r="Q230" s="227">
        <v>0</v>
      </c>
      <c r="R230" s="227">
        <f>Q230*H230</f>
        <v>0</v>
      </c>
      <c r="S230" s="227">
        <v>0</v>
      </c>
      <c r="T230" s="22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9" t="s">
        <v>161</v>
      </c>
      <c r="AT230" s="229" t="s">
        <v>156</v>
      </c>
      <c r="AU230" s="229" t="s">
        <v>81</v>
      </c>
      <c r="AY230" s="17" t="s">
        <v>154</v>
      </c>
      <c r="BE230" s="230">
        <f>IF(N230="základní",J230,0)</f>
        <v>0</v>
      </c>
      <c r="BF230" s="230">
        <f>IF(N230="snížená",J230,0)</f>
        <v>0</v>
      </c>
      <c r="BG230" s="230">
        <f>IF(N230="zákl. přenesená",J230,0)</f>
        <v>0</v>
      </c>
      <c r="BH230" s="230">
        <f>IF(N230="sníž. přenesená",J230,0)</f>
        <v>0</v>
      </c>
      <c r="BI230" s="230">
        <f>IF(N230="nulová",J230,0)</f>
        <v>0</v>
      </c>
      <c r="BJ230" s="17" t="s">
        <v>81</v>
      </c>
      <c r="BK230" s="230">
        <f>ROUND(I230*H230,2)</f>
        <v>0</v>
      </c>
      <c r="BL230" s="17" t="s">
        <v>161</v>
      </c>
      <c r="BM230" s="229" t="s">
        <v>1175</v>
      </c>
    </row>
    <row r="231" s="2" customFormat="1">
      <c r="A231" s="38"/>
      <c r="B231" s="39"/>
      <c r="C231" s="40"/>
      <c r="D231" s="231" t="s">
        <v>163</v>
      </c>
      <c r="E231" s="40"/>
      <c r="F231" s="232" t="s">
        <v>1955</v>
      </c>
      <c r="G231" s="40"/>
      <c r="H231" s="40"/>
      <c r="I231" s="233"/>
      <c r="J231" s="40"/>
      <c r="K231" s="40"/>
      <c r="L231" s="44"/>
      <c r="M231" s="234"/>
      <c r="N231" s="235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163</v>
      </c>
      <c r="AU231" s="17" t="s">
        <v>81</v>
      </c>
    </row>
    <row r="232" s="2" customFormat="1" ht="16.5" customHeight="1">
      <c r="A232" s="38"/>
      <c r="B232" s="39"/>
      <c r="C232" s="218" t="s">
        <v>461</v>
      </c>
      <c r="D232" s="218" t="s">
        <v>156</v>
      </c>
      <c r="E232" s="219" t="s">
        <v>1916</v>
      </c>
      <c r="F232" s="220" t="s">
        <v>1917</v>
      </c>
      <c r="G232" s="221" t="s">
        <v>1061</v>
      </c>
      <c r="H232" s="222">
        <v>1</v>
      </c>
      <c r="I232" s="223"/>
      <c r="J232" s="224">
        <f>ROUND(I232*H232,2)</f>
        <v>0</v>
      </c>
      <c r="K232" s="220" t="s">
        <v>1</v>
      </c>
      <c r="L232" s="44"/>
      <c r="M232" s="225" t="s">
        <v>1</v>
      </c>
      <c r="N232" s="226" t="s">
        <v>38</v>
      </c>
      <c r="O232" s="91"/>
      <c r="P232" s="227">
        <f>O232*H232</f>
        <v>0</v>
      </c>
      <c r="Q232" s="227">
        <v>0</v>
      </c>
      <c r="R232" s="227">
        <f>Q232*H232</f>
        <v>0</v>
      </c>
      <c r="S232" s="227">
        <v>0</v>
      </c>
      <c r="T232" s="228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9" t="s">
        <v>161</v>
      </c>
      <c r="AT232" s="229" t="s">
        <v>156</v>
      </c>
      <c r="AU232" s="229" t="s">
        <v>81</v>
      </c>
      <c r="AY232" s="17" t="s">
        <v>154</v>
      </c>
      <c r="BE232" s="230">
        <f>IF(N232="základní",J232,0)</f>
        <v>0</v>
      </c>
      <c r="BF232" s="230">
        <f>IF(N232="snížená",J232,0)</f>
        <v>0</v>
      </c>
      <c r="BG232" s="230">
        <f>IF(N232="zákl. přenesená",J232,0)</f>
        <v>0</v>
      </c>
      <c r="BH232" s="230">
        <f>IF(N232="sníž. přenesená",J232,0)</f>
        <v>0</v>
      </c>
      <c r="BI232" s="230">
        <f>IF(N232="nulová",J232,0)</f>
        <v>0</v>
      </c>
      <c r="BJ232" s="17" t="s">
        <v>81</v>
      </c>
      <c r="BK232" s="230">
        <f>ROUND(I232*H232,2)</f>
        <v>0</v>
      </c>
      <c r="BL232" s="17" t="s">
        <v>161</v>
      </c>
      <c r="BM232" s="229" t="s">
        <v>1178</v>
      </c>
    </row>
    <row r="233" s="2" customFormat="1">
      <c r="A233" s="38"/>
      <c r="B233" s="39"/>
      <c r="C233" s="40"/>
      <c r="D233" s="231" t="s">
        <v>163</v>
      </c>
      <c r="E233" s="40"/>
      <c r="F233" s="232" t="s">
        <v>1917</v>
      </c>
      <c r="G233" s="40"/>
      <c r="H233" s="40"/>
      <c r="I233" s="233"/>
      <c r="J233" s="40"/>
      <c r="K233" s="40"/>
      <c r="L233" s="44"/>
      <c r="M233" s="234"/>
      <c r="N233" s="235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163</v>
      </c>
      <c r="AU233" s="17" t="s">
        <v>81</v>
      </c>
    </row>
    <row r="234" s="12" customFormat="1" ht="25.92" customHeight="1">
      <c r="A234" s="12"/>
      <c r="B234" s="202"/>
      <c r="C234" s="203"/>
      <c r="D234" s="204" t="s">
        <v>72</v>
      </c>
      <c r="E234" s="205" t="s">
        <v>1609</v>
      </c>
      <c r="F234" s="205" t="s">
        <v>1956</v>
      </c>
      <c r="G234" s="203"/>
      <c r="H234" s="203"/>
      <c r="I234" s="206"/>
      <c r="J234" s="207">
        <f>BK234</f>
        <v>0</v>
      </c>
      <c r="K234" s="203"/>
      <c r="L234" s="208"/>
      <c r="M234" s="209"/>
      <c r="N234" s="210"/>
      <c r="O234" s="210"/>
      <c r="P234" s="211">
        <f>SUM(P235:P304)</f>
        <v>0</v>
      </c>
      <c r="Q234" s="210"/>
      <c r="R234" s="211">
        <f>SUM(R235:R304)</f>
        <v>0</v>
      </c>
      <c r="S234" s="210"/>
      <c r="T234" s="212">
        <f>SUM(T235:T304)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13" t="s">
        <v>81</v>
      </c>
      <c r="AT234" s="214" t="s">
        <v>72</v>
      </c>
      <c r="AU234" s="214" t="s">
        <v>73</v>
      </c>
      <c r="AY234" s="213" t="s">
        <v>154</v>
      </c>
      <c r="BK234" s="215">
        <f>SUM(BK235:BK304)</f>
        <v>0</v>
      </c>
    </row>
    <row r="235" s="2" customFormat="1" ht="16.5" customHeight="1">
      <c r="A235" s="38"/>
      <c r="B235" s="39"/>
      <c r="C235" s="258" t="s">
        <v>466</v>
      </c>
      <c r="D235" s="258" t="s">
        <v>248</v>
      </c>
      <c r="E235" s="259" t="s">
        <v>1957</v>
      </c>
      <c r="F235" s="260" t="s">
        <v>1958</v>
      </c>
      <c r="G235" s="261" t="s">
        <v>649</v>
      </c>
      <c r="H235" s="262">
        <v>1</v>
      </c>
      <c r="I235" s="263"/>
      <c r="J235" s="264">
        <f>ROUND(I235*H235,2)</f>
        <v>0</v>
      </c>
      <c r="K235" s="260" t="s">
        <v>1</v>
      </c>
      <c r="L235" s="265"/>
      <c r="M235" s="266" t="s">
        <v>1</v>
      </c>
      <c r="N235" s="267" t="s">
        <v>38</v>
      </c>
      <c r="O235" s="91"/>
      <c r="P235" s="227">
        <f>O235*H235</f>
        <v>0</v>
      </c>
      <c r="Q235" s="227">
        <v>0</v>
      </c>
      <c r="R235" s="227">
        <f>Q235*H235</f>
        <v>0</v>
      </c>
      <c r="S235" s="227">
        <v>0</v>
      </c>
      <c r="T235" s="228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9" t="s">
        <v>200</v>
      </c>
      <c r="AT235" s="229" t="s">
        <v>248</v>
      </c>
      <c r="AU235" s="229" t="s">
        <v>81</v>
      </c>
      <c r="AY235" s="17" t="s">
        <v>154</v>
      </c>
      <c r="BE235" s="230">
        <f>IF(N235="základní",J235,0)</f>
        <v>0</v>
      </c>
      <c r="BF235" s="230">
        <f>IF(N235="snížená",J235,0)</f>
        <v>0</v>
      </c>
      <c r="BG235" s="230">
        <f>IF(N235="zákl. přenesená",J235,0)</f>
        <v>0</v>
      </c>
      <c r="BH235" s="230">
        <f>IF(N235="sníž. přenesená",J235,0)</f>
        <v>0</v>
      </c>
      <c r="BI235" s="230">
        <f>IF(N235="nulová",J235,0)</f>
        <v>0</v>
      </c>
      <c r="BJ235" s="17" t="s">
        <v>81</v>
      </c>
      <c r="BK235" s="230">
        <f>ROUND(I235*H235,2)</f>
        <v>0</v>
      </c>
      <c r="BL235" s="17" t="s">
        <v>161</v>
      </c>
      <c r="BM235" s="229" t="s">
        <v>1181</v>
      </c>
    </row>
    <row r="236" s="2" customFormat="1">
      <c r="A236" s="38"/>
      <c r="B236" s="39"/>
      <c r="C236" s="40"/>
      <c r="D236" s="231" t="s">
        <v>163</v>
      </c>
      <c r="E236" s="40"/>
      <c r="F236" s="232" t="s">
        <v>1958</v>
      </c>
      <c r="G236" s="40"/>
      <c r="H236" s="40"/>
      <c r="I236" s="233"/>
      <c r="J236" s="40"/>
      <c r="K236" s="40"/>
      <c r="L236" s="44"/>
      <c r="M236" s="234"/>
      <c r="N236" s="235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163</v>
      </c>
      <c r="AU236" s="17" t="s">
        <v>81</v>
      </c>
    </row>
    <row r="237" s="2" customFormat="1" ht="16.5" customHeight="1">
      <c r="A237" s="38"/>
      <c r="B237" s="39"/>
      <c r="C237" s="258" t="s">
        <v>471</v>
      </c>
      <c r="D237" s="258" t="s">
        <v>248</v>
      </c>
      <c r="E237" s="259" t="s">
        <v>1959</v>
      </c>
      <c r="F237" s="260" t="s">
        <v>1960</v>
      </c>
      <c r="G237" s="261" t="s">
        <v>649</v>
      </c>
      <c r="H237" s="262">
        <v>1</v>
      </c>
      <c r="I237" s="263"/>
      <c r="J237" s="264">
        <f>ROUND(I237*H237,2)</f>
        <v>0</v>
      </c>
      <c r="K237" s="260" t="s">
        <v>1</v>
      </c>
      <c r="L237" s="265"/>
      <c r="M237" s="266" t="s">
        <v>1</v>
      </c>
      <c r="N237" s="267" t="s">
        <v>38</v>
      </c>
      <c r="O237" s="91"/>
      <c r="P237" s="227">
        <f>O237*H237</f>
        <v>0</v>
      </c>
      <c r="Q237" s="227">
        <v>0</v>
      </c>
      <c r="R237" s="227">
        <f>Q237*H237</f>
        <v>0</v>
      </c>
      <c r="S237" s="227">
        <v>0</v>
      </c>
      <c r="T237" s="228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9" t="s">
        <v>200</v>
      </c>
      <c r="AT237" s="229" t="s">
        <v>248</v>
      </c>
      <c r="AU237" s="229" t="s">
        <v>81</v>
      </c>
      <c r="AY237" s="17" t="s">
        <v>154</v>
      </c>
      <c r="BE237" s="230">
        <f>IF(N237="základní",J237,0)</f>
        <v>0</v>
      </c>
      <c r="BF237" s="230">
        <f>IF(N237="snížená",J237,0)</f>
        <v>0</v>
      </c>
      <c r="BG237" s="230">
        <f>IF(N237="zákl. přenesená",J237,0)</f>
        <v>0</v>
      </c>
      <c r="BH237" s="230">
        <f>IF(N237="sníž. přenesená",J237,0)</f>
        <v>0</v>
      </c>
      <c r="BI237" s="230">
        <f>IF(N237="nulová",J237,0)</f>
        <v>0</v>
      </c>
      <c r="BJ237" s="17" t="s">
        <v>81</v>
      </c>
      <c r="BK237" s="230">
        <f>ROUND(I237*H237,2)</f>
        <v>0</v>
      </c>
      <c r="BL237" s="17" t="s">
        <v>161</v>
      </c>
      <c r="BM237" s="229" t="s">
        <v>1184</v>
      </c>
    </row>
    <row r="238" s="2" customFormat="1">
      <c r="A238" s="38"/>
      <c r="B238" s="39"/>
      <c r="C238" s="40"/>
      <c r="D238" s="231" t="s">
        <v>163</v>
      </c>
      <c r="E238" s="40"/>
      <c r="F238" s="232" t="s">
        <v>1960</v>
      </c>
      <c r="G238" s="40"/>
      <c r="H238" s="40"/>
      <c r="I238" s="233"/>
      <c r="J238" s="40"/>
      <c r="K238" s="40"/>
      <c r="L238" s="44"/>
      <c r="M238" s="234"/>
      <c r="N238" s="235"/>
      <c r="O238" s="91"/>
      <c r="P238" s="91"/>
      <c r="Q238" s="91"/>
      <c r="R238" s="91"/>
      <c r="S238" s="91"/>
      <c r="T238" s="92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163</v>
      </c>
      <c r="AU238" s="17" t="s">
        <v>81</v>
      </c>
    </row>
    <row r="239" s="2" customFormat="1" ht="16.5" customHeight="1">
      <c r="A239" s="38"/>
      <c r="B239" s="39"/>
      <c r="C239" s="258" t="s">
        <v>478</v>
      </c>
      <c r="D239" s="258" t="s">
        <v>248</v>
      </c>
      <c r="E239" s="259" t="s">
        <v>1961</v>
      </c>
      <c r="F239" s="260" t="s">
        <v>1962</v>
      </c>
      <c r="G239" s="261" t="s">
        <v>649</v>
      </c>
      <c r="H239" s="262">
        <v>25</v>
      </c>
      <c r="I239" s="263"/>
      <c r="J239" s="264">
        <f>ROUND(I239*H239,2)</f>
        <v>0</v>
      </c>
      <c r="K239" s="260" t="s">
        <v>1</v>
      </c>
      <c r="L239" s="265"/>
      <c r="M239" s="266" t="s">
        <v>1</v>
      </c>
      <c r="N239" s="267" t="s">
        <v>38</v>
      </c>
      <c r="O239" s="91"/>
      <c r="P239" s="227">
        <f>O239*H239</f>
        <v>0</v>
      </c>
      <c r="Q239" s="227">
        <v>0</v>
      </c>
      <c r="R239" s="227">
        <f>Q239*H239</f>
        <v>0</v>
      </c>
      <c r="S239" s="227">
        <v>0</v>
      </c>
      <c r="T239" s="22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200</v>
      </c>
      <c r="AT239" s="229" t="s">
        <v>248</v>
      </c>
      <c r="AU239" s="229" t="s">
        <v>81</v>
      </c>
      <c r="AY239" s="17" t="s">
        <v>154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81</v>
      </c>
      <c r="BK239" s="230">
        <f>ROUND(I239*H239,2)</f>
        <v>0</v>
      </c>
      <c r="BL239" s="17" t="s">
        <v>161</v>
      </c>
      <c r="BM239" s="229" t="s">
        <v>1187</v>
      </c>
    </row>
    <row r="240" s="2" customFormat="1">
      <c r="A240" s="38"/>
      <c r="B240" s="39"/>
      <c r="C240" s="40"/>
      <c r="D240" s="231" t="s">
        <v>163</v>
      </c>
      <c r="E240" s="40"/>
      <c r="F240" s="232" t="s">
        <v>1962</v>
      </c>
      <c r="G240" s="40"/>
      <c r="H240" s="40"/>
      <c r="I240" s="233"/>
      <c r="J240" s="40"/>
      <c r="K240" s="40"/>
      <c r="L240" s="44"/>
      <c r="M240" s="234"/>
      <c r="N240" s="235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163</v>
      </c>
      <c r="AU240" s="17" t="s">
        <v>81</v>
      </c>
    </row>
    <row r="241" s="2" customFormat="1" ht="16.5" customHeight="1">
      <c r="A241" s="38"/>
      <c r="B241" s="39"/>
      <c r="C241" s="258" t="s">
        <v>487</v>
      </c>
      <c r="D241" s="258" t="s">
        <v>248</v>
      </c>
      <c r="E241" s="259" t="s">
        <v>1963</v>
      </c>
      <c r="F241" s="260" t="s">
        <v>1964</v>
      </c>
      <c r="G241" s="261" t="s">
        <v>649</v>
      </c>
      <c r="H241" s="262">
        <v>2</v>
      </c>
      <c r="I241" s="263"/>
      <c r="J241" s="264">
        <f>ROUND(I241*H241,2)</f>
        <v>0</v>
      </c>
      <c r="K241" s="260" t="s">
        <v>1</v>
      </c>
      <c r="L241" s="265"/>
      <c r="M241" s="266" t="s">
        <v>1</v>
      </c>
      <c r="N241" s="267" t="s">
        <v>38</v>
      </c>
      <c r="O241" s="91"/>
      <c r="P241" s="227">
        <f>O241*H241</f>
        <v>0</v>
      </c>
      <c r="Q241" s="227">
        <v>0</v>
      </c>
      <c r="R241" s="227">
        <f>Q241*H241</f>
        <v>0</v>
      </c>
      <c r="S241" s="227">
        <v>0</v>
      </c>
      <c r="T241" s="228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9" t="s">
        <v>200</v>
      </c>
      <c r="AT241" s="229" t="s">
        <v>248</v>
      </c>
      <c r="AU241" s="229" t="s">
        <v>81</v>
      </c>
      <c r="AY241" s="17" t="s">
        <v>154</v>
      </c>
      <c r="BE241" s="230">
        <f>IF(N241="základní",J241,0)</f>
        <v>0</v>
      </c>
      <c r="BF241" s="230">
        <f>IF(N241="snížená",J241,0)</f>
        <v>0</v>
      </c>
      <c r="BG241" s="230">
        <f>IF(N241="zákl. přenesená",J241,0)</f>
        <v>0</v>
      </c>
      <c r="BH241" s="230">
        <f>IF(N241="sníž. přenesená",J241,0)</f>
        <v>0</v>
      </c>
      <c r="BI241" s="230">
        <f>IF(N241="nulová",J241,0)</f>
        <v>0</v>
      </c>
      <c r="BJ241" s="17" t="s">
        <v>81</v>
      </c>
      <c r="BK241" s="230">
        <f>ROUND(I241*H241,2)</f>
        <v>0</v>
      </c>
      <c r="BL241" s="17" t="s">
        <v>161</v>
      </c>
      <c r="BM241" s="229" t="s">
        <v>1190</v>
      </c>
    </row>
    <row r="242" s="2" customFormat="1">
      <c r="A242" s="38"/>
      <c r="B242" s="39"/>
      <c r="C242" s="40"/>
      <c r="D242" s="231" t="s">
        <v>163</v>
      </c>
      <c r="E242" s="40"/>
      <c r="F242" s="232" t="s">
        <v>1964</v>
      </c>
      <c r="G242" s="40"/>
      <c r="H242" s="40"/>
      <c r="I242" s="233"/>
      <c r="J242" s="40"/>
      <c r="K242" s="40"/>
      <c r="L242" s="44"/>
      <c r="M242" s="234"/>
      <c r="N242" s="235"/>
      <c r="O242" s="91"/>
      <c r="P242" s="91"/>
      <c r="Q242" s="91"/>
      <c r="R242" s="91"/>
      <c r="S242" s="91"/>
      <c r="T242" s="92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163</v>
      </c>
      <c r="AU242" s="17" t="s">
        <v>81</v>
      </c>
    </row>
    <row r="243" s="2" customFormat="1" ht="24.15" customHeight="1">
      <c r="A243" s="38"/>
      <c r="B243" s="39"/>
      <c r="C243" s="258" t="s">
        <v>493</v>
      </c>
      <c r="D243" s="258" t="s">
        <v>248</v>
      </c>
      <c r="E243" s="259" t="s">
        <v>1965</v>
      </c>
      <c r="F243" s="260" t="s">
        <v>1966</v>
      </c>
      <c r="G243" s="261" t="s">
        <v>649</v>
      </c>
      <c r="H243" s="262">
        <v>1</v>
      </c>
      <c r="I243" s="263"/>
      <c r="J243" s="264">
        <f>ROUND(I243*H243,2)</f>
        <v>0</v>
      </c>
      <c r="K243" s="260" t="s">
        <v>1</v>
      </c>
      <c r="L243" s="265"/>
      <c r="M243" s="266" t="s">
        <v>1</v>
      </c>
      <c r="N243" s="267" t="s">
        <v>38</v>
      </c>
      <c r="O243" s="91"/>
      <c r="P243" s="227">
        <f>O243*H243</f>
        <v>0</v>
      </c>
      <c r="Q243" s="227">
        <v>0</v>
      </c>
      <c r="R243" s="227">
        <f>Q243*H243</f>
        <v>0</v>
      </c>
      <c r="S243" s="227">
        <v>0</v>
      </c>
      <c r="T243" s="228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9" t="s">
        <v>200</v>
      </c>
      <c r="AT243" s="229" t="s">
        <v>248</v>
      </c>
      <c r="AU243" s="229" t="s">
        <v>81</v>
      </c>
      <c r="AY243" s="17" t="s">
        <v>154</v>
      </c>
      <c r="BE243" s="230">
        <f>IF(N243="základní",J243,0)</f>
        <v>0</v>
      </c>
      <c r="BF243" s="230">
        <f>IF(N243="snížená",J243,0)</f>
        <v>0</v>
      </c>
      <c r="BG243" s="230">
        <f>IF(N243="zákl. přenesená",J243,0)</f>
        <v>0</v>
      </c>
      <c r="BH243" s="230">
        <f>IF(N243="sníž. přenesená",J243,0)</f>
        <v>0</v>
      </c>
      <c r="BI243" s="230">
        <f>IF(N243="nulová",J243,0)</f>
        <v>0</v>
      </c>
      <c r="BJ243" s="17" t="s">
        <v>81</v>
      </c>
      <c r="BK243" s="230">
        <f>ROUND(I243*H243,2)</f>
        <v>0</v>
      </c>
      <c r="BL243" s="17" t="s">
        <v>161</v>
      </c>
      <c r="BM243" s="229" t="s">
        <v>1195</v>
      </c>
    </row>
    <row r="244" s="2" customFormat="1">
      <c r="A244" s="38"/>
      <c r="B244" s="39"/>
      <c r="C244" s="40"/>
      <c r="D244" s="231" t="s">
        <v>163</v>
      </c>
      <c r="E244" s="40"/>
      <c r="F244" s="232" t="s">
        <v>1966</v>
      </c>
      <c r="G244" s="40"/>
      <c r="H244" s="40"/>
      <c r="I244" s="233"/>
      <c r="J244" s="40"/>
      <c r="K244" s="40"/>
      <c r="L244" s="44"/>
      <c r="M244" s="234"/>
      <c r="N244" s="235"/>
      <c r="O244" s="91"/>
      <c r="P244" s="91"/>
      <c r="Q244" s="91"/>
      <c r="R244" s="91"/>
      <c r="S244" s="91"/>
      <c r="T244" s="9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163</v>
      </c>
      <c r="AU244" s="17" t="s">
        <v>81</v>
      </c>
    </row>
    <row r="245" s="2" customFormat="1" ht="24.15" customHeight="1">
      <c r="A245" s="38"/>
      <c r="B245" s="39"/>
      <c r="C245" s="258" t="s">
        <v>498</v>
      </c>
      <c r="D245" s="258" t="s">
        <v>248</v>
      </c>
      <c r="E245" s="259" t="s">
        <v>1967</v>
      </c>
      <c r="F245" s="260" t="s">
        <v>1968</v>
      </c>
      <c r="G245" s="261" t="s">
        <v>649</v>
      </c>
      <c r="H245" s="262">
        <v>1</v>
      </c>
      <c r="I245" s="263"/>
      <c r="J245" s="264">
        <f>ROUND(I245*H245,2)</f>
        <v>0</v>
      </c>
      <c r="K245" s="260" t="s">
        <v>1</v>
      </c>
      <c r="L245" s="265"/>
      <c r="M245" s="266" t="s">
        <v>1</v>
      </c>
      <c r="N245" s="267" t="s">
        <v>38</v>
      </c>
      <c r="O245" s="91"/>
      <c r="P245" s="227">
        <f>O245*H245</f>
        <v>0</v>
      </c>
      <c r="Q245" s="227">
        <v>0</v>
      </c>
      <c r="R245" s="227">
        <f>Q245*H245</f>
        <v>0</v>
      </c>
      <c r="S245" s="227">
        <v>0</v>
      </c>
      <c r="T245" s="228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9" t="s">
        <v>200</v>
      </c>
      <c r="AT245" s="229" t="s">
        <v>248</v>
      </c>
      <c r="AU245" s="229" t="s">
        <v>81</v>
      </c>
      <c r="AY245" s="17" t="s">
        <v>154</v>
      </c>
      <c r="BE245" s="230">
        <f>IF(N245="základní",J245,0)</f>
        <v>0</v>
      </c>
      <c r="BF245" s="230">
        <f>IF(N245="snížená",J245,0)</f>
        <v>0</v>
      </c>
      <c r="BG245" s="230">
        <f>IF(N245="zákl. přenesená",J245,0)</f>
        <v>0</v>
      </c>
      <c r="BH245" s="230">
        <f>IF(N245="sníž. přenesená",J245,0)</f>
        <v>0</v>
      </c>
      <c r="BI245" s="230">
        <f>IF(N245="nulová",J245,0)</f>
        <v>0</v>
      </c>
      <c r="BJ245" s="17" t="s">
        <v>81</v>
      </c>
      <c r="BK245" s="230">
        <f>ROUND(I245*H245,2)</f>
        <v>0</v>
      </c>
      <c r="BL245" s="17" t="s">
        <v>161</v>
      </c>
      <c r="BM245" s="229" t="s">
        <v>1198</v>
      </c>
    </row>
    <row r="246" s="2" customFormat="1">
      <c r="A246" s="38"/>
      <c r="B246" s="39"/>
      <c r="C246" s="40"/>
      <c r="D246" s="231" t="s">
        <v>163</v>
      </c>
      <c r="E246" s="40"/>
      <c r="F246" s="232" t="s">
        <v>1968</v>
      </c>
      <c r="G246" s="40"/>
      <c r="H246" s="40"/>
      <c r="I246" s="233"/>
      <c r="J246" s="40"/>
      <c r="K246" s="40"/>
      <c r="L246" s="44"/>
      <c r="M246" s="234"/>
      <c r="N246" s="235"/>
      <c r="O246" s="91"/>
      <c r="P246" s="91"/>
      <c r="Q246" s="91"/>
      <c r="R246" s="91"/>
      <c r="S246" s="91"/>
      <c r="T246" s="92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163</v>
      </c>
      <c r="AU246" s="17" t="s">
        <v>81</v>
      </c>
    </row>
    <row r="247" s="2" customFormat="1" ht="24.15" customHeight="1">
      <c r="A247" s="38"/>
      <c r="B247" s="39"/>
      <c r="C247" s="258" t="s">
        <v>504</v>
      </c>
      <c r="D247" s="258" t="s">
        <v>248</v>
      </c>
      <c r="E247" s="259" t="s">
        <v>1969</v>
      </c>
      <c r="F247" s="260" t="s">
        <v>1970</v>
      </c>
      <c r="G247" s="261" t="s">
        <v>649</v>
      </c>
      <c r="H247" s="262">
        <v>2</v>
      </c>
      <c r="I247" s="263"/>
      <c r="J247" s="264">
        <f>ROUND(I247*H247,2)</f>
        <v>0</v>
      </c>
      <c r="K247" s="260" t="s">
        <v>1</v>
      </c>
      <c r="L247" s="265"/>
      <c r="M247" s="266" t="s">
        <v>1</v>
      </c>
      <c r="N247" s="267" t="s">
        <v>38</v>
      </c>
      <c r="O247" s="91"/>
      <c r="P247" s="227">
        <f>O247*H247</f>
        <v>0</v>
      </c>
      <c r="Q247" s="227">
        <v>0</v>
      </c>
      <c r="R247" s="227">
        <f>Q247*H247</f>
        <v>0</v>
      </c>
      <c r="S247" s="227">
        <v>0</v>
      </c>
      <c r="T247" s="228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9" t="s">
        <v>200</v>
      </c>
      <c r="AT247" s="229" t="s">
        <v>248</v>
      </c>
      <c r="AU247" s="229" t="s">
        <v>81</v>
      </c>
      <c r="AY247" s="17" t="s">
        <v>154</v>
      </c>
      <c r="BE247" s="230">
        <f>IF(N247="základní",J247,0)</f>
        <v>0</v>
      </c>
      <c r="BF247" s="230">
        <f>IF(N247="snížená",J247,0)</f>
        <v>0</v>
      </c>
      <c r="BG247" s="230">
        <f>IF(N247="zákl. přenesená",J247,0)</f>
        <v>0</v>
      </c>
      <c r="BH247" s="230">
        <f>IF(N247="sníž. přenesená",J247,0)</f>
        <v>0</v>
      </c>
      <c r="BI247" s="230">
        <f>IF(N247="nulová",J247,0)</f>
        <v>0</v>
      </c>
      <c r="BJ247" s="17" t="s">
        <v>81</v>
      </c>
      <c r="BK247" s="230">
        <f>ROUND(I247*H247,2)</f>
        <v>0</v>
      </c>
      <c r="BL247" s="17" t="s">
        <v>161</v>
      </c>
      <c r="BM247" s="229" t="s">
        <v>1201</v>
      </c>
    </row>
    <row r="248" s="2" customFormat="1">
      <c r="A248" s="38"/>
      <c r="B248" s="39"/>
      <c r="C248" s="40"/>
      <c r="D248" s="231" t="s">
        <v>163</v>
      </c>
      <c r="E248" s="40"/>
      <c r="F248" s="232" t="s">
        <v>1970</v>
      </c>
      <c r="G248" s="40"/>
      <c r="H248" s="40"/>
      <c r="I248" s="233"/>
      <c r="J248" s="40"/>
      <c r="K248" s="40"/>
      <c r="L248" s="44"/>
      <c r="M248" s="234"/>
      <c r="N248" s="235"/>
      <c r="O248" s="91"/>
      <c r="P248" s="91"/>
      <c r="Q248" s="91"/>
      <c r="R248" s="91"/>
      <c r="S248" s="91"/>
      <c r="T248" s="9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163</v>
      </c>
      <c r="AU248" s="17" t="s">
        <v>81</v>
      </c>
    </row>
    <row r="249" s="2" customFormat="1" ht="16.5" customHeight="1">
      <c r="A249" s="38"/>
      <c r="B249" s="39"/>
      <c r="C249" s="258" t="s">
        <v>509</v>
      </c>
      <c r="D249" s="258" t="s">
        <v>248</v>
      </c>
      <c r="E249" s="259" t="s">
        <v>1971</v>
      </c>
      <c r="F249" s="260" t="s">
        <v>1972</v>
      </c>
      <c r="G249" s="261" t="s">
        <v>649</v>
      </c>
      <c r="H249" s="262">
        <v>1</v>
      </c>
      <c r="I249" s="263"/>
      <c r="J249" s="264">
        <f>ROUND(I249*H249,2)</f>
        <v>0</v>
      </c>
      <c r="K249" s="260" t="s">
        <v>1</v>
      </c>
      <c r="L249" s="265"/>
      <c r="M249" s="266" t="s">
        <v>1</v>
      </c>
      <c r="N249" s="267" t="s">
        <v>38</v>
      </c>
      <c r="O249" s="91"/>
      <c r="P249" s="227">
        <f>O249*H249</f>
        <v>0</v>
      </c>
      <c r="Q249" s="227">
        <v>0</v>
      </c>
      <c r="R249" s="227">
        <f>Q249*H249</f>
        <v>0</v>
      </c>
      <c r="S249" s="227">
        <v>0</v>
      </c>
      <c r="T249" s="228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9" t="s">
        <v>200</v>
      </c>
      <c r="AT249" s="229" t="s">
        <v>248</v>
      </c>
      <c r="AU249" s="229" t="s">
        <v>81</v>
      </c>
      <c r="AY249" s="17" t="s">
        <v>154</v>
      </c>
      <c r="BE249" s="230">
        <f>IF(N249="základní",J249,0)</f>
        <v>0</v>
      </c>
      <c r="BF249" s="230">
        <f>IF(N249="snížená",J249,0)</f>
        <v>0</v>
      </c>
      <c r="BG249" s="230">
        <f>IF(N249="zákl. přenesená",J249,0)</f>
        <v>0</v>
      </c>
      <c r="BH249" s="230">
        <f>IF(N249="sníž. přenesená",J249,0)</f>
        <v>0</v>
      </c>
      <c r="BI249" s="230">
        <f>IF(N249="nulová",J249,0)</f>
        <v>0</v>
      </c>
      <c r="BJ249" s="17" t="s">
        <v>81</v>
      </c>
      <c r="BK249" s="230">
        <f>ROUND(I249*H249,2)</f>
        <v>0</v>
      </c>
      <c r="BL249" s="17" t="s">
        <v>161</v>
      </c>
      <c r="BM249" s="229" t="s">
        <v>1206</v>
      </c>
    </row>
    <row r="250" s="2" customFormat="1">
      <c r="A250" s="38"/>
      <c r="B250" s="39"/>
      <c r="C250" s="40"/>
      <c r="D250" s="231" t="s">
        <v>163</v>
      </c>
      <c r="E250" s="40"/>
      <c r="F250" s="232" t="s">
        <v>1972</v>
      </c>
      <c r="G250" s="40"/>
      <c r="H250" s="40"/>
      <c r="I250" s="233"/>
      <c r="J250" s="40"/>
      <c r="K250" s="40"/>
      <c r="L250" s="44"/>
      <c r="M250" s="234"/>
      <c r="N250" s="235"/>
      <c r="O250" s="91"/>
      <c r="P250" s="91"/>
      <c r="Q250" s="91"/>
      <c r="R250" s="91"/>
      <c r="S250" s="91"/>
      <c r="T250" s="92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163</v>
      </c>
      <c r="AU250" s="17" t="s">
        <v>81</v>
      </c>
    </row>
    <row r="251" s="2" customFormat="1" ht="16.5" customHeight="1">
      <c r="A251" s="38"/>
      <c r="B251" s="39"/>
      <c r="C251" s="258" t="s">
        <v>514</v>
      </c>
      <c r="D251" s="258" t="s">
        <v>248</v>
      </c>
      <c r="E251" s="259" t="s">
        <v>1973</v>
      </c>
      <c r="F251" s="260" t="s">
        <v>1974</v>
      </c>
      <c r="G251" s="261" t="s">
        <v>649</v>
      </c>
      <c r="H251" s="262">
        <v>2</v>
      </c>
      <c r="I251" s="263"/>
      <c r="J251" s="264">
        <f>ROUND(I251*H251,2)</f>
        <v>0</v>
      </c>
      <c r="K251" s="260" t="s">
        <v>1</v>
      </c>
      <c r="L251" s="265"/>
      <c r="M251" s="266" t="s">
        <v>1</v>
      </c>
      <c r="N251" s="267" t="s">
        <v>38</v>
      </c>
      <c r="O251" s="91"/>
      <c r="P251" s="227">
        <f>O251*H251</f>
        <v>0</v>
      </c>
      <c r="Q251" s="227">
        <v>0</v>
      </c>
      <c r="R251" s="227">
        <f>Q251*H251</f>
        <v>0</v>
      </c>
      <c r="S251" s="227">
        <v>0</v>
      </c>
      <c r="T251" s="228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9" t="s">
        <v>200</v>
      </c>
      <c r="AT251" s="229" t="s">
        <v>248</v>
      </c>
      <c r="AU251" s="229" t="s">
        <v>81</v>
      </c>
      <c r="AY251" s="17" t="s">
        <v>154</v>
      </c>
      <c r="BE251" s="230">
        <f>IF(N251="základní",J251,0)</f>
        <v>0</v>
      </c>
      <c r="BF251" s="230">
        <f>IF(N251="snížená",J251,0)</f>
        <v>0</v>
      </c>
      <c r="BG251" s="230">
        <f>IF(N251="zákl. přenesená",J251,0)</f>
        <v>0</v>
      </c>
      <c r="BH251" s="230">
        <f>IF(N251="sníž. přenesená",J251,0)</f>
        <v>0</v>
      </c>
      <c r="BI251" s="230">
        <f>IF(N251="nulová",J251,0)</f>
        <v>0</v>
      </c>
      <c r="BJ251" s="17" t="s">
        <v>81</v>
      </c>
      <c r="BK251" s="230">
        <f>ROUND(I251*H251,2)</f>
        <v>0</v>
      </c>
      <c r="BL251" s="17" t="s">
        <v>161</v>
      </c>
      <c r="BM251" s="229" t="s">
        <v>1209</v>
      </c>
    </row>
    <row r="252" s="2" customFormat="1">
      <c r="A252" s="38"/>
      <c r="B252" s="39"/>
      <c r="C252" s="40"/>
      <c r="D252" s="231" t="s">
        <v>163</v>
      </c>
      <c r="E252" s="40"/>
      <c r="F252" s="232" t="s">
        <v>1974</v>
      </c>
      <c r="G252" s="40"/>
      <c r="H252" s="40"/>
      <c r="I252" s="233"/>
      <c r="J252" s="40"/>
      <c r="K252" s="40"/>
      <c r="L252" s="44"/>
      <c r="M252" s="234"/>
      <c r="N252" s="235"/>
      <c r="O252" s="91"/>
      <c r="P252" s="91"/>
      <c r="Q252" s="91"/>
      <c r="R252" s="91"/>
      <c r="S252" s="91"/>
      <c r="T252" s="92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163</v>
      </c>
      <c r="AU252" s="17" t="s">
        <v>81</v>
      </c>
    </row>
    <row r="253" s="2" customFormat="1" ht="24.15" customHeight="1">
      <c r="A253" s="38"/>
      <c r="B253" s="39"/>
      <c r="C253" s="258" t="s">
        <v>519</v>
      </c>
      <c r="D253" s="258" t="s">
        <v>248</v>
      </c>
      <c r="E253" s="259" t="s">
        <v>1975</v>
      </c>
      <c r="F253" s="260" t="s">
        <v>1976</v>
      </c>
      <c r="G253" s="261" t="s">
        <v>649</v>
      </c>
      <c r="H253" s="262">
        <v>3</v>
      </c>
      <c r="I253" s="263"/>
      <c r="J253" s="264">
        <f>ROUND(I253*H253,2)</f>
        <v>0</v>
      </c>
      <c r="K253" s="260" t="s">
        <v>1</v>
      </c>
      <c r="L253" s="265"/>
      <c r="M253" s="266" t="s">
        <v>1</v>
      </c>
      <c r="N253" s="267" t="s">
        <v>38</v>
      </c>
      <c r="O253" s="91"/>
      <c r="P253" s="227">
        <f>O253*H253</f>
        <v>0</v>
      </c>
      <c r="Q253" s="227">
        <v>0</v>
      </c>
      <c r="R253" s="227">
        <f>Q253*H253</f>
        <v>0</v>
      </c>
      <c r="S253" s="227">
        <v>0</v>
      </c>
      <c r="T253" s="228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9" t="s">
        <v>200</v>
      </c>
      <c r="AT253" s="229" t="s">
        <v>248</v>
      </c>
      <c r="AU253" s="229" t="s">
        <v>81</v>
      </c>
      <c r="AY253" s="17" t="s">
        <v>154</v>
      </c>
      <c r="BE253" s="230">
        <f>IF(N253="základní",J253,0)</f>
        <v>0</v>
      </c>
      <c r="BF253" s="230">
        <f>IF(N253="snížená",J253,0)</f>
        <v>0</v>
      </c>
      <c r="BG253" s="230">
        <f>IF(N253="zákl. přenesená",J253,0)</f>
        <v>0</v>
      </c>
      <c r="BH253" s="230">
        <f>IF(N253="sníž. přenesená",J253,0)</f>
        <v>0</v>
      </c>
      <c r="BI253" s="230">
        <f>IF(N253="nulová",J253,0)</f>
        <v>0</v>
      </c>
      <c r="BJ253" s="17" t="s">
        <v>81</v>
      </c>
      <c r="BK253" s="230">
        <f>ROUND(I253*H253,2)</f>
        <v>0</v>
      </c>
      <c r="BL253" s="17" t="s">
        <v>161</v>
      </c>
      <c r="BM253" s="229" t="s">
        <v>1212</v>
      </c>
    </row>
    <row r="254" s="2" customFormat="1">
      <c r="A254" s="38"/>
      <c r="B254" s="39"/>
      <c r="C254" s="40"/>
      <c r="D254" s="231" t="s">
        <v>163</v>
      </c>
      <c r="E254" s="40"/>
      <c r="F254" s="232" t="s">
        <v>1976</v>
      </c>
      <c r="G254" s="40"/>
      <c r="H254" s="40"/>
      <c r="I254" s="233"/>
      <c r="J254" s="40"/>
      <c r="K254" s="40"/>
      <c r="L254" s="44"/>
      <c r="M254" s="234"/>
      <c r="N254" s="235"/>
      <c r="O254" s="91"/>
      <c r="P254" s="91"/>
      <c r="Q254" s="91"/>
      <c r="R254" s="91"/>
      <c r="S254" s="91"/>
      <c r="T254" s="92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163</v>
      </c>
      <c r="AU254" s="17" t="s">
        <v>81</v>
      </c>
    </row>
    <row r="255" s="2" customFormat="1" ht="24.15" customHeight="1">
      <c r="A255" s="38"/>
      <c r="B255" s="39"/>
      <c r="C255" s="258" t="s">
        <v>522</v>
      </c>
      <c r="D255" s="258" t="s">
        <v>248</v>
      </c>
      <c r="E255" s="259" t="s">
        <v>1690</v>
      </c>
      <c r="F255" s="260" t="s">
        <v>1977</v>
      </c>
      <c r="G255" s="261" t="s">
        <v>649</v>
      </c>
      <c r="H255" s="262">
        <v>4</v>
      </c>
      <c r="I255" s="263"/>
      <c r="J255" s="264">
        <f>ROUND(I255*H255,2)</f>
        <v>0</v>
      </c>
      <c r="K255" s="260" t="s">
        <v>1</v>
      </c>
      <c r="L255" s="265"/>
      <c r="M255" s="266" t="s">
        <v>1</v>
      </c>
      <c r="N255" s="267" t="s">
        <v>38</v>
      </c>
      <c r="O255" s="91"/>
      <c r="P255" s="227">
        <f>O255*H255</f>
        <v>0</v>
      </c>
      <c r="Q255" s="227">
        <v>0</v>
      </c>
      <c r="R255" s="227">
        <f>Q255*H255</f>
        <v>0</v>
      </c>
      <c r="S255" s="227">
        <v>0</v>
      </c>
      <c r="T255" s="228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9" t="s">
        <v>200</v>
      </c>
      <c r="AT255" s="229" t="s">
        <v>248</v>
      </c>
      <c r="AU255" s="229" t="s">
        <v>81</v>
      </c>
      <c r="AY255" s="17" t="s">
        <v>154</v>
      </c>
      <c r="BE255" s="230">
        <f>IF(N255="základní",J255,0)</f>
        <v>0</v>
      </c>
      <c r="BF255" s="230">
        <f>IF(N255="snížená",J255,0)</f>
        <v>0</v>
      </c>
      <c r="BG255" s="230">
        <f>IF(N255="zákl. přenesená",J255,0)</f>
        <v>0</v>
      </c>
      <c r="BH255" s="230">
        <f>IF(N255="sníž. přenesená",J255,0)</f>
        <v>0</v>
      </c>
      <c r="BI255" s="230">
        <f>IF(N255="nulová",J255,0)</f>
        <v>0</v>
      </c>
      <c r="BJ255" s="17" t="s">
        <v>81</v>
      </c>
      <c r="BK255" s="230">
        <f>ROUND(I255*H255,2)</f>
        <v>0</v>
      </c>
      <c r="BL255" s="17" t="s">
        <v>161</v>
      </c>
      <c r="BM255" s="229" t="s">
        <v>1215</v>
      </c>
    </row>
    <row r="256" s="2" customFormat="1">
      <c r="A256" s="38"/>
      <c r="B256" s="39"/>
      <c r="C256" s="40"/>
      <c r="D256" s="231" t="s">
        <v>163</v>
      </c>
      <c r="E256" s="40"/>
      <c r="F256" s="232" t="s">
        <v>1977</v>
      </c>
      <c r="G256" s="40"/>
      <c r="H256" s="40"/>
      <c r="I256" s="233"/>
      <c r="J256" s="40"/>
      <c r="K256" s="40"/>
      <c r="L256" s="44"/>
      <c r="M256" s="234"/>
      <c r="N256" s="235"/>
      <c r="O256" s="91"/>
      <c r="P256" s="91"/>
      <c r="Q256" s="91"/>
      <c r="R256" s="91"/>
      <c r="S256" s="91"/>
      <c r="T256" s="92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163</v>
      </c>
      <c r="AU256" s="17" t="s">
        <v>81</v>
      </c>
    </row>
    <row r="257" s="2" customFormat="1" ht="24.15" customHeight="1">
      <c r="A257" s="38"/>
      <c r="B257" s="39"/>
      <c r="C257" s="258" t="s">
        <v>529</v>
      </c>
      <c r="D257" s="258" t="s">
        <v>248</v>
      </c>
      <c r="E257" s="259" t="s">
        <v>1686</v>
      </c>
      <c r="F257" s="260" t="s">
        <v>1978</v>
      </c>
      <c r="G257" s="261" t="s">
        <v>649</v>
      </c>
      <c r="H257" s="262">
        <v>4</v>
      </c>
      <c r="I257" s="263"/>
      <c r="J257" s="264">
        <f>ROUND(I257*H257,2)</f>
        <v>0</v>
      </c>
      <c r="K257" s="260" t="s">
        <v>1</v>
      </c>
      <c r="L257" s="265"/>
      <c r="M257" s="266" t="s">
        <v>1</v>
      </c>
      <c r="N257" s="267" t="s">
        <v>38</v>
      </c>
      <c r="O257" s="91"/>
      <c r="P257" s="227">
        <f>O257*H257</f>
        <v>0</v>
      </c>
      <c r="Q257" s="227">
        <v>0</v>
      </c>
      <c r="R257" s="227">
        <f>Q257*H257</f>
        <v>0</v>
      </c>
      <c r="S257" s="227">
        <v>0</v>
      </c>
      <c r="T257" s="228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9" t="s">
        <v>200</v>
      </c>
      <c r="AT257" s="229" t="s">
        <v>248</v>
      </c>
      <c r="AU257" s="229" t="s">
        <v>81</v>
      </c>
      <c r="AY257" s="17" t="s">
        <v>154</v>
      </c>
      <c r="BE257" s="230">
        <f>IF(N257="základní",J257,0)</f>
        <v>0</v>
      </c>
      <c r="BF257" s="230">
        <f>IF(N257="snížená",J257,0)</f>
        <v>0</v>
      </c>
      <c r="BG257" s="230">
        <f>IF(N257="zákl. přenesená",J257,0)</f>
        <v>0</v>
      </c>
      <c r="BH257" s="230">
        <f>IF(N257="sníž. přenesená",J257,0)</f>
        <v>0</v>
      </c>
      <c r="BI257" s="230">
        <f>IF(N257="nulová",J257,0)</f>
        <v>0</v>
      </c>
      <c r="BJ257" s="17" t="s">
        <v>81</v>
      </c>
      <c r="BK257" s="230">
        <f>ROUND(I257*H257,2)</f>
        <v>0</v>
      </c>
      <c r="BL257" s="17" t="s">
        <v>161</v>
      </c>
      <c r="BM257" s="229" t="s">
        <v>1218</v>
      </c>
    </row>
    <row r="258" s="2" customFormat="1">
      <c r="A258" s="38"/>
      <c r="B258" s="39"/>
      <c r="C258" s="40"/>
      <c r="D258" s="231" t="s">
        <v>163</v>
      </c>
      <c r="E258" s="40"/>
      <c r="F258" s="232" t="s">
        <v>1978</v>
      </c>
      <c r="G258" s="40"/>
      <c r="H258" s="40"/>
      <c r="I258" s="233"/>
      <c r="J258" s="40"/>
      <c r="K258" s="40"/>
      <c r="L258" s="44"/>
      <c r="M258" s="234"/>
      <c r="N258" s="235"/>
      <c r="O258" s="91"/>
      <c r="P258" s="91"/>
      <c r="Q258" s="91"/>
      <c r="R258" s="91"/>
      <c r="S258" s="91"/>
      <c r="T258" s="92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163</v>
      </c>
      <c r="AU258" s="17" t="s">
        <v>81</v>
      </c>
    </row>
    <row r="259" s="2" customFormat="1" ht="16.5" customHeight="1">
      <c r="A259" s="38"/>
      <c r="B259" s="39"/>
      <c r="C259" s="258" t="s">
        <v>536</v>
      </c>
      <c r="D259" s="258" t="s">
        <v>248</v>
      </c>
      <c r="E259" s="259" t="s">
        <v>1979</v>
      </c>
      <c r="F259" s="260" t="s">
        <v>1980</v>
      </c>
      <c r="G259" s="261" t="s">
        <v>649</v>
      </c>
      <c r="H259" s="262">
        <v>2</v>
      </c>
      <c r="I259" s="263"/>
      <c r="J259" s="264">
        <f>ROUND(I259*H259,2)</f>
        <v>0</v>
      </c>
      <c r="K259" s="260" t="s">
        <v>1</v>
      </c>
      <c r="L259" s="265"/>
      <c r="M259" s="266" t="s">
        <v>1</v>
      </c>
      <c r="N259" s="267" t="s">
        <v>38</v>
      </c>
      <c r="O259" s="91"/>
      <c r="P259" s="227">
        <f>O259*H259</f>
        <v>0</v>
      </c>
      <c r="Q259" s="227">
        <v>0</v>
      </c>
      <c r="R259" s="227">
        <f>Q259*H259</f>
        <v>0</v>
      </c>
      <c r="S259" s="227">
        <v>0</v>
      </c>
      <c r="T259" s="228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9" t="s">
        <v>200</v>
      </c>
      <c r="AT259" s="229" t="s">
        <v>248</v>
      </c>
      <c r="AU259" s="229" t="s">
        <v>81</v>
      </c>
      <c r="AY259" s="17" t="s">
        <v>154</v>
      </c>
      <c r="BE259" s="230">
        <f>IF(N259="základní",J259,0)</f>
        <v>0</v>
      </c>
      <c r="BF259" s="230">
        <f>IF(N259="snížená",J259,0)</f>
        <v>0</v>
      </c>
      <c r="BG259" s="230">
        <f>IF(N259="zákl. přenesená",J259,0)</f>
        <v>0</v>
      </c>
      <c r="BH259" s="230">
        <f>IF(N259="sníž. přenesená",J259,0)</f>
        <v>0</v>
      </c>
      <c r="BI259" s="230">
        <f>IF(N259="nulová",J259,0)</f>
        <v>0</v>
      </c>
      <c r="BJ259" s="17" t="s">
        <v>81</v>
      </c>
      <c r="BK259" s="230">
        <f>ROUND(I259*H259,2)</f>
        <v>0</v>
      </c>
      <c r="BL259" s="17" t="s">
        <v>161</v>
      </c>
      <c r="BM259" s="229" t="s">
        <v>1221</v>
      </c>
    </row>
    <row r="260" s="2" customFormat="1">
      <c r="A260" s="38"/>
      <c r="B260" s="39"/>
      <c r="C260" s="40"/>
      <c r="D260" s="231" t="s">
        <v>163</v>
      </c>
      <c r="E260" s="40"/>
      <c r="F260" s="232" t="s">
        <v>1980</v>
      </c>
      <c r="G260" s="40"/>
      <c r="H260" s="40"/>
      <c r="I260" s="233"/>
      <c r="J260" s="40"/>
      <c r="K260" s="40"/>
      <c r="L260" s="44"/>
      <c r="M260" s="234"/>
      <c r="N260" s="235"/>
      <c r="O260" s="91"/>
      <c r="P260" s="91"/>
      <c r="Q260" s="91"/>
      <c r="R260" s="91"/>
      <c r="S260" s="91"/>
      <c r="T260" s="92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163</v>
      </c>
      <c r="AU260" s="17" t="s">
        <v>81</v>
      </c>
    </row>
    <row r="261" s="2" customFormat="1" ht="21.75" customHeight="1">
      <c r="A261" s="38"/>
      <c r="B261" s="39"/>
      <c r="C261" s="258" t="s">
        <v>541</v>
      </c>
      <c r="D261" s="258" t="s">
        <v>248</v>
      </c>
      <c r="E261" s="259" t="s">
        <v>1981</v>
      </c>
      <c r="F261" s="260" t="s">
        <v>1982</v>
      </c>
      <c r="G261" s="261" t="s">
        <v>649</v>
      </c>
      <c r="H261" s="262">
        <v>2</v>
      </c>
      <c r="I261" s="263"/>
      <c r="J261" s="264">
        <f>ROUND(I261*H261,2)</f>
        <v>0</v>
      </c>
      <c r="K261" s="260" t="s">
        <v>1</v>
      </c>
      <c r="L261" s="265"/>
      <c r="M261" s="266" t="s">
        <v>1</v>
      </c>
      <c r="N261" s="267" t="s">
        <v>38</v>
      </c>
      <c r="O261" s="91"/>
      <c r="P261" s="227">
        <f>O261*H261</f>
        <v>0</v>
      </c>
      <c r="Q261" s="227">
        <v>0</v>
      </c>
      <c r="R261" s="227">
        <f>Q261*H261</f>
        <v>0</v>
      </c>
      <c r="S261" s="227">
        <v>0</v>
      </c>
      <c r="T261" s="228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9" t="s">
        <v>200</v>
      </c>
      <c r="AT261" s="229" t="s">
        <v>248</v>
      </c>
      <c r="AU261" s="229" t="s">
        <v>81</v>
      </c>
      <c r="AY261" s="17" t="s">
        <v>154</v>
      </c>
      <c r="BE261" s="230">
        <f>IF(N261="základní",J261,0)</f>
        <v>0</v>
      </c>
      <c r="BF261" s="230">
        <f>IF(N261="snížená",J261,0)</f>
        <v>0</v>
      </c>
      <c r="BG261" s="230">
        <f>IF(N261="zákl. přenesená",J261,0)</f>
        <v>0</v>
      </c>
      <c r="BH261" s="230">
        <f>IF(N261="sníž. přenesená",J261,0)</f>
        <v>0</v>
      </c>
      <c r="BI261" s="230">
        <f>IF(N261="nulová",J261,0)</f>
        <v>0</v>
      </c>
      <c r="BJ261" s="17" t="s">
        <v>81</v>
      </c>
      <c r="BK261" s="230">
        <f>ROUND(I261*H261,2)</f>
        <v>0</v>
      </c>
      <c r="BL261" s="17" t="s">
        <v>161</v>
      </c>
      <c r="BM261" s="229" t="s">
        <v>1224</v>
      </c>
    </row>
    <row r="262" s="2" customFormat="1">
      <c r="A262" s="38"/>
      <c r="B262" s="39"/>
      <c r="C262" s="40"/>
      <c r="D262" s="231" t="s">
        <v>163</v>
      </c>
      <c r="E262" s="40"/>
      <c r="F262" s="232" t="s">
        <v>1982</v>
      </c>
      <c r="G262" s="40"/>
      <c r="H262" s="40"/>
      <c r="I262" s="233"/>
      <c r="J262" s="40"/>
      <c r="K262" s="40"/>
      <c r="L262" s="44"/>
      <c r="M262" s="234"/>
      <c r="N262" s="235"/>
      <c r="O262" s="91"/>
      <c r="P262" s="91"/>
      <c r="Q262" s="91"/>
      <c r="R262" s="91"/>
      <c r="S262" s="91"/>
      <c r="T262" s="92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163</v>
      </c>
      <c r="AU262" s="17" t="s">
        <v>81</v>
      </c>
    </row>
    <row r="263" s="2" customFormat="1" ht="24.15" customHeight="1">
      <c r="A263" s="38"/>
      <c r="B263" s="39"/>
      <c r="C263" s="258" t="s">
        <v>547</v>
      </c>
      <c r="D263" s="258" t="s">
        <v>248</v>
      </c>
      <c r="E263" s="259" t="s">
        <v>1983</v>
      </c>
      <c r="F263" s="260" t="s">
        <v>1984</v>
      </c>
      <c r="G263" s="261" t="s">
        <v>649</v>
      </c>
      <c r="H263" s="262">
        <v>1</v>
      </c>
      <c r="I263" s="263"/>
      <c r="J263" s="264">
        <f>ROUND(I263*H263,2)</f>
        <v>0</v>
      </c>
      <c r="K263" s="260" t="s">
        <v>1</v>
      </c>
      <c r="L263" s="265"/>
      <c r="M263" s="266" t="s">
        <v>1</v>
      </c>
      <c r="N263" s="267" t="s">
        <v>38</v>
      </c>
      <c r="O263" s="91"/>
      <c r="P263" s="227">
        <f>O263*H263</f>
        <v>0</v>
      </c>
      <c r="Q263" s="227">
        <v>0</v>
      </c>
      <c r="R263" s="227">
        <f>Q263*H263</f>
        <v>0</v>
      </c>
      <c r="S263" s="227">
        <v>0</v>
      </c>
      <c r="T263" s="228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9" t="s">
        <v>200</v>
      </c>
      <c r="AT263" s="229" t="s">
        <v>248</v>
      </c>
      <c r="AU263" s="229" t="s">
        <v>81</v>
      </c>
      <c r="AY263" s="17" t="s">
        <v>154</v>
      </c>
      <c r="BE263" s="230">
        <f>IF(N263="základní",J263,0)</f>
        <v>0</v>
      </c>
      <c r="BF263" s="230">
        <f>IF(N263="snížená",J263,0)</f>
        <v>0</v>
      </c>
      <c r="BG263" s="230">
        <f>IF(N263="zákl. přenesená",J263,0)</f>
        <v>0</v>
      </c>
      <c r="BH263" s="230">
        <f>IF(N263="sníž. přenesená",J263,0)</f>
        <v>0</v>
      </c>
      <c r="BI263" s="230">
        <f>IF(N263="nulová",J263,0)</f>
        <v>0</v>
      </c>
      <c r="BJ263" s="17" t="s">
        <v>81</v>
      </c>
      <c r="BK263" s="230">
        <f>ROUND(I263*H263,2)</f>
        <v>0</v>
      </c>
      <c r="BL263" s="17" t="s">
        <v>161</v>
      </c>
      <c r="BM263" s="229" t="s">
        <v>1227</v>
      </c>
    </row>
    <row r="264" s="2" customFormat="1">
      <c r="A264" s="38"/>
      <c r="B264" s="39"/>
      <c r="C264" s="40"/>
      <c r="D264" s="231" t="s">
        <v>163</v>
      </c>
      <c r="E264" s="40"/>
      <c r="F264" s="232" t="s">
        <v>1984</v>
      </c>
      <c r="G264" s="40"/>
      <c r="H264" s="40"/>
      <c r="I264" s="233"/>
      <c r="J264" s="40"/>
      <c r="K264" s="40"/>
      <c r="L264" s="44"/>
      <c r="M264" s="234"/>
      <c r="N264" s="235"/>
      <c r="O264" s="91"/>
      <c r="P264" s="91"/>
      <c r="Q264" s="91"/>
      <c r="R264" s="91"/>
      <c r="S264" s="91"/>
      <c r="T264" s="92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163</v>
      </c>
      <c r="AU264" s="17" t="s">
        <v>81</v>
      </c>
    </row>
    <row r="265" s="2" customFormat="1" ht="21.75" customHeight="1">
      <c r="A265" s="38"/>
      <c r="B265" s="39"/>
      <c r="C265" s="258" t="s">
        <v>552</v>
      </c>
      <c r="D265" s="258" t="s">
        <v>248</v>
      </c>
      <c r="E265" s="259" t="s">
        <v>1985</v>
      </c>
      <c r="F265" s="260" t="s">
        <v>1986</v>
      </c>
      <c r="G265" s="261" t="s">
        <v>649</v>
      </c>
      <c r="H265" s="262">
        <v>1</v>
      </c>
      <c r="I265" s="263"/>
      <c r="J265" s="264">
        <f>ROUND(I265*H265,2)</f>
        <v>0</v>
      </c>
      <c r="K265" s="260" t="s">
        <v>1</v>
      </c>
      <c r="L265" s="265"/>
      <c r="M265" s="266" t="s">
        <v>1</v>
      </c>
      <c r="N265" s="267" t="s">
        <v>38</v>
      </c>
      <c r="O265" s="91"/>
      <c r="P265" s="227">
        <f>O265*H265</f>
        <v>0</v>
      </c>
      <c r="Q265" s="227">
        <v>0</v>
      </c>
      <c r="R265" s="227">
        <f>Q265*H265</f>
        <v>0</v>
      </c>
      <c r="S265" s="227">
        <v>0</v>
      </c>
      <c r="T265" s="228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9" t="s">
        <v>200</v>
      </c>
      <c r="AT265" s="229" t="s">
        <v>248</v>
      </c>
      <c r="AU265" s="229" t="s">
        <v>81</v>
      </c>
      <c r="AY265" s="17" t="s">
        <v>154</v>
      </c>
      <c r="BE265" s="230">
        <f>IF(N265="základní",J265,0)</f>
        <v>0</v>
      </c>
      <c r="BF265" s="230">
        <f>IF(N265="snížená",J265,0)</f>
        <v>0</v>
      </c>
      <c r="BG265" s="230">
        <f>IF(N265="zákl. přenesená",J265,0)</f>
        <v>0</v>
      </c>
      <c r="BH265" s="230">
        <f>IF(N265="sníž. přenesená",J265,0)</f>
        <v>0</v>
      </c>
      <c r="BI265" s="230">
        <f>IF(N265="nulová",J265,0)</f>
        <v>0</v>
      </c>
      <c r="BJ265" s="17" t="s">
        <v>81</v>
      </c>
      <c r="BK265" s="230">
        <f>ROUND(I265*H265,2)</f>
        <v>0</v>
      </c>
      <c r="BL265" s="17" t="s">
        <v>161</v>
      </c>
      <c r="BM265" s="229" t="s">
        <v>1230</v>
      </c>
    </row>
    <row r="266" s="2" customFormat="1">
      <c r="A266" s="38"/>
      <c r="B266" s="39"/>
      <c r="C266" s="40"/>
      <c r="D266" s="231" t="s">
        <v>163</v>
      </c>
      <c r="E266" s="40"/>
      <c r="F266" s="232" t="s">
        <v>1986</v>
      </c>
      <c r="G266" s="40"/>
      <c r="H266" s="40"/>
      <c r="I266" s="233"/>
      <c r="J266" s="40"/>
      <c r="K266" s="40"/>
      <c r="L266" s="44"/>
      <c r="M266" s="234"/>
      <c r="N266" s="235"/>
      <c r="O266" s="91"/>
      <c r="P266" s="91"/>
      <c r="Q266" s="91"/>
      <c r="R266" s="91"/>
      <c r="S266" s="91"/>
      <c r="T266" s="92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163</v>
      </c>
      <c r="AU266" s="17" t="s">
        <v>81</v>
      </c>
    </row>
    <row r="267" s="2" customFormat="1" ht="16.5" customHeight="1">
      <c r="A267" s="38"/>
      <c r="B267" s="39"/>
      <c r="C267" s="258" t="s">
        <v>563</v>
      </c>
      <c r="D267" s="258" t="s">
        <v>248</v>
      </c>
      <c r="E267" s="259" t="s">
        <v>1987</v>
      </c>
      <c r="F267" s="260" t="s">
        <v>1988</v>
      </c>
      <c r="G267" s="261" t="s">
        <v>649</v>
      </c>
      <c r="H267" s="262">
        <v>1</v>
      </c>
      <c r="I267" s="263"/>
      <c r="J267" s="264">
        <f>ROUND(I267*H267,2)</f>
        <v>0</v>
      </c>
      <c r="K267" s="260" t="s">
        <v>1</v>
      </c>
      <c r="L267" s="265"/>
      <c r="M267" s="266" t="s">
        <v>1</v>
      </c>
      <c r="N267" s="267" t="s">
        <v>38</v>
      </c>
      <c r="O267" s="91"/>
      <c r="P267" s="227">
        <f>O267*H267</f>
        <v>0</v>
      </c>
      <c r="Q267" s="227">
        <v>0</v>
      </c>
      <c r="R267" s="227">
        <f>Q267*H267</f>
        <v>0</v>
      </c>
      <c r="S267" s="227">
        <v>0</v>
      </c>
      <c r="T267" s="228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9" t="s">
        <v>200</v>
      </c>
      <c r="AT267" s="229" t="s">
        <v>248</v>
      </c>
      <c r="AU267" s="229" t="s">
        <v>81</v>
      </c>
      <c r="AY267" s="17" t="s">
        <v>154</v>
      </c>
      <c r="BE267" s="230">
        <f>IF(N267="základní",J267,0)</f>
        <v>0</v>
      </c>
      <c r="BF267" s="230">
        <f>IF(N267="snížená",J267,0)</f>
        <v>0</v>
      </c>
      <c r="BG267" s="230">
        <f>IF(N267="zákl. přenesená",J267,0)</f>
        <v>0</v>
      </c>
      <c r="BH267" s="230">
        <f>IF(N267="sníž. přenesená",J267,0)</f>
        <v>0</v>
      </c>
      <c r="BI267" s="230">
        <f>IF(N267="nulová",J267,0)</f>
        <v>0</v>
      </c>
      <c r="BJ267" s="17" t="s">
        <v>81</v>
      </c>
      <c r="BK267" s="230">
        <f>ROUND(I267*H267,2)</f>
        <v>0</v>
      </c>
      <c r="BL267" s="17" t="s">
        <v>161</v>
      </c>
      <c r="BM267" s="229" t="s">
        <v>1232</v>
      </c>
    </row>
    <row r="268" s="2" customFormat="1">
      <c r="A268" s="38"/>
      <c r="B268" s="39"/>
      <c r="C268" s="40"/>
      <c r="D268" s="231" t="s">
        <v>163</v>
      </c>
      <c r="E268" s="40"/>
      <c r="F268" s="232" t="s">
        <v>1988</v>
      </c>
      <c r="G268" s="40"/>
      <c r="H268" s="40"/>
      <c r="I268" s="233"/>
      <c r="J268" s="40"/>
      <c r="K268" s="40"/>
      <c r="L268" s="44"/>
      <c r="M268" s="234"/>
      <c r="N268" s="235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163</v>
      </c>
      <c r="AU268" s="17" t="s">
        <v>81</v>
      </c>
    </row>
    <row r="269" s="2" customFormat="1" ht="16.5" customHeight="1">
      <c r="A269" s="38"/>
      <c r="B269" s="39"/>
      <c r="C269" s="258" t="s">
        <v>568</v>
      </c>
      <c r="D269" s="258" t="s">
        <v>248</v>
      </c>
      <c r="E269" s="259" t="s">
        <v>1989</v>
      </c>
      <c r="F269" s="260" t="s">
        <v>1988</v>
      </c>
      <c r="G269" s="261" t="s">
        <v>649</v>
      </c>
      <c r="H269" s="262">
        <v>1</v>
      </c>
      <c r="I269" s="263"/>
      <c r="J269" s="264">
        <f>ROUND(I269*H269,2)</f>
        <v>0</v>
      </c>
      <c r="K269" s="260" t="s">
        <v>1</v>
      </c>
      <c r="L269" s="265"/>
      <c r="M269" s="266" t="s">
        <v>1</v>
      </c>
      <c r="N269" s="267" t="s">
        <v>38</v>
      </c>
      <c r="O269" s="91"/>
      <c r="P269" s="227">
        <f>O269*H269</f>
        <v>0</v>
      </c>
      <c r="Q269" s="227">
        <v>0</v>
      </c>
      <c r="R269" s="227">
        <f>Q269*H269</f>
        <v>0</v>
      </c>
      <c r="S269" s="227">
        <v>0</v>
      </c>
      <c r="T269" s="228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9" t="s">
        <v>200</v>
      </c>
      <c r="AT269" s="229" t="s">
        <v>248</v>
      </c>
      <c r="AU269" s="229" t="s">
        <v>81</v>
      </c>
      <c r="AY269" s="17" t="s">
        <v>154</v>
      </c>
      <c r="BE269" s="230">
        <f>IF(N269="základní",J269,0)</f>
        <v>0</v>
      </c>
      <c r="BF269" s="230">
        <f>IF(N269="snížená",J269,0)</f>
        <v>0</v>
      </c>
      <c r="BG269" s="230">
        <f>IF(N269="zákl. přenesená",J269,0)</f>
        <v>0</v>
      </c>
      <c r="BH269" s="230">
        <f>IF(N269="sníž. přenesená",J269,0)</f>
        <v>0</v>
      </c>
      <c r="BI269" s="230">
        <f>IF(N269="nulová",J269,0)</f>
        <v>0</v>
      </c>
      <c r="BJ269" s="17" t="s">
        <v>81</v>
      </c>
      <c r="BK269" s="230">
        <f>ROUND(I269*H269,2)</f>
        <v>0</v>
      </c>
      <c r="BL269" s="17" t="s">
        <v>161</v>
      </c>
      <c r="BM269" s="229" t="s">
        <v>1235</v>
      </c>
    </row>
    <row r="270" s="2" customFormat="1">
      <c r="A270" s="38"/>
      <c r="B270" s="39"/>
      <c r="C270" s="40"/>
      <c r="D270" s="231" t="s">
        <v>163</v>
      </c>
      <c r="E270" s="40"/>
      <c r="F270" s="232" t="s">
        <v>1988</v>
      </c>
      <c r="G270" s="40"/>
      <c r="H270" s="40"/>
      <c r="I270" s="233"/>
      <c r="J270" s="40"/>
      <c r="K270" s="40"/>
      <c r="L270" s="44"/>
      <c r="M270" s="234"/>
      <c r="N270" s="235"/>
      <c r="O270" s="91"/>
      <c r="P270" s="91"/>
      <c r="Q270" s="91"/>
      <c r="R270" s="91"/>
      <c r="S270" s="91"/>
      <c r="T270" s="92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163</v>
      </c>
      <c r="AU270" s="17" t="s">
        <v>81</v>
      </c>
    </row>
    <row r="271" s="2" customFormat="1" ht="16.5" customHeight="1">
      <c r="A271" s="38"/>
      <c r="B271" s="39"/>
      <c r="C271" s="258" t="s">
        <v>573</v>
      </c>
      <c r="D271" s="258" t="s">
        <v>248</v>
      </c>
      <c r="E271" s="259" t="s">
        <v>1990</v>
      </c>
      <c r="F271" s="260" t="s">
        <v>1988</v>
      </c>
      <c r="G271" s="261" t="s">
        <v>649</v>
      </c>
      <c r="H271" s="262">
        <v>20</v>
      </c>
      <c r="I271" s="263"/>
      <c r="J271" s="264">
        <f>ROUND(I271*H271,2)</f>
        <v>0</v>
      </c>
      <c r="K271" s="260" t="s">
        <v>1</v>
      </c>
      <c r="L271" s="265"/>
      <c r="M271" s="266" t="s">
        <v>1</v>
      </c>
      <c r="N271" s="267" t="s">
        <v>38</v>
      </c>
      <c r="O271" s="91"/>
      <c r="P271" s="227">
        <f>O271*H271</f>
        <v>0</v>
      </c>
      <c r="Q271" s="227">
        <v>0</v>
      </c>
      <c r="R271" s="227">
        <f>Q271*H271</f>
        <v>0</v>
      </c>
      <c r="S271" s="227">
        <v>0</v>
      </c>
      <c r="T271" s="228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9" t="s">
        <v>200</v>
      </c>
      <c r="AT271" s="229" t="s">
        <v>248</v>
      </c>
      <c r="AU271" s="229" t="s">
        <v>81</v>
      </c>
      <c r="AY271" s="17" t="s">
        <v>154</v>
      </c>
      <c r="BE271" s="230">
        <f>IF(N271="základní",J271,0)</f>
        <v>0</v>
      </c>
      <c r="BF271" s="230">
        <f>IF(N271="snížená",J271,0)</f>
        <v>0</v>
      </c>
      <c r="BG271" s="230">
        <f>IF(N271="zákl. přenesená",J271,0)</f>
        <v>0</v>
      </c>
      <c r="BH271" s="230">
        <f>IF(N271="sníž. přenesená",J271,0)</f>
        <v>0</v>
      </c>
      <c r="BI271" s="230">
        <f>IF(N271="nulová",J271,0)</f>
        <v>0</v>
      </c>
      <c r="BJ271" s="17" t="s">
        <v>81</v>
      </c>
      <c r="BK271" s="230">
        <f>ROUND(I271*H271,2)</f>
        <v>0</v>
      </c>
      <c r="BL271" s="17" t="s">
        <v>161</v>
      </c>
      <c r="BM271" s="229" t="s">
        <v>1240</v>
      </c>
    </row>
    <row r="272" s="2" customFormat="1">
      <c r="A272" s="38"/>
      <c r="B272" s="39"/>
      <c r="C272" s="40"/>
      <c r="D272" s="231" t="s">
        <v>163</v>
      </c>
      <c r="E272" s="40"/>
      <c r="F272" s="232" t="s">
        <v>1988</v>
      </c>
      <c r="G272" s="40"/>
      <c r="H272" s="40"/>
      <c r="I272" s="233"/>
      <c r="J272" s="40"/>
      <c r="K272" s="40"/>
      <c r="L272" s="44"/>
      <c r="M272" s="234"/>
      <c r="N272" s="235"/>
      <c r="O272" s="91"/>
      <c r="P272" s="91"/>
      <c r="Q272" s="91"/>
      <c r="R272" s="91"/>
      <c r="S272" s="91"/>
      <c r="T272" s="92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163</v>
      </c>
      <c r="AU272" s="17" t="s">
        <v>81</v>
      </c>
    </row>
    <row r="273" s="2" customFormat="1" ht="16.5" customHeight="1">
      <c r="A273" s="38"/>
      <c r="B273" s="39"/>
      <c r="C273" s="258" t="s">
        <v>578</v>
      </c>
      <c r="D273" s="258" t="s">
        <v>248</v>
      </c>
      <c r="E273" s="259" t="s">
        <v>1991</v>
      </c>
      <c r="F273" s="260" t="s">
        <v>1988</v>
      </c>
      <c r="G273" s="261" t="s">
        <v>649</v>
      </c>
      <c r="H273" s="262">
        <v>4</v>
      </c>
      <c r="I273" s="263"/>
      <c r="J273" s="264">
        <f>ROUND(I273*H273,2)</f>
        <v>0</v>
      </c>
      <c r="K273" s="260" t="s">
        <v>1</v>
      </c>
      <c r="L273" s="265"/>
      <c r="M273" s="266" t="s">
        <v>1</v>
      </c>
      <c r="N273" s="267" t="s">
        <v>38</v>
      </c>
      <c r="O273" s="91"/>
      <c r="P273" s="227">
        <f>O273*H273</f>
        <v>0</v>
      </c>
      <c r="Q273" s="227">
        <v>0</v>
      </c>
      <c r="R273" s="227">
        <f>Q273*H273</f>
        <v>0</v>
      </c>
      <c r="S273" s="227">
        <v>0</v>
      </c>
      <c r="T273" s="228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29" t="s">
        <v>200</v>
      </c>
      <c r="AT273" s="229" t="s">
        <v>248</v>
      </c>
      <c r="AU273" s="229" t="s">
        <v>81</v>
      </c>
      <c r="AY273" s="17" t="s">
        <v>154</v>
      </c>
      <c r="BE273" s="230">
        <f>IF(N273="základní",J273,0)</f>
        <v>0</v>
      </c>
      <c r="BF273" s="230">
        <f>IF(N273="snížená",J273,0)</f>
        <v>0</v>
      </c>
      <c r="BG273" s="230">
        <f>IF(N273="zákl. přenesená",J273,0)</f>
        <v>0</v>
      </c>
      <c r="BH273" s="230">
        <f>IF(N273="sníž. přenesená",J273,0)</f>
        <v>0</v>
      </c>
      <c r="BI273" s="230">
        <f>IF(N273="nulová",J273,0)</f>
        <v>0</v>
      </c>
      <c r="BJ273" s="17" t="s">
        <v>81</v>
      </c>
      <c r="BK273" s="230">
        <f>ROUND(I273*H273,2)</f>
        <v>0</v>
      </c>
      <c r="BL273" s="17" t="s">
        <v>161</v>
      </c>
      <c r="BM273" s="229" t="s">
        <v>1243</v>
      </c>
    </row>
    <row r="274" s="2" customFormat="1">
      <c r="A274" s="38"/>
      <c r="B274" s="39"/>
      <c r="C274" s="40"/>
      <c r="D274" s="231" t="s">
        <v>163</v>
      </c>
      <c r="E274" s="40"/>
      <c r="F274" s="232" t="s">
        <v>1988</v>
      </c>
      <c r="G274" s="40"/>
      <c r="H274" s="40"/>
      <c r="I274" s="233"/>
      <c r="J274" s="40"/>
      <c r="K274" s="40"/>
      <c r="L274" s="44"/>
      <c r="M274" s="234"/>
      <c r="N274" s="235"/>
      <c r="O274" s="91"/>
      <c r="P274" s="91"/>
      <c r="Q274" s="91"/>
      <c r="R274" s="91"/>
      <c r="S274" s="91"/>
      <c r="T274" s="92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163</v>
      </c>
      <c r="AU274" s="17" t="s">
        <v>81</v>
      </c>
    </row>
    <row r="275" s="2" customFormat="1" ht="16.5" customHeight="1">
      <c r="A275" s="38"/>
      <c r="B275" s="39"/>
      <c r="C275" s="258" t="s">
        <v>583</v>
      </c>
      <c r="D275" s="258" t="s">
        <v>248</v>
      </c>
      <c r="E275" s="259" t="s">
        <v>1992</v>
      </c>
      <c r="F275" s="260" t="s">
        <v>1993</v>
      </c>
      <c r="G275" s="261" t="s">
        <v>649</v>
      </c>
      <c r="H275" s="262">
        <v>25</v>
      </c>
      <c r="I275" s="263"/>
      <c r="J275" s="264">
        <f>ROUND(I275*H275,2)</f>
        <v>0</v>
      </c>
      <c r="K275" s="260" t="s">
        <v>1</v>
      </c>
      <c r="L275" s="265"/>
      <c r="M275" s="266" t="s">
        <v>1</v>
      </c>
      <c r="N275" s="267" t="s">
        <v>38</v>
      </c>
      <c r="O275" s="91"/>
      <c r="P275" s="227">
        <f>O275*H275</f>
        <v>0</v>
      </c>
      <c r="Q275" s="227">
        <v>0</v>
      </c>
      <c r="R275" s="227">
        <f>Q275*H275</f>
        <v>0</v>
      </c>
      <c r="S275" s="227">
        <v>0</v>
      </c>
      <c r="T275" s="228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9" t="s">
        <v>200</v>
      </c>
      <c r="AT275" s="229" t="s">
        <v>248</v>
      </c>
      <c r="AU275" s="229" t="s">
        <v>81</v>
      </c>
      <c r="AY275" s="17" t="s">
        <v>154</v>
      </c>
      <c r="BE275" s="230">
        <f>IF(N275="základní",J275,0)</f>
        <v>0</v>
      </c>
      <c r="BF275" s="230">
        <f>IF(N275="snížená",J275,0)</f>
        <v>0</v>
      </c>
      <c r="BG275" s="230">
        <f>IF(N275="zákl. přenesená",J275,0)</f>
        <v>0</v>
      </c>
      <c r="BH275" s="230">
        <f>IF(N275="sníž. přenesená",J275,0)</f>
        <v>0</v>
      </c>
      <c r="BI275" s="230">
        <f>IF(N275="nulová",J275,0)</f>
        <v>0</v>
      </c>
      <c r="BJ275" s="17" t="s">
        <v>81</v>
      </c>
      <c r="BK275" s="230">
        <f>ROUND(I275*H275,2)</f>
        <v>0</v>
      </c>
      <c r="BL275" s="17" t="s">
        <v>161</v>
      </c>
      <c r="BM275" s="229" t="s">
        <v>1246</v>
      </c>
    </row>
    <row r="276" s="2" customFormat="1">
      <c r="A276" s="38"/>
      <c r="B276" s="39"/>
      <c r="C276" s="40"/>
      <c r="D276" s="231" t="s">
        <v>163</v>
      </c>
      <c r="E276" s="40"/>
      <c r="F276" s="232" t="s">
        <v>1993</v>
      </c>
      <c r="G276" s="40"/>
      <c r="H276" s="40"/>
      <c r="I276" s="233"/>
      <c r="J276" s="40"/>
      <c r="K276" s="40"/>
      <c r="L276" s="44"/>
      <c r="M276" s="234"/>
      <c r="N276" s="235"/>
      <c r="O276" s="91"/>
      <c r="P276" s="91"/>
      <c r="Q276" s="91"/>
      <c r="R276" s="91"/>
      <c r="S276" s="91"/>
      <c r="T276" s="92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163</v>
      </c>
      <c r="AU276" s="17" t="s">
        <v>81</v>
      </c>
    </row>
    <row r="277" s="2" customFormat="1" ht="16.5" customHeight="1">
      <c r="A277" s="38"/>
      <c r="B277" s="39"/>
      <c r="C277" s="258" t="s">
        <v>589</v>
      </c>
      <c r="D277" s="258" t="s">
        <v>248</v>
      </c>
      <c r="E277" s="259" t="s">
        <v>1994</v>
      </c>
      <c r="F277" s="260" t="s">
        <v>1995</v>
      </c>
      <c r="G277" s="261" t="s">
        <v>649</v>
      </c>
      <c r="H277" s="262">
        <v>10</v>
      </c>
      <c r="I277" s="263"/>
      <c r="J277" s="264">
        <f>ROUND(I277*H277,2)</f>
        <v>0</v>
      </c>
      <c r="K277" s="260" t="s">
        <v>1</v>
      </c>
      <c r="L277" s="265"/>
      <c r="M277" s="266" t="s">
        <v>1</v>
      </c>
      <c r="N277" s="267" t="s">
        <v>38</v>
      </c>
      <c r="O277" s="91"/>
      <c r="P277" s="227">
        <f>O277*H277</f>
        <v>0</v>
      </c>
      <c r="Q277" s="227">
        <v>0</v>
      </c>
      <c r="R277" s="227">
        <f>Q277*H277</f>
        <v>0</v>
      </c>
      <c r="S277" s="227">
        <v>0</v>
      </c>
      <c r="T277" s="228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29" t="s">
        <v>200</v>
      </c>
      <c r="AT277" s="229" t="s">
        <v>248</v>
      </c>
      <c r="AU277" s="229" t="s">
        <v>81</v>
      </c>
      <c r="AY277" s="17" t="s">
        <v>154</v>
      </c>
      <c r="BE277" s="230">
        <f>IF(N277="základní",J277,0)</f>
        <v>0</v>
      </c>
      <c r="BF277" s="230">
        <f>IF(N277="snížená",J277,0)</f>
        <v>0</v>
      </c>
      <c r="BG277" s="230">
        <f>IF(N277="zákl. přenesená",J277,0)</f>
        <v>0</v>
      </c>
      <c r="BH277" s="230">
        <f>IF(N277="sníž. přenesená",J277,0)</f>
        <v>0</v>
      </c>
      <c r="BI277" s="230">
        <f>IF(N277="nulová",J277,0)</f>
        <v>0</v>
      </c>
      <c r="BJ277" s="17" t="s">
        <v>81</v>
      </c>
      <c r="BK277" s="230">
        <f>ROUND(I277*H277,2)</f>
        <v>0</v>
      </c>
      <c r="BL277" s="17" t="s">
        <v>161</v>
      </c>
      <c r="BM277" s="229" t="s">
        <v>1249</v>
      </c>
    </row>
    <row r="278" s="2" customFormat="1">
      <c r="A278" s="38"/>
      <c r="B278" s="39"/>
      <c r="C278" s="40"/>
      <c r="D278" s="231" t="s">
        <v>163</v>
      </c>
      <c r="E278" s="40"/>
      <c r="F278" s="232" t="s">
        <v>1995</v>
      </c>
      <c r="G278" s="40"/>
      <c r="H278" s="40"/>
      <c r="I278" s="233"/>
      <c r="J278" s="40"/>
      <c r="K278" s="40"/>
      <c r="L278" s="44"/>
      <c r="M278" s="234"/>
      <c r="N278" s="235"/>
      <c r="O278" s="91"/>
      <c r="P278" s="91"/>
      <c r="Q278" s="91"/>
      <c r="R278" s="91"/>
      <c r="S278" s="91"/>
      <c r="T278" s="92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163</v>
      </c>
      <c r="AU278" s="17" t="s">
        <v>81</v>
      </c>
    </row>
    <row r="279" s="2" customFormat="1" ht="16.5" customHeight="1">
      <c r="A279" s="38"/>
      <c r="B279" s="39"/>
      <c r="C279" s="258" t="s">
        <v>594</v>
      </c>
      <c r="D279" s="258" t="s">
        <v>248</v>
      </c>
      <c r="E279" s="259" t="s">
        <v>1996</v>
      </c>
      <c r="F279" s="260" t="s">
        <v>1997</v>
      </c>
      <c r="G279" s="261" t="s">
        <v>649</v>
      </c>
      <c r="H279" s="262">
        <v>1</v>
      </c>
      <c r="I279" s="263"/>
      <c r="J279" s="264">
        <f>ROUND(I279*H279,2)</f>
        <v>0</v>
      </c>
      <c r="K279" s="260" t="s">
        <v>1</v>
      </c>
      <c r="L279" s="265"/>
      <c r="M279" s="266" t="s">
        <v>1</v>
      </c>
      <c r="N279" s="267" t="s">
        <v>38</v>
      </c>
      <c r="O279" s="91"/>
      <c r="P279" s="227">
        <f>O279*H279</f>
        <v>0</v>
      </c>
      <c r="Q279" s="227">
        <v>0</v>
      </c>
      <c r="R279" s="227">
        <f>Q279*H279</f>
        <v>0</v>
      </c>
      <c r="S279" s="227">
        <v>0</v>
      </c>
      <c r="T279" s="228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9" t="s">
        <v>200</v>
      </c>
      <c r="AT279" s="229" t="s">
        <v>248</v>
      </c>
      <c r="AU279" s="229" t="s">
        <v>81</v>
      </c>
      <c r="AY279" s="17" t="s">
        <v>154</v>
      </c>
      <c r="BE279" s="230">
        <f>IF(N279="základní",J279,0)</f>
        <v>0</v>
      </c>
      <c r="BF279" s="230">
        <f>IF(N279="snížená",J279,0)</f>
        <v>0</v>
      </c>
      <c r="BG279" s="230">
        <f>IF(N279="zákl. přenesená",J279,0)</f>
        <v>0</v>
      </c>
      <c r="BH279" s="230">
        <f>IF(N279="sníž. přenesená",J279,0)</f>
        <v>0</v>
      </c>
      <c r="BI279" s="230">
        <f>IF(N279="nulová",J279,0)</f>
        <v>0</v>
      </c>
      <c r="BJ279" s="17" t="s">
        <v>81</v>
      </c>
      <c r="BK279" s="230">
        <f>ROUND(I279*H279,2)</f>
        <v>0</v>
      </c>
      <c r="BL279" s="17" t="s">
        <v>161</v>
      </c>
      <c r="BM279" s="229" t="s">
        <v>1252</v>
      </c>
    </row>
    <row r="280" s="2" customFormat="1">
      <c r="A280" s="38"/>
      <c r="B280" s="39"/>
      <c r="C280" s="40"/>
      <c r="D280" s="231" t="s">
        <v>163</v>
      </c>
      <c r="E280" s="40"/>
      <c r="F280" s="232" t="s">
        <v>1997</v>
      </c>
      <c r="G280" s="40"/>
      <c r="H280" s="40"/>
      <c r="I280" s="233"/>
      <c r="J280" s="40"/>
      <c r="K280" s="40"/>
      <c r="L280" s="44"/>
      <c r="M280" s="234"/>
      <c r="N280" s="235"/>
      <c r="O280" s="91"/>
      <c r="P280" s="91"/>
      <c r="Q280" s="91"/>
      <c r="R280" s="91"/>
      <c r="S280" s="91"/>
      <c r="T280" s="92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163</v>
      </c>
      <c r="AU280" s="17" t="s">
        <v>81</v>
      </c>
    </row>
    <row r="281" s="2" customFormat="1" ht="16.5" customHeight="1">
      <c r="A281" s="38"/>
      <c r="B281" s="39"/>
      <c r="C281" s="258" t="s">
        <v>601</v>
      </c>
      <c r="D281" s="258" t="s">
        <v>248</v>
      </c>
      <c r="E281" s="259" t="s">
        <v>1998</v>
      </c>
      <c r="F281" s="260" t="s">
        <v>1999</v>
      </c>
      <c r="G281" s="261" t="s">
        <v>649</v>
      </c>
      <c r="H281" s="262">
        <v>10</v>
      </c>
      <c r="I281" s="263"/>
      <c r="J281" s="264">
        <f>ROUND(I281*H281,2)</f>
        <v>0</v>
      </c>
      <c r="K281" s="260" t="s">
        <v>1</v>
      </c>
      <c r="L281" s="265"/>
      <c r="M281" s="266" t="s">
        <v>1</v>
      </c>
      <c r="N281" s="267" t="s">
        <v>38</v>
      </c>
      <c r="O281" s="91"/>
      <c r="P281" s="227">
        <f>O281*H281</f>
        <v>0</v>
      </c>
      <c r="Q281" s="227">
        <v>0</v>
      </c>
      <c r="R281" s="227">
        <f>Q281*H281</f>
        <v>0</v>
      </c>
      <c r="S281" s="227">
        <v>0</v>
      </c>
      <c r="T281" s="228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9" t="s">
        <v>200</v>
      </c>
      <c r="AT281" s="229" t="s">
        <v>248</v>
      </c>
      <c r="AU281" s="229" t="s">
        <v>81</v>
      </c>
      <c r="AY281" s="17" t="s">
        <v>154</v>
      </c>
      <c r="BE281" s="230">
        <f>IF(N281="základní",J281,0)</f>
        <v>0</v>
      </c>
      <c r="BF281" s="230">
        <f>IF(N281="snížená",J281,0)</f>
        <v>0</v>
      </c>
      <c r="BG281" s="230">
        <f>IF(N281="zákl. přenesená",J281,0)</f>
        <v>0</v>
      </c>
      <c r="BH281" s="230">
        <f>IF(N281="sníž. přenesená",J281,0)</f>
        <v>0</v>
      </c>
      <c r="BI281" s="230">
        <f>IF(N281="nulová",J281,0)</f>
        <v>0</v>
      </c>
      <c r="BJ281" s="17" t="s">
        <v>81</v>
      </c>
      <c r="BK281" s="230">
        <f>ROUND(I281*H281,2)</f>
        <v>0</v>
      </c>
      <c r="BL281" s="17" t="s">
        <v>161</v>
      </c>
      <c r="BM281" s="229" t="s">
        <v>1255</v>
      </c>
    </row>
    <row r="282" s="2" customFormat="1">
      <c r="A282" s="38"/>
      <c r="B282" s="39"/>
      <c r="C282" s="40"/>
      <c r="D282" s="231" t="s">
        <v>163</v>
      </c>
      <c r="E282" s="40"/>
      <c r="F282" s="232" t="s">
        <v>1999</v>
      </c>
      <c r="G282" s="40"/>
      <c r="H282" s="40"/>
      <c r="I282" s="233"/>
      <c r="J282" s="40"/>
      <c r="K282" s="40"/>
      <c r="L282" s="44"/>
      <c r="M282" s="234"/>
      <c r="N282" s="235"/>
      <c r="O282" s="91"/>
      <c r="P282" s="91"/>
      <c r="Q282" s="91"/>
      <c r="R282" s="91"/>
      <c r="S282" s="91"/>
      <c r="T282" s="92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163</v>
      </c>
      <c r="AU282" s="17" t="s">
        <v>81</v>
      </c>
    </row>
    <row r="283" s="2" customFormat="1" ht="24.15" customHeight="1">
      <c r="A283" s="38"/>
      <c r="B283" s="39"/>
      <c r="C283" s="258" t="s">
        <v>608</v>
      </c>
      <c r="D283" s="258" t="s">
        <v>248</v>
      </c>
      <c r="E283" s="259" t="s">
        <v>1238</v>
      </c>
      <c r="F283" s="260" t="s">
        <v>2000</v>
      </c>
      <c r="G283" s="261" t="s">
        <v>649</v>
      </c>
      <c r="H283" s="262">
        <v>1</v>
      </c>
      <c r="I283" s="263"/>
      <c r="J283" s="264">
        <f>ROUND(I283*H283,2)</f>
        <v>0</v>
      </c>
      <c r="K283" s="260" t="s">
        <v>1</v>
      </c>
      <c r="L283" s="265"/>
      <c r="M283" s="266" t="s">
        <v>1</v>
      </c>
      <c r="N283" s="267" t="s">
        <v>38</v>
      </c>
      <c r="O283" s="91"/>
      <c r="P283" s="227">
        <f>O283*H283</f>
        <v>0</v>
      </c>
      <c r="Q283" s="227">
        <v>0</v>
      </c>
      <c r="R283" s="227">
        <f>Q283*H283</f>
        <v>0</v>
      </c>
      <c r="S283" s="227">
        <v>0</v>
      </c>
      <c r="T283" s="228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9" t="s">
        <v>200</v>
      </c>
      <c r="AT283" s="229" t="s">
        <v>248</v>
      </c>
      <c r="AU283" s="229" t="s">
        <v>81</v>
      </c>
      <c r="AY283" s="17" t="s">
        <v>154</v>
      </c>
      <c r="BE283" s="230">
        <f>IF(N283="základní",J283,0)</f>
        <v>0</v>
      </c>
      <c r="BF283" s="230">
        <f>IF(N283="snížená",J283,0)</f>
        <v>0</v>
      </c>
      <c r="BG283" s="230">
        <f>IF(N283="zákl. přenesená",J283,0)</f>
        <v>0</v>
      </c>
      <c r="BH283" s="230">
        <f>IF(N283="sníž. přenesená",J283,0)</f>
        <v>0</v>
      </c>
      <c r="BI283" s="230">
        <f>IF(N283="nulová",J283,0)</f>
        <v>0</v>
      </c>
      <c r="BJ283" s="17" t="s">
        <v>81</v>
      </c>
      <c r="BK283" s="230">
        <f>ROUND(I283*H283,2)</f>
        <v>0</v>
      </c>
      <c r="BL283" s="17" t="s">
        <v>161</v>
      </c>
      <c r="BM283" s="229" t="s">
        <v>1258</v>
      </c>
    </row>
    <row r="284" s="2" customFormat="1">
      <c r="A284" s="38"/>
      <c r="B284" s="39"/>
      <c r="C284" s="40"/>
      <c r="D284" s="231" t="s">
        <v>163</v>
      </c>
      <c r="E284" s="40"/>
      <c r="F284" s="232" t="s">
        <v>2000</v>
      </c>
      <c r="G284" s="40"/>
      <c r="H284" s="40"/>
      <c r="I284" s="233"/>
      <c r="J284" s="40"/>
      <c r="K284" s="40"/>
      <c r="L284" s="44"/>
      <c r="M284" s="234"/>
      <c r="N284" s="235"/>
      <c r="O284" s="91"/>
      <c r="P284" s="91"/>
      <c r="Q284" s="91"/>
      <c r="R284" s="91"/>
      <c r="S284" s="91"/>
      <c r="T284" s="92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163</v>
      </c>
      <c r="AU284" s="17" t="s">
        <v>81</v>
      </c>
    </row>
    <row r="285" s="2" customFormat="1" ht="16.5" customHeight="1">
      <c r="A285" s="38"/>
      <c r="B285" s="39"/>
      <c r="C285" s="258" t="s">
        <v>613</v>
      </c>
      <c r="D285" s="258" t="s">
        <v>248</v>
      </c>
      <c r="E285" s="259" t="s">
        <v>2001</v>
      </c>
      <c r="F285" s="260" t="s">
        <v>2002</v>
      </c>
      <c r="G285" s="261" t="s">
        <v>649</v>
      </c>
      <c r="H285" s="262">
        <v>15</v>
      </c>
      <c r="I285" s="263"/>
      <c r="J285" s="264">
        <f>ROUND(I285*H285,2)</f>
        <v>0</v>
      </c>
      <c r="K285" s="260" t="s">
        <v>1</v>
      </c>
      <c r="L285" s="265"/>
      <c r="M285" s="266" t="s">
        <v>1</v>
      </c>
      <c r="N285" s="267" t="s">
        <v>38</v>
      </c>
      <c r="O285" s="91"/>
      <c r="P285" s="227">
        <f>O285*H285</f>
        <v>0</v>
      </c>
      <c r="Q285" s="227">
        <v>0</v>
      </c>
      <c r="R285" s="227">
        <f>Q285*H285</f>
        <v>0</v>
      </c>
      <c r="S285" s="227">
        <v>0</v>
      </c>
      <c r="T285" s="228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9" t="s">
        <v>200</v>
      </c>
      <c r="AT285" s="229" t="s">
        <v>248</v>
      </c>
      <c r="AU285" s="229" t="s">
        <v>81</v>
      </c>
      <c r="AY285" s="17" t="s">
        <v>154</v>
      </c>
      <c r="BE285" s="230">
        <f>IF(N285="základní",J285,0)</f>
        <v>0</v>
      </c>
      <c r="BF285" s="230">
        <f>IF(N285="snížená",J285,0)</f>
        <v>0</v>
      </c>
      <c r="BG285" s="230">
        <f>IF(N285="zákl. přenesená",J285,0)</f>
        <v>0</v>
      </c>
      <c r="BH285" s="230">
        <f>IF(N285="sníž. přenesená",J285,0)</f>
        <v>0</v>
      </c>
      <c r="BI285" s="230">
        <f>IF(N285="nulová",J285,0)</f>
        <v>0</v>
      </c>
      <c r="BJ285" s="17" t="s">
        <v>81</v>
      </c>
      <c r="BK285" s="230">
        <f>ROUND(I285*H285,2)</f>
        <v>0</v>
      </c>
      <c r="BL285" s="17" t="s">
        <v>161</v>
      </c>
      <c r="BM285" s="229" t="s">
        <v>1261</v>
      </c>
    </row>
    <row r="286" s="2" customFormat="1">
      <c r="A286" s="38"/>
      <c r="B286" s="39"/>
      <c r="C286" s="40"/>
      <c r="D286" s="231" t="s">
        <v>163</v>
      </c>
      <c r="E286" s="40"/>
      <c r="F286" s="232" t="s">
        <v>2002</v>
      </c>
      <c r="G286" s="40"/>
      <c r="H286" s="40"/>
      <c r="I286" s="233"/>
      <c r="J286" s="40"/>
      <c r="K286" s="40"/>
      <c r="L286" s="44"/>
      <c r="M286" s="234"/>
      <c r="N286" s="235"/>
      <c r="O286" s="91"/>
      <c r="P286" s="91"/>
      <c r="Q286" s="91"/>
      <c r="R286" s="91"/>
      <c r="S286" s="91"/>
      <c r="T286" s="92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163</v>
      </c>
      <c r="AU286" s="17" t="s">
        <v>81</v>
      </c>
    </row>
    <row r="287" s="2" customFormat="1" ht="16.5" customHeight="1">
      <c r="A287" s="38"/>
      <c r="B287" s="39"/>
      <c r="C287" s="258" t="s">
        <v>619</v>
      </c>
      <c r="D287" s="258" t="s">
        <v>248</v>
      </c>
      <c r="E287" s="259" t="s">
        <v>2003</v>
      </c>
      <c r="F287" s="260" t="s">
        <v>2004</v>
      </c>
      <c r="G287" s="261" t="s">
        <v>649</v>
      </c>
      <c r="H287" s="262">
        <v>1</v>
      </c>
      <c r="I287" s="263"/>
      <c r="J287" s="264">
        <f>ROUND(I287*H287,2)</f>
        <v>0</v>
      </c>
      <c r="K287" s="260" t="s">
        <v>1</v>
      </c>
      <c r="L287" s="265"/>
      <c r="M287" s="266" t="s">
        <v>1</v>
      </c>
      <c r="N287" s="267" t="s">
        <v>38</v>
      </c>
      <c r="O287" s="91"/>
      <c r="P287" s="227">
        <f>O287*H287</f>
        <v>0</v>
      </c>
      <c r="Q287" s="227">
        <v>0</v>
      </c>
      <c r="R287" s="227">
        <f>Q287*H287</f>
        <v>0</v>
      </c>
      <c r="S287" s="227">
        <v>0</v>
      </c>
      <c r="T287" s="228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29" t="s">
        <v>200</v>
      </c>
      <c r="AT287" s="229" t="s">
        <v>248</v>
      </c>
      <c r="AU287" s="229" t="s">
        <v>81</v>
      </c>
      <c r="AY287" s="17" t="s">
        <v>154</v>
      </c>
      <c r="BE287" s="230">
        <f>IF(N287="základní",J287,0)</f>
        <v>0</v>
      </c>
      <c r="BF287" s="230">
        <f>IF(N287="snížená",J287,0)</f>
        <v>0</v>
      </c>
      <c r="BG287" s="230">
        <f>IF(N287="zákl. přenesená",J287,0)</f>
        <v>0</v>
      </c>
      <c r="BH287" s="230">
        <f>IF(N287="sníž. přenesená",J287,0)</f>
        <v>0</v>
      </c>
      <c r="BI287" s="230">
        <f>IF(N287="nulová",J287,0)</f>
        <v>0</v>
      </c>
      <c r="BJ287" s="17" t="s">
        <v>81</v>
      </c>
      <c r="BK287" s="230">
        <f>ROUND(I287*H287,2)</f>
        <v>0</v>
      </c>
      <c r="BL287" s="17" t="s">
        <v>161</v>
      </c>
      <c r="BM287" s="229" t="s">
        <v>1264</v>
      </c>
    </row>
    <row r="288" s="2" customFormat="1">
      <c r="A288" s="38"/>
      <c r="B288" s="39"/>
      <c r="C288" s="40"/>
      <c r="D288" s="231" t="s">
        <v>163</v>
      </c>
      <c r="E288" s="40"/>
      <c r="F288" s="232" t="s">
        <v>2004</v>
      </c>
      <c r="G288" s="40"/>
      <c r="H288" s="40"/>
      <c r="I288" s="233"/>
      <c r="J288" s="40"/>
      <c r="K288" s="40"/>
      <c r="L288" s="44"/>
      <c r="M288" s="234"/>
      <c r="N288" s="235"/>
      <c r="O288" s="91"/>
      <c r="P288" s="91"/>
      <c r="Q288" s="91"/>
      <c r="R288" s="91"/>
      <c r="S288" s="91"/>
      <c r="T288" s="92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163</v>
      </c>
      <c r="AU288" s="17" t="s">
        <v>81</v>
      </c>
    </row>
    <row r="289" s="2" customFormat="1" ht="24.15" customHeight="1">
      <c r="A289" s="38"/>
      <c r="B289" s="39"/>
      <c r="C289" s="258" t="s">
        <v>624</v>
      </c>
      <c r="D289" s="258" t="s">
        <v>248</v>
      </c>
      <c r="E289" s="259" t="s">
        <v>2005</v>
      </c>
      <c r="F289" s="260" t="s">
        <v>2006</v>
      </c>
      <c r="G289" s="261" t="s">
        <v>649</v>
      </c>
      <c r="H289" s="262">
        <v>5</v>
      </c>
      <c r="I289" s="263"/>
      <c r="J289" s="264">
        <f>ROUND(I289*H289,2)</f>
        <v>0</v>
      </c>
      <c r="K289" s="260" t="s">
        <v>1</v>
      </c>
      <c r="L289" s="265"/>
      <c r="M289" s="266" t="s">
        <v>1</v>
      </c>
      <c r="N289" s="267" t="s">
        <v>38</v>
      </c>
      <c r="O289" s="91"/>
      <c r="P289" s="227">
        <f>O289*H289</f>
        <v>0</v>
      </c>
      <c r="Q289" s="227">
        <v>0</v>
      </c>
      <c r="R289" s="227">
        <f>Q289*H289</f>
        <v>0</v>
      </c>
      <c r="S289" s="227">
        <v>0</v>
      </c>
      <c r="T289" s="228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9" t="s">
        <v>200</v>
      </c>
      <c r="AT289" s="229" t="s">
        <v>248</v>
      </c>
      <c r="AU289" s="229" t="s">
        <v>81</v>
      </c>
      <c r="AY289" s="17" t="s">
        <v>154</v>
      </c>
      <c r="BE289" s="230">
        <f>IF(N289="základní",J289,0)</f>
        <v>0</v>
      </c>
      <c r="BF289" s="230">
        <f>IF(N289="snížená",J289,0)</f>
        <v>0</v>
      </c>
      <c r="BG289" s="230">
        <f>IF(N289="zákl. přenesená",J289,0)</f>
        <v>0</v>
      </c>
      <c r="BH289" s="230">
        <f>IF(N289="sníž. přenesená",J289,0)</f>
        <v>0</v>
      </c>
      <c r="BI289" s="230">
        <f>IF(N289="nulová",J289,0)</f>
        <v>0</v>
      </c>
      <c r="BJ289" s="17" t="s">
        <v>81</v>
      </c>
      <c r="BK289" s="230">
        <f>ROUND(I289*H289,2)</f>
        <v>0</v>
      </c>
      <c r="BL289" s="17" t="s">
        <v>161</v>
      </c>
      <c r="BM289" s="229" t="s">
        <v>1268</v>
      </c>
    </row>
    <row r="290" s="2" customFormat="1">
      <c r="A290" s="38"/>
      <c r="B290" s="39"/>
      <c r="C290" s="40"/>
      <c r="D290" s="231" t="s">
        <v>163</v>
      </c>
      <c r="E290" s="40"/>
      <c r="F290" s="232" t="s">
        <v>2006</v>
      </c>
      <c r="G290" s="40"/>
      <c r="H290" s="40"/>
      <c r="I290" s="233"/>
      <c r="J290" s="40"/>
      <c r="K290" s="40"/>
      <c r="L290" s="44"/>
      <c r="M290" s="234"/>
      <c r="N290" s="235"/>
      <c r="O290" s="91"/>
      <c r="P290" s="91"/>
      <c r="Q290" s="91"/>
      <c r="R290" s="91"/>
      <c r="S290" s="91"/>
      <c r="T290" s="92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163</v>
      </c>
      <c r="AU290" s="17" t="s">
        <v>81</v>
      </c>
    </row>
    <row r="291" s="2" customFormat="1" ht="24.15" customHeight="1">
      <c r="A291" s="38"/>
      <c r="B291" s="39"/>
      <c r="C291" s="258" t="s">
        <v>630</v>
      </c>
      <c r="D291" s="258" t="s">
        <v>248</v>
      </c>
      <c r="E291" s="259" t="s">
        <v>2007</v>
      </c>
      <c r="F291" s="260" t="s">
        <v>2008</v>
      </c>
      <c r="G291" s="261" t="s">
        <v>649</v>
      </c>
      <c r="H291" s="262">
        <v>1</v>
      </c>
      <c r="I291" s="263"/>
      <c r="J291" s="264">
        <f>ROUND(I291*H291,2)</f>
        <v>0</v>
      </c>
      <c r="K291" s="260" t="s">
        <v>1</v>
      </c>
      <c r="L291" s="265"/>
      <c r="M291" s="266" t="s">
        <v>1</v>
      </c>
      <c r="N291" s="267" t="s">
        <v>38</v>
      </c>
      <c r="O291" s="91"/>
      <c r="P291" s="227">
        <f>O291*H291</f>
        <v>0</v>
      </c>
      <c r="Q291" s="227">
        <v>0</v>
      </c>
      <c r="R291" s="227">
        <f>Q291*H291</f>
        <v>0</v>
      </c>
      <c r="S291" s="227">
        <v>0</v>
      </c>
      <c r="T291" s="228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9" t="s">
        <v>200</v>
      </c>
      <c r="AT291" s="229" t="s">
        <v>248</v>
      </c>
      <c r="AU291" s="229" t="s">
        <v>81</v>
      </c>
      <c r="AY291" s="17" t="s">
        <v>154</v>
      </c>
      <c r="BE291" s="230">
        <f>IF(N291="základní",J291,0)</f>
        <v>0</v>
      </c>
      <c r="BF291" s="230">
        <f>IF(N291="snížená",J291,0)</f>
        <v>0</v>
      </c>
      <c r="BG291" s="230">
        <f>IF(N291="zákl. přenesená",J291,0)</f>
        <v>0</v>
      </c>
      <c r="BH291" s="230">
        <f>IF(N291="sníž. přenesená",J291,0)</f>
        <v>0</v>
      </c>
      <c r="BI291" s="230">
        <f>IF(N291="nulová",J291,0)</f>
        <v>0</v>
      </c>
      <c r="BJ291" s="17" t="s">
        <v>81</v>
      </c>
      <c r="BK291" s="230">
        <f>ROUND(I291*H291,2)</f>
        <v>0</v>
      </c>
      <c r="BL291" s="17" t="s">
        <v>161</v>
      </c>
      <c r="BM291" s="229" t="s">
        <v>1271</v>
      </c>
    </row>
    <row r="292" s="2" customFormat="1">
      <c r="A292" s="38"/>
      <c r="B292" s="39"/>
      <c r="C292" s="40"/>
      <c r="D292" s="231" t="s">
        <v>163</v>
      </c>
      <c r="E292" s="40"/>
      <c r="F292" s="232" t="s">
        <v>2008</v>
      </c>
      <c r="G292" s="40"/>
      <c r="H292" s="40"/>
      <c r="I292" s="233"/>
      <c r="J292" s="40"/>
      <c r="K292" s="40"/>
      <c r="L292" s="44"/>
      <c r="M292" s="234"/>
      <c r="N292" s="235"/>
      <c r="O292" s="91"/>
      <c r="P292" s="91"/>
      <c r="Q292" s="91"/>
      <c r="R292" s="91"/>
      <c r="S292" s="91"/>
      <c r="T292" s="92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163</v>
      </c>
      <c r="AU292" s="17" t="s">
        <v>81</v>
      </c>
    </row>
    <row r="293" s="2" customFormat="1" ht="16.5" customHeight="1">
      <c r="A293" s="38"/>
      <c r="B293" s="39"/>
      <c r="C293" s="258" t="s">
        <v>635</v>
      </c>
      <c r="D293" s="258" t="s">
        <v>248</v>
      </c>
      <c r="E293" s="259" t="s">
        <v>2009</v>
      </c>
      <c r="F293" s="260" t="s">
        <v>2010</v>
      </c>
      <c r="G293" s="261" t="s">
        <v>649</v>
      </c>
      <c r="H293" s="262">
        <v>4</v>
      </c>
      <c r="I293" s="263"/>
      <c r="J293" s="264">
        <f>ROUND(I293*H293,2)</f>
        <v>0</v>
      </c>
      <c r="K293" s="260" t="s">
        <v>1</v>
      </c>
      <c r="L293" s="265"/>
      <c r="M293" s="266" t="s">
        <v>1</v>
      </c>
      <c r="N293" s="267" t="s">
        <v>38</v>
      </c>
      <c r="O293" s="91"/>
      <c r="P293" s="227">
        <f>O293*H293</f>
        <v>0</v>
      </c>
      <c r="Q293" s="227">
        <v>0</v>
      </c>
      <c r="R293" s="227">
        <f>Q293*H293</f>
        <v>0</v>
      </c>
      <c r="S293" s="227">
        <v>0</v>
      </c>
      <c r="T293" s="228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9" t="s">
        <v>200</v>
      </c>
      <c r="AT293" s="229" t="s">
        <v>248</v>
      </c>
      <c r="AU293" s="229" t="s">
        <v>81</v>
      </c>
      <c r="AY293" s="17" t="s">
        <v>154</v>
      </c>
      <c r="BE293" s="230">
        <f>IF(N293="základní",J293,0)</f>
        <v>0</v>
      </c>
      <c r="BF293" s="230">
        <f>IF(N293="snížená",J293,0)</f>
        <v>0</v>
      </c>
      <c r="BG293" s="230">
        <f>IF(N293="zákl. přenesená",J293,0)</f>
        <v>0</v>
      </c>
      <c r="BH293" s="230">
        <f>IF(N293="sníž. přenesená",J293,0)</f>
        <v>0</v>
      </c>
      <c r="BI293" s="230">
        <f>IF(N293="nulová",J293,0)</f>
        <v>0</v>
      </c>
      <c r="BJ293" s="17" t="s">
        <v>81</v>
      </c>
      <c r="BK293" s="230">
        <f>ROUND(I293*H293,2)</f>
        <v>0</v>
      </c>
      <c r="BL293" s="17" t="s">
        <v>161</v>
      </c>
      <c r="BM293" s="229" t="s">
        <v>1274</v>
      </c>
    </row>
    <row r="294" s="2" customFormat="1">
      <c r="A294" s="38"/>
      <c r="B294" s="39"/>
      <c r="C294" s="40"/>
      <c r="D294" s="231" t="s">
        <v>163</v>
      </c>
      <c r="E294" s="40"/>
      <c r="F294" s="232" t="s">
        <v>2010</v>
      </c>
      <c r="G294" s="40"/>
      <c r="H294" s="40"/>
      <c r="I294" s="233"/>
      <c r="J294" s="40"/>
      <c r="K294" s="40"/>
      <c r="L294" s="44"/>
      <c r="M294" s="234"/>
      <c r="N294" s="235"/>
      <c r="O294" s="91"/>
      <c r="P294" s="91"/>
      <c r="Q294" s="91"/>
      <c r="R294" s="91"/>
      <c r="S294" s="91"/>
      <c r="T294" s="92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163</v>
      </c>
      <c r="AU294" s="17" t="s">
        <v>81</v>
      </c>
    </row>
    <row r="295" s="2" customFormat="1" ht="16.5" customHeight="1">
      <c r="A295" s="38"/>
      <c r="B295" s="39"/>
      <c r="C295" s="258" t="s">
        <v>639</v>
      </c>
      <c r="D295" s="258" t="s">
        <v>248</v>
      </c>
      <c r="E295" s="259" t="s">
        <v>2011</v>
      </c>
      <c r="F295" s="260" t="s">
        <v>2012</v>
      </c>
      <c r="G295" s="261" t="s">
        <v>649</v>
      </c>
      <c r="H295" s="262">
        <v>1</v>
      </c>
      <c r="I295" s="263"/>
      <c r="J295" s="264">
        <f>ROUND(I295*H295,2)</f>
        <v>0</v>
      </c>
      <c r="K295" s="260" t="s">
        <v>1</v>
      </c>
      <c r="L295" s="265"/>
      <c r="M295" s="266" t="s">
        <v>1</v>
      </c>
      <c r="N295" s="267" t="s">
        <v>38</v>
      </c>
      <c r="O295" s="91"/>
      <c r="P295" s="227">
        <f>O295*H295</f>
        <v>0</v>
      </c>
      <c r="Q295" s="227">
        <v>0</v>
      </c>
      <c r="R295" s="227">
        <f>Q295*H295</f>
        <v>0</v>
      </c>
      <c r="S295" s="227">
        <v>0</v>
      </c>
      <c r="T295" s="228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9" t="s">
        <v>200</v>
      </c>
      <c r="AT295" s="229" t="s">
        <v>248</v>
      </c>
      <c r="AU295" s="229" t="s">
        <v>81</v>
      </c>
      <c r="AY295" s="17" t="s">
        <v>154</v>
      </c>
      <c r="BE295" s="230">
        <f>IF(N295="základní",J295,0)</f>
        <v>0</v>
      </c>
      <c r="BF295" s="230">
        <f>IF(N295="snížená",J295,0)</f>
        <v>0</v>
      </c>
      <c r="BG295" s="230">
        <f>IF(N295="zákl. přenesená",J295,0)</f>
        <v>0</v>
      </c>
      <c r="BH295" s="230">
        <f>IF(N295="sníž. přenesená",J295,0)</f>
        <v>0</v>
      </c>
      <c r="BI295" s="230">
        <f>IF(N295="nulová",J295,0)</f>
        <v>0</v>
      </c>
      <c r="BJ295" s="17" t="s">
        <v>81</v>
      </c>
      <c r="BK295" s="230">
        <f>ROUND(I295*H295,2)</f>
        <v>0</v>
      </c>
      <c r="BL295" s="17" t="s">
        <v>161</v>
      </c>
      <c r="BM295" s="229" t="s">
        <v>1277</v>
      </c>
    </row>
    <row r="296" s="2" customFormat="1">
      <c r="A296" s="38"/>
      <c r="B296" s="39"/>
      <c r="C296" s="40"/>
      <c r="D296" s="231" t="s">
        <v>163</v>
      </c>
      <c r="E296" s="40"/>
      <c r="F296" s="232" t="s">
        <v>2012</v>
      </c>
      <c r="G296" s="40"/>
      <c r="H296" s="40"/>
      <c r="I296" s="233"/>
      <c r="J296" s="40"/>
      <c r="K296" s="40"/>
      <c r="L296" s="44"/>
      <c r="M296" s="234"/>
      <c r="N296" s="235"/>
      <c r="O296" s="91"/>
      <c r="P296" s="91"/>
      <c r="Q296" s="91"/>
      <c r="R296" s="91"/>
      <c r="S296" s="91"/>
      <c r="T296" s="92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163</v>
      </c>
      <c r="AU296" s="17" t="s">
        <v>81</v>
      </c>
    </row>
    <row r="297" s="2" customFormat="1" ht="16.5" customHeight="1">
      <c r="A297" s="38"/>
      <c r="B297" s="39"/>
      <c r="C297" s="258" t="s">
        <v>646</v>
      </c>
      <c r="D297" s="258" t="s">
        <v>248</v>
      </c>
      <c r="E297" s="259" t="s">
        <v>2013</v>
      </c>
      <c r="F297" s="260" t="s">
        <v>2014</v>
      </c>
      <c r="G297" s="261" t="s">
        <v>649</v>
      </c>
      <c r="H297" s="262">
        <v>1</v>
      </c>
      <c r="I297" s="263"/>
      <c r="J297" s="264">
        <f>ROUND(I297*H297,2)</f>
        <v>0</v>
      </c>
      <c r="K297" s="260" t="s">
        <v>1</v>
      </c>
      <c r="L297" s="265"/>
      <c r="M297" s="266" t="s">
        <v>1</v>
      </c>
      <c r="N297" s="267" t="s">
        <v>38</v>
      </c>
      <c r="O297" s="91"/>
      <c r="P297" s="227">
        <f>O297*H297</f>
        <v>0</v>
      </c>
      <c r="Q297" s="227">
        <v>0</v>
      </c>
      <c r="R297" s="227">
        <f>Q297*H297</f>
        <v>0</v>
      </c>
      <c r="S297" s="227">
        <v>0</v>
      </c>
      <c r="T297" s="228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29" t="s">
        <v>200</v>
      </c>
      <c r="AT297" s="229" t="s">
        <v>248</v>
      </c>
      <c r="AU297" s="229" t="s">
        <v>81</v>
      </c>
      <c r="AY297" s="17" t="s">
        <v>154</v>
      </c>
      <c r="BE297" s="230">
        <f>IF(N297="základní",J297,0)</f>
        <v>0</v>
      </c>
      <c r="BF297" s="230">
        <f>IF(N297="snížená",J297,0)</f>
        <v>0</v>
      </c>
      <c r="BG297" s="230">
        <f>IF(N297="zákl. přenesená",J297,0)</f>
        <v>0</v>
      </c>
      <c r="BH297" s="230">
        <f>IF(N297="sníž. přenesená",J297,0)</f>
        <v>0</v>
      </c>
      <c r="BI297" s="230">
        <f>IF(N297="nulová",J297,0)</f>
        <v>0</v>
      </c>
      <c r="BJ297" s="17" t="s">
        <v>81</v>
      </c>
      <c r="BK297" s="230">
        <f>ROUND(I297*H297,2)</f>
        <v>0</v>
      </c>
      <c r="BL297" s="17" t="s">
        <v>161</v>
      </c>
      <c r="BM297" s="229" t="s">
        <v>1280</v>
      </c>
    </row>
    <row r="298" s="2" customFormat="1">
      <c r="A298" s="38"/>
      <c r="B298" s="39"/>
      <c r="C298" s="40"/>
      <c r="D298" s="231" t="s">
        <v>163</v>
      </c>
      <c r="E298" s="40"/>
      <c r="F298" s="232" t="s">
        <v>2014</v>
      </c>
      <c r="G298" s="40"/>
      <c r="H298" s="40"/>
      <c r="I298" s="233"/>
      <c r="J298" s="40"/>
      <c r="K298" s="40"/>
      <c r="L298" s="44"/>
      <c r="M298" s="234"/>
      <c r="N298" s="235"/>
      <c r="O298" s="91"/>
      <c r="P298" s="91"/>
      <c r="Q298" s="91"/>
      <c r="R298" s="91"/>
      <c r="S298" s="91"/>
      <c r="T298" s="92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163</v>
      </c>
      <c r="AU298" s="17" t="s">
        <v>81</v>
      </c>
    </row>
    <row r="299" s="2" customFormat="1" ht="16.5" customHeight="1">
      <c r="A299" s="38"/>
      <c r="B299" s="39"/>
      <c r="C299" s="258" t="s">
        <v>652</v>
      </c>
      <c r="D299" s="258" t="s">
        <v>248</v>
      </c>
      <c r="E299" s="259" t="s">
        <v>2015</v>
      </c>
      <c r="F299" s="260" t="s">
        <v>2016</v>
      </c>
      <c r="G299" s="261" t="s">
        <v>649</v>
      </c>
      <c r="H299" s="262">
        <v>1</v>
      </c>
      <c r="I299" s="263"/>
      <c r="J299" s="264">
        <f>ROUND(I299*H299,2)</f>
        <v>0</v>
      </c>
      <c r="K299" s="260" t="s">
        <v>1</v>
      </c>
      <c r="L299" s="265"/>
      <c r="M299" s="266" t="s">
        <v>1</v>
      </c>
      <c r="N299" s="267" t="s">
        <v>38</v>
      </c>
      <c r="O299" s="91"/>
      <c r="P299" s="227">
        <f>O299*H299</f>
        <v>0</v>
      </c>
      <c r="Q299" s="227">
        <v>0</v>
      </c>
      <c r="R299" s="227">
        <f>Q299*H299</f>
        <v>0</v>
      </c>
      <c r="S299" s="227">
        <v>0</v>
      </c>
      <c r="T299" s="228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29" t="s">
        <v>200</v>
      </c>
      <c r="AT299" s="229" t="s">
        <v>248</v>
      </c>
      <c r="AU299" s="229" t="s">
        <v>81</v>
      </c>
      <c r="AY299" s="17" t="s">
        <v>154</v>
      </c>
      <c r="BE299" s="230">
        <f>IF(N299="základní",J299,0)</f>
        <v>0</v>
      </c>
      <c r="BF299" s="230">
        <f>IF(N299="snížená",J299,0)</f>
        <v>0</v>
      </c>
      <c r="BG299" s="230">
        <f>IF(N299="zákl. přenesená",J299,0)</f>
        <v>0</v>
      </c>
      <c r="BH299" s="230">
        <f>IF(N299="sníž. přenesená",J299,0)</f>
        <v>0</v>
      </c>
      <c r="BI299" s="230">
        <f>IF(N299="nulová",J299,0)</f>
        <v>0</v>
      </c>
      <c r="BJ299" s="17" t="s">
        <v>81</v>
      </c>
      <c r="BK299" s="230">
        <f>ROUND(I299*H299,2)</f>
        <v>0</v>
      </c>
      <c r="BL299" s="17" t="s">
        <v>161</v>
      </c>
      <c r="BM299" s="229" t="s">
        <v>1283</v>
      </c>
    </row>
    <row r="300" s="2" customFormat="1">
      <c r="A300" s="38"/>
      <c r="B300" s="39"/>
      <c r="C300" s="40"/>
      <c r="D300" s="231" t="s">
        <v>163</v>
      </c>
      <c r="E300" s="40"/>
      <c r="F300" s="232" t="s">
        <v>2016</v>
      </c>
      <c r="G300" s="40"/>
      <c r="H300" s="40"/>
      <c r="I300" s="233"/>
      <c r="J300" s="40"/>
      <c r="K300" s="40"/>
      <c r="L300" s="44"/>
      <c r="M300" s="234"/>
      <c r="N300" s="235"/>
      <c r="O300" s="91"/>
      <c r="P300" s="91"/>
      <c r="Q300" s="91"/>
      <c r="R300" s="91"/>
      <c r="S300" s="91"/>
      <c r="T300" s="92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7" t="s">
        <v>163</v>
      </c>
      <c r="AU300" s="17" t="s">
        <v>81</v>
      </c>
    </row>
    <row r="301" s="2" customFormat="1" ht="16.5" customHeight="1">
      <c r="A301" s="38"/>
      <c r="B301" s="39"/>
      <c r="C301" s="258" t="s">
        <v>656</v>
      </c>
      <c r="D301" s="258" t="s">
        <v>248</v>
      </c>
      <c r="E301" s="259" t="s">
        <v>2017</v>
      </c>
      <c r="F301" s="260" t="s">
        <v>2018</v>
      </c>
      <c r="G301" s="261" t="s">
        <v>1061</v>
      </c>
      <c r="H301" s="262">
        <v>1</v>
      </c>
      <c r="I301" s="263"/>
      <c r="J301" s="264">
        <f>ROUND(I301*H301,2)</f>
        <v>0</v>
      </c>
      <c r="K301" s="260" t="s">
        <v>1</v>
      </c>
      <c r="L301" s="265"/>
      <c r="M301" s="266" t="s">
        <v>1</v>
      </c>
      <c r="N301" s="267" t="s">
        <v>38</v>
      </c>
      <c r="O301" s="91"/>
      <c r="P301" s="227">
        <f>O301*H301</f>
        <v>0</v>
      </c>
      <c r="Q301" s="227">
        <v>0</v>
      </c>
      <c r="R301" s="227">
        <f>Q301*H301</f>
        <v>0</v>
      </c>
      <c r="S301" s="227">
        <v>0</v>
      </c>
      <c r="T301" s="228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9" t="s">
        <v>200</v>
      </c>
      <c r="AT301" s="229" t="s">
        <v>248</v>
      </c>
      <c r="AU301" s="229" t="s">
        <v>81</v>
      </c>
      <c r="AY301" s="17" t="s">
        <v>154</v>
      </c>
      <c r="BE301" s="230">
        <f>IF(N301="základní",J301,0)</f>
        <v>0</v>
      </c>
      <c r="BF301" s="230">
        <f>IF(N301="snížená",J301,0)</f>
        <v>0</v>
      </c>
      <c r="BG301" s="230">
        <f>IF(N301="zákl. přenesená",J301,0)</f>
        <v>0</v>
      </c>
      <c r="BH301" s="230">
        <f>IF(N301="sníž. přenesená",J301,0)</f>
        <v>0</v>
      </c>
      <c r="BI301" s="230">
        <f>IF(N301="nulová",J301,0)</f>
        <v>0</v>
      </c>
      <c r="BJ301" s="17" t="s">
        <v>81</v>
      </c>
      <c r="BK301" s="230">
        <f>ROUND(I301*H301,2)</f>
        <v>0</v>
      </c>
      <c r="BL301" s="17" t="s">
        <v>161</v>
      </c>
      <c r="BM301" s="229" t="s">
        <v>1286</v>
      </c>
    </row>
    <row r="302" s="2" customFormat="1">
      <c r="A302" s="38"/>
      <c r="B302" s="39"/>
      <c r="C302" s="40"/>
      <c r="D302" s="231" t="s">
        <v>163</v>
      </c>
      <c r="E302" s="40"/>
      <c r="F302" s="232" t="s">
        <v>2018</v>
      </c>
      <c r="G302" s="40"/>
      <c r="H302" s="40"/>
      <c r="I302" s="233"/>
      <c r="J302" s="40"/>
      <c r="K302" s="40"/>
      <c r="L302" s="44"/>
      <c r="M302" s="234"/>
      <c r="N302" s="235"/>
      <c r="O302" s="91"/>
      <c r="P302" s="91"/>
      <c r="Q302" s="91"/>
      <c r="R302" s="91"/>
      <c r="S302" s="91"/>
      <c r="T302" s="92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7" t="s">
        <v>163</v>
      </c>
      <c r="AU302" s="17" t="s">
        <v>81</v>
      </c>
    </row>
    <row r="303" s="2" customFormat="1" ht="16.5" customHeight="1">
      <c r="A303" s="38"/>
      <c r="B303" s="39"/>
      <c r="C303" s="218" t="s">
        <v>662</v>
      </c>
      <c r="D303" s="218" t="s">
        <v>156</v>
      </c>
      <c r="E303" s="219" t="s">
        <v>2019</v>
      </c>
      <c r="F303" s="220" t="s">
        <v>2020</v>
      </c>
      <c r="G303" s="221" t="s">
        <v>1890</v>
      </c>
      <c r="H303" s="222">
        <v>80</v>
      </c>
      <c r="I303" s="223"/>
      <c r="J303" s="224">
        <f>ROUND(I303*H303,2)</f>
        <v>0</v>
      </c>
      <c r="K303" s="220" t="s">
        <v>1</v>
      </c>
      <c r="L303" s="44"/>
      <c r="M303" s="225" t="s">
        <v>1</v>
      </c>
      <c r="N303" s="226" t="s">
        <v>38</v>
      </c>
      <c r="O303" s="91"/>
      <c r="P303" s="227">
        <f>O303*H303</f>
        <v>0</v>
      </c>
      <c r="Q303" s="227">
        <v>0</v>
      </c>
      <c r="R303" s="227">
        <f>Q303*H303</f>
        <v>0</v>
      </c>
      <c r="S303" s="227">
        <v>0</v>
      </c>
      <c r="T303" s="228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9" t="s">
        <v>161</v>
      </c>
      <c r="AT303" s="229" t="s">
        <v>156</v>
      </c>
      <c r="AU303" s="229" t="s">
        <v>81</v>
      </c>
      <c r="AY303" s="17" t="s">
        <v>154</v>
      </c>
      <c r="BE303" s="230">
        <f>IF(N303="základní",J303,0)</f>
        <v>0</v>
      </c>
      <c r="BF303" s="230">
        <f>IF(N303="snížená",J303,0)</f>
        <v>0</v>
      </c>
      <c r="BG303" s="230">
        <f>IF(N303="zákl. přenesená",J303,0)</f>
        <v>0</v>
      </c>
      <c r="BH303" s="230">
        <f>IF(N303="sníž. přenesená",J303,0)</f>
        <v>0</v>
      </c>
      <c r="BI303" s="230">
        <f>IF(N303="nulová",J303,0)</f>
        <v>0</v>
      </c>
      <c r="BJ303" s="17" t="s">
        <v>81</v>
      </c>
      <c r="BK303" s="230">
        <f>ROUND(I303*H303,2)</f>
        <v>0</v>
      </c>
      <c r="BL303" s="17" t="s">
        <v>161</v>
      </c>
      <c r="BM303" s="229" t="s">
        <v>1289</v>
      </c>
    </row>
    <row r="304" s="2" customFormat="1">
      <c r="A304" s="38"/>
      <c r="B304" s="39"/>
      <c r="C304" s="40"/>
      <c r="D304" s="231" t="s">
        <v>163</v>
      </c>
      <c r="E304" s="40"/>
      <c r="F304" s="232" t="s">
        <v>2020</v>
      </c>
      <c r="G304" s="40"/>
      <c r="H304" s="40"/>
      <c r="I304" s="233"/>
      <c r="J304" s="40"/>
      <c r="K304" s="40"/>
      <c r="L304" s="44"/>
      <c r="M304" s="234"/>
      <c r="N304" s="235"/>
      <c r="O304" s="91"/>
      <c r="P304" s="91"/>
      <c r="Q304" s="91"/>
      <c r="R304" s="91"/>
      <c r="S304" s="91"/>
      <c r="T304" s="92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T304" s="17" t="s">
        <v>163</v>
      </c>
      <c r="AU304" s="17" t="s">
        <v>81</v>
      </c>
    </row>
    <row r="305" s="12" customFormat="1" ht="25.92" customHeight="1">
      <c r="A305" s="12"/>
      <c r="B305" s="202"/>
      <c r="C305" s="203"/>
      <c r="D305" s="204" t="s">
        <v>72</v>
      </c>
      <c r="E305" s="205" t="s">
        <v>2021</v>
      </c>
      <c r="F305" s="205" t="s">
        <v>2022</v>
      </c>
      <c r="G305" s="203"/>
      <c r="H305" s="203"/>
      <c r="I305" s="206"/>
      <c r="J305" s="207">
        <f>BK305</f>
        <v>0</v>
      </c>
      <c r="K305" s="203"/>
      <c r="L305" s="208"/>
      <c r="M305" s="209"/>
      <c r="N305" s="210"/>
      <c r="O305" s="210"/>
      <c r="P305" s="211">
        <f>SUM(P306:P307)</f>
        <v>0</v>
      </c>
      <c r="Q305" s="210"/>
      <c r="R305" s="211">
        <f>SUM(R306:R307)</f>
        <v>0</v>
      </c>
      <c r="S305" s="210"/>
      <c r="T305" s="212">
        <f>SUM(T306:T307)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213" t="s">
        <v>161</v>
      </c>
      <c r="AT305" s="214" t="s">
        <v>72</v>
      </c>
      <c r="AU305" s="214" t="s">
        <v>73</v>
      </c>
      <c r="AY305" s="213" t="s">
        <v>154</v>
      </c>
      <c r="BK305" s="215">
        <f>SUM(BK306:BK307)</f>
        <v>0</v>
      </c>
    </row>
    <row r="306" s="2" customFormat="1" ht="37.8" customHeight="1">
      <c r="A306" s="38"/>
      <c r="B306" s="39"/>
      <c r="C306" s="258" t="s">
        <v>667</v>
      </c>
      <c r="D306" s="258" t="s">
        <v>248</v>
      </c>
      <c r="E306" s="259" t="s">
        <v>2023</v>
      </c>
      <c r="F306" s="260" t="s">
        <v>2024</v>
      </c>
      <c r="G306" s="261" t="s">
        <v>1061</v>
      </c>
      <c r="H306" s="262">
        <v>1</v>
      </c>
      <c r="I306" s="263"/>
      <c r="J306" s="264">
        <f>ROUND(I306*H306,2)</f>
        <v>0</v>
      </c>
      <c r="K306" s="260" t="s">
        <v>1</v>
      </c>
      <c r="L306" s="265"/>
      <c r="M306" s="266" t="s">
        <v>1</v>
      </c>
      <c r="N306" s="267" t="s">
        <v>38</v>
      </c>
      <c r="O306" s="91"/>
      <c r="P306" s="227">
        <f>O306*H306</f>
        <v>0</v>
      </c>
      <c r="Q306" s="227">
        <v>0</v>
      </c>
      <c r="R306" s="227">
        <f>Q306*H306</f>
        <v>0</v>
      </c>
      <c r="S306" s="227">
        <v>0</v>
      </c>
      <c r="T306" s="228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29" t="s">
        <v>2025</v>
      </c>
      <c r="AT306" s="229" t="s">
        <v>248</v>
      </c>
      <c r="AU306" s="229" t="s">
        <v>81</v>
      </c>
      <c r="AY306" s="17" t="s">
        <v>154</v>
      </c>
      <c r="BE306" s="230">
        <f>IF(N306="základní",J306,0)</f>
        <v>0</v>
      </c>
      <c r="BF306" s="230">
        <f>IF(N306="snížená",J306,0)</f>
        <v>0</v>
      </c>
      <c r="BG306" s="230">
        <f>IF(N306="zákl. přenesená",J306,0)</f>
        <v>0</v>
      </c>
      <c r="BH306" s="230">
        <f>IF(N306="sníž. přenesená",J306,0)</f>
        <v>0</v>
      </c>
      <c r="BI306" s="230">
        <f>IF(N306="nulová",J306,0)</f>
        <v>0</v>
      </c>
      <c r="BJ306" s="17" t="s">
        <v>81</v>
      </c>
      <c r="BK306" s="230">
        <f>ROUND(I306*H306,2)</f>
        <v>0</v>
      </c>
      <c r="BL306" s="17" t="s">
        <v>2025</v>
      </c>
      <c r="BM306" s="229" t="s">
        <v>1294</v>
      </c>
    </row>
    <row r="307" s="2" customFormat="1">
      <c r="A307" s="38"/>
      <c r="B307" s="39"/>
      <c r="C307" s="40"/>
      <c r="D307" s="231" t="s">
        <v>163</v>
      </c>
      <c r="E307" s="40"/>
      <c r="F307" s="232" t="s">
        <v>2024</v>
      </c>
      <c r="G307" s="40"/>
      <c r="H307" s="40"/>
      <c r="I307" s="233"/>
      <c r="J307" s="40"/>
      <c r="K307" s="40"/>
      <c r="L307" s="44"/>
      <c r="M307" s="234"/>
      <c r="N307" s="235"/>
      <c r="O307" s="91"/>
      <c r="P307" s="91"/>
      <c r="Q307" s="91"/>
      <c r="R307" s="91"/>
      <c r="S307" s="91"/>
      <c r="T307" s="92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7" t="s">
        <v>163</v>
      </c>
      <c r="AU307" s="17" t="s">
        <v>81</v>
      </c>
    </row>
    <row r="308" s="12" customFormat="1" ht="25.92" customHeight="1">
      <c r="A308" s="12"/>
      <c r="B308" s="202"/>
      <c r="C308" s="203"/>
      <c r="D308" s="204" t="s">
        <v>72</v>
      </c>
      <c r="E308" s="205" t="s">
        <v>112</v>
      </c>
      <c r="F308" s="205" t="s">
        <v>1639</v>
      </c>
      <c r="G308" s="203"/>
      <c r="H308" s="203"/>
      <c r="I308" s="206"/>
      <c r="J308" s="207">
        <f>BK308</f>
        <v>0</v>
      </c>
      <c r="K308" s="203"/>
      <c r="L308" s="208"/>
      <c r="M308" s="209"/>
      <c r="N308" s="210"/>
      <c r="O308" s="210"/>
      <c r="P308" s="211">
        <f>SUM(P309:P334)</f>
        <v>0</v>
      </c>
      <c r="Q308" s="210"/>
      <c r="R308" s="211">
        <f>SUM(R309:R334)</f>
        <v>0</v>
      </c>
      <c r="S308" s="210"/>
      <c r="T308" s="212">
        <f>SUM(T309:T334)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13" t="s">
        <v>180</v>
      </c>
      <c r="AT308" s="214" t="s">
        <v>72</v>
      </c>
      <c r="AU308" s="214" t="s">
        <v>73</v>
      </c>
      <c r="AY308" s="213" t="s">
        <v>154</v>
      </c>
      <c r="BK308" s="215">
        <f>SUM(BK309:BK334)</f>
        <v>0</v>
      </c>
    </row>
    <row r="309" s="2" customFormat="1" ht="16.5" customHeight="1">
      <c r="A309" s="38"/>
      <c r="B309" s="39"/>
      <c r="C309" s="218" t="s">
        <v>671</v>
      </c>
      <c r="D309" s="218" t="s">
        <v>156</v>
      </c>
      <c r="E309" s="219" t="s">
        <v>2026</v>
      </c>
      <c r="F309" s="220" t="s">
        <v>2027</v>
      </c>
      <c r="G309" s="221" t="s">
        <v>1061</v>
      </c>
      <c r="H309" s="222">
        <v>1</v>
      </c>
      <c r="I309" s="223"/>
      <c r="J309" s="224">
        <f>ROUND(I309*H309,2)</f>
        <v>0</v>
      </c>
      <c r="K309" s="220" t="s">
        <v>1</v>
      </c>
      <c r="L309" s="44"/>
      <c r="M309" s="225" t="s">
        <v>1</v>
      </c>
      <c r="N309" s="226" t="s">
        <v>38</v>
      </c>
      <c r="O309" s="91"/>
      <c r="P309" s="227">
        <f>O309*H309</f>
        <v>0</v>
      </c>
      <c r="Q309" s="227">
        <v>0</v>
      </c>
      <c r="R309" s="227">
        <f>Q309*H309</f>
        <v>0</v>
      </c>
      <c r="S309" s="227">
        <v>0</v>
      </c>
      <c r="T309" s="228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29" t="s">
        <v>161</v>
      </c>
      <c r="AT309" s="229" t="s">
        <v>156</v>
      </c>
      <c r="AU309" s="229" t="s">
        <v>81</v>
      </c>
      <c r="AY309" s="17" t="s">
        <v>154</v>
      </c>
      <c r="BE309" s="230">
        <f>IF(N309="základní",J309,0)</f>
        <v>0</v>
      </c>
      <c r="BF309" s="230">
        <f>IF(N309="snížená",J309,0)</f>
        <v>0</v>
      </c>
      <c r="BG309" s="230">
        <f>IF(N309="zákl. přenesená",J309,0)</f>
        <v>0</v>
      </c>
      <c r="BH309" s="230">
        <f>IF(N309="sníž. přenesená",J309,0)</f>
        <v>0</v>
      </c>
      <c r="BI309" s="230">
        <f>IF(N309="nulová",J309,0)</f>
        <v>0</v>
      </c>
      <c r="BJ309" s="17" t="s">
        <v>81</v>
      </c>
      <c r="BK309" s="230">
        <f>ROUND(I309*H309,2)</f>
        <v>0</v>
      </c>
      <c r="BL309" s="17" t="s">
        <v>161</v>
      </c>
      <c r="BM309" s="229" t="s">
        <v>1297</v>
      </c>
    </row>
    <row r="310" s="2" customFormat="1">
      <c r="A310" s="38"/>
      <c r="B310" s="39"/>
      <c r="C310" s="40"/>
      <c r="D310" s="231" t="s">
        <v>163</v>
      </c>
      <c r="E310" s="40"/>
      <c r="F310" s="232" t="s">
        <v>2027</v>
      </c>
      <c r="G310" s="40"/>
      <c r="H310" s="40"/>
      <c r="I310" s="233"/>
      <c r="J310" s="40"/>
      <c r="K310" s="40"/>
      <c r="L310" s="44"/>
      <c r="M310" s="234"/>
      <c r="N310" s="235"/>
      <c r="O310" s="91"/>
      <c r="P310" s="91"/>
      <c r="Q310" s="91"/>
      <c r="R310" s="91"/>
      <c r="S310" s="91"/>
      <c r="T310" s="92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T310" s="17" t="s">
        <v>163</v>
      </c>
      <c r="AU310" s="17" t="s">
        <v>81</v>
      </c>
    </row>
    <row r="311" s="2" customFormat="1" ht="16.5" customHeight="1">
      <c r="A311" s="38"/>
      <c r="B311" s="39"/>
      <c r="C311" s="218" t="s">
        <v>676</v>
      </c>
      <c r="D311" s="218" t="s">
        <v>156</v>
      </c>
      <c r="E311" s="219" t="s">
        <v>2028</v>
      </c>
      <c r="F311" s="220" t="s">
        <v>2029</v>
      </c>
      <c r="G311" s="221" t="s">
        <v>1061</v>
      </c>
      <c r="H311" s="222">
        <v>1</v>
      </c>
      <c r="I311" s="223"/>
      <c r="J311" s="224">
        <f>ROUND(I311*H311,2)</f>
        <v>0</v>
      </c>
      <c r="K311" s="220" t="s">
        <v>1</v>
      </c>
      <c r="L311" s="44"/>
      <c r="M311" s="225" t="s">
        <v>1</v>
      </c>
      <c r="N311" s="226" t="s">
        <v>38</v>
      </c>
      <c r="O311" s="91"/>
      <c r="P311" s="227">
        <f>O311*H311</f>
        <v>0</v>
      </c>
      <c r="Q311" s="227">
        <v>0</v>
      </c>
      <c r="R311" s="227">
        <f>Q311*H311</f>
        <v>0</v>
      </c>
      <c r="S311" s="227">
        <v>0</v>
      </c>
      <c r="T311" s="228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29" t="s">
        <v>161</v>
      </c>
      <c r="AT311" s="229" t="s">
        <v>156</v>
      </c>
      <c r="AU311" s="229" t="s">
        <v>81</v>
      </c>
      <c r="AY311" s="17" t="s">
        <v>154</v>
      </c>
      <c r="BE311" s="230">
        <f>IF(N311="základní",J311,0)</f>
        <v>0</v>
      </c>
      <c r="BF311" s="230">
        <f>IF(N311="snížená",J311,0)</f>
        <v>0</v>
      </c>
      <c r="BG311" s="230">
        <f>IF(N311="zákl. přenesená",J311,0)</f>
        <v>0</v>
      </c>
      <c r="BH311" s="230">
        <f>IF(N311="sníž. přenesená",J311,0)</f>
        <v>0</v>
      </c>
      <c r="BI311" s="230">
        <f>IF(N311="nulová",J311,0)</f>
        <v>0</v>
      </c>
      <c r="BJ311" s="17" t="s">
        <v>81</v>
      </c>
      <c r="BK311" s="230">
        <f>ROUND(I311*H311,2)</f>
        <v>0</v>
      </c>
      <c r="BL311" s="17" t="s">
        <v>161</v>
      </c>
      <c r="BM311" s="229" t="s">
        <v>1300</v>
      </c>
    </row>
    <row r="312" s="2" customFormat="1">
      <c r="A312" s="38"/>
      <c r="B312" s="39"/>
      <c r="C312" s="40"/>
      <c r="D312" s="231" t="s">
        <v>163</v>
      </c>
      <c r="E312" s="40"/>
      <c r="F312" s="232" t="s">
        <v>2029</v>
      </c>
      <c r="G312" s="40"/>
      <c r="H312" s="40"/>
      <c r="I312" s="233"/>
      <c r="J312" s="40"/>
      <c r="K312" s="40"/>
      <c r="L312" s="44"/>
      <c r="M312" s="234"/>
      <c r="N312" s="235"/>
      <c r="O312" s="91"/>
      <c r="P312" s="91"/>
      <c r="Q312" s="91"/>
      <c r="R312" s="91"/>
      <c r="S312" s="91"/>
      <c r="T312" s="92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163</v>
      </c>
      <c r="AU312" s="17" t="s">
        <v>81</v>
      </c>
    </row>
    <row r="313" s="2" customFormat="1" ht="16.5" customHeight="1">
      <c r="A313" s="38"/>
      <c r="B313" s="39"/>
      <c r="C313" s="218" t="s">
        <v>682</v>
      </c>
      <c r="D313" s="218" t="s">
        <v>156</v>
      </c>
      <c r="E313" s="219" t="s">
        <v>1644</v>
      </c>
      <c r="F313" s="220" t="s">
        <v>1645</v>
      </c>
      <c r="G313" s="221" t="s">
        <v>1061</v>
      </c>
      <c r="H313" s="222">
        <v>1</v>
      </c>
      <c r="I313" s="223"/>
      <c r="J313" s="224">
        <f>ROUND(I313*H313,2)</f>
        <v>0</v>
      </c>
      <c r="K313" s="220" t="s">
        <v>1</v>
      </c>
      <c r="L313" s="44"/>
      <c r="M313" s="225" t="s">
        <v>1</v>
      </c>
      <c r="N313" s="226" t="s">
        <v>38</v>
      </c>
      <c r="O313" s="91"/>
      <c r="P313" s="227">
        <f>O313*H313</f>
        <v>0</v>
      </c>
      <c r="Q313" s="227">
        <v>0</v>
      </c>
      <c r="R313" s="227">
        <f>Q313*H313</f>
        <v>0</v>
      </c>
      <c r="S313" s="227">
        <v>0</v>
      </c>
      <c r="T313" s="228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29" t="s">
        <v>161</v>
      </c>
      <c r="AT313" s="229" t="s">
        <v>156</v>
      </c>
      <c r="AU313" s="229" t="s">
        <v>81</v>
      </c>
      <c r="AY313" s="17" t="s">
        <v>154</v>
      </c>
      <c r="BE313" s="230">
        <f>IF(N313="základní",J313,0)</f>
        <v>0</v>
      </c>
      <c r="BF313" s="230">
        <f>IF(N313="snížená",J313,0)</f>
        <v>0</v>
      </c>
      <c r="BG313" s="230">
        <f>IF(N313="zákl. přenesená",J313,0)</f>
        <v>0</v>
      </c>
      <c r="BH313" s="230">
        <f>IF(N313="sníž. přenesená",J313,0)</f>
        <v>0</v>
      </c>
      <c r="BI313" s="230">
        <f>IF(N313="nulová",J313,0)</f>
        <v>0</v>
      </c>
      <c r="BJ313" s="17" t="s">
        <v>81</v>
      </c>
      <c r="BK313" s="230">
        <f>ROUND(I313*H313,2)</f>
        <v>0</v>
      </c>
      <c r="BL313" s="17" t="s">
        <v>161</v>
      </c>
      <c r="BM313" s="229" t="s">
        <v>1303</v>
      </c>
    </row>
    <row r="314" s="2" customFormat="1">
      <c r="A314" s="38"/>
      <c r="B314" s="39"/>
      <c r="C314" s="40"/>
      <c r="D314" s="231" t="s">
        <v>163</v>
      </c>
      <c r="E314" s="40"/>
      <c r="F314" s="232" t="s">
        <v>1645</v>
      </c>
      <c r="G314" s="40"/>
      <c r="H314" s="40"/>
      <c r="I314" s="233"/>
      <c r="J314" s="40"/>
      <c r="K314" s="40"/>
      <c r="L314" s="44"/>
      <c r="M314" s="234"/>
      <c r="N314" s="235"/>
      <c r="O314" s="91"/>
      <c r="P314" s="91"/>
      <c r="Q314" s="91"/>
      <c r="R314" s="91"/>
      <c r="S314" s="91"/>
      <c r="T314" s="92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T314" s="17" t="s">
        <v>163</v>
      </c>
      <c r="AU314" s="17" t="s">
        <v>81</v>
      </c>
    </row>
    <row r="315" s="2" customFormat="1" ht="16.5" customHeight="1">
      <c r="A315" s="38"/>
      <c r="B315" s="39"/>
      <c r="C315" s="218" t="s">
        <v>687</v>
      </c>
      <c r="D315" s="218" t="s">
        <v>156</v>
      </c>
      <c r="E315" s="219" t="s">
        <v>1707</v>
      </c>
      <c r="F315" s="220" t="s">
        <v>2030</v>
      </c>
      <c r="G315" s="221" t="s">
        <v>1061</v>
      </c>
      <c r="H315" s="222">
        <v>1</v>
      </c>
      <c r="I315" s="223"/>
      <c r="J315" s="224">
        <f>ROUND(I315*H315,2)</f>
        <v>0</v>
      </c>
      <c r="K315" s="220" t="s">
        <v>1</v>
      </c>
      <c r="L315" s="44"/>
      <c r="M315" s="225" t="s">
        <v>1</v>
      </c>
      <c r="N315" s="226" t="s">
        <v>38</v>
      </c>
      <c r="O315" s="91"/>
      <c r="P315" s="227">
        <f>O315*H315</f>
        <v>0</v>
      </c>
      <c r="Q315" s="227">
        <v>0</v>
      </c>
      <c r="R315" s="227">
        <f>Q315*H315</f>
        <v>0</v>
      </c>
      <c r="S315" s="227">
        <v>0</v>
      </c>
      <c r="T315" s="228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29" t="s">
        <v>161</v>
      </c>
      <c r="AT315" s="229" t="s">
        <v>156</v>
      </c>
      <c r="AU315" s="229" t="s">
        <v>81</v>
      </c>
      <c r="AY315" s="17" t="s">
        <v>154</v>
      </c>
      <c r="BE315" s="230">
        <f>IF(N315="základní",J315,0)</f>
        <v>0</v>
      </c>
      <c r="BF315" s="230">
        <f>IF(N315="snížená",J315,0)</f>
        <v>0</v>
      </c>
      <c r="BG315" s="230">
        <f>IF(N315="zákl. přenesená",J315,0)</f>
        <v>0</v>
      </c>
      <c r="BH315" s="230">
        <f>IF(N315="sníž. přenesená",J315,0)</f>
        <v>0</v>
      </c>
      <c r="BI315" s="230">
        <f>IF(N315="nulová",J315,0)</f>
        <v>0</v>
      </c>
      <c r="BJ315" s="17" t="s">
        <v>81</v>
      </c>
      <c r="BK315" s="230">
        <f>ROUND(I315*H315,2)</f>
        <v>0</v>
      </c>
      <c r="BL315" s="17" t="s">
        <v>161</v>
      </c>
      <c r="BM315" s="229" t="s">
        <v>1306</v>
      </c>
    </row>
    <row r="316" s="2" customFormat="1">
      <c r="A316" s="38"/>
      <c r="B316" s="39"/>
      <c r="C316" s="40"/>
      <c r="D316" s="231" t="s">
        <v>163</v>
      </c>
      <c r="E316" s="40"/>
      <c r="F316" s="232" t="s">
        <v>2030</v>
      </c>
      <c r="G316" s="40"/>
      <c r="H316" s="40"/>
      <c r="I316" s="233"/>
      <c r="J316" s="40"/>
      <c r="K316" s="40"/>
      <c r="L316" s="44"/>
      <c r="M316" s="234"/>
      <c r="N316" s="235"/>
      <c r="O316" s="91"/>
      <c r="P316" s="91"/>
      <c r="Q316" s="91"/>
      <c r="R316" s="91"/>
      <c r="S316" s="91"/>
      <c r="T316" s="92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163</v>
      </c>
      <c r="AU316" s="17" t="s">
        <v>81</v>
      </c>
    </row>
    <row r="317" s="2" customFormat="1" ht="16.5" customHeight="1">
      <c r="A317" s="38"/>
      <c r="B317" s="39"/>
      <c r="C317" s="218" t="s">
        <v>692</v>
      </c>
      <c r="D317" s="218" t="s">
        <v>156</v>
      </c>
      <c r="E317" s="219" t="s">
        <v>2031</v>
      </c>
      <c r="F317" s="220" t="s">
        <v>2032</v>
      </c>
      <c r="G317" s="221" t="s">
        <v>1061</v>
      </c>
      <c r="H317" s="222">
        <v>1</v>
      </c>
      <c r="I317" s="223"/>
      <c r="J317" s="224">
        <f>ROUND(I317*H317,2)</f>
        <v>0</v>
      </c>
      <c r="K317" s="220" t="s">
        <v>1</v>
      </c>
      <c r="L317" s="44"/>
      <c r="M317" s="225" t="s">
        <v>1</v>
      </c>
      <c r="N317" s="226" t="s">
        <v>38</v>
      </c>
      <c r="O317" s="91"/>
      <c r="P317" s="227">
        <f>O317*H317</f>
        <v>0</v>
      </c>
      <c r="Q317" s="227">
        <v>0</v>
      </c>
      <c r="R317" s="227">
        <f>Q317*H317</f>
        <v>0</v>
      </c>
      <c r="S317" s="227">
        <v>0</v>
      </c>
      <c r="T317" s="228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29" t="s">
        <v>161</v>
      </c>
      <c r="AT317" s="229" t="s">
        <v>156</v>
      </c>
      <c r="AU317" s="229" t="s">
        <v>81</v>
      </c>
      <c r="AY317" s="17" t="s">
        <v>154</v>
      </c>
      <c r="BE317" s="230">
        <f>IF(N317="základní",J317,0)</f>
        <v>0</v>
      </c>
      <c r="BF317" s="230">
        <f>IF(N317="snížená",J317,0)</f>
        <v>0</v>
      </c>
      <c r="BG317" s="230">
        <f>IF(N317="zákl. přenesená",J317,0)</f>
        <v>0</v>
      </c>
      <c r="BH317" s="230">
        <f>IF(N317="sníž. přenesená",J317,0)</f>
        <v>0</v>
      </c>
      <c r="BI317" s="230">
        <f>IF(N317="nulová",J317,0)</f>
        <v>0</v>
      </c>
      <c r="BJ317" s="17" t="s">
        <v>81</v>
      </c>
      <c r="BK317" s="230">
        <f>ROUND(I317*H317,2)</f>
        <v>0</v>
      </c>
      <c r="BL317" s="17" t="s">
        <v>161</v>
      </c>
      <c r="BM317" s="229" t="s">
        <v>1309</v>
      </c>
    </row>
    <row r="318" s="2" customFormat="1">
      <c r="A318" s="38"/>
      <c r="B318" s="39"/>
      <c r="C318" s="40"/>
      <c r="D318" s="231" t="s">
        <v>163</v>
      </c>
      <c r="E318" s="40"/>
      <c r="F318" s="232" t="s">
        <v>2032</v>
      </c>
      <c r="G318" s="40"/>
      <c r="H318" s="40"/>
      <c r="I318" s="233"/>
      <c r="J318" s="40"/>
      <c r="K318" s="40"/>
      <c r="L318" s="44"/>
      <c r="M318" s="234"/>
      <c r="N318" s="235"/>
      <c r="O318" s="91"/>
      <c r="P318" s="91"/>
      <c r="Q318" s="91"/>
      <c r="R318" s="91"/>
      <c r="S318" s="91"/>
      <c r="T318" s="92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7" t="s">
        <v>163</v>
      </c>
      <c r="AU318" s="17" t="s">
        <v>81</v>
      </c>
    </row>
    <row r="319" s="2" customFormat="1" ht="16.5" customHeight="1">
      <c r="A319" s="38"/>
      <c r="B319" s="39"/>
      <c r="C319" s="218" t="s">
        <v>697</v>
      </c>
      <c r="D319" s="218" t="s">
        <v>156</v>
      </c>
      <c r="E319" s="219" t="s">
        <v>1711</v>
      </c>
      <c r="F319" s="220" t="s">
        <v>2033</v>
      </c>
      <c r="G319" s="221" t="s">
        <v>1061</v>
      </c>
      <c r="H319" s="222">
        <v>1</v>
      </c>
      <c r="I319" s="223"/>
      <c r="J319" s="224">
        <f>ROUND(I319*H319,2)</f>
        <v>0</v>
      </c>
      <c r="K319" s="220" t="s">
        <v>1</v>
      </c>
      <c r="L319" s="44"/>
      <c r="M319" s="225" t="s">
        <v>1</v>
      </c>
      <c r="N319" s="226" t="s">
        <v>38</v>
      </c>
      <c r="O319" s="91"/>
      <c r="P319" s="227">
        <f>O319*H319</f>
        <v>0</v>
      </c>
      <c r="Q319" s="227">
        <v>0</v>
      </c>
      <c r="R319" s="227">
        <f>Q319*H319</f>
        <v>0</v>
      </c>
      <c r="S319" s="227">
        <v>0</v>
      </c>
      <c r="T319" s="228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29" t="s">
        <v>161</v>
      </c>
      <c r="AT319" s="229" t="s">
        <v>156</v>
      </c>
      <c r="AU319" s="229" t="s">
        <v>81</v>
      </c>
      <c r="AY319" s="17" t="s">
        <v>154</v>
      </c>
      <c r="BE319" s="230">
        <f>IF(N319="základní",J319,0)</f>
        <v>0</v>
      </c>
      <c r="BF319" s="230">
        <f>IF(N319="snížená",J319,0)</f>
        <v>0</v>
      </c>
      <c r="BG319" s="230">
        <f>IF(N319="zákl. přenesená",J319,0)</f>
        <v>0</v>
      </c>
      <c r="BH319" s="230">
        <f>IF(N319="sníž. přenesená",J319,0)</f>
        <v>0</v>
      </c>
      <c r="BI319" s="230">
        <f>IF(N319="nulová",J319,0)</f>
        <v>0</v>
      </c>
      <c r="BJ319" s="17" t="s">
        <v>81</v>
      </c>
      <c r="BK319" s="230">
        <f>ROUND(I319*H319,2)</f>
        <v>0</v>
      </c>
      <c r="BL319" s="17" t="s">
        <v>161</v>
      </c>
      <c r="BM319" s="229" t="s">
        <v>1312</v>
      </c>
    </row>
    <row r="320" s="2" customFormat="1">
      <c r="A320" s="38"/>
      <c r="B320" s="39"/>
      <c r="C320" s="40"/>
      <c r="D320" s="231" t="s">
        <v>163</v>
      </c>
      <c r="E320" s="40"/>
      <c r="F320" s="232" t="s">
        <v>2033</v>
      </c>
      <c r="G320" s="40"/>
      <c r="H320" s="40"/>
      <c r="I320" s="233"/>
      <c r="J320" s="40"/>
      <c r="K320" s="40"/>
      <c r="L320" s="44"/>
      <c r="M320" s="234"/>
      <c r="N320" s="235"/>
      <c r="O320" s="91"/>
      <c r="P320" s="91"/>
      <c r="Q320" s="91"/>
      <c r="R320" s="91"/>
      <c r="S320" s="91"/>
      <c r="T320" s="92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163</v>
      </c>
      <c r="AU320" s="17" t="s">
        <v>81</v>
      </c>
    </row>
    <row r="321" s="2" customFormat="1" ht="16.5" customHeight="1">
      <c r="A321" s="38"/>
      <c r="B321" s="39"/>
      <c r="C321" s="218" t="s">
        <v>704</v>
      </c>
      <c r="D321" s="218" t="s">
        <v>156</v>
      </c>
      <c r="E321" s="219" t="s">
        <v>1655</v>
      </c>
      <c r="F321" s="220" t="s">
        <v>1656</v>
      </c>
      <c r="G321" s="221" t="s">
        <v>1061</v>
      </c>
      <c r="H321" s="222">
        <v>1</v>
      </c>
      <c r="I321" s="223"/>
      <c r="J321" s="224">
        <f>ROUND(I321*H321,2)</f>
        <v>0</v>
      </c>
      <c r="K321" s="220" t="s">
        <v>1</v>
      </c>
      <c r="L321" s="44"/>
      <c r="M321" s="225" t="s">
        <v>1</v>
      </c>
      <c r="N321" s="226" t="s">
        <v>38</v>
      </c>
      <c r="O321" s="91"/>
      <c r="P321" s="227">
        <f>O321*H321</f>
        <v>0</v>
      </c>
      <c r="Q321" s="227">
        <v>0</v>
      </c>
      <c r="R321" s="227">
        <f>Q321*H321</f>
        <v>0</v>
      </c>
      <c r="S321" s="227">
        <v>0</v>
      </c>
      <c r="T321" s="228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29" t="s">
        <v>161</v>
      </c>
      <c r="AT321" s="229" t="s">
        <v>156</v>
      </c>
      <c r="AU321" s="229" t="s">
        <v>81</v>
      </c>
      <c r="AY321" s="17" t="s">
        <v>154</v>
      </c>
      <c r="BE321" s="230">
        <f>IF(N321="základní",J321,0)</f>
        <v>0</v>
      </c>
      <c r="BF321" s="230">
        <f>IF(N321="snížená",J321,0)</f>
        <v>0</v>
      </c>
      <c r="BG321" s="230">
        <f>IF(N321="zákl. přenesená",J321,0)</f>
        <v>0</v>
      </c>
      <c r="BH321" s="230">
        <f>IF(N321="sníž. přenesená",J321,0)</f>
        <v>0</v>
      </c>
      <c r="BI321" s="230">
        <f>IF(N321="nulová",J321,0)</f>
        <v>0</v>
      </c>
      <c r="BJ321" s="17" t="s">
        <v>81</v>
      </c>
      <c r="BK321" s="230">
        <f>ROUND(I321*H321,2)</f>
        <v>0</v>
      </c>
      <c r="BL321" s="17" t="s">
        <v>161</v>
      </c>
      <c r="BM321" s="229" t="s">
        <v>1315</v>
      </c>
    </row>
    <row r="322" s="2" customFormat="1">
      <c r="A322" s="38"/>
      <c r="B322" s="39"/>
      <c r="C322" s="40"/>
      <c r="D322" s="231" t="s">
        <v>163</v>
      </c>
      <c r="E322" s="40"/>
      <c r="F322" s="232" t="s">
        <v>1656</v>
      </c>
      <c r="G322" s="40"/>
      <c r="H322" s="40"/>
      <c r="I322" s="233"/>
      <c r="J322" s="40"/>
      <c r="K322" s="40"/>
      <c r="L322" s="44"/>
      <c r="M322" s="234"/>
      <c r="N322" s="235"/>
      <c r="O322" s="91"/>
      <c r="P322" s="91"/>
      <c r="Q322" s="91"/>
      <c r="R322" s="91"/>
      <c r="S322" s="91"/>
      <c r="T322" s="92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163</v>
      </c>
      <c r="AU322" s="17" t="s">
        <v>81</v>
      </c>
    </row>
    <row r="323" s="2" customFormat="1" ht="16.5" customHeight="1">
      <c r="A323" s="38"/>
      <c r="B323" s="39"/>
      <c r="C323" s="218" t="s">
        <v>710</v>
      </c>
      <c r="D323" s="218" t="s">
        <v>156</v>
      </c>
      <c r="E323" s="219" t="s">
        <v>1658</v>
      </c>
      <c r="F323" s="220" t="s">
        <v>1659</v>
      </c>
      <c r="G323" s="221" t="s">
        <v>1061</v>
      </c>
      <c r="H323" s="222">
        <v>1</v>
      </c>
      <c r="I323" s="223"/>
      <c r="J323" s="224">
        <f>ROUND(I323*H323,2)</f>
        <v>0</v>
      </c>
      <c r="K323" s="220" t="s">
        <v>1</v>
      </c>
      <c r="L323" s="44"/>
      <c r="M323" s="225" t="s">
        <v>1</v>
      </c>
      <c r="N323" s="226" t="s">
        <v>38</v>
      </c>
      <c r="O323" s="91"/>
      <c r="P323" s="227">
        <f>O323*H323</f>
        <v>0</v>
      </c>
      <c r="Q323" s="227">
        <v>0</v>
      </c>
      <c r="R323" s="227">
        <f>Q323*H323</f>
        <v>0</v>
      </c>
      <c r="S323" s="227">
        <v>0</v>
      </c>
      <c r="T323" s="228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9" t="s">
        <v>161</v>
      </c>
      <c r="AT323" s="229" t="s">
        <v>156</v>
      </c>
      <c r="AU323" s="229" t="s">
        <v>81</v>
      </c>
      <c r="AY323" s="17" t="s">
        <v>154</v>
      </c>
      <c r="BE323" s="230">
        <f>IF(N323="základní",J323,0)</f>
        <v>0</v>
      </c>
      <c r="BF323" s="230">
        <f>IF(N323="snížená",J323,0)</f>
        <v>0</v>
      </c>
      <c r="BG323" s="230">
        <f>IF(N323="zákl. přenesená",J323,0)</f>
        <v>0</v>
      </c>
      <c r="BH323" s="230">
        <f>IF(N323="sníž. přenesená",J323,0)</f>
        <v>0</v>
      </c>
      <c r="BI323" s="230">
        <f>IF(N323="nulová",J323,0)</f>
        <v>0</v>
      </c>
      <c r="BJ323" s="17" t="s">
        <v>81</v>
      </c>
      <c r="BK323" s="230">
        <f>ROUND(I323*H323,2)</f>
        <v>0</v>
      </c>
      <c r="BL323" s="17" t="s">
        <v>161</v>
      </c>
      <c r="BM323" s="229" t="s">
        <v>1318</v>
      </c>
    </row>
    <row r="324" s="2" customFormat="1">
      <c r="A324" s="38"/>
      <c r="B324" s="39"/>
      <c r="C324" s="40"/>
      <c r="D324" s="231" t="s">
        <v>163</v>
      </c>
      <c r="E324" s="40"/>
      <c r="F324" s="232" t="s">
        <v>1659</v>
      </c>
      <c r="G324" s="40"/>
      <c r="H324" s="40"/>
      <c r="I324" s="233"/>
      <c r="J324" s="40"/>
      <c r="K324" s="40"/>
      <c r="L324" s="44"/>
      <c r="M324" s="234"/>
      <c r="N324" s="235"/>
      <c r="O324" s="91"/>
      <c r="P324" s="91"/>
      <c r="Q324" s="91"/>
      <c r="R324" s="91"/>
      <c r="S324" s="91"/>
      <c r="T324" s="92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17" t="s">
        <v>163</v>
      </c>
      <c r="AU324" s="17" t="s">
        <v>81</v>
      </c>
    </row>
    <row r="325" s="2" customFormat="1" ht="16.5" customHeight="1">
      <c r="A325" s="38"/>
      <c r="B325" s="39"/>
      <c r="C325" s="218" t="s">
        <v>715</v>
      </c>
      <c r="D325" s="218" t="s">
        <v>156</v>
      </c>
      <c r="E325" s="219" t="s">
        <v>1651</v>
      </c>
      <c r="F325" s="220" t="s">
        <v>1652</v>
      </c>
      <c r="G325" s="221" t="s">
        <v>1061</v>
      </c>
      <c r="H325" s="222">
        <v>1</v>
      </c>
      <c r="I325" s="223"/>
      <c r="J325" s="224">
        <f>ROUND(I325*H325,2)</f>
        <v>0</v>
      </c>
      <c r="K325" s="220" t="s">
        <v>1</v>
      </c>
      <c r="L325" s="44"/>
      <c r="M325" s="225" t="s">
        <v>1</v>
      </c>
      <c r="N325" s="226" t="s">
        <v>38</v>
      </c>
      <c r="O325" s="91"/>
      <c r="P325" s="227">
        <f>O325*H325</f>
        <v>0</v>
      </c>
      <c r="Q325" s="227">
        <v>0</v>
      </c>
      <c r="R325" s="227">
        <f>Q325*H325</f>
        <v>0</v>
      </c>
      <c r="S325" s="227">
        <v>0</v>
      </c>
      <c r="T325" s="228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29" t="s">
        <v>161</v>
      </c>
      <c r="AT325" s="229" t="s">
        <v>156</v>
      </c>
      <c r="AU325" s="229" t="s">
        <v>81</v>
      </c>
      <c r="AY325" s="17" t="s">
        <v>154</v>
      </c>
      <c r="BE325" s="230">
        <f>IF(N325="základní",J325,0)</f>
        <v>0</v>
      </c>
      <c r="BF325" s="230">
        <f>IF(N325="snížená",J325,0)</f>
        <v>0</v>
      </c>
      <c r="BG325" s="230">
        <f>IF(N325="zákl. přenesená",J325,0)</f>
        <v>0</v>
      </c>
      <c r="BH325" s="230">
        <f>IF(N325="sníž. přenesená",J325,0)</f>
        <v>0</v>
      </c>
      <c r="BI325" s="230">
        <f>IF(N325="nulová",J325,0)</f>
        <v>0</v>
      </c>
      <c r="BJ325" s="17" t="s">
        <v>81</v>
      </c>
      <c r="BK325" s="230">
        <f>ROUND(I325*H325,2)</f>
        <v>0</v>
      </c>
      <c r="BL325" s="17" t="s">
        <v>161</v>
      </c>
      <c r="BM325" s="229" t="s">
        <v>1321</v>
      </c>
    </row>
    <row r="326" s="2" customFormat="1">
      <c r="A326" s="38"/>
      <c r="B326" s="39"/>
      <c r="C326" s="40"/>
      <c r="D326" s="231" t="s">
        <v>163</v>
      </c>
      <c r="E326" s="40"/>
      <c r="F326" s="232" t="s">
        <v>1652</v>
      </c>
      <c r="G326" s="40"/>
      <c r="H326" s="40"/>
      <c r="I326" s="233"/>
      <c r="J326" s="40"/>
      <c r="K326" s="40"/>
      <c r="L326" s="44"/>
      <c r="M326" s="234"/>
      <c r="N326" s="235"/>
      <c r="O326" s="91"/>
      <c r="P326" s="91"/>
      <c r="Q326" s="91"/>
      <c r="R326" s="91"/>
      <c r="S326" s="91"/>
      <c r="T326" s="92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7" t="s">
        <v>163</v>
      </c>
      <c r="AU326" s="17" t="s">
        <v>81</v>
      </c>
    </row>
    <row r="327" s="2" customFormat="1" ht="16.5" customHeight="1">
      <c r="A327" s="38"/>
      <c r="B327" s="39"/>
      <c r="C327" s="218" t="s">
        <v>1166</v>
      </c>
      <c r="D327" s="218" t="s">
        <v>156</v>
      </c>
      <c r="E327" s="219" t="s">
        <v>1662</v>
      </c>
      <c r="F327" s="220" t="s">
        <v>1663</v>
      </c>
      <c r="G327" s="221" t="s">
        <v>1061</v>
      </c>
      <c r="H327" s="222">
        <v>1</v>
      </c>
      <c r="I327" s="223"/>
      <c r="J327" s="224">
        <f>ROUND(I327*H327,2)</f>
        <v>0</v>
      </c>
      <c r="K327" s="220" t="s">
        <v>1</v>
      </c>
      <c r="L327" s="44"/>
      <c r="M327" s="225" t="s">
        <v>1</v>
      </c>
      <c r="N327" s="226" t="s">
        <v>38</v>
      </c>
      <c r="O327" s="91"/>
      <c r="P327" s="227">
        <f>O327*H327</f>
        <v>0</v>
      </c>
      <c r="Q327" s="227">
        <v>0</v>
      </c>
      <c r="R327" s="227">
        <f>Q327*H327</f>
        <v>0</v>
      </c>
      <c r="S327" s="227">
        <v>0</v>
      </c>
      <c r="T327" s="228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29" t="s">
        <v>161</v>
      </c>
      <c r="AT327" s="229" t="s">
        <v>156</v>
      </c>
      <c r="AU327" s="229" t="s">
        <v>81</v>
      </c>
      <c r="AY327" s="17" t="s">
        <v>154</v>
      </c>
      <c r="BE327" s="230">
        <f>IF(N327="základní",J327,0)</f>
        <v>0</v>
      </c>
      <c r="BF327" s="230">
        <f>IF(N327="snížená",J327,0)</f>
        <v>0</v>
      </c>
      <c r="BG327" s="230">
        <f>IF(N327="zákl. přenesená",J327,0)</f>
        <v>0</v>
      </c>
      <c r="BH327" s="230">
        <f>IF(N327="sníž. přenesená",J327,0)</f>
        <v>0</v>
      </c>
      <c r="BI327" s="230">
        <f>IF(N327="nulová",J327,0)</f>
        <v>0</v>
      </c>
      <c r="BJ327" s="17" t="s">
        <v>81</v>
      </c>
      <c r="BK327" s="230">
        <f>ROUND(I327*H327,2)</f>
        <v>0</v>
      </c>
      <c r="BL327" s="17" t="s">
        <v>161</v>
      </c>
      <c r="BM327" s="229" t="s">
        <v>1324</v>
      </c>
    </row>
    <row r="328" s="2" customFormat="1">
      <c r="A328" s="38"/>
      <c r="B328" s="39"/>
      <c r="C328" s="40"/>
      <c r="D328" s="231" t="s">
        <v>163</v>
      </c>
      <c r="E328" s="40"/>
      <c r="F328" s="232" t="s">
        <v>1663</v>
      </c>
      <c r="G328" s="40"/>
      <c r="H328" s="40"/>
      <c r="I328" s="233"/>
      <c r="J328" s="40"/>
      <c r="K328" s="40"/>
      <c r="L328" s="44"/>
      <c r="M328" s="234"/>
      <c r="N328" s="235"/>
      <c r="O328" s="91"/>
      <c r="P328" s="91"/>
      <c r="Q328" s="91"/>
      <c r="R328" s="91"/>
      <c r="S328" s="91"/>
      <c r="T328" s="92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T328" s="17" t="s">
        <v>163</v>
      </c>
      <c r="AU328" s="17" t="s">
        <v>81</v>
      </c>
    </row>
    <row r="329" s="2" customFormat="1" ht="24.15" customHeight="1">
      <c r="A329" s="38"/>
      <c r="B329" s="39"/>
      <c r="C329" s="218" t="s">
        <v>1325</v>
      </c>
      <c r="D329" s="218" t="s">
        <v>156</v>
      </c>
      <c r="E329" s="219" t="s">
        <v>1672</v>
      </c>
      <c r="F329" s="220" t="s">
        <v>1673</v>
      </c>
      <c r="G329" s="221" t="s">
        <v>1061</v>
      </c>
      <c r="H329" s="222">
        <v>1</v>
      </c>
      <c r="I329" s="223"/>
      <c r="J329" s="224">
        <f>ROUND(I329*H329,2)</f>
        <v>0</v>
      </c>
      <c r="K329" s="220" t="s">
        <v>1</v>
      </c>
      <c r="L329" s="44"/>
      <c r="M329" s="225" t="s">
        <v>1</v>
      </c>
      <c r="N329" s="226" t="s">
        <v>38</v>
      </c>
      <c r="O329" s="91"/>
      <c r="P329" s="227">
        <f>O329*H329</f>
        <v>0</v>
      </c>
      <c r="Q329" s="227">
        <v>0</v>
      </c>
      <c r="R329" s="227">
        <f>Q329*H329</f>
        <v>0</v>
      </c>
      <c r="S329" s="227">
        <v>0</v>
      </c>
      <c r="T329" s="228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29" t="s">
        <v>161</v>
      </c>
      <c r="AT329" s="229" t="s">
        <v>156</v>
      </c>
      <c r="AU329" s="229" t="s">
        <v>81</v>
      </c>
      <c r="AY329" s="17" t="s">
        <v>154</v>
      </c>
      <c r="BE329" s="230">
        <f>IF(N329="základní",J329,0)</f>
        <v>0</v>
      </c>
      <c r="BF329" s="230">
        <f>IF(N329="snížená",J329,0)</f>
        <v>0</v>
      </c>
      <c r="BG329" s="230">
        <f>IF(N329="zákl. přenesená",J329,0)</f>
        <v>0</v>
      </c>
      <c r="BH329" s="230">
        <f>IF(N329="sníž. přenesená",J329,0)</f>
        <v>0</v>
      </c>
      <c r="BI329" s="230">
        <f>IF(N329="nulová",J329,0)</f>
        <v>0</v>
      </c>
      <c r="BJ329" s="17" t="s">
        <v>81</v>
      </c>
      <c r="BK329" s="230">
        <f>ROUND(I329*H329,2)</f>
        <v>0</v>
      </c>
      <c r="BL329" s="17" t="s">
        <v>161</v>
      </c>
      <c r="BM329" s="229" t="s">
        <v>1328</v>
      </c>
    </row>
    <row r="330" s="2" customFormat="1">
      <c r="A330" s="38"/>
      <c r="B330" s="39"/>
      <c r="C330" s="40"/>
      <c r="D330" s="231" t="s">
        <v>163</v>
      </c>
      <c r="E330" s="40"/>
      <c r="F330" s="232" t="s">
        <v>1673</v>
      </c>
      <c r="G330" s="40"/>
      <c r="H330" s="40"/>
      <c r="I330" s="233"/>
      <c r="J330" s="40"/>
      <c r="K330" s="40"/>
      <c r="L330" s="44"/>
      <c r="M330" s="234"/>
      <c r="N330" s="235"/>
      <c r="O330" s="91"/>
      <c r="P330" s="91"/>
      <c r="Q330" s="91"/>
      <c r="R330" s="91"/>
      <c r="S330" s="91"/>
      <c r="T330" s="92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163</v>
      </c>
      <c r="AU330" s="17" t="s">
        <v>81</v>
      </c>
    </row>
    <row r="331" s="2" customFormat="1" ht="33" customHeight="1">
      <c r="A331" s="38"/>
      <c r="B331" s="39"/>
      <c r="C331" s="218" t="s">
        <v>1169</v>
      </c>
      <c r="D331" s="218" t="s">
        <v>156</v>
      </c>
      <c r="E331" s="219" t="s">
        <v>1665</v>
      </c>
      <c r="F331" s="220" t="s">
        <v>1666</v>
      </c>
      <c r="G331" s="221" t="s">
        <v>1061</v>
      </c>
      <c r="H331" s="222">
        <v>1</v>
      </c>
      <c r="I331" s="223"/>
      <c r="J331" s="224">
        <f>ROUND(I331*H331,2)</f>
        <v>0</v>
      </c>
      <c r="K331" s="220" t="s">
        <v>1</v>
      </c>
      <c r="L331" s="44"/>
      <c r="M331" s="225" t="s">
        <v>1</v>
      </c>
      <c r="N331" s="226" t="s">
        <v>38</v>
      </c>
      <c r="O331" s="91"/>
      <c r="P331" s="227">
        <f>O331*H331</f>
        <v>0</v>
      </c>
      <c r="Q331" s="227">
        <v>0</v>
      </c>
      <c r="R331" s="227">
        <f>Q331*H331</f>
        <v>0</v>
      </c>
      <c r="S331" s="227">
        <v>0</v>
      </c>
      <c r="T331" s="228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29" t="s">
        <v>161</v>
      </c>
      <c r="AT331" s="229" t="s">
        <v>156</v>
      </c>
      <c r="AU331" s="229" t="s">
        <v>81</v>
      </c>
      <c r="AY331" s="17" t="s">
        <v>154</v>
      </c>
      <c r="BE331" s="230">
        <f>IF(N331="základní",J331,0)</f>
        <v>0</v>
      </c>
      <c r="BF331" s="230">
        <f>IF(N331="snížená",J331,0)</f>
        <v>0</v>
      </c>
      <c r="BG331" s="230">
        <f>IF(N331="zákl. přenesená",J331,0)</f>
        <v>0</v>
      </c>
      <c r="BH331" s="230">
        <f>IF(N331="sníž. přenesená",J331,0)</f>
        <v>0</v>
      </c>
      <c r="BI331" s="230">
        <f>IF(N331="nulová",J331,0)</f>
        <v>0</v>
      </c>
      <c r="BJ331" s="17" t="s">
        <v>81</v>
      </c>
      <c r="BK331" s="230">
        <f>ROUND(I331*H331,2)</f>
        <v>0</v>
      </c>
      <c r="BL331" s="17" t="s">
        <v>161</v>
      </c>
      <c r="BM331" s="229" t="s">
        <v>1331</v>
      </c>
    </row>
    <row r="332" s="2" customFormat="1">
      <c r="A332" s="38"/>
      <c r="B332" s="39"/>
      <c r="C332" s="40"/>
      <c r="D332" s="231" t="s">
        <v>163</v>
      </c>
      <c r="E332" s="40"/>
      <c r="F332" s="232" t="s">
        <v>1666</v>
      </c>
      <c r="G332" s="40"/>
      <c r="H332" s="40"/>
      <c r="I332" s="233"/>
      <c r="J332" s="40"/>
      <c r="K332" s="40"/>
      <c r="L332" s="44"/>
      <c r="M332" s="234"/>
      <c r="N332" s="235"/>
      <c r="O332" s="91"/>
      <c r="P332" s="91"/>
      <c r="Q332" s="91"/>
      <c r="R332" s="91"/>
      <c r="S332" s="91"/>
      <c r="T332" s="92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163</v>
      </c>
      <c r="AU332" s="17" t="s">
        <v>81</v>
      </c>
    </row>
    <row r="333" s="2" customFormat="1" ht="24.15" customHeight="1">
      <c r="A333" s="38"/>
      <c r="B333" s="39"/>
      <c r="C333" s="218" t="s">
        <v>1332</v>
      </c>
      <c r="D333" s="218" t="s">
        <v>156</v>
      </c>
      <c r="E333" s="219" t="s">
        <v>1669</v>
      </c>
      <c r="F333" s="220" t="s">
        <v>1670</v>
      </c>
      <c r="G333" s="221" t="s">
        <v>1061</v>
      </c>
      <c r="H333" s="222">
        <v>1</v>
      </c>
      <c r="I333" s="223"/>
      <c r="J333" s="224">
        <f>ROUND(I333*H333,2)</f>
        <v>0</v>
      </c>
      <c r="K333" s="220" t="s">
        <v>1</v>
      </c>
      <c r="L333" s="44"/>
      <c r="M333" s="225" t="s">
        <v>1</v>
      </c>
      <c r="N333" s="226" t="s">
        <v>38</v>
      </c>
      <c r="O333" s="91"/>
      <c r="P333" s="227">
        <f>O333*H333</f>
        <v>0</v>
      </c>
      <c r="Q333" s="227">
        <v>0</v>
      </c>
      <c r="R333" s="227">
        <f>Q333*H333</f>
        <v>0</v>
      </c>
      <c r="S333" s="227">
        <v>0</v>
      </c>
      <c r="T333" s="228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29" t="s">
        <v>161</v>
      </c>
      <c r="AT333" s="229" t="s">
        <v>156</v>
      </c>
      <c r="AU333" s="229" t="s">
        <v>81</v>
      </c>
      <c r="AY333" s="17" t="s">
        <v>154</v>
      </c>
      <c r="BE333" s="230">
        <f>IF(N333="základní",J333,0)</f>
        <v>0</v>
      </c>
      <c r="BF333" s="230">
        <f>IF(N333="snížená",J333,0)</f>
        <v>0</v>
      </c>
      <c r="BG333" s="230">
        <f>IF(N333="zákl. přenesená",J333,0)</f>
        <v>0</v>
      </c>
      <c r="BH333" s="230">
        <f>IF(N333="sníž. přenesená",J333,0)</f>
        <v>0</v>
      </c>
      <c r="BI333" s="230">
        <f>IF(N333="nulová",J333,0)</f>
        <v>0</v>
      </c>
      <c r="BJ333" s="17" t="s">
        <v>81</v>
      </c>
      <c r="BK333" s="230">
        <f>ROUND(I333*H333,2)</f>
        <v>0</v>
      </c>
      <c r="BL333" s="17" t="s">
        <v>161</v>
      </c>
      <c r="BM333" s="229" t="s">
        <v>1335</v>
      </c>
    </row>
    <row r="334" s="2" customFormat="1">
      <c r="A334" s="38"/>
      <c r="B334" s="39"/>
      <c r="C334" s="40"/>
      <c r="D334" s="231" t="s">
        <v>163</v>
      </c>
      <c r="E334" s="40"/>
      <c r="F334" s="232" t="s">
        <v>1670</v>
      </c>
      <c r="G334" s="40"/>
      <c r="H334" s="40"/>
      <c r="I334" s="233"/>
      <c r="J334" s="40"/>
      <c r="K334" s="40"/>
      <c r="L334" s="44"/>
      <c r="M334" s="280"/>
      <c r="N334" s="281"/>
      <c r="O334" s="282"/>
      <c r="P334" s="282"/>
      <c r="Q334" s="282"/>
      <c r="R334" s="282"/>
      <c r="S334" s="282"/>
      <c r="T334" s="283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T334" s="17" t="s">
        <v>163</v>
      </c>
      <c r="AU334" s="17" t="s">
        <v>81</v>
      </c>
    </row>
    <row r="335" s="2" customFormat="1" ht="6.96" customHeight="1">
      <c r="A335" s="38"/>
      <c r="B335" s="66"/>
      <c r="C335" s="67"/>
      <c r="D335" s="67"/>
      <c r="E335" s="67"/>
      <c r="F335" s="67"/>
      <c r="G335" s="67"/>
      <c r="H335" s="67"/>
      <c r="I335" s="67"/>
      <c r="J335" s="67"/>
      <c r="K335" s="67"/>
      <c r="L335" s="44"/>
      <c r="M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</row>
  </sheetData>
  <sheetProtection sheet="1" autoFilter="0" formatColumns="0" formatRows="0" objects="1" scenarios="1" spinCount="100000" saltValue="0ogO7GlE57tXO9rmNQfwRNtv7VvkNuGyZkeT+5RqZfeisKuVVb9rbFk0Hy5Yo1Jo7B4a/8q69IMrmleeEN/ubA==" hashValue="4AERLknuaRHzZT3RalZ8uAztvCzFkt8f7kvWZjSqRZKcA5oVdZVoGYhZJS+H9MPISz5EYk1d2wa6x56p94xpQA==" algorithmName="SHA-512" password="CC35"/>
  <autoFilter ref="C121:K334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110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114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Frigoexim, SO 105 Kotelna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115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2034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13. 1. 2026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ROUND((SUM(BE125:BE336)),  2)</f>
        <v>0</v>
      </c>
      <c r="G33" s="38"/>
      <c r="H33" s="38"/>
      <c r="I33" s="155">
        <v>0.20999999999999999</v>
      </c>
      <c r="J33" s="154">
        <f>ROUND(((SUM(BE125:BE336))*I33),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ROUND((SUM(BF125:BF336)),  2)</f>
        <v>0</v>
      </c>
      <c r="G34" s="38"/>
      <c r="H34" s="38"/>
      <c r="I34" s="155">
        <v>0.12</v>
      </c>
      <c r="J34" s="154">
        <f>ROUND(((SUM(BF125:BF336))*I34),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ROUND((SUM(BG125:BG336)),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ROUND((SUM(BH125:BH336)),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ROUND((SUM(BI125:BI336)),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Frigoexim, SO 105 Kotelna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115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10 - Akumulace ÚT a Ohřev TUV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13. 1. 2026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118</v>
      </c>
      <c r="D94" s="176"/>
      <c r="E94" s="176"/>
      <c r="F94" s="176"/>
      <c r="G94" s="176"/>
      <c r="H94" s="176"/>
      <c r="I94" s="176"/>
      <c r="J94" s="177" t="s">
        <v>119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120</v>
      </c>
      <c r="D96" s="40"/>
      <c r="E96" s="40"/>
      <c r="F96" s="40"/>
      <c r="G96" s="40"/>
      <c r="H96" s="40"/>
      <c r="I96" s="40"/>
      <c r="J96" s="110">
        <f>J125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121</v>
      </c>
    </row>
    <row r="97" s="9" customFormat="1" ht="24.96" customHeight="1">
      <c r="A97" s="9"/>
      <c r="B97" s="179"/>
      <c r="C97" s="180"/>
      <c r="D97" s="181" t="s">
        <v>1046</v>
      </c>
      <c r="E97" s="182"/>
      <c r="F97" s="182"/>
      <c r="G97" s="182"/>
      <c r="H97" s="182"/>
      <c r="I97" s="182"/>
      <c r="J97" s="183">
        <f>J126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1047</v>
      </c>
      <c r="E98" s="182"/>
      <c r="F98" s="182"/>
      <c r="G98" s="182"/>
      <c r="H98" s="182"/>
      <c r="I98" s="182"/>
      <c r="J98" s="183">
        <f>J165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1048</v>
      </c>
      <c r="E99" s="182"/>
      <c r="F99" s="182"/>
      <c r="G99" s="182"/>
      <c r="H99" s="182"/>
      <c r="I99" s="182"/>
      <c r="J99" s="183">
        <f>J188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9"/>
      <c r="C100" s="180"/>
      <c r="D100" s="181" t="s">
        <v>1049</v>
      </c>
      <c r="E100" s="182"/>
      <c r="F100" s="182"/>
      <c r="G100" s="182"/>
      <c r="H100" s="182"/>
      <c r="I100" s="182"/>
      <c r="J100" s="183">
        <f>J213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9"/>
      <c r="C101" s="180"/>
      <c r="D101" s="181" t="s">
        <v>1051</v>
      </c>
      <c r="E101" s="182"/>
      <c r="F101" s="182"/>
      <c r="G101" s="182"/>
      <c r="H101" s="182"/>
      <c r="I101" s="182"/>
      <c r="J101" s="183">
        <f>J220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9"/>
      <c r="C102" s="180"/>
      <c r="D102" s="181" t="s">
        <v>1052</v>
      </c>
      <c r="E102" s="182"/>
      <c r="F102" s="182"/>
      <c r="G102" s="182"/>
      <c r="H102" s="182"/>
      <c r="I102" s="182"/>
      <c r="J102" s="183">
        <f>J237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9"/>
      <c r="C103" s="180"/>
      <c r="D103" s="181" t="s">
        <v>2035</v>
      </c>
      <c r="E103" s="182"/>
      <c r="F103" s="182"/>
      <c r="G103" s="182"/>
      <c r="H103" s="182"/>
      <c r="I103" s="182"/>
      <c r="J103" s="183">
        <f>J282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9"/>
      <c r="C104" s="180"/>
      <c r="D104" s="181" t="s">
        <v>2036</v>
      </c>
      <c r="E104" s="182"/>
      <c r="F104" s="182"/>
      <c r="G104" s="182"/>
      <c r="H104" s="182"/>
      <c r="I104" s="182"/>
      <c r="J104" s="183">
        <f>J287</f>
        <v>0</v>
      </c>
      <c r="K104" s="180"/>
      <c r="L104" s="18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79"/>
      <c r="C105" s="180"/>
      <c r="D105" s="181" t="s">
        <v>1058</v>
      </c>
      <c r="E105" s="182"/>
      <c r="F105" s="182"/>
      <c r="G105" s="182"/>
      <c r="H105" s="182"/>
      <c r="I105" s="182"/>
      <c r="J105" s="183">
        <f>J318</f>
        <v>0</v>
      </c>
      <c r="K105" s="180"/>
      <c r="L105" s="18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139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174" t="str">
        <f>E7</f>
        <v>Frigoexim, SO 105 Kotelna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115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E9</f>
        <v>10 - Akumulace ÚT a Ohřev TUV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F12</f>
        <v xml:space="preserve"> </v>
      </c>
      <c r="G119" s="40"/>
      <c r="H119" s="40"/>
      <c r="I119" s="32" t="s">
        <v>22</v>
      </c>
      <c r="J119" s="79" t="str">
        <f>IF(J12="","",J12)</f>
        <v>13. 1. 2026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40"/>
      <c r="E121" s="40"/>
      <c r="F121" s="27" t="str">
        <f>E15</f>
        <v xml:space="preserve"> </v>
      </c>
      <c r="G121" s="40"/>
      <c r="H121" s="40"/>
      <c r="I121" s="32" t="s">
        <v>29</v>
      </c>
      <c r="J121" s="36" t="str">
        <f>E21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27</v>
      </c>
      <c r="D122" s="40"/>
      <c r="E122" s="40"/>
      <c r="F122" s="27" t="str">
        <f>IF(E18="","",E18)</f>
        <v>Vyplň údaj</v>
      </c>
      <c r="G122" s="40"/>
      <c r="H122" s="40"/>
      <c r="I122" s="32" t="s">
        <v>31</v>
      </c>
      <c r="J122" s="36" t="str">
        <f>E24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1"/>
      <c r="B124" s="192"/>
      <c r="C124" s="193" t="s">
        <v>140</v>
      </c>
      <c r="D124" s="194" t="s">
        <v>58</v>
      </c>
      <c r="E124" s="194" t="s">
        <v>54</v>
      </c>
      <c r="F124" s="194" t="s">
        <v>55</v>
      </c>
      <c r="G124" s="194" t="s">
        <v>141</v>
      </c>
      <c r="H124" s="194" t="s">
        <v>142</v>
      </c>
      <c r="I124" s="194" t="s">
        <v>143</v>
      </c>
      <c r="J124" s="194" t="s">
        <v>119</v>
      </c>
      <c r="K124" s="195" t="s">
        <v>144</v>
      </c>
      <c r="L124" s="196"/>
      <c r="M124" s="100" t="s">
        <v>1</v>
      </c>
      <c r="N124" s="101" t="s">
        <v>37</v>
      </c>
      <c r="O124" s="101" t="s">
        <v>145</v>
      </c>
      <c r="P124" s="101" t="s">
        <v>146</v>
      </c>
      <c r="Q124" s="101" t="s">
        <v>147</v>
      </c>
      <c r="R124" s="101" t="s">
        <v>148</v>
      </c>
      <c r="S124" s="101" t="s">
        <v>149</v>
      </c>
      <c r="T124" s="102" t="s">
        <v>150</v>
      </c>
      <c r="U124" s="191"/>
      <c r="V124" s="191"/>
      <c r="W124" s="191"/>
      <c r="X124" s="191"/>
      <c r="Y124" s="191"/>
      <c r="Z124" s="191"/>
      <c r="AA124" s="191"/>
      <c r="AB124" s="191"/>
      <c r="AC124" s="191"/>
      <c r="AD124" s="191"/>
      <c r="AE124" s="191"/>
    </row>
    <row r="125" s="2" customFormat="1" ht="22.8" customHeight="1">
      <c r="A125" s="38"/>
      <c r="B125" s="39"/>
      <c r="C125" s="107" t="s">
        <v>151</v>
      </c>
      <c r="D125" s="40"/>
      <c r="E125" s="40"/>
      <c r="F125" s="40"/>
      <c r="G125" s="40"/>
      <c r="H125" s="40"/>
      <c r="I125" s="40"/>
      <c r="J125" s="197">
        <f>BK125</f>
        <v>0</v>
      </c>
      <c r="K125" s="40"/>
      <c r="L125" s="44"/>
      <c r="M125" s="103"/>
      <c r="N125" s="198"/>
      <c r="O125" s="104"/>
      <c r="P125" s="199">
        <f>P126+P165+P188+P213+P220+P237+P282+P287+P318</f>
        <v>0</v>
      </c>
      <c r="Q125" s="104"/>
      <c r="R125" s="199">
        <f>R126+R165+R188+R213+R220+R237+R282+R287+R318</f>
        <v>0</v>
      </c>
      <c r="S125" s="104"/>
      <c r="T125" s="200">
        <f>T126+T165+T188+T213+T220+T237+T282+T287+T318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72</v>
      </c>
      <c r="AU125" s="17" t="s">
        <v>121</v>
      </c>
      <c r="BK125" s="201">
        <f>BK126+BK165+BK188+BK213+BK220+BK237+BK282+BK287+BK318</f>
        <v>0</v>
      </c>
    </row>
    <row r="126" s="12" customFormat="1" ht="25.92" customHeight="1">
      <c r="A126" s="12"/>
      <c r="B126" s="202"/>
      <c r="C126" s="203"/>
      <c r="D126" s="204" t="s">
        <v>72</v>
      </c>
      <c r="E126" s="205" t="s">
        <v>599</v>
      </c>
      <c r="F126" s="205" t="s">
        <v>600</v>
      </c>
      <c r="G126" s="203"/>
      <c r="H126" s="203"/>
      <c r="I126" s="206"/>
      <c r="J126" s="207">
        <f>BK126</f>
        <v>0</v>
      </c>
      <c r="K126" s="203"/>
      <c r="L126" s="208"/>
      <c r="M126" s="209"/>
      <c r="N126" s="210"/>
      <c r="O126" s="210"/>
      <c r="P126" s="211">
        <f>SUM(P127:P164)</f>
        <v>0</v>
      </c>
      <c r="Q126" s="210"/>
      <c r="R126" s="211">
        <f>SUM(R127:R164)</f>
        <v>0</v>
      </c>
      <c r="S126" s="210"/>
      <c r="T126" s="212">
        <f>SUM(T127:T164)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83</v>
      </c>
      <c r="AT126" s="214" t="s">
        <v>72</v>
      </c>
      <c r="AU126" s="214" t="s">
        <v>73</v>
      </c>
      <c r="AY126" s="213" t="s">
        <v>154</v>
      </c>
      <c r="BK126" s="215">
        <f>SUM(BK127:BK164)</f>
        <v>0</v>
      </c>
    </row>
    <row r="127" s="2" customFormat="1" ht="16.5" customHeight="1">
      <c r="A127" s="38"/>
      <c r="B127" s="39"/>
      <c r="C127" s="258" t="s">
        <v>81</v>
      </c>
      <c r="D127" s="258" t="s">
        <v>248</v>
      </c>
      <c r="E127" s="259" t="s">
        <v>2037</v>
      </c>
      <c r="F127" s="260" t="s">
        <v>2038</v>
      </c>
      <c r="G127" s="261" t="s">
        <v>1061</v>
      </c>
      <c r="H127" s="262">
        <v>2</v>
      </c>
      <c r="I127" s="263"/>
      <c r="J127" s="264">
        <f>ROUND(I127*H127,2)</f>
        <v>0</v>
      </c>
      <c r="K127" s="260" t="s">
        <v>1</v>
      </c>
      <c r="L127" s="265"/>
      <c r="M127" s="266" t="s">
        <v>1</v>
      </c>
      <c r="N127" s="267" t="s">
        <v>38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335</v>
      </c>
      <c r="AT127" s="229" t="s">
        <v>248</v>
      </c>
      <c r="AU127" s="229" t="s">
        <v>81</v>
      </c>
      <c r="AY127" s="17" t="s">
        <v>154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81</v>
      </c>
      <c r="BK127" s="230">
        <f>ROUND(I127*H127,2)</f>
        <v>0</v>
      </c>
      <c r="BL127" s="17" t="s">
        <v>247</v>
      </c>
      <c r="BM127" s="229" t="s">
        <v>83</v>
      </c>
    </row>
    <row r="128" s="2" customFormat="1">
      <c r="A128" s="38"/>
      <c r="B128" s="39"/>
      <c r="C128" s="40"/>
      <c r="D128" s="231" t="s">
        <v>163</v>
      </c>
      <c r="E128" s="40"/>
      <c r="F128" s="232" t="s">
        <v>2038</v>
      </c>
      <c r="G128" s="40"/>
      <c r="H128" s="40"/>
      <c r="I128" s="233"/>
      <c r="J128" s="40"/>
      <c r="K128" s="40"/>
      <c r="L128" s="44"/>
      <c r="M128" s="234"/>
      <c r="N128" s="235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163</v>
      </c>
      <c r="AU128" s="17" t="s">
        <v>81</v>
      </c>
    </row>
    <row r="129" s="2" customFormat="1" ht="24.15" customHeight="1">
      <c r="A129" s="38"/>
      <c r="B129" s="39"/>
      <c r="C129" s="258" t="s">
        <v>83</v>
      </c>
      <c r="D129" s="258" t="s">
        <v>248</v>
      </c>
      <c r="E129" s="259" t="s">
        <v>1066</v>
      </c>
      <c r="F129" s="260" t="s">
        <v>1067</v>
      </c>
      <c r="G129" s="261" t="s">
        <v>433</v>
      </c>
      <c r="H129" s="262">
        <v>24</v>
      </c>
      <c r="I129" s="263"/>
      <c r="J129" s="264">
        <f>ROUND(I129*H129,2)</f>
        <v>0</v>
      </c>
      <c r="K129" s="260" t="s">
        <v>1</v>
      </c>
      <c r="L129" s="265"/>
      <c r="M129" s="266" t="s">
        <v>1</v>
      </c>
      <c r="N129" s="267" t="s">
        <v>38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335</v>
      </c>
      <c r="AT129" s="229" t="s">
        <v>248</v>
      </c>
      <c r="AU129" s="229" t="s">
        <v>81</v>
      </c>
      <c r="AY129" s="17" t="s">
        <v>154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81</v>
      </c>
      <c r="BK129" s="230">
        <f>ROUND(I129*H129,2)</f>
        <v>0</v>
      </c>
      <c r="BL129" s="17" t="s">
        <v>247</v>
      </c>
      <c r="BM129" s="229" t="s">
        <v>161</v>
      </c>
    </row>
    <row r="130" s="2" customFormat="1">
      <c r="A130" s="38"/>
      <c r="B130" s="39"/>
      <c r="C130" s="40"/>
      <c r="D130" s="231" t="s">
        <v>163</v>
      </c>
      <c r="E130" s="40"/>
      <c r="F130" s="232" t="s">
        <v>1067</v>
      </c>
      <c r="G130" s="40"/>
      <c r="H130" s="40"/>
      <c r="I130" s="233"/>
      <c r="J130" s="40"/>
      <c r="K130" s="40"/>
      <c r="L130" s="44"/>
      <c r="M130" s="234"/>
      <c r="N130" s="235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163</v>
      </c>
      <c r="AU130" s="17" t="s">
        <v>81</v>
      </c>
    </row>
    <row r="131" s="2" customFormat="1" ht="24.15" customHeight="1">
      <c r="A131" s="38"/>
      <c r="B131" s="39"/>
      <c r="C131" s="258" t="s">
        <v>169</v>
      </c>
      <c r="D131" s="258" t="s">
        <v>248</v>
      </c>
      <c r="E131" s="259" t="s">
        <v>1070</v>
      </c>
      <c r="F131" s="260" t="s">
        <v>1071</v>
      </c>
      <c r="G131" s="261" t="s">
        <v>433</v>
      </c>
      <c r="H131" s="262">
        <v>24</v>
      </c>
      <c r="I131" s="263"/>
      <c r="J131" s="264">
        <f>ROUND(I131*H131,2)</f>
        <v>0</v>
      </c>
      <c r="K131" s="260" t="s">
        <v>1</v>
      </c>
      <c r="L131" s="265"/>
      <c r="M131" s="266" t="s">
        <v>1</v>
      </c>
      <c r="N131" s="267" t="s">
        <v>38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335</v>
      </c>
      <c r="AT131" s="229" t="s">
        <v>248</v>
      </c>
      <c r="AU131" s="229" t="s">
        <v>81</v>
      </c>
      <c r="AY131" s="17" t="s">
        <v>154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81</v>
      </c>
      <c r="BK131" s="230">
        <f>ROUND(I131*H131,2)</f>
        <v>0</v>
      </c>
      <c r="BL131" s="17" t="s">
        <v>247</v>
      </c>
      <c r="BM131" s="229" t="s">
        <v>188</v>
      </c>
    </row>
    <row r="132" s="2" customFormat="1">
      <c r="A132" s="38"/>
      <c r="B132" s="39"/>
      <c r="C132" s="40"/>
      <c r="D132" s="231" t="s">
        <v>163</v>
      </c>
      <c r="E132" s="40"/>
      <c r="F132" s="232" t="s">
        <v>1071</v>
      </c>
      <c r="G132" s="40"/>
      <c r="H132" s="40"/>
      <c r="I132" s="233"/>
      <c r="J132" s="40"/>
      <c r="K132" s="40"/>
      <c r="L132" s="44"/>
      <c r="M132" s="234"/>
      <c r="N132" s="235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163</v>
      </c>
      <c r="AU132" s="17" t="s">
        <v>81</v>
      </c>
    </row>
    <row r="133" s="2" customFormat="1" ht="24.15" customHeight="1">
      <c r="A133" s="38"/>
      <c r="B133" s="39"/>
      <c r="C133" s="258" t="s">
        <v>161</v>
      </c>
      <c r="D133" s="258" t="s">
        <v>248</v>
      </c>
      <c r="E133" s="259" t="s">
        <v>2039</v>
      </c>
      <c r="F133" s="260" t="s">
        <v>2040</v>
      </c>
      <c r="G133" s="261" t="s">
        <v>433</v>
      </c>
      <c r="H133" s="262">
        <v>24</v>
      </c>
      <c r="I133" s="263"/>
      <c r="J133" s="264">
        <f>ROUND(I133*H133,2)</f>
        <v>0</v>
      </c>
      <c r="K133" s="260" t="s">
        <v>1</v>
      </c>
      <c r="L133" s="265"/>
      <c r="M133" s="266" t="s">
        <v>1</v>
      </c>
      <c r="N133" s="267" t="s">
        <v>38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335</v>
      </c>
      <c r="AT133" s="229" t="s">
        <v>248</v>
      </c>
      <c r="AU133" s="229" t="s">
        <v>81</v>
      </c>
      <c r="AY133" s="17" t="s">
        <v>154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81</v>
      </c>
      <c r="BK133" s="230">
        <f>ROUND(I133*H133,2)</f>
        <v>0</v>
      </c>
      <c r="BL133" s="17" t="s">
        <v>247</v>
      </c>
      <c r="BM133" s="229" t="s">
        <v>200</v>
      </c>
    </row>
    <row r="134" s="2" customFormat="1">
      <c r="A134" s="38"/>
      <c r="B134" s="39"/>
      <c r="C134" s="40"/>
      <c r="D134" s="231" t="s">
        <v>163</v>
      </c>
      <c r="E134" s="40"/>
      <c r="F134" s="232" t="s">
        <v>2040</v>
      </c>
      <c r="G134" s="40"/>
      <c r="H134" s="40"/>
      <c r="I134" s="233"/>
      <c r="J134" s="40"/>
      <c r="K134" s="40"/>
      <c r="L134" s="44"/>
      <c r="M134" s="234"/>
      <c r="N134" s="235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163</v>
      </c>
      <c r="AU134" s="17" t="s">
        <v>81</v>
      </c>
    </row>
    <row r="135" s="2" customFormat="1" ht="24.15" customHeight="1">
      <c r="A135" s="38"/>
      <c r="B135" s="39"/>
      <c r="C135" s="258" t="s">
        <v>180</v>
      </c>
      <c r="D135" s="258" t="s">
        <v>248</v>
      </c>
      <c r="E135" s="259" t="s">
        <v>1076</v>
      </c>
      <c r="F135" s="260" t="s">
        <v>1077</v>
      </c>
      <c r="G135" s="261" t="s">
        <v>433</v>
      </c>
      <c r="H135" s="262">
        <v>52</v>
      </c>
      <c r="I135" s="263"/>
      <c r="J135" s="264">
        <f>ROUND(I135*H135,2)</f>
        <v>0</v>
      </c>
      <c r="K135" s="260" t="s">
        <v>1</v>
      </c>
      <c r="L135" s="265"/>
      <c r="M135" s="266" t="s">
        <v>1</v>
      </c>
      <c r="N135" s="267" t="s">
        <v>38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335</v>
      </c>
      <c r="AT135" s="229" t="s">
        <v>248</v>
      </c>
      <c r="AU135" s="229" t="s">
        <v>81</v>
      </c>
      <c r="AY135" s="17" t="s">
        <v>154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81</v>
      </c>
      <c r="BK135" s="230">
        <f>ROUND(I135*H135,2)</f>
        <v>0</v>
      </c>
      <c r="BL135" s="17" t="s">
        <v>247</v>
      </c>
      <c r="BM135" s="229" t="s">
        <v>108</v>
      </c>
    </row>
    <row r="136" s="2" customFormat="1">
      <c r="A136" s="38"/>
      <c r="B136" s="39"/>
      <c r="C136" s="40"/>
      <c r="D136" s="231" t="s">
        <v>163</v>
      </c>
      <c r="E136" s="40"/>
      <c r="F136" s="232" t="s">
        <v>1077</v>
      </c>
      <c r="G136" s="40"/>
      <c r="H136" s="40"/>
      <c r="I136" s="233"/>
      <c r="J136" s="40"/>
      <c r="K136" s="40"/>
      <c r="L136" s="44"/>
      <c r="M136" s="234"/>
      <c r="N136" s="23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163</v>
      </c>
      <c r="AU136" s="17" t="s">
        <v>81</v>
      </c>
    </row>
    <row r="137" s="2" customFormat="1" ht="24.15" customHeight="1">
      <c r="A137" s="38"/>
      <c r="B137" s="39"/>
      <c r="C137" s="258" t="s">
        <v>188</v>
      </c>
      <c r="D137" s="258" t="s">
        <v>248</v>
      </c>
      <c r="E137" s="259" t="s">
        <v>2041</v>
      </c>
      <c r="F137" s="260" t="s">
        <v>2042</v>
      </c>
      <c r="G137" s="261" t="s">
        <v>433</v>
      </c>
      <c r="H137" s="262">
        <v>36</v>
      </c>
      <c r="I137" s="263"/>
      <c r="J137" s="264">
        <f>ROUND(I137*H137,2)</f>
        <v>0</v>
      </c>
      <c r="K137" s="260" t="s">
        <v>1</v>
      </c>
      <c r="L137" s="265"/>
      <c r="M137" s="266" t="s">
        <v>1</v>
      </c>
      <c r="N137" s="267" t="s">
        <v>38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335</v>
      </c>
      <c r="AT137" s="229" t="s">
        <v>248</v>
      </c>
      <c r="AU137" s="229" t="s">
        <v>81</v>
      </c>
      <c r="AY137" s="17" t="s">
        <v>154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81</v>
      </c>
      <c r="BK137" s="230">
        <f>ROUND(I137*H137,2)</f>
        <v>0</v>
      </c>
      <c r="BL137" s="17" t="s">
        <v>247</v>
      </c>
      <c r="BM137" s="229" t="s">
        <v>8</v>
      </c>
    </row>
    <row r="138" s="2" customFormat="1">
      <c r="A138" s="38"/>
      <c r="B138" s="39"/>
      <c r="C138" s="40"/>
      <c r="D138" s="231" t="s">
        <v>163</v>
      </c>
      <c r="E138" s="40"/>
      <c r="F138" s="232" t="s">
        <v>2042</v>
      </c>
      <c r="G138" s="40"/>
      <c r="H138" s="40"/>
      <c r="I138" s="233"/>
      <c r="J138" s="40"/>
      <c r="K138" s="40"/>
      <c r="L138" s="44"/>
      <c r="M138" s="234"/>
      <c r="N138" s="235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163</v>
      </c>
      <c r="AU138" s="17" t="s">
        <v>81</v>
      </c>
    </row>
    <row r="139" s="2" customFormat="1" ht="24.15" customHeight="1">
      <c r="A139" s="38"/>
      <c r="B139" s="39"/>
      <c r="C139" s="258" t="s">
        <v>194</v>
      </c>
      <c r="D139" s="258" t="s">
        <v>248</v>
      </c>
      <c r="E139" s="259" t="s">
        <v>1101</v>
      </c>
      <c r="F139" s="260" t="s">
        <v>1102</v>
      </c>
      <c r="G139" s="261" t="s">
        <v>649</v>
      </c>
      <c r="H139" s="262">
        <v>6</v>
      </c>
      <c r="I139" s="263"/>
      <c r="J139" s="264">
        <f>ROUND(I139*H139,2)</f>
        <v>0</v>
      </c>
      <c r="K139" s="260" t="s">
        <v>1</v>
      </c>
      <c r="L139" s="265"/>
      <c r="M139" s="266" t="s">
        <v>1</v>
      </c>
      <c r="N139" s="267" t="s">
        <v>38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335</v>
      </c>
      <c r="AT139" s="229" t="s">
        <v>248</v>
      </c>
      <c r="AU139" s="229" t="s">
        <v>81</v>
      </c>
      <c r="AY139" s="17" t="s">
        <v>154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81</v>
      </c>
      <c r="BK139" s="230">
        <f>ROUND(I139*H139,2)</f>
        <v>0</v>
      </c>
      <c r="BL139" s="17" t="s">
        <v>247</v>
      </c>
      <c r="BM139" s="229" t="s">
        <v>236</v>
      </c>
    </row>
    <row r="140" s="2" customFormat="1">
      <c r="A140" s="38"/>
      <c r="B140" s="39"/>
      <c r="C140" s="40"/>
      <c r="D140" s="231" t="s">
        <v>163</v>
      </c>
      <c r="E140" s="40"/>
      <c r="F140" s="232" t="s">
        <v>1102</v>
      </c>
      <c r="G140" s="40"/>
      <c r="H140" s="40"/>
      <c r="I140" s="233"/>
      <c r="J140" s="40"/>
      <c r="K140" s="40"/>
      <c r="L140" s="44"/>
      <c r="M140" s="234"/>
      <c r="N140" s="235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163</v>
      </c>
      <c r="AU140" s="17" t="s">
        <v>81</v>
      </c>
    </row>
    <row r="141" s="2" customFormat="1" ht="24.15" customHeight="1">
      <c r="A141" s="38"/>
      <c r="B141" s="39"/>
      <c r="C141" s="258" t="s">
        <v>200</v>
      </c>
      <c r="D141" s="258" t="s">
        <v>248</v>
      </c>
      <c r="E141" s="259" t="s">
        <v>1105</v>
      </c>
      <c r="F141" s="260" t="s">
        <v>1106</v>
      </c>
      <c r="G141" s="261" t="s">
        <v>649</v>
      </c>
      <c r="H141" s="262">
        <v>6</v>
      </c>
      <c r="I141" s="263"/>
      <c r="J141" s="264">
        <f>ROUND(I141*H141,2)</f>
        <v>0</v>
      </c>
      <c r="K141" s="260" t="s">
        <v>1</v>
      </c>
      <c r="L141" s="265"/>
      <c r="M141" s="266" t="s">
        <v>1</v>
      </c>
      <c r="N141" s="267" t="s">
        <v>38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335</v>
      </c>
      <c r="AT141" s="229" t="s">
        <v>248</v>
      </c>
      <c r="AU141" s="229" t="s">
        <v>81</v>
      </c>
      <c r="AY141" s="17" t="s">
        <v>154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81</v>
      </c>
      <c r="BK141" s="230">
        <f>ROUND(I141*H141,2)</f>
        <v>0</v>
      </c>
      <c r="BL141" s="17" t="s">
        <v>247</v>
      </c>
      <c r="BM141" s="229" t="s">
        <v>247</v>
      </c>
    </row>
    <row r="142" s="2" customFormat="1">
      <c r="A142" s="38"/>
      <c r="B142" s="39"/>
      <c r="C142" s="40"/>
      <c r="D142" s="231" t="s">
        <v>163</v>
      </c>
      <c r="E142" s="40"/>
      <c r="F142" s="232" t="s">
        <v>1106</v>
      </c>
      <c r="G142" s="40"/>
      <c r="H142" s="40"/>
      <c r="I142" s="233"/>
      <c r="J142" s="40"/>
      <c r="K142" s="40"/>
      <c r="L142" s="44"/>
      <c r="M142" s="234"/>
      <c r="N142" s="235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163</v>
      </c>
      <c r="AU142" s="17" t="s">
        <v>81</v>
      </c>
    </row>
    <row r="143" s="2" customFormat="1" ht="24.15" customHeight="1">
      <c r="A143" s="38"/>
      <c r="B143" s="39"/>
      <c r="C143" s="258" t="s">
        <v>207</v>
      </c>
      <c r="D143" s="258" t="s">
        <v>248</v>
      </c>
      <c r="E143" s="259" t="s">
        <v>2043</v>
      </c>
      <c r="F143" s="260" t="s">
        <v>2044</v>
      </c>
      <c r="G143" s="261" t="s">
        <v>649</v>
      </c>
      <c r="H143" s="262">
        <v>1</v>
      </c>
      <c r="I143" s="263"/>
      <c r="J143" s="264">
        <f>ROUND(I143*H143,2)</f>
        <v>0</v>
      </c>
      <c r="K143" s="260" t="s">
        <v>1</v>
      </c>
      <c r="L143" s="265"/>
      <c r="M143" s="266" t="s">
        <v>1</v>
      </c>
      <c r="N143" s="267" t="s">
        <v>38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335</v>
      </c>
      <c r="AT143" s="229" t="s">
        <v>248</v>
      </c>
      <c r="AU143" s="229" t="s">
        <v>81</v>
      </c>
      <c r="AY143" s="17" t="s">
        <v>154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81</v>
      </c>
      <c r="BK143" s="230">
        <f>ROUND(I143*H143,2)</f>
        <v>0</v>
      </c>
      <c r="BL143" s="17" t="s">
        <v>247</v>
      </c>
      <c r="BM143" s="229" t="s">
        <v>258</v>
      </c>
    </row>
    <row r="144" s="2" customFormat="1">
      <c r="A144" s="38"/>
      <c r="B144" s="39"/>
      <c r="C144" s="40"/>
      <c r="D144" s="231" t="s">
        <v>163</v>
      </c>
      <c r="E144" s="40"/>
      <c r="F144" s="232" t="s">
        <v>2044</v>
      </c>
      <c r="G144" s="40"/>
      <c r="H144" s="40"/>
      <c r="I144" s="233"/>
      <c r="J144" s="40"/>
      <c r="K144" s="40"/>
      <c r="L144" s="44"/>
      <c r="M144" s="234"/>
      <c r="N144" s="235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163</v>
      </c>
      <c r="AU144" s="17" t="s">
        <v>81</v>
      </c>
    </row>
    <row r="145" s="2" customFormat="1" ht="24.15" customHeight="1">
      <c r="A145" s="38"/>
      <c r="B145" s="39"/>
      <c r="C145" s="258" t="s">
        <v>108</v>
      </c>
      <c r="D145" s="258" t="s">
        <v>248</v>
      </c>
      <c r="E145" s="259" t="s">
        <v>1107</v>
      </c>
      <c r="F145" s="260" t="s">
        <v>1108</v>
      </c>
      <c r="G145" s="261" t="s">
        <v>649</v>
      </c>
      <c r="H145" s="262">
        <v>9</v>
      </c>
      <c r="I145" s="263"/>
      <c r="J145" s="264">
        <f>ROUND(I145*H145,2)</f>
        <v>0</v>
      </c>
      <c r="K145" s="260" t="s">
        <v>1</v>
      </c>
      <c r="L145" s="265"/>
      <c r="M145" s="266" t="s">
        <v>1</v>
      </c>
      <c r="N145" s="267" t="s">
        <v>38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335</v>
      </c>
      <c r="AT145" s="229" t="s">
        <v>248</v>
      </c>
      <c r="AU145" s="229" t="s">
        <v>81</v>
      </c>
      <c r="AY145" s="17" t="s">
        <v>154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81</v>
      </c>
      <c r="BK145" s="230">
        <f>ROUND(I145*H145,2)</f>
        <v>0</v>
      </c>
      <c r="BL145" s="17" t="s">
        <v>247</v>
      </c>
      <c r="BM145" s="229" t="s">
        <v>267</v>
      </c>
    </row>
    <row r="146" s="2" customFormat="1">
      <c r="A146" s="38"/>
      <c r="B146" s="39"/>
      <c r="C146" s="40"/>
      <c r="D146" s="231" t="s">
        <v>163</v>
      </c>
      <c r="E146" s="40"/>
      <c r="F146" s="232" t="s">
        <v>1108</v>
      </c>
      <c r="G146" s="40"/>
      <c r="H146" s="40"/>
      <c r="I146" s="233"/>
      <c r="J146" s="40"/>
      <c r="K146" s="40"/>
      <c r="L146" s="44"/>
      <c r="M146" s="234"/>
      <c r="N146" s="235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163</v>
      </c>
      <c r="AU146" s="17" t="s">
        <v>81</v>
      </c>
    </row>
    <row r="147" s="2" customFormat="1" ht="16.5" customHeight="1">
      <c r="A147" s="38"/>
      <c r="B147" s="39"/>
      <c r="C147" s="258" t="s">
        <v>111</v>
      </c>
      <c r="D147" s="258" t="s">
        <v>248</v>
      </c>
      <c r="E147" s="259" t="s">
        <v>1109</v>
      </c>
      <c r="F147" s="260" t="s">
        <v>1110</v>
      </c>
      <c r="G147" s="261" t="s">
        <v>649</v>
      </c>
      <c r="H147" s="262">
        <v>2</v>
      </c>
      <c r="I147" s="263"/>
      <c r="J147" s="264">
        <f>ROUND(I147*H147,2)</f>
        <v>0</v>
      </c>
      <c r="K147" s="260" t="s">
        <v>1</v>
      </c>
      <c r="L147" s="265"/>
      <c r="M147" s="266" t="s">
        <v>1</v>
      </c>
      <c r="N147" s="267" t="s">
        <v>38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335</v>
      </c>
      <c r="AT147" s="229" t="s">
        <v>248</v>
      </c>
      <c r="AU147" s="229" t="s">
        <v>81</v>
      </c>
      <c r="AY147" s="17" t="s">
        <v>154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81</v>
      </c>
      <c r="BK147" s="230">
        <f>ROUND(I147*H147,2)</f>
        <v>0</v>
      </c>
      <c r="BL147" s="17" t="s">
        <v>247</v>
      </c>
      <c r="BM147" s="229" t="s">
        <v>277</v>
      </c>
    </row>
    <row r="148" s="2" customFormat="1">
      <c r="A148" s="38"/>
      <c r="B148" s="39"/>
      <c r="C148" s="40"/>
      <c r="D148" s="231" t="s">
        <v>163</v>
      </c>
      <c r="E148" s="40"/>
      <c r="F148" s="232" t="s">
        <v>1110</v>
      </c>
      <c r="G148" s="40"/>
      <c r="H148" s="40"/>
      <c r="I148" s="233"/>
      <c r="J148" s="40"/>
      <c r="K148" s="40"/>
      <c r="L148" s="44"/>
      <c r="M148" s="234"/>
      <c r="N148" s="235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163</v>
      </c>
      <c r="AU148" s="17" t="s">
        <v>81</v>
      </c>
    </row>
    <row r="149" s="2" customFormat="1" ht="16.5" customHeight="1">
      <c r="A149" s="38"/>
      <c r="B149" s="39"/>
      <c r="C149" s="258" t="s">
        <v>8</v>
      </c>
      <c r="D149" s="258" t="s">
        <v>248</v>
      </c>
      <c r="E149" s="259" t="s">
        <v>1115</v>
      </c>
      <c r="F149" s="260" t="s">
        <v>1116</v>
      </c>
      <c r="G149" s="261" t="s">
        <v>649</v>
      </c>
      <c r="H149" s="262">
        <v>2</v>
      </c>
      <c r="I149" s="263"/>
      <c r="J149" s="264">
        <f>ROUND(I149*H149,2)</f>
        <v>0</v>
      </c>
      <c r="K149" s="260" t="s">
        <v>1</v>
      </c>
      <c r="L149" s="265"/>
      <c r="M149" s="266" t="s">
        <v>1</v>
      </c>
      <c r="N149" s="267" t="s">
        <v>38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335</v>
      </c>
      <c r="AT149" s="229" t="s">
        <v>248</v>
      </c>
      <c r="AU149" s="229" t="s">
        <v>81</v>
      </c>
      <c r="AY149" s="17" t="s">
        <v>154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81</v>
      </c>
      <c r="BK149" s="230">
        <f>ROUND(I149*H149,2)</f>
        <v>0</v>
      </c>
      <c r="BL149" s="17" t="s">
        <v>247</v>
      </c>
      <c r="BM149" s="229" t="s">
        <v>288</v>
      </c>
    </row>
    <row r="150" s="2" customFormat="1">
      <c r="A150" s="38"/>
      <c r="B150" s="39"/>
      <c r="C150" s="40"/>
      <c r="D150" s="231" t="s">
        <v>163</v>
      </c>
      <c r="E150" s="40"/>
      <c r="F150" s="232" t="s">
        <v>1116</v>
      </c>
      <c r="G150" s="40"/>
      <c r="H150" s="40"/>
      <c r="I150" s="233"/>
      <c r="J150" s="40"/>
      <c r="K150" s="40"/>
      <c r="L150" s="44"/>
      <c r="M150" s="234"/>
      <c r="N150" s="23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163</v>
      </c>
      <c r="AU150" s="17" t="s">
        <v>81</v>
      </c>
    </row>
    <row r="151" s="2" customFormat="1" ht="16.5" customHeight="1">
      <c r="A151" s="38"/>
      <c r="B151" s="39"/>
      <c r="C151" s="258" t="s">
        <v>231</v>
      </c>
      <c r="D151" s="258" t="s">
        <v>248</v>
      </c>
      <c r="E151" s="259" t="s">
        <v>1117</v>
      </c>
      <c r="F151" s="260" t="s">
        <v>1118</v>
      </c>
      <c r="G151" s="261" t="s">
        <v>649</v>
      </c>
      <c r="H151" s="262">
        <v>1</v>
      </c>
      <c r="I151" s="263"/>
      <c r="J151" s="264">
        <f>ROUND(I151*H151,2)</f>
        <v>0</v>
      </c>
      <c r="K151" s="260" t="s">
        <v>1</v>
      </c>
      <c r="L151" s="265"/>
      <c r="M151" s="266" t="s">
        <v>1</v>
      </c>
      <c r="N151" s="267" t="s">
        <v>38</v>
      </c>
      <c r="O151" s="91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335</v>
      </c>
      <c r="AT151" s="229" t="s">
        <v>248</v>
      </c>
      <c r="AU151" s="229" t="s">
        <v>81</v>
      </c>
      <c r="AY151" s="17" t="s">
        <v>154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81</v>
      </c>
      <c r="BK151" s="230">
        <f>ROUND(I151*H151,2)</f>
        <v>0</v>
      </c>
      <c r="BL151" s="17" t="s">
        <v>247</v>
      </c>
      <c r="BM151" s="229" t="s">
        <v>300</v>
      </c>
    </row>
    <row r="152" s="2" customFormat="1">
      <c r="A152" s="38"/>
      <c r="B152" s="39"/>
      <c r="C152" s="40"/>
      <c r="D152" s="231" t="s">
        <v>163</v>
      </c>
      <c r="E152" s="40"/>
      <c r="F152" s="232" t="s">
        <v>1118</v>
      </c>
      <c r="G152" s="40"/>
      <c r="H152" s="40"/>
      <c r="I152" s="233"/>
      <c r="J152" s="40"/>
      <c r="K152" s="40"/>
      <c r="L152" s="44"/>
      <c r="M152" s="234"/>
      <c r="N152" s="235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163</v>
      </c>
      <c r="AU152" s="17" t="s">
        <v>81</v>
      </c>
    </row>
    <row r="153" s="2" customFormat="1" ht="16.5" customHeight="1">
      <c r="A153" s="38"/>
      <c r="B153" s="39"/>
      <c r="C153" s="258" t="s">
        <v>236</v>
      </c>
      <c r="D153" s="258" t="s">
        <v>248</v>
      </c>
      <c r="E153" s="259" t="s">
        <v>2045</v>
      </c>
      <c r="F153" s="260" t="s">
        <v>2046</v>
      </c>
      <c r="G153" s="261" t="s">
        <v>649</v>
      </c>
      <c r="H153" s="262">
        <v>2</v>
      </c>
      <c r="I153" s="263"/>
      <c r="J153" s="264">
        <f>ROUND(I153*H153,2)</f>
        <v>0</v>
      </c>
      <c r="K153" s="260" t="s">
        <v>1</v>
      </c>
      <c r="L153" s="265"/>
      <c r="M153" s="266" t="s">
        <v>1</v>
      </c>
      <c r="N153" s="267" t="s">
        <v>38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335</v>
      </c>
      <c r="AT153" s="229" t="s">
        <v>248</v>
      </c>
      <c r="AU153" s="229" t="s">
        <v>81</v>
      </c>
      <c r="AY153" s="17" t="s">
        <v>154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81</v>
      </c>
      <c r="BK153" s="230">
        <f>ROUND(I153*H153,2)</f>
        <v>0</v>
      </c>
      <c r="BL153" s="17" t="s">
        <v>247</v>
      </c>
      <c r="BM153" s="229" t="s">
        <v>310</v>
      </c>
    </row>
    <row r="154" s="2" customFormat="1">
      <c r="A154" s="38"/>
      <c r="B154" s="39"/>
      <c r="C154" s="40"/>
      <c r="D154" s="231" t="s">
        <v>163</v>
      </c>
      <c r="E154" s="40"/>
      <c r="F154" s="232" t="s">
        <v>2046</v>
      </c>
      <c r="G154" s="40"/>
      <c r="H154" s="40"/>
      <c r="I154" s="233"/>
      <c r="J154" s="40"/>
      <c r="K154" s="40"/>
      <c r="L154" s="44"/>
      <c r="M154" s="234"/>
      <c r="N154" s="235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163</v>
      </c>
      <c r="AU154" s="17" t="s">
        <v>81</v>
      </c>
    </row>
    <row r="155" s="2" customFormat="1" ht="49.05" customHeight="1">
      <c r="A155" s="38"/>
      <c r="B155" s="39"/>
      <c r="C155" s="218" t="s">
        <v>241</v>
      </c>
      <c r="D155" s="218" t="s">
        <v>156</v>
      </c>
      <c r="E155" s="219" t="s">
        <v>1119</v>
      </c>
      <c r="F155" s="220" t="s">
        <v>2047</v>
      </c>
      <c r="G155" s="221" t="s">
        <v>649</v>
      </c>
      <c r="H155" s="222">
        <v>29</v>
      </c>
      <c r="I155" s="223"/>
      <c r="J155" s="224">
        <f>ROUND(I155*H155,2)</f>
        <v>0</v>
      </c>
      <c r="K155" s="220" t="s">
        <v>1</v>
      </c>
      <c r="L155" s="44"/>
      <c r="M155" s="225" t="s">
        <v>1</v>
      </c>
      <c r="N155" s="226" t="s">
        <v>38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247</v>
      </c>
      <c r="AT155" s="229" t="s">
        <v>156</v>
      </c>
      <c r="AU155" s="229" t="s">
        <v>81</v>
      </c>
      <c r="AY155" s="17" t="s">
        <v>154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81</v>
      </c>
      <c r="BK155" s="230">
        <f>ROUND(I155*H155,2)</f>
        <v>0</v>
      </c>
      <c r="BL155" s="17" t="s">
        <v>247</v>
      </c>
      <c r="BM155" s="229" t="s">
        <v>322</v>
      </c>
    </row>
    <row r="156" s="2" customFormat="1">
      <c r="A156" s="38"/>
      <c r="B156" s="39"/>
      <c r="C156" s="40"/>
      <c r="D156" s="231" t="s">
        <v>163</v>
      </c>
      <c r="E156" s="40"/>
      <c r="F156" s="232" t="s">
        <v>2047</v>
      </c>
      <c r="G156" s="40"/>
      <c r="H156" s="40"/>
      <c r="I156" s="233"/>
      <c r="J156" s="40"/>
      <c r="K156" s="40"/>
      <c r="L156" s="44"/>
      <c r="M156" s="234"/>
      <c r="N156" s="235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163</v>
      </c>
      <c r="AU156" s="17" t="s">
        <v>81</v>
      </c>
    </row>
    <row r="157" s="2" customFormat="1" ht="76.35" customHeight="1">
      <c r="A157" s="38"/>
      <c r="B157" s="39"/>
      <c r="C157" s="218" t="s">
        <v>247</v>
      </c>
      <c r="D157" s="218" t="s">
        <v>156</v>
      </c>
      <c r="E157" s="219" t="s">
        <v>1087</v>
      </c>
      <c r="F157" s="220" t="s">
        <v>2048</v>
      </c>
      <c r="G157" s="221" t="s">
        <v>433</v>
      </c>
      <c r="H157" s="222">
        <v>24</v>
      </c>
      <c r="I157" s="223"/>
      <c r="J157" s="224">
        <f>ROUND(I157*H157,2)</f>
        <v>0</v>
      </c>
      <c r="K157" s="220" t="s">
        <v>1</v>
      </c>
      <c r="L157" s="44"/>
      <c r="M157" s="225" t="s">
        <v>1</v>
      </c>
      <c r="N157" s="226" t="s">
        <v>38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247</v>
      </c>
      <c r="AT157" s="229" t="s">
        <v>156</v>
      </c>
      <c r="AU157" s="229" t="s">
        <v>81</v>
      </c>
      <c r="AY157" s="17" t="s">
        <v>154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81</v>
      </c>
      <c r="BK157" s="230">
        <f>ROUND(I157*H157,2)</f>
        <v>0</v>
      </c>
      <c r="BL157" s="17" t="s">
        <v>247</v>
      </c>
      <c r="BM157" s="229" t="s">
        <v>335</v>
      </c>
    </row>
    <row r="158" s="2" customFormat="1">
      <c r="A158" s="38"/>
      <c r="B158" s="39"/>
      <c r="C158" s="40"/>
      <c r="D158" s="231" t="s">
        <v>163</v>
      </c>
      <c r="E158" s="40"/>
      <c r="F158" s="232" t="s">
        <v>2048</v>
      </c>
      <c r="G158" s="40"/>
      <c r="H158" s="40"/>
      <c r="I158" s="233"/>
      <c r="J158" s="40"/>
      <c r="K158" s="40"/>
      <c r="L158" s="44"/>
      <c r="M158" s="234"/>
      <c r="N158" s="235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163</v>
      </c>
      <c r="AU158" s="17" t="s">
        <v>81</v>
      </c>
    </row>
    <row r="159" s="2" customFormat="1" ht="76.35" customHeight="1">
      <c r="A159" s="38"/>
      <c r="B159" s="39"/>
      <c r="C159" s="218" t="s">
        <v>252</v>
      </c>
      <c r="D159" s="218" t="s">
        <v>156</v>
      </c>
      <c r="E159" s="219" t="s">
        <v>1089</v>
      </c>
      <c r="F159" s="220" t="s">
        <v>2049</v>
      </c>
      <c r="G159" s="221" t="s">
        <v>433</v>
      </c>
      <c r="H159" s="222">
        <v>48</v>
      </c>
      <c r="I159" s="223"/>
      <c r="J159" s="224">
        <f>ROUND(I159*H159,2)</f>
        <v>0</v>
      </c>
      <c r="K159" s="220" t="s">
        <v>1</v>
      </c>
      <c r="L159" s="44"/>
      <c r="M159" s="225" t="s">
        <v>1</v>
      </c>
      <c r="N159" s="226" t="s">
        <v>38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247</v>
      </c>
      <c r="AT159" s="229" t="s">
        <v>156</v>
      </c>
      <c r="AU159" s="229" t="s">
        <v>81</v>
      </c>
      <c r="AY159" s="17" t="s">
        <v>154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81</v>
      </c>
      <c r="BK159" s="230">
        <f>ROUND(I159*H159,2)</f>
        <v>0</v>
      </c>
      <c r="BL159" s="17" t="s">
        <v>247</v>
      </c>
      <c r="BM159" s="229" t="s">
        <v>345</v>
      </c>
    </row>
    <row r="160" s="2" customFormat="1">
      <c r="A160" s="38"/>
      <c r="B160" s="39"/>
      <c r="C160" s="40"/>
      <c r="D160" s="231" t="s">
        <v>163</v>
      </c>
      <c r="E160" s="40"/>
      <c r="F160" s="232" t="s">
        <v>2050</v>
      </c>
      <c r="G160" s="40"/>
      <c r="H160" s="40"/>
      <c r="I160" s="233"/>
      <c r="J160" s="40"/>
      <c r="K160" s="40"/>
      <c r="L160" s="44"/>
      <c r="M160" s="234"/>
      <c r="N160" s="235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163</v>
      </c>
      <c r="AU160" s="17" t="s">
        <v>81</v>
      </c>
    </row>
    <row r="161" s="2" customFormat="1" ht="76.35" customHeight="1">
      <c r="A161" s="38"/>
      <c r="B161" s="39"/>
      <c r="C161" s="218" t="s">
        <v>258</v>
      </c>
      <c r="D161" s="218" t="s">
        <v>156</v>
      </c>
      <c r="E161" s="219" t="s">
        <v>1093</v>
      </c>
      <c r="F161" s="220" t="s">
        <v>2051</v>
      </c>
      <c r="G161" s="221" t="s">
        <v>433</v>
      </c>
      <c r="H161" s="222">
        <v>52</v>
      </c>
      <c r="I161" s="223"/>
      <c r="J161" s="224">
        <f>ROUND(I161*H161,2)</f>
        <v>0</v>
      </c>
      <c r="K161" s="220" t="s">
        <v>1</v>
      </c>
      <c r="L161" s="44"/>
      <c r="M161" s="225" t="s">
        <v>1</v>
      </c>
      <c r="N161" s="226" t="s">
        <v>38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247</v>
      </c>
      <c r="AT161" s="229" t="s">
        <v>156</v>
      </c>
      <c r="AU161" s="229" t="s">
        <v>81</v>
      </c>
      <c r="AY161" s="17" t="s">
        <v>154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81</v>
      </c>
      <c r="BK161" s="230">
        <f>ROUND(I161*H161,2)</f>
        <v>0</v>
      </c>
      <c r="BL161" s="17" t="s">
        <v>247</v>
      </c>
      <c r="BM161" s="229" t="s">
        <v>355</v>
      </c>
    </row>
    <row r="162" s="2" customFormat="1">
      <c r="A162" s="38"/>
      <c r="B162" s="39"/>
      <c r="C162" s="40"/>
      <c r="D162" s="231" t="s">
        <v>163</v>
      </c>
      <c r="E162" s="40"/>
      <c r="F162" s="232" t="s">
        <v>2051</v>
      </c>
      <c r="G162" s="40"/>
      <c r="H162" s="40"/>
      <c r="I162" s="233"/>
      <c r="J162" s="40"/>
      <c r="K162" s="40"/>
      <c r="L162" s="44"/>
      <c r="M162" s="234"/>
      <c r="N162" s="235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163</v>
      </c>
      <c r="AU162" s="17" t="s">
        <v>81</v>
      </c>
    </row>
    <row r="163" s="2" customFormat="1" ht="37.8" customHeight="1">
      <c r="A163" s="38"/>
      <c r="B163" s="39"/>
      <c r="C163" s="218" t="s">
        <v>262</v>
      </c>
      <c r="D163" s="218" t="s">
        <v>156</v>
      </c>
      <c r="E163" s="219" t="s">
        <v>1095</v>
      </c>
      <c r="F163" s="220" t="s">
        <v>2052</v>
      </c>
      <c r="G163" s="221" t="s">
        <v>433</v>
      </c>
      <c r="H163" s="222">
        <v>36</v>
      </c>
      <c r="I163" s="223"/>
      <c r="J163" s="224">
        <f>ROUND(I163*H163,2)</f>
        <v>0</v>
      </c>
      <c r="K163" s="220" t="s">
        <v>1</v>
      </c>
      <c r="L163" s="44"/>
      <c r="M163" s="225" t="s">
        <v>1</v>
      </c>
      <c r="N163" s="226" t="s">
        <v>38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247</v>
      </c>
      <c r="AT163" s="229" t="s">
        <v>156</v>
      </c>
      <c r="AU163" s="229" t="s">
        <v>81</v>
      </c>
      <c r="AY163" s="17" t="s">
        <v>154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81</v>
      </c>
      <c r="BK163" s="230">
        <f>ROUND(I163*H163,2)</f>
        <v>0</v>
      </c>
      <c r="BL163" s="17" t="s">
        <v>247</v>
      </c>
      <c r="BM163" s="229" t="s">
        <v>366</v>
      </c>
    </row>
    <row r="164" s="2" customFormat="1">
      <c r="A164" s="38"/>
      <c r="B164" s="39"/>
      <c r="C164" s="40"/>
      <c r="D164" s="231" t="s">
        <v>163</v>
      </c>
      <c r="E164" s="40"/>
      <c r="F164" s="232" t="s">
        <v>2052</v>
      </c>
      <c r="G164" s="40"/>
      <c r="H164" s="40"/>
      <c r="I164" s="233"/>
      <c r="J164" s="40"/>
      <c r="K164" s="40"/>
      <c r="L164" s="44"/>
      <c r="M164" s="234"/>
      <c r="N164" s="235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163</v>
      </c>
      <c r="AU164" s="17" t="s">
        <v>81</v>
      </c>
    </row>
    <row r="165" s="12" customFormat="1" ht="25.92" customHeight="1">
      <c r="A165" s="12"/>
      <c r="B165" s="202"/>
      <c r="C165" s="203"/>
      <c r="D165" s="204" t="s">
        <v>72</v>
      </c>
      <c r="E165" s="205" t="s">
        <v>1123</v>
      </c>
      <c r="F165" s="205" t="s">
        <v>1124</v>
      </c>
      <c r="G165" s="203"/>
      <c r="H165" s="203"/>
      <c r="I165" s="206"/>
      <c r="J165" s="207">
        <f>BK165</f>
        <v>0</v>
      </c>
      <c r="K165" s="203"/>
      <c r="L165" s="208"/>
      <c r="M165" s="209"/>
      <c r="N165" s="210"/>
      <c r="O165" s="210"/>
      <c r="P165" s="211">
        <f>SUM(P166:P187)</f>
        <v>0</v>
      </c>
      <c r="Q165" s="210"/>
      <c r="R165" s="211">
        <f>SUM(R166:R187)</f>
        <v>0</v>
      </c>
      <c r="S165" s="210"/>
      <c r="T165" s="212">
        <f>SUM(T166:T187)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3" t="s">
        <v>81</v>
      </c>
      <c r="AT165" s="214" t="s">
        <v>72</v>
      </c>
      <c r="AU165" s="214" t="s">
        <v>73</v>
      </c>
      <c r="AY165" s="213" t="s">
        <v>154</v>
      </c>
      <c r="BK165" s="215">
        <f>SUM(BK166:BK187)</f>
        <v>0</v>
      </c>
    </row>
    <row r="166" s="2" customFormat="1" ht="16.5" customHeight="1">
      <c r="A166" s="38"/>
      <c r="B166" s="39"/>
      <c r="C166" s="258" t="s">
        <v>267</v>
      </c>
      <c r="D166" s="258" t="s">
        <v>248</v>
      </c>
      <c r="E166" s="259" t="s">
        <v>1125</v>
      </c>
      <c r="F166" s="260" t="s">
        <v>2053</v>
      </c>
      <c r="G166" s="261" t="s">
        <v>433</v>
      </c>
      <c r="H166" s="262">
        <v>2</v>
      </c>
      <c r="I166" s="263"/>
      <c r="J166" s="264">
        <f>ROUND(I166*H166,2)</f>
        <v>0</v>
      </c>
      <c r="K166" s="260" t="s">
        <v>1</v>
      </c>
      <c r="L166" s="265"/>
      <c r="M166" s="266" t="s">
        <v>1</v>
      </c>
      <c r="N166" s="267" t="s">
        <v>38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200</v>
      </c>
      <c r="AT166" s="229" t="s">
        <v>248</v>
      </c>
      <c r="AU166" s="229" t="s">
        <v>81</v>
      </c>
      <c r="AY166" s="17" t="s">
        <v>154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81</v>
      </c>
      <c r="BK166" s="230">
        <f>ROUND(I166*H166,2)</f>
        <v>0</v>
      </c>
      <c r="BL166" s="17" t="s">
        <v>161</v>
      </c>
      <c r="BM166" s="229" t="s">
        <v>379</v>
      </c>
    </row>
    <row r="167" s="2" customFormat="1">
      <c r="A167" s="38"/>
      <c r="B167" s="39"/>
      <c r="C167" s="40"/>
      <c r="D167" s="231" t="s">
        <v>163</v>
      </c>
      <c r="E167" s="40"/>
      <c r="F167" s="232" t="s">
        <v>2053</v>
      </c>
      <c r="G167" s="40"/>
      <c r="H167" s="40"/>
      <c r="I167" s="233"/>
      <c r="J167" s="40"/>
      <c r="K167" s="40"/>
      <c r="L167" s="44"/>
      <c r="M167" s="234"/>
      <c r="N167" s="235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163</v>
      </c>
      <c r="AU167" s="17" t="s">
        <v>81</v>
      </c>
    </row>
    <row r="168" s="2" customFormat="1" ht="16.5" customHeight="1">
      <c r="A168" s="38"/>
      <c r="B168" s="39"/>
      <c r="C168" s="258" t="s">
        <v>7</v>
      </c>
      <c r="D168" s="258" t="s">
        <v>248</v>
      </c>
      <c r="E168" s="259" t="s">
        <v>1821</v>
      </c>
      <c r="F168" s="260" t="s">
        <v>1134</v>
      </c>
      <c r="G168" s="261" t="s">
        <v>649</v>
      </c>
      <c r="H168" s="262">
        <v>18</v>
      </c>
      <c r="I168" s="263"/>
      <c r="J168" s="264">
        <f>ROUND(I168*H168,2)</f>
        <v>0</v>
      </c>
      <c r="K168" s="260" t="s">
        <v>1</v>
      </c>
      <c r="L168" s="265"/>
      <c r="M168" s="266" t="s">
        <v>1</v>
      </c>
      <c r="N168" s="267" t="s">
        <v>38</v>
      </c>
      <c r="O168" s="91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200</v>
      </c>
      <c r="AT168" s="229" t="s">
        <v>248</v>
      </c>
      <c r="AU168" s="229" t="s">
        <v>81</v>
      </c>
      <c r="AY168" s="17" t="s">
        <v>154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81</v>
      </c>
      <c r="BK168" s="230">
        <f>ROUND(I168*H168,2)</f>
        <v>0</v>
      </c>
      <c r="BL168" s="17" t="s">
        <v>161</v>
      </c>
      <c r="BM168" s="229" t="s">
        <v>391</v>
      </c>
    </row>
    <row r="169" s="2" customFormat="1">
      <c r="A169" s="38"/>
      <c r="B169" s="39"/>
      <c r="C169" s="40"/>
      <c r="D169" s="231" t="s">
        <v>163</v>
      </c>
      <c r="E169" s="40"/>
      <c r="F169" s="232" t="s">
        <v>1134</v>
      </c>
      <c r="G169" s="40"/>
      <c r="H169" s="40"/>
      <c r="I169" s="233"/>
      <c r="J169" s="40"/>
      <c r="K169" s="40"/>
      <c r="L169" s="44"/>
      <c r="M169" s="234"/>
      <c r="N169" s="235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163</v>
      </c>
      <c r="AU169" s="17" t="s">
        <v>81</v>
      </c>
    </row>
    <row r="170" s="2" customFormat="1" ht="16.5" customHeight="1">
      <c r="A170" s="38"/>
      <c r="B170" s="39"/>
      <c r="C170" s="258" t="s">
        <v>277</v>
      </c>
      <c r="D170" s="258" t="s">
        <v>248</v>
      </c>
      <c r="E170" s="259" t="s">
        <v>1137</v>
      </c>
      <c r="F170" s="260" t="s">
        <v>2054</v>
      </c>
      <c r="G170" s="261" t="s">
        <v>649</v>
      </c>
      <c r="H170" s="262">
        <v>7</v>
      </c>
      <c r="I170" s="263"/>
      <c r="J170" s="264">
        <f>ROUND(I170*H170,2)</f>
        <v>0</v>
      </c>
      <c r="K170" s="260" t="s">
        <v>1</v>
      </c>
      <c r="L170" s="265"/>
      <c r="M170" s="266" t="s">
        <v>1</v>
      </c>
      <c r="N170" s="267" t="s">
        <v>38</v>
      </c>
      <c r="O170" s="91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200</v>
      </c>
      <c r="AT170" s="229" t="s">
        <v>248</v>
      </c>
      <c r="AU170" s="229" t="s">
        <v>81</v>
      </c>
      <c r="AY170" s="17" t="s">
        <v>154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81</v>
      </c>
      <c r="BK170" s="230">
        <f>ROUND(I170*H170,2)</f>
        <v>0</v>
      </c>
      <c r="BL170" s="17" t="s">
        <v>161</v>
      </c>
      <c r="BM170" s="229" t="s">
        <v>401</v>
      </c>
    </row>
    <row r="171" s="2" customFormat="1">
      <c r="A171" s="38"/>
      <c r="B171" s="39"/>
      <c r="C171" s="40"/>
      <c r="D171" s="231" t="s">
        <v>163</v>
      </c>
      <c r="E171" s="40"/>
      <c r="F171" s="232" t="s">
        <v>2054</v>
      </c>
      <c r="G171" s="40"/>
      <c r="H171" s="40"/>
      <c r="I171" s="233"/>
      <c r="J171" s="40"/>
      <c r="K171" s="40"/>
      <c r="L171" s="44"/>
      <c r="M171" s="234"/>
      <c r="N171" s="235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163</v>
      </c>
      <c r="AU171" s="17" t="s">
        <v>81</v>
      </c>
    </row>
    <row r="172" s="2" customFormat="1" ht="16.5" customHeight="1">
      <c r="A172" s="38"/>
      <c r="B172" s="39"/>
      <c r="C172" s="258" t="s">
        <v>282</v>
      </c>
      <c r="D172" s="258" t="s">
        <v>248</v>
      </c>
      <c r="E172" s="259" t="s">
        <v>1129</v>
      </c>
      <c r="F172" s="260" t="s">
        <v>2055</v>
      </c>
      <c r="G172" s="261" t="s">
        <v>649</v>
      </c>
      <c r="H172" s="262">
        <v>26</v>
      </c>
      <c r="I172" s="263"/>
      <c r="J172" s="264">
        <f>ROUND(I172*H172,2)</f>
        <v>0</v>
      </c>
      <c r="K172" s="260" t="s">
        <v>1</v>
      </c>
      <c r="L172" s="265"/>
      <c r="M172" s="266" t="s">
        <v>1</v>
      </c>
      <c r="N172" s="267" t="s">
        <v>38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200</v>
      </c>
      <c r="AT172" s="229" t="s">
        <v>248</v>
      </c>
      <c r="AU172" s="229" t="s">
        <v>81</v>
      </c>
      <c r="AY172" s="17" t="s">
        <v>154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81</v>
      </c>
      <c r="BK172" s="230">
        <f>ROUND(I172*H172,2)</f>
        <v>0</v>
      </c>
      <c r="BL172" s="17" t="s">
        <v>161</v>
      </c>
      <c r="BM172" s="229" t="s">
        <v>412</v>
      </c>
    </row>
    <row r="173" s="2" customFormat="1">
      <c r="A173" s="38"/>
      <c r="B173" s="39"/>
      <c r="C173" s="40"/>
      <c r="D173" s="231" t="s">
        <v>163</v>
      </c>
      <c r="E173" s="40"/>
      <c r="F173" s="232" t="s">
        <v>2055</v>
      </c>
      <c r="G173" s="40"/>
      <c r="H173" s="40"/>
      <c r="I173" s="233"/>
      <c r="J173" s="40"/>
      <c r="K173" s="40"/>
      <c r="L173" s="44"/>
      <c r="M173" s="234"/>
      <c r="N173" s="235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163</v>
      </c>
      <c r="AU173" s="17" t="s">
        <v>81</v>
      </c>
    </row>
    <row r="174" s="2" customFormat="1">
      <c r="A174" s="38"/>
      <c r="B174" s="39"/>
      <c r="C174" s="258" t="s">
        <v>288</v>
      </c>
      <c r="D174" s="258" t="s">
        <v>248</v>
      </c>
      <c r="E174" s="259" t="s">
        <v>1139</v>
      </c>
      <c r="F174" s="260" t="s">
        <v>1140</v>
      </c>
      <c r="G174" s="261" t="s">
        <v>1141</v>
      </c>
      <c r="H174" s="262">
        <v>0.95999999999999996</v>
      </c>
      <c r="I174" s="263"/>
      <c r="J174" s="264">
        <f>ROUND(I174*H174,2)</f>
        <v>0</v>
      </c>
      <c r="K174" s="260" t="s">
        <v>1</v>
      </c>
      <c r="L174" s="265"/>
      <c r="M174" s="266" t="s">
        <v>1</v>
      </c>
      <c r="N174" s="267" t="s">
        <v>38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200</v>
      </c>
      <c r="AT174" s="229" t="s">
        <v>248</v>
      </c>
      <c r="AU174" s="229" t="s">
        <v>81</v>
      </c>
      <c r="AY174" s="17" t="s">
        <v>154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81</v>
      </c>
      <c r="BK174" s="230">
        <f>ROUND(I174*H174,2)</f>
        <v>0</v>
      </c>
      <c r="BL174" s="17" t="s">
        <v>161</v>
      </c>
      <c r="BM174" s="229" t="s">
        <v>424</v>
      </c>
    </row>
    <row r="175" s="2" customFormat="1">
      <c r="A175" s="38"/>
      <c r="B175" s="39"/>
      <c r="C175" s="40"/>
      <c r="D175" s="231" t="s">
        <v>163</v>
      </c>
      <c r="E175" s="40"/>
      <c r="F175" s="232" t="s">
        <v>1140</v>
      </c>
      <c r="G175" s="40"/>
      <c r="H175" s="40"/>
      <c r="I175" s="233"/>
      <c r="J175" s="40"/>
      <c r="K175" s="40"/>
      <c r="L175" s="44"/>
      <c r="M175" s="234"/>
      <c r="N175" s="235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163</v>
      </c>
      <c r="AU175" s="17" t="s">
        <v>81</v>
      </c>
    </row>
    <row r="176" s="2" customFormat="1" ht="24.15" customHeight="1">
      <c r="A176" s="38"/>
      <c r="B176" s="39"/>
      <c r="C176" s="258" t="s">
        <v>294</v>
      </c>
      <c r="D176" s="258" t="s">
        <v>248</v>
      </c>
      <c r="E176" s="259" t="s">
        <v>2056</v>
      </c>
      <c r="F176" s="260" t="s">
        <v>2057</v>
      </c>
      <c r="G176" s="261" t="s">
        <v>1141</v>
      </c>
      <c r="H176" s="262">
        <v>3.2400000000000002</v>
      </c>
      <c r="I176" s="263"/>
      <c r="J176" s="264">
        <f>ROUND(I176*H176,2)</f>
        <v>0</v>
      </c>
      <c r="K176" s="260" t="s">
        <v>1</v>
      </c>
      <c r="L176" s="265"/>
      <c r="M176" s="266" t="s">
        <v>1</v>
      </c>
      <c r="N176" s="267" t="s">
        <v>38</v>
      </c>
      <c r="O176" s="91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9" t="s">
        <v>200</v>
      </c>
      <c r="AT176" s="229" t="s">
        <v>248</v>
      </c>
      <c r="AU176" s="229" t="s">
        <v>81</v>
      </c>
      <c r="AY176" s="17" t="s">
        <v>154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7" t="s">
        <v>81</v>
      </c>
      <c r="BK176" s="230">
        <f>ROUND(I176*H176,2)</f>
        <v>0</v>
      </c>
      <c r="BL176" s="17" t="s">
        <v>161</v>
      </c>
      <c r="BM176" s="229" t="s">
        <v>437</v>
      </c>
    </row>
    <row r="177" s="2" customFormat="1">
      <c r="A177" s="38"/>
      <c r="B177" s="39"/>
      <c r="C177" s="40"/>
      <c r="D177" s="231" t="s">
        <v>163</v>
      </c>
      <c r="E177" s="40"/>
      <c r="F177" s="232" t="s">
        <v>2057</v>
      </c>
      <c r="G177" s="40"/>
      <c r="H177" s="40"/>
      <c r="I177" s="233"/>
      <c r="J177" s="40"/>
      <c r="K177" s="40"/>
      <c r="L177" s="44"/>
      <c r="M177" s="234"/>
      <c r="N177" s="235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163</v>
      </c>
      <c r="AU177" s="17" t="s">
        <v>81</v>
      </c>
    </row>
    <row r="178" s="2" customFormat="1">
      <c r="A178" s="38"/>
      <c r="B178" s="39"/>
      <c r="C178" s="258" t="s">
        <v>300</v>
      </c>
      <c r="D178" s="258" t="s">
        <v>248</v>
      </c>
      <c r="E178" s="259" t="s">
        <v>1142</v>
      </c>
      <c r="F178" s="260" t="s">
        <v>1143</v>
      </c>
      <c r="G178" s="261" t="s">
        <v>1141</v>
      </c>
      <c r="H178" s="262">
        <v>1.2</v>
      </c>
      <c r="I178" s="263"/>
      <c r="J178" s="264">
        <f>ROUND(I178*H178,2)</f>
        <v>0</v>
      </c>
      <c r="K178" s="260" t="s">
        <v>1</v>
      </c>
      <c r="L178" s="265"/>
      <c r="M178" s="266" t="s">
        <v>1</v>
      </c>
      <c r="N178" s="267" t="s">
        <v>38</v>
      </c>
      <c r="O178" s="91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200</v>
      </c>
      <c r="AT178" s="229" t="s">
        <v>248</v>
      </c>
      <c r="AU178" s="229" t="s">
        <v>81</v>
      </c>
      <c r="AY178" s="17" t="s">
        <v>154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81</v>
      </c>
      <c r="BK178" s="230">
        <f>ROUND(I178*H178,2)</f>
        <v>0</v>
      </c>
      <c r="BL178" s="17" t="s">
        <v>161</v>
      </c>
      <c r="BM178" s="229" t="s">
        <v>450</v>
      </c>
    </row>
    <row r="179" s="2" customFormat="1">
      <c r="A179" s="38"/>
      <c r="B179" s="39"/>
      <c r="C179" s="40"/>
      <c r="D179" s="231" t="s">
        <v>163</v>
      </c>
      <c r="E179" s="40"/>
      <c r="F179" s="232" t="s">
        <v>1143</v>
      </c>
      <c r="G179" s="40"/>
      <c r="H179" s="40"/>
      <c r="I179" s="233"/>
      <c r="J179" s="40"/>
      <c r="K179" s="40"/>
      <c r="L179" s="44"/>
      <c r="M179" s="234"/>
      <c r="N179" s="235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163</v>
      </c>
      <c r="AU179" s="17" t="s">
        <v>81</v>
      </c>
    </row>
    <row r="180" s="2" customFormat="1" ht="24.15" customHeight="1">
      <c r="A180" s="38"/>
      <c r="B180" s="39"/>
      <c r="C180" s="258" t="s">
        <v>305</v>
      </c>
      <c r="D180" s="258" t="s">
        <v>248</v>
      </c>
      <c r="E180" s="259" t="s">
        <v>1144</v>
      </c>
      <c r="F180" s="260" t="s">
        <v>2058</v>
      </c>
      <c r="G180" s="261" t="s">
        <v>1141</v>
      </c>
      <c r="H180" s="262">
        <v>8.4000000000000004</v>
      </c>
      <c r="I180" s="263"/>
      <c r="J180" s="264">
        <f>ROUND(I180*H180,2)</f>
        <v>0</v>
      </c>
      <c r="K180" s="260" t="s">
        <v>1</v>
      </c>
      <c r="L180" s="265"/>
      <c r="M180" s="266" t="s">
        <v>1</v>
      </c>
      <c r="N180" s="267" t="s">
        <v>38</v>
      </c>
      <c r="O180" s="91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200</v>
      </c>
      <c r="AT180" s="229" t="s">
        <v>248</v>
      </c>
      <c r="AU180" s="229" t="s">
        <v>81</v>
      </c>
      <c r="AY180" s="17" t="s">
        <v>154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81</v>
      </c>
      <c r="BK180" s="230">
        <f>ROUND(I180*H180,2)</f>
        <v>0</v>
      </c>
      <c r="BL180" s="17" t="s">
        <v>161</v>
      </c>
      <c r="BM180" s="229" t="s">
        <v>461</v>
      </c>
    </row>
    <row r="181" s="2" customFormat="1">
      <c r="A181" s="38"/>
      <c r="B181" s="39"/>
      <c r="C181" s="40"/>
      <c r="D181" s="231" t="s">
        <v>163</v>
      </c>
      <c r="E181" s="40"/>
      <c r="F181" s="232" t="s">
        <v>2058</v>
      </c>
      <c r="G181" s="40"/>
      <c r="H181" s="40"/>
      <c r="I181" s="233"/>
      <c r="J181" s="40"/>
      <c r="K181" s="40"/>
      <c r="L181" s="44"/>
      <c r="M181" s="234"/>
      <c r="N181" s="235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163</v>
      </c>
      <c r="AU181" s="17" t="s">
        <v>81</v>
      </c>
    </row>
    <row r="182" s="2" customFormat="1" ht="24.15" customHeight="1">
      <c r="A182" s="38"/>
      <c r="B182" s="39"/>
      <c r="C182" s="258" t="s">
        <v>310</v>
      </c>
      <c r="D182" s="258" t="s">
        <v>248</v>
      </c>
      <c r="E182" s="259" t="s">
        <v>1146</v>
      </c>
      <c r="F182" s="260" t="s">
        <v>2059</v>
      </c>
      <c r="G182" s="261" t="s">
        <v>1141</v>
      </c>
      <c r="H182" s="262">
        <v>2.3999999999999999</v>
      </c>
      <c r="I182" s="263"/>
      <c r="J182" s="264">
        <f>ROUND(I182*H182,2)</f>
        <v>0</v>
      </c>
      <c r="K182" s="260" t="s">
        <v>1</v>
      </c>
      <c r="L182" s="265"/>
      <c r="M182" s="266" t="s">
        <v>1</v>
      </c>
      <c r="N182" s="267" t="s">
        <v>38</v>
      </c>
      <c r="O182" s="91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9" t="s">
        <v>200</v>
      </c>
      <c r="AT182" s="229" t="s">
        <v>248</v>
      </c>
      <c r="AU182" s="229" t="s">
        <v>81</v>
      </c>
      <c r="AY182" s="17" t="s">
        <v>154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7" t="s">
        <v>81</v>
      </c>
      <c r="BK182" s="230">
        <f>ROUND(I182*H182,2)</f>
        <v>0</v>
      </c>
      <c r="BL182" s="17" t="s">
        <v>161</v>
      </c>
      <c r="BM182" s="229" t="s">
        <v>471</v>
      </c>
    </row>
    <row r="183" s="2" customFormat="1">
      <c r="A183" s="38"/>
      <c r="B183" s="39"/>
      <c r="C183" s="40"/>
      <c r="D183" s="231" t="s">
        <v>163</v>
      </c>
      <c r="E183" s="40"/>
      <c r="F183" s="232" t="s">
        <v>2059</v>
      </c>
      <c r="G183" s="40"/>
      <c r="H183" s="40"/>
      <c r="I183" s="233"/>
      <c r="J183" s="40"/>
      <c r="K183" s="40"/>
      <c r="L183" s="44"/>
      <c r="M183" s="234"/>
      <c r="N183" s="235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163</v>
      </c>
      <c r="AU183" s="17" t="s">
        <v>81</v>
      </c>
    </row>
    <row r="184" s="2" customFormat="1" ht="24.15" customHeight="1">
      <c r="A184" s="38"/>
      <c r="B184" s="39"/>
      <c r="C184" s="258" t="s">
        <v>315</v>
      </c>
      <c r="D184" s="258" t="s">
        <v>248</v>
      </c>
      <c r="E184" s="259" t="s">
        <v>1148</v>
      </c>
      <c r="F184" s="260" t="s">
        <v>1149</v>
      </c>
      <c r="G184" s="261" t="s">
        <v>1141</v>
      </c>
      <c r="H184" s="262">
        <v>4.2000000000000002</v>
      </c>
      <c r="I184" s="263"/>
      <c r="J184" s="264">
        <f>ROUND(I184*H184,2)</f>
        <v>0</v>
      </c>
      <c r="K184" s="260" t="s">
        <v>1</v>
      </c>
      <c r="L184" s="265"/>
      <c r="M184" s="266" t="s">
        <v>1</v>
      </c>
      <c r="N184" s="267" t="s">
        <v>38</v>
      </c>
      <c r="O184" s="91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200</v>
      </c>
      <c r="AT184" s="229" t="s">
        <v>248</v>
      </c>
      <c r="AU184" s="229" t="s">
        <v>81</v>
      </c>
      <c r="AY184" s="17" t="s">
        <v>154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81</v>
      </c>
      <c r="BK184" s="230">
        <f>ROUND(I184*H184,2)</f>
        <v>0</v>
      </c>
      <c r="BL184" s="17" t="s">
        <v>161</v>
      </c>
      <c r="BM184" s="229" t="s">
        <v>487</v>
      </c>
    </row>
    <row r="185" s="2" customFormat="1">
      <c r="A185" s="38"/>
      <c r="B185" s="39"/>
      <c r="C185" s="40"/>
      <c r="D185" s="231" t="s">
        <v>163</v>
      </c>
      <c r="E185" s="40"/>
      <c r="F185" s="232" t="s">
        <v>1149</v>
      </c>
      <c r="G185" s="40"/>
      <c r="H185" s="40"/>
      <c r="I185" s="233"/>
      <c r="J185" s="40"/>
      <c r="K185" s="40"/>
      <c r="L185" s="44"/>
      <c r="M185" s="234"/>
      <c r="N185" s="235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163</v>
      </c>
      <c r="AU185" s="17" t="s">
        <v>81</v>
      </c>
    </row>
    <row r="186" s="2" customFormat="1" ht="24.15" customHeight="1">
      <c r="A186" s="38"/>
      <c r="B186" s="39"/>
      <c r="C186" s="258" t="s">
        <v>322</v>
      </c>
      <c r="D186" s="258" t="s">
        <v>248</v>
      </c>
      <c r="E186" s="259" t="s">
        <v>1150</v>
      </c>
      <c r="F186" s="260" t="s">
        <v>1151</v>
      </c>
      <c r="G186" s="261" t="s">
        <v>1141</v>
      </c>
      <c r="H186" s="262">
        <v>1.2</v>
      </c>
      <c r="I186" s="263"/>
      <c r="J186" s="264">
        <f>ROUND(I186*H186,2)</f>
        <v>0</v>
      </c>
      <c r="K186" s="260" t="s">
        <v>1</v>
      </c>
      <c r="L186" s="265"/>
      <c r="M186" s="266" t="s">
        <v>1</v>
      </c>
      <c r="N186" s="267" t="s">
        <v>38</v>
      </c>
      <c r="O186" s="91"/>
      <c r="P186" s="227">
        <f>O186*H186</f>
        <v>0</v>
      </c>
      <c r="Q186" s="227">
        <v>0</v>
      </c>
      <c r="R186" s="227">
        <f>Q186*H186</f>
        <v>0</v>
      </c>
      <c r="S186" s="227">
        <v>0</v>
      </c>
      <c r="T186" s="22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9" t="s">
        <v>200</v>
      </c>
      <c r="AT186" s="229" t="s">
        <v>248</v>
      </c>
      <c r="AU186" s="229" t="s">
        <v>81</v>
      </c>
      <c r="AY186" s="17" t="s">
        <v>154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7" t="s">
        <v>81</v>
      </c>
      <c r="BK186" s="230">
        <f>ROUND(I186*H186,2)</f>
        <v>0</v>
      </c>
      <c r="BL186" s="17" t="s">
        <v>161</v>
      </c>
      <c r="BM186" s="229" t="s">
        <v>498</v>
      </c>
    </row>
    <row r="187" s="2" customFormat="1">
      <c r="A187" s="38"/>
      <c r="B187" s="39"/>
      <c r="C187" s="40"/>
      <c r="D187" s="231" t="s">
        <v>163</v>
      </c>
      <c r="E187" s="40"/>
      <c r="F187" s="232" t="s">
        <v>1151</v>
      </c>
      <c r="G187" s="40"/>
      <c r="H187" s="40"/>
      <c r="I187" s="233"/>
      <c r="J187" s="40"/>
      <c r="K187" s="40"/>
      <c r="L187" s="44"/>
      <c r="M187" s="234"/>
      <c r="N187" s="235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163</v>
      </c>
      <c r="AU187" s="17" t="s">
        <v>81</v>
      </c>
    </row>
    <row r="188" s="12" customFormat="1" ht="25.92" customHeight="1">
      <c r="A188" s="12"/>
      <c r="B188" s="202"/>
      <c r="C188" s="203"/>
      <c r="D188" s="204" t="s">
        <v>72</v>
      </c>
      <c r="E188" s="205" t="s">
        <v>1152</v>
      </c>
      <c r="F188" s="205" t="s">
        <v>1153</v>
      </c>
      <c r="G188" s="203"/>
      <c r="H188" s="203"/>
      <c r="I188" s="206"/>
      <c r="J188" s="207">
        <f>BK188</f>
        <v>0</v>
      </c>
      <c r="K188" s="203"/>
      <c r="L188" s="208"/>
      <c r="M188" s="209"/>
      <c r="N188" s="210"/>
      <c r="O188" s="210"/>
      <c r="P188" s="211">
        <f>SUM(P189:P212)</f>
        <v>0</v>
      </c>
      <c r="Q188" s="210"/>
      <c r="R188" s="211">
        <f>SUM(R189:R212)</f>
        <v>0</v>
      </c>
      <c r="S188" s="210"/>
      <c r="T188" s="212">
        <f>SUM(T189:T212)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3" t="s">
        <v>81</v>
      </c>
      <c r="AT188" s="214" t="s">
        <v>72</v>
      </c>
      <c r="AU188" s="214" t="s">
        <v>73</v>
      </c>
      <c r="AY188" s="213" t="s">
        <v>154</v>
      </c>
      <c r="BK188" s="215">
        <f>SUM(BK189:BK212)</f>
        <v>0</v>
      </c>
    </row>
    <row r="189" s="2" customFormat="1" ht="16.5" customHeight="1">
      <c r="A189" s="38"/>
      <c r="B189" s="39"/>
      <c r="C189" s="258" t="s">
        <v>329</v>
      </c>
      <c r="D189" s="258" t="s">
        <v>248</v>
      </c>
      <c r="E189" s="259" t="s">
        <v>2060</v>
      </c>
      <c r="F189" s="260" t="s">
        <v>2061</v>
      </c>
      <c r="G189" s="261" t="s">
        <v>649</v>
      </c>
      <c r="H189" s="262">
        <v>10</v>
      </c>
      <c r="I189" s="263"/>
      <c r="J189" s="264">
        <f>ROUND(I189*H189,2)</f>
        <v>0</v>
      </c>
      <c r="K189" s="260" t="s">
        <v>1</v>
      </c>
      <c r="L189" s="265"/>
      <c r="M189" s="266" t="s">
        <v>1</v>
      </c>
      <c r="N189" s="267" t="s">
        <v>38</v>
      </c>
      <c r="O189" s="91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200</v>
      </c>
      <c r="AT189" s="229" t="s">
        <v>248</v>
      </c>
      <c r="AU189" s="229" t="s">
        <v>81</v>
      </c>
      <c r="AY189" s="17" t="s">
        <v>154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81</v>
      </c>
      <c r="BK189" s="230">
        <f>ROUND(I189*H189,2)</f>
        <v>0</v>
      </c>
      <c r="BL189" s="17" t="s">
        <v>161</v>
      </c>
      <c r="BM189" s="229" t="s">
        <v>509</v>
      </c>
    </row>
    <row r="190" s="2" customFormat="1">
      <c r="A190" s="38"/>
      <c r="B190" s="39"/>
      <c r="C190" s="40"/>
      <c r="D190" s="231" t="s">
        <v>163</v>
      </c>
      <c r="E190" s="40"/>
      <c r="F190" s="232" t="s">
        <v>2061</v>
      </c>
      <c r="G190" s="40"/>
      <c r="H190" s="40"/>
      <c r="I190" s="233"/>
      <c r="J190" s="40"/>
      <c r="K190" s="40"/>
      <c r="L190" s="44"/>
      <c r="M190" s="234"/>
      <c r="N190" s="235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163</v>
      </c>
      <c r="AU190" s="17" t="s">
        <v>81</v>
      </c>
    </row>
    <row r="191" s="2" customFormat="1" ht="16.5" customHeight="1">
      <c r="A191" s="38"/>
      <c r="B191" s="39"/>
      <c r="C191" s="258" t="s">
        <v>335</v>
      </c>
      <c r="D191" s="258" t="s">
        <v>248</v>
      </c>
      <c r="E191" s="259" t="s">
        <v>2062</v>
      </c>
      <c r="F191" s="260" t="s">
        <v>2063</v>
      </c>
      <c r="G191" s="261" t="s">
        <v>649</v>
      </c>
      <c r="H191" s="262">
        <v>24</v>
      </c>
      <c r="I191" s="263"/>
      <c r="J191" s="264">
        <f>ROUND(I191*H191,2)</f>
        <v>0</v>
      </c>
      <c r="K191" s="260" t="s">
        <v>1</v>
      </c>
      <c r="L191" s="265"/>
      <c r="M191" s="266" t="s">
        <v>1</v>
      </c>
      <c r="N191" s="267" t="s">
        <v>38</v>
      </c>
      <c r="O191" s="91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200</v>
      </c>
      <c r="AT191" s="229" t="s">
        <v>248</v>
      </c>
      <c r="AU191" s="229" t="s">
        <v>81</v>
      </c>
      <c r="AY191" s="17" t="s">
        <v>154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81</v>
      </c>
      <c r="BK191" s="230">
        <f>ROUND(I191*H191,2)</f>
        <v>0</v>
      </c>
      <c r="BL191" s="17" t="s">
        <v>161</v>
      </c>
      <c r="BM191" s="229" t="s">
        <v>519</v>
      </c>
    </row>
    <row r="192" s="2" customFormat="1">
      <c r="A192" s="38"/>
      <c r="B192" s="39"/>
      <c r="C192" s="40"/>
      <c r="D192" s="231" t="s">
        <v>163</v>
      </c>
      <c r="E192" s="40"/>
      <c r="F192" s="232" t="s">
        <v>2063</v>
      </c>
      <c r="G192" s="40"/>
      <c r="H192" s="40"/>
      <c r="I192" s="233"/>
      <c r="J192" s="40"/>
      <c r="K192" s="40"/>
      <c r="L192" s="44"/>
      <c r="M192" s="234"/>
      <c r="N192" s="235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163</v>
      </c>
      <c r="AU192" s="17" t="s">
        <v>81</v>
      </c>
    </row>
    <row r="193" s="2" customFormat="1" ht="16.5" customHeight="1">
      <c r="A193" s="38"/>
      <c r="B193" s="39"/>
      <c r="C193" s="258" t="s">
        <v>340</v>
      </c>
      <c r="D193" s="258" t="s">
        <v>248</v>
      </c>
      <c r="E193" s="259" t="s">
        <v>2064</v>
      </c>
      <c r="F193" s="260" t="s">
        <v>2065</v>
      </c>
      <c r="G193" s="261" t="s">
        <v>649</v>
      </c>
      <c r="H193" s="262">
        <v>10</v>
      </c>
      <c r="I193" s="263"/>
      <c r="J193" s="264">
        <f>ROUND(I193*H193,2)</f>
        <v>0</v>
      </c>
      <c r="K193" s="260" t="s">
        <v>1</v>
      </c>
      <c r="L193" s="265"/>
      <c r="M193" s="266" t="s">
        <v>1</v>
      </c>
      <c r="N193" s="267" t="s">
        <v>38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200</v>
      </c>
      <c r="AT193" s="229" t="s">
        <v>248</v>
      </c>
      <c r="AU193" s="229" t="s">
        <v>81</v>
      </c>
      <c r="AY193" s="17" t="s">
        <v>154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81</v>
      </c>
      <c r="BK193" s="230">
        <f>ROUND(I193*H193,2)</f>
        <v>0</v>
      </c>
      <c r="BL193" s="17" t="s">
        <v>161</v>
      </c>
      <c r="BM193" s="229" t="s">
        <v>529</v>
      </c>
    </row>
    <row r="194" s="2" customFormat="1">
      <c r="A194" s="38"/>
      <c r="B194" s="39"/>
      <c r="C194" s="40"/>
      <c r="D194" s="231" t="s">
        <v>163</v>
      </c>
      <c r="E194" s="40"/>
      <c r="F194" s="232" t="s">
        <v>2065</v>
      </c>
      <c r="G194" s="40"/>
      <c r="H194" s="40"/>
      <c r="I194" s="233"/>
      <c r="J194" s="40"/>
      <c r="K194" s="40"/>
      <c r="L194" s="44"/>
      <c r="M194" s="234"/>
      <c r="N194" s="235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163</v>
      </c>
      <c r="AU194" s="17" t="s">
        <v>81</v>
      </c>
    </row>
    <row r="195" s="2" customFormat="1" ht="21.75" customHeight="1">
      <c r="A195" s="38"/>
      <c r="B195" s="39"/>
      <c r="C195" s="258" t="s">
        <v>345</v>
      </c>
      <c r="D195" s="258" t="s">
        <v>248</v>
      </c>
      <c r="E195" s="259" t="s">
        <v>1173</v>
      </c>
      <c r="F195" s="260" t="s">
        <v>2066</v>
      </c>
      <c r="G195" s="261" t="s">
        <v>649</v>
      </c>
      <c r="H195" s="262">
        <v>24</v>
      </c>
      <c r="I195" s="263"/>
      <c r="J195" s="264">
        <f>ROUND(I195*H195,2)</f>
        <v>0</v>
      </c>
      <c r="K195" s="260" t="s">
        <v>1</v>
      </c>
      <c r="L195" s="265"/>
      <c r="M195" s="266" t="s">
        <v>1</v>
      </c>
      <c r="N195" s="267" t="s">
        <v>38</v>
      </c>
      <c r="O195" s="91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200</v>
      </c>
      <c r="AT195" s="229" t="s">
        <v>248</v>
      </c>
      <c r="AU195" s="229" t="s">
        <v>81</v>
      </c>
      <c r="AY195" s="17" t="s">
        <v>154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81</v>
      </c>
      <c r="BK195" s="230">
        <f>ROUND(I195*H195,2)</f>
        <v>0</v>
      </c>
      <c r="BL195" s="17" t="s">
        <v>161</v>
      </c>
      <c r="BM195" s="229" t="s">
        <v>541</v>
      </c>
    </row>
    <row r="196" s="2" customFormat="1">
      <c r="A196" s="38"/>
      <c r="B196" s="39"/>
      <c r="C196" s="40"/>
      <c r="D196" s="231" t="s">
        <v>163</v>
      </c>
      <c r="E196" s="40"/>
      <c r="F196" s="232" t="s">
        <v>2066</v>
      </c>
      <c r="G196" s="40"/>
      <c r="H196" s="40"/>
      <c r="I196" s="233"/>
      <c r="J196" s="40"/>
      <c r="K196" s="40"/>
      <c r="L196" s="44"/>
      <c r="M196" s="234"/>
      <c r="N196" s="235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163</v>
      </c>
      <c r="AU196" s="17" t="s">
        <v>81</v>
      </c>
    </row>
    <row r="197" s="2" customFormat="1" ht="33" customHeight="1">
      <c r="A197" s="38"/>
      <c r="B197" s="39"/>
      <c r="C197" s="258" t="s">
        <v>350</v>
      </c>
      <c r="D197" s="258" t="s">
        <v>248</v>
      </c>
      <c r="E197" s="259" t="s">
        <v>2067</v>
      </c>
      <c r="F197" s="260" t="s">
        <v>2068</v>
      </c>
      <c r="G197" s="261" t="s">
        <v>649</v>
      </c>
      <c r="H197" s="262">
        <v>68</v>
      </c>
      <c r="I197" s="263"/>
      <c r="J197" s="264">
        <f>ROUND(I197*H197,2)</f>
        <v>0</v>
      </c>
      <c r="K197" s="260" t="s">
        <v>1</v>
      </c>
      <c r="L197" s="265"/>
      <c r="M197" s="266" t="s">
        <v>1</v>
      </c>
      <c r="N197" s="267" t="s">
        <v>38</v>
      </c>
      <c r="O197" s="91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200</v>
      </c>
      <c r="AT197" s="229" t="s">
        <v>248</v>
      </c>
      <c r="AU197" s="229" t="s">
        <v>81</v>
      </c>
      <c r="AY197" s="17" t="s">
        <v>154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81</v>
      </c>
      <c r="BK197" s="230">
        <f>ROUND(I197*H197,2)</f>
        <v>0</v>
      </c>
      <c r="BL197" s="17" t="s">
        <v>161</v>
      </c>
      <c r="BM197" s="229" t="s">
        <v>552</v>
      </c>
    </row>
    <row r="198" s="2" customFormat="1">
      <c r="A198" s="38"/>
      <c r="B198" s="39"/>
      <c r="C198" s="40"/>
      <c r="D198" s="231" t="s">
        <v>163</v>
      </c>
      <c r="E198" s="40"/>
      <c r="F198" s="232" t="s">
        <v>2068</v>
      </c>
      <c r="G198" s="40"/>
      <c r="H198" s="40"/>
      <c r="I198" s="233"/>
      <c r="J198" s="40"/>
      <c r="K198" s="40"/>
      <c r="L198" s="44"/>
      <c r="M198" s="234"/>
      <c r="N198" s="235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163</v>
      </c>
      <c r="AU198" s="17" t="s">
        <v>81</v>
      </c>
    </row>
    <row r="199" s="2" customFormat="1" ht="16.5" customHeight="1">
      <c r="A199" s="38"/>
      <c r="B199" s="39"/>
      <c r="C199" s="258" t="s">
        <v>355</v>
      </c>
      <c r="D199" s="258" t="s">
        <v>248</v>
      </c>
      <c r="E199" s="259" t="s">
        <v>1764</v>
      </c>
      <c r="F199" s="260" t="s">
        <v>1765</v>
      </c>
      <c r="G199" s="261" t="s">
        <v>649</v>
      </c>
      <c r="H199" s="262">
        <v>8</v>
      </c>
      <c r="I199" s="263"/>
      <c r="J199" s="264">
        <f>ROUND(I199*H199,2)</f>
        <v>0</v>
      </c>
      <c r="K199" s="260" t="s">
        <v>1</v>
      </c>
      <c r="L199" s="265"/>
      <c r="M199" s="266" t="s">
        <v>1</v>
      </c>
      <c r="N199" s="267" t="s">
        <v>38</v>
      </c>
      <c r="O199" s="91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200</v>
      </c>
      <c r="AT199" s="229" t="s">
        <v>248</v>
      </c>
      <c r="AU199" s="229" t="s">
        <v>81</v>
      </c>
      <c r="AY199" s="17" t="s">
        <v>154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81</v>
      </c>
      <c r="BK199" s="230">
        <f>ROUND(I199*H199,2)</f>
        <v>0</v>
      </c>
      <c r="BL199" s="17" t="s">
        <v>161</v>
      </c>
      <c r="BM199" s="229" t="s">
        <v>568</v>
      </c>
    </row>
    <row r="200" s="2" customFormat="1">
      <c r="A200" s="38"/>
      <c r="B200" s="39"/>
      <c r="C200" s="40"/>
      <c r="D200" s="231" t="s">
        <v>163</v>
      </c>
      <c r="E200" s="40"/>
      <c r="F200" s="232" t="s">
        <v>1765</v>
      </c>
      <c r="G200" s="40"/>
      <c r="H200" s="40"/>
      <c r="I200" s="233"/>
      <c r="J200" s="40"/>
      <c r="K200" s="40"/>
      <c r="L200" s="44"/>
      <c r="M200" s="234"/>
      <c r="N200" s="235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163</v>
      </c>
      <c r="AU200" s="17" t="s">
        <v>81</v>
      </c>
    </row>
    <row r="201" s="2" customFormat="1" ht="24.15" customHeight="1">
      <c r="A201" s="38"/>
      <c r="B201" s="39"/>
      <c r="C201" s="258" t="s">
        <v>360</v>
      </c>
      <c r="D201" s="258" t="s">
        <v>248</v>
      </c>
      <c r="E201" s="259" t="s">
        <v>2069</v>
      </c>
      <c r="F201" s="260" t="s">
        <v>2070</v>
      </c>
      <c r="G201" s="261" t="s">
        <v>649</v>
      </c>
      <c r="H201" s="262">
        <v>68</v>
      </c>
      <c r="I201" s="263"/>
      <c r="J201" s="264">
        <f>ROUND(I201*H201,2)</f>
        <v>0</v>
      </c>
      <c r="K201" s="260" t="s">
        <v>1</v>
      </c>
      <c r="L201" s="265"/>
      <c r="M201" s="266" t="s">
        <v>1</v>
      </c>
      <c r="N201" s="267" t="s">
        <v>38</v>
      </c>
      <c r="O201" s="91"/>
      <c r="P201" s="227">
        <f>O201*H201</f>
        <v>0</v>
      </c>
      <c r="Q201" s="227">
        <v>0</v>
      </c>
      <c r="R201" s="227">
        <f>Q201*H201</f>
        <v>0</v>
      </c>
      <c r="S201" s="227">
        <v>0</v>
      </c>
      <c r="T201" s="22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200</v>
      </c>
      <c r="AT201" s="229" t="s">
        <v>248</v>
      </c>
      <c r="AU201" s="229" t="s">
        <v>81</v>
      </c>
      <c r="AY201" s="17" t="s">
        <v>154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81</v>
      </c>
      <c r="BK201" s="230">
        <f>ROUND(I201*H201,2)</f>
        <v>0</v>
      </c>
      <c r="BL201" s="17" t="s">
        <v>161</v>
      </c>
      <c r="BM201" s="229" t="s">
        <v>578</v>
      </c>
    </row>
    <row r="202" s="2" customFormat="1">
      <c r="A202" s="38"/>
      <c r="B202" s="39"/>
      <c r="C202" s="40"/>
      <c r="D202" s="231" t="s">
        <v>163</v>
      </c>
      <c r="E202" s="40"/>
      <c r="F202" s="232" t="s">
        <v>2070</v>
      </c>
      <c r="G202" s="40"/>
      <c r="H202" s="40"/>
      <c r="I202" s="233"/>
      <c r="J202" s="40"/>
      <c r="K202" s="40"/>
      <c r="L202" s="44"/>
      <c r="M202" s="234"/>
      <c r="N202" s="235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163</v>
      </c>
      <c r="AU202" s="17" t="s">
        <v>81</v>
      </c>
    </row>
    <row r="203" s="2" customFormat="1" ht="16.5" customHeight="1">
      <c r="A203" s="38"/>
      <c r="B203" s="39"/>
      <c r="C203" s="258" t="s">
        <v>366</v>
      </c>
      <c r="D203" s="258" t="s">
        <v>248</v>
      </c>
      <c r="E203" s="259" t="s">
        <v>1176</v>
      </c>
      <c r="F203" s="260" t="s">
        <v>1177</v>
      </c>
      <c r="G203" s="261" t="s">
        <v>433</v>
      </c>
      <c r="H203" s="262">
        <v>20</v>
      </c>
      <c r="I203" s="263"/>
      <c r="J203" s="264">
        <f>ROUND(I203*H203,2)</f>
        <v>0</v>
      </c>
      <c r="K203" s="260" t="s">
        <v>1</v>
      </c>
      <c r="L203" s="265"/>
      <c r="M203" s="266" t="s">
        <v>1</v>
      </c>
      <c r="N203" s="267" t="s">
        <v>38</v>
      </c>
      <c r="O203" s="91"/>
      <c r="P203" s="227">
        <f>O203*H203</f>
        <v>0</v>
      </c>
      <c r="Q203" s="227">
        <v>0</v>
      </c>
      <c r="R203" s="227">
        <f>Q203*H203</f>
        <v>0</v>
      </c>
      <c r="S203" s="227">
        <v>0</v>
      </c>
      <c r="T203" s="22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9" t="s">
        <v>200</v>
      </c>
      <c r="AT203" s="229" t="s">
        <v>248</v>
      </c>
      <c r="AU203" s="229" t="s">
        <v>81</v>
      </c>
      <c r="AY203" s="17" t="s">
        <v>154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7" t="s">
        <v>81</v>
      </c>
      <c r="BK203" s="230">
        <f>ROUND(I203*H203,2)</f>
        <v>0</v>
      </c>
      <c r="BL203" s="17" t="s">
        <v>161</v>
      </c>
      <c r="BM203" s="229" t="s">
        <v>589</v>
      </c>
    </row>
    <row r="204" s="2" customFormat="1">
      <c r="A204" s="38"/>
      <c r="B204" s="39"/>
      <c r="C204" s="40"/>
      <c r="D204" s="231" t="s">
        <v>163</v>
      </c>
      <c r="E204" s="40"/>
      <c r="F204" s="232" t="s">
        <v>1177</v>
      </c>
      <c r="G204" s="40"/>
      <c r="H204" s="40"/>
      <c r="I204" s="233"/>
      <c r="J204" s="40"/>
      <c r="K204" s="40"/>
      <c r="L204" s="44"/>
      <c r="M204" s="234"/>
      <c r="N204" s="235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163</v>
      </c>
      <c r="AU204" s="17" t="s">
        <v>81</v>
      </c>
    </row>
    <row r="205" s="2" customFormat="1" ht="24.15" customHeight="1">
      <c r="A205" s="38"/>
      <c r="B205" s="39"/>
      <c r="C205" s="258" t="s">
        <v>372</v>
      </c>
      <c r="D205" s="258" t="s">
        <v>248</v>
      </c>
      <c r="E205" s="259" t="s">
        <v>1179</v>
      </c>
      <c r="F205" s="260" t="s">
        <v>1180</v>
      </c>
      <c r="G205" s="261" t="s">
        <v>1141</v>
      </c>
      <c r="H205" s="262">
        <v>1</v>
      </c>
      <c r="I205" s="263"/>
      <c r="J205" s="264">
        <f>ROUND(I205*H205,2)</f>
        <v>0</v>
      </c>
      <c r="K205" s="260" t="s">
        <v>1</v>
      </c>
      <c r="L205" s="265"/>
      <c r="M205" s="266" t="s">
        <v>1</v>
      </c>
      <c r="N205" s="267" t="s">
        <v>38</v>
      </c>
      <c r="O205" s="91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200</v>
      </c>
      <c r="AT205" s="229" t="s">
        <v>248</v>
      </c>
      <c r="AU205" s="229" t="s">
        <v>81</v>
      </c>
      <c r="AY205" s="17" t="s">
        <v>154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81</v>
      </c>
      <c r="BK205" s="230">
        <f>ROUND(I205*H205,2)</f>
        <v>0</v>
      </c>
      <c r="BL205" s="17" t="s">
        <v>161</v>
      </c>
      <c r="BM205" s="229" t="s">
        <v>601</v>
      </c>
    </row>
    <row r="206" s="2" customFormat="1">
      <c r="A206" s="38"/>
      <c r="B206" s="39"/>
      <c r="C206" s="40"/>
      <c r="D206" s="231" t="s">
        <v>163</v>
      </c>
      <c r="E206" s="40"/>
      <c r="F206" s="232" t="s">
        <v>1180</v>
      </c>
      <c r="G206" s="40"/>
      <c r="H206" s="40"/>
      <c r="I206" s="233"/>
      <c r="J206" s="40"/>
      <c r="K206" s="40"/>
      <c r="L206" s="44"/>
      <c r="M206" s="234"/>
      <c r="N206" s="235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163</v>
      </c>
      <c r="AU206" s="17" t="s">
        <v>81</v>
      </c>
    </row>
    <row r="207" s="2" customFormat="1" ht="16.5" customHeight="1">
      <c r="A207" s="38"/>
      <c r="B207" s="39"/>
      <c r="C207" s="258" t="s">
        <v>379</v>
      </c>
      <c r="D207" s="258" t="s">
        <v>248</v>
      </c>
      <c r="E207" s="259" t="s">
        <v>1182</v>
      </c>
      <c r="F207" s="260" t="s">
        <v>1183</v>
      </c>
      <c r="G207" s="261" t="s">
        <v>649</v>
      </c>
      <c r="H207" s="262">
        <v>68</v>
      </c>
      <c r="I207" s="263"/>
      <c r="J207" s="264">
        <f>ROUND(I207*H207,2)</f>
        <v>0</v>
      </c>
      <c r="K207" s="260" t="s">
        <v>1</v>
      </c>
      <c r="L207" s="265"/>
      <c r="M207" s="266" t="s">
        <v>1</v>
      </c>
      <c r="N207" s="267" t="s">
        <v>38</v>
      </c>
      <c r="O207" s="91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9" t="s">
        <v>200</v>
      </c>
      <c r="AT207" s="229" t="s">
        <v>248</v>
      </c>
      <c r="AU207" s="229" t="s">
        <v>81</v>
      </c>
      <c r="AY207" s="17" t="s">
        <v>154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7" t="s">
        <v>81</v>
      </c>
      <c r="BK207" s="230">
        <f>ROUND(I207*H207,2)</f>
        <v>0</v>
      </c>
      <c r="BL207" s="17" t="s">
        <v>161</v>
      </c>
      <c r="BM207" s="229" t="s">
        <v>613</v>
      </c>
    </row>
    <row r="208" s="2" customFormat="1">
      <c r="A208" s="38"/>
      <c r="B208" s="39"/>
      <c r="C208" s="40"/>
      <c r="D208" s="231" t="s">
        <v>163</v>
      </c>
      <c r="E208" s="40"/>
      <c r="F208" s="232" t="s">
        <v>1183</v>
      </c>
      <c r="G208" s="40"/>
      <c r="H208" s="40"/>
      <c r="I208" s="233"/>
      <c r="J208" s="40"/>
      <c r="K208" s="40"/>
      <c r="L208" s="44"/>
      <c r="M208" s="234"/>
      <c r="N208" s="235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163</v>
      </c>
      <c r="AU208" s="17" t="s">
        <v>81</v>
      </c>
    </row>
    <row r="209" s="2" customFormat="1" ht="24.15" customHeight="1">
      <c r="A209" s="38"/>
      <c r="B209" s="39"/>
      <c r="C209" s="258" t="s">
        <v>385</v>
      </c>
      <c r="D209" s="258" t="s">
        <v>248</v>
      </c>
      <c r="E209" s="259" t="s">
        <v>1185</v>
      </c>
      <c r="F209" s="260" t="s">
        <v>1186</v>
      </c>
      <c r="G209" s="261" t="s">
        <v>1141</v>
      </c>
      <c r="H209" s="262">
        <v>0.68000000000000005</v>
      </c>
      <c r="I209" s="263"/>
      <c r="J209" s="264">
        <f>ROUND(I209*H209,2)</f>
        <v>0</v>
      </c>
      <c r="K209" s="260" t="s">
        <v>1</v>
      </c>
      <c r="L209" s="265"/>
      <c r="M209" s="266" t="s">
        <v>1</v>
      </c>
      <c r="N209" s="267" t="s">
        <v>38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200</v>
      </c>
      <c r="AT209" s="229" t="s">
        <v>248</v>
      </c>
      <c r="AU209" s="229" t="s">
        <v>81</v>
      </c>
      <c r="AY209" s="17" t="s">
        <v>154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81</v>
      </c>
      <c r="BK209" s="230">
        <f>ROUND(I209*H209,2)</f>
        <v>0</v>
      </c>
      <c r="BL209" s="17" t="s">
        <v>161</v>
      </c>
      <c r="BM209" s="229" t="s">
        <v>624</v>
      </c>
    </row>
    <row r="210" s="2" customFormat="1">
      <c r="A210" s="38"/>
      <c r="B210" s="39"/>
      <c r="C210" s="40"/>
      <c r="D210" s="231" t="s">
        <v>163</v>
      </c>
      <c r="E210" s="40"/>
      <c r="F210" s="232" t="s">
        <v>1186</v>
      </c>
      <c r="G210" s="40"/>
      <c r="H210" s="40"/>
      <c r="I210" s="233"/>
      <c r="J210" s="40"/>
      <c r="K210" s="40"/>
      <c r="L210" s="44"/>
      <c r="M210" s="234"/>
      <c r="N210" s="235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163</v>
      </c>
      <c r="AU210" s="17" t="s">
        <v>81</v>
      </c>
    </row>
    <row r="211" s="2" customFormat="1" ht="16.5" customHeight="1">
      <c r="A211" s="38"/>
      <c r="B211" s="39"/>
      <c r="C211" s="258" t="s">
        <v>391</v>
      </c>
      <c r="D211" s="258" t="s">
        <v>248</v>
      </c>
      <c r="E211" s="259" t="s">
        <v>1188</v>
      </c>
      <c r="F211" s="260" t="s">
        <v>1189</v>
      </c>
      <c r="G211" s="261" t="s">
        <v>1061</v>
      </c>
      <c r="H211" s="262">
        <v>1</v>
      </c>
      <c r="I211" s="263"/>
      <c r="J211" s="264">
        <f>ROUND(I211*H211,2)</f>
        <v>0</v>
      </c>
      <c r="K211" s="260" t="s">
        <v>1</v>
      </c>
      <c r="L211" s="265"/>
      <c r="M211" s="266" t="s">
        <v>1</v>
      </c>
      <c r="N211" s="267" t="s">
        <v>38</v>
      </c>
      <c r="O211" s="91"/>
      <c r="P211" s="227">
        <f>O211*H211</f>
        <v>0</v>
      </c>
      <c r="Q211" s="227">
        <v>0</v>
      </c>
      <c r="R211" s="227">
        <f>Q211*H211</f>
        <v>0</v>
      </c>
      <c r="S211" s="227">
        <v>0</v>
      </c>
      <c r="T211" s="22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9" t="s">
        <v>200</v>
      </c>
      <c r="AT211" s="229" t="s">
        <v>248</v>
      </c>
      <c r="AU211" s="229" t="s">
        <v>81</v>
      </c>
      <c r="AY211" s="17" t="s">
        <v>154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7" t="s">
        <v>81</v>
      </c>
      <c r="BK211" s="230">
        <f>ROUND(I211*H211,2)</f>
        <v>0</v>
      </c>
      <c r="BL211" s="17" t="s">
        <v>161</v>
      </c>
      <c r="BM211" s="229" t="s">
        <v>635</v>
      </c>
    </row>
    <row r="212" s="2" customFormat="1">
      <c r="A212" s="38"/>
      <c r="B212" s="39"/>
      <c r="C212" s="40"/>
      <c r="D212" s="231" t="s">
        <v>163</v>
      </c>
      <c r="E212" s="40"/>
      <c r="F212" s="232" t="s">
        <v>1189</v>
      </c>
      <c r="G212" s="40"/>
      <c r="H212" s="40"/>
      <c r="I212" s="233"/>
      <c r="J212" s="40"/>
      <c r="K212" s="40"/>
      <c r="L212" s="44"/>
      <c r="M212" s="234"/>
      <c r="N212" s="235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163</v>
      </c>
      <c r="AU212" s="17" t="s">
        <v>81</v>
      </c>
    </row>
    <row r="213" s="12" customFormat="1" ht="25.92" customHeight="1">
      <c r="A213" s="12"/>
      <c r="B213" s="202"/>
      <c r="C213" s="203"/>
      <c r="D213" s="204" t="s">
        <v>72</v>
      </c>
      <c r="E213" s="205" t="s">
        <v>1191</v>
      </c>
      <c r="F213" s="205" t="s">
        <v>1192</v>
      </c>
      <c r="G213" s="203"/>
      <c r="H213" s="203"/>
      <c r="I213" s="206"/>
      <c r="J213" s="207">
        <f>BK213</f>
        <v>0</v>
      </c>
      <c r="K213" s="203"/>
      <c r="L213" s="208"/>
      <c r="M213" s="209"/>
      <c r="N213" s="210"/>
      <c r="O213" s="210"/>
      <c r="P213" s="211">
        <f>SUM(P214:P219)</f>
        <v>0</v>
      </c>
      <c r="Q213" s="210"/>
      <c r="R213" s="211">
        <f>SUM(R214:R219)</f>
        <v>0</v>
      </c>
      <c r="S213" s="210"/>
      <c r="T213" s="212">
        <f>SUM(T214:T219)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13" t="s">
        <v>81</v>
      </c>
      <c r="AT213" s="214" t="s">
        <v>72</v>
      </c>
      <c r="AU213" s="214" t="s">
        <v>73</v>
      </c>
      <c r="AY213" s="213" t="s">
        <v>154</v>
      </c>
      <c r="BK213" s="215">
        <f>SUM(BK214:BK219)</f>
        <v>0</v>
      </c>
    </row>
    <row r="214" s="2" customFormat="1" ht="16.5" customHeight="1">
      <c r="A214" s="38"/>
      <c r="B214" s="39"/>
      <c r="C214" s="258" t="s">
        <v>396</v>
      </c>
      <c r="D214" s="258" t="s">
        <v>248</v>
      </c>
      <c r="E214" s="259" t="s">
        <v>1193</v>
      </c>
      <c r="F214" s="260" t="s">
        <v>1194</v>
      </c>
      <c r="G214" s="261" t="s">
        <v>1061</v>
      </c>
      <c r="H214" s="262">
        <v>1</v>
      </c>
      <c r="I214" s="263"/>
      <c r="J214" s="264">
        <f>ROUND(I214*H214,2)</f>
        <v>0</v>
      </c>
      <c r="K214" s="260" t="s">
        <v>1</v>
      </c>
      <c r="L214" s="265"/>
      <c r="M214" s="266" t="s">
        <v>1</v>
      </c>
      <c r="N214" s="267" t="s">
        <v>38</v>
      </c>
      <c r="O214" s="91"/>
      <c r="P214" s="227">
        <f>O214*H214</f>
        <v>0</v>
      </c>
      <c r="Q214" s="227">
        <v>0</v>
      </c>
      <c r="R214" s="227">
        <f>Q214*H214</f>
        <v>0</v>
      </c>
      <c r="S214" s="227">
        <v>0</v>
      </c>
      <c r="T214" s="228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9" t="s">
        <v>200</v>
      </c>
      <c r="AT214" s="229" t="s">
        <v>248</v>
      </c>
      <c r="AU214" s="229" t="s">
        <v>81</v>
      </c>
      <c r="AY214" s="17" t="s">
        <v>154</v>
      </c>
      <c r="BE214" s="230">
        <f>IF(N214="základní",J214,0)</f>
        <v>0</v>
      </c>
      <c r="BF214" s="230">
        <f>IF(N214="snížená",J214,0)</f>
        <v>0</v>
      </c>
      <c r="BG214" s="230">
        <f>IF(N214="zákl. přenesená",J214,0)</f>
        <v>0</v>
      </c>
      <c r="BH214" s="230">
        <f>IF(N214="sníž. přenesená",J214,0)</f>
        <v>0</v>
      </c>
      <c r="BI214" s="230">
        <f>IF(N214="nulová",J214,0)</f>
        <v>0</v>
      </c>
      <c r="BJ214" s="17" t="s">
        <v>81</v>
      </c>
      <c r="BK214" s="230">
        <f>ROUND(I214*H214,2)</f>
        <v>0</v>
      </c>
      <c r="BL214" s="17" t="s">
        <v>161</v>
      </c>
      <c r="BM214" s="229" t="s">
        <v>646</v>
      </c>
    </row>
    <row r="215" s="2" customFormat="1">
      <c r="A215" s="38"/>
      <c r="B215" s="39"/>
      <c r="C215" s="40"/>
      <c r="D215" s="231" t="s">
        <v>163</v>
      </c>
      <c r="E215" s="40"/>
      <c r="F215" s="232" t="s">
        <v>1194</v>
      </c>
      <c r="G215" s="40"/>
      <c r="H215" s="40"/>
      <c r="I215" s="233"/>
      <c r="J215" s="40"/>
      <c r="K215" s="40"/>
      <c r="L215" s="44"/>
      <c r="M215" s="234"/>
      <c r="N215" s="235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163</v>
      </c>
      <c r="AU215" s="17" t="s">
        <v>81</v>
      </c>
    </row>
    <row r="216" s="2" customFormat="1" ht="16.5" customHeight="1">
      <c r="A216" s="38"/>
      <c r="B216" s="39"/>
      <c r="C216" s="258" t="s">
        <v>401</v>
      </c>
      <c r="D216" s="258" t="s">
        <v>248</v>
      </c>
      <c r="E216" s="259" t="s">
        <v>1196</v>
      </c>
      <c r="F216" s="260" t="s">
        <v>1197</v>
      </c>
      <c r="G216" s="261" t="s">
        <v>1061</v>
      </c>
      <c r="H216" s="262">
        <v>1</v>
      </c>
      <c r="I216" s="263"/>
      <c r="J216" s="264">
        <f>ROUND(I216*H216,2)</f>
        <v>0</v>
      </c>
      <c r="K216" s="260" t="s">
        <v>1</v>
      </c>
      <c r="L216" s="265"/>
      <c r="M216" s="266" t="s">
        <v>1</v>
      </c>
      <c r="N216" s="267" t="s">
        <v>38</v>
      </c>
      <c r="O216" s="91"/>
      <c r="P216" s="227">
        <f>O216*H216</f>
        <v>0</v>
      </c>
      <c r="Q216" s="227">
        <v>0</v>
      </c>
      <c r="R216" s="227">
        <f>Q216*H216</f>
        <v>0</v>
      </c>
      <c r="S216" s="227">
        <v>0</v>
      </c>
      <c r="T216" s="228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9" t="s">
        <v>200</v>
      </c>
      <c r="AT216" s="229" t="s">
        <v>248</v>
      </c>
      <c r="AU216" s="229" t="s">
        <v>81</v>
      </c>
      <c r="AY216" s="17" t="s">
        <v>154</v>
      </c>
      <c r="BE216" s="230">
        <f>IF(N216="základní",J216,0)</f>
        <v>0</v>
      </c>
      <c r="BF216" s="230">
        <f>IF(N216="snížená",J216,0)</f>
        <v>0</v>
      </c>
      <c r="BG216" s="230">
        <f>IF(N216="zákl. přenesená",J216,0)</f>
        <v>0</v>
      </c>
      <c r="BH216" s="230">
        <f>IF(N216="sníž. přenesená",J216,0)</f>
        <v>0</v>
      </c>
      <c r="BI216" s="230">
        <f>IF(N216="nulová",J216,0)</f>
        <v>0</v>
      </c>
      <c r="BJ216" s="17" t="s">
        <v>81</v>
      </c>
      <c r="BK216" s="230">
        <f>ROUND(I216*H216,2)</f>
        <v>0</v>
      </c>
      <c r="BL216" s="17" t="s">
        <v>161</v>
      </c>
      <c r="BM216" s="229" t="s">
        <v>656</v>
      </c>
    </row>
    <row r="217" s="2" customFormat="1">
      <c r="A217" s="38"/>
      <c r="B217" s="39"/>
      <c r="C217" s="40"/>
      <c r="D217" s="231" t="s">
        <v>163</v>
      </c>
      <c r="E217" s="40"/>
      <c r="F217" s="232" t="s">
        <v>1197</v>
      </c>
      <c r="G217" s="40"/>
      <c r="H217" s="40"/>
      <c r="I217" s="233"/>
      <c r="J217" s="40"/>
      <c r="K217" s="40"/>
      <c r="L217" s="44"/>
      <c r="M217" s="234"/>
      <c r="N217" s="235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163</v>
      </c>
      <c r="AU217" s="17" t="s">
        <v>81</v>
      </c>
    </row>
    <row r="218" s="2" customFormat="1" ht="16.5" customHeight="1">
      <c r="A218" s="38"/>
      <c r="B218" s="39"/>
      <c r="C218" s="258" t="s">
        <v>407</v>
      </c>
      <c r="D218" s="258" t="s">
        <v>248</v>
      </c>
      <c r="E218" s="259" t="s">
        <v>1199</v>
      </c>
      <c r="F218" s="260" t="s">
        <v>1200</v>
      </c>
      <c r="G218" s="261" t="s">
        <v>1061</v>
      </c>
      <c r="H218" s="262">
        <v>1</v>
      </c>
      <c r="I218" s="263"/>
      <c r="J218" s="264">
        <f>ROUND(I218*H218,2)</f>
        <v>0</v>
      </c>
      <c r="K218" s="260" t="s">
        <v>1</v>
      </c>
      <c r="L218" s="265"/>
      <c r="M218" s="266" t="s">
        <v>1</v>
      </c>
      <c r="N218" s="267" t="s">
        <v>38</v>
      </c>
      <c r="O218" s="91"/>
      <c r="P218" s="227">
        <f>O218*H218</f>
        <v>0</v>
      </c>
      <c r="Q218" s="227">
        <v>0</v>
      </c>
      <c r="R218" s="227">
        <f>Q218*H218</f>
        <v>0</v>
      </c>
      <c r="S218" s="227">
        <v>0</v>
      </c>
      <c r="T218" s="22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9" t="s">
        <v>200</v>
      </c>
      <c r="AT218" s="229" t="s">
        <v>248</v>
      </c>
      <c r="AU218" s="229" t="s">
        <v>81</v>
      </c>
      <c r="AY218" s="17" t="s">
        <v>154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7" t="s">
        <v>81</v>
      </c>
      <c r="BK218" s="230">
        <f>ROUND(I218*H218,2)</f>
        <v>0</v>
      </c>
      <c r="BL218" s="17" t="s">
        <v>161</v>
      </c>
      <c r="BM218" s="229" t="s">
        <v>667</v>
      </c>
    </row>
    <row r="219" s="2" customFormat="1">
      <c r="A219" s="38"/>
      <c r="B219" s="39"/>
      <c r="C219" s="40"/>
      <c r="D219" s="231" t="s">
        <v>163</v>
      </c>
      <c r="E219" s="40"/>
      <c r="F219" s="232" t="s">
        <v>1200</v>
      </c>
      <c r="G219" s="40"/>
      <c r="H219" s="40"/>
      <c r="I219" s="233"/>
      <c r="J219" s="40"/>
      <c r="K219" s="40"/>
      <c r="L219" s="44"/>
      <c r="M219" s="234"/>
      <c r="N219" s="235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163</v>
      </c>
      <c r="AU219" s="17" t="s">
        <v>81</v>
      </c>
    </row>
    <row r="220" s="12" customFormat="1" ht="25.92" customHeight="1">
      <c r="A220" s="12"/>
      <c r="B220" s="202"/>
      <c r="C220" s="203"/>
      <c r="D220" s="204" t="s">
        <v>72</v>
      </c>
      <c r="E220" s="205" t="s">
        <v>1236</v>
      </c>
      <c r="F220" s="205" t="s">
        <v>1237</v>
      </c>
      <c r="G220" s="203"/>
      <c r="H220" s="203"/>
      <c r="I220" s="206"/>
      <c r="J220" s="207">
        <f>BK220</f>
        <v>0</v>
      </c>
      <c r="K220" s="203"/>
      <c r="L220" s="208"/>
      <c r="M220" s="209"/>
      <c r="N220" s="210"/>
      <c r="O220" s="210"/>
      <c r="P220" s="211">
        <f>SUM(P221:P236)</f>
        <v>0</v>
      </c>
      <c r="Q220" s="210"/>
      <c r="R220" s="211">
        <f>SUM(R221:R236)</f>
        <v>0</v>
      </c>
      <c r="S220" s="210"/>
      <c r="T220" s="212">
        <f>SUM(T221:T236)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13" t="s">
        <v>83</v>
      </c>
      <c r="AT220" s="214" t="s">
        <v>72</v>
      </c>
      <c r="AU220" s="214" t="s">
        <v>73</v>
      </c>
      <c r="AY220" s="213" t="s">
        <v>154</v>
      </c>
      <c r="BK220" s="215">
        <f>SUM(BK221:BK236)</f>
        <v>0</v>
      </c>
    </row>
    <row r="221" s="2" customFormat="1" ht="66.75" customHeight="1">
      <c r="A221" s="38"/>
      <c r="B221" s="39"/>
      <c r="C221" s="218" t="s">
        <v>412</v>
      </c>
      <c r="D221" s="218" t="s">
        <v>156</v>
      </c>
      <c r="E221" s="219" t="s">
        <v>2071</v>
      </c>
      <c r="F221" s="220" t="s">
        <v>2072</v>
      </c>
      <c r="G221" s="221" t="s">
        <v>649</v>
      </c>
      <c r="H221" s="222">
        <v>1</v>
      </c>
      <c r="I221" s="223"/>
      <c r="J221" s="224">
        <f>ROUND(I221*H221,2)</f>
        <v>0</v>
      </c>
      <c r="K221" s="220" t="s">
        <v>1</v>
      </c>
      <c r="L221" s="44"/>
      <c r="M221" s="225" t="s">
        <v>1</v>
      </c>
      <c r="N221" s="226" t="s">
        <v>38</v>
      </c>
      <c r="O221" s="91"/>
      <c r="P221" s="227">
        <f>O221*H221</f>
        <v>0</v>
      </c>
      <c r="Q221" s="227">
        <v>0</v>
      </c>
      <c r="R221" s="227">
        <f>Q221*H221</f>
        <v>0</v>
      </c>
      <c r="S221" s="227">
        <v>0</v>
      </c>
      <c r="T221" s="228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9" t="s">
        <v>247</v>
      </c>
      <c r="AT221" s="229" t="s">
        <v>156</v>
      </c>
      <c r="AU221" s="229" t="s">
        <v>81</v>
      </c>
      <c r="AY221" s="17" t="s">
        <v>154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7" t="s">
        <v>81</v>
      </c>
      <c r="BK221" s="230">
        <f>ROUND(I221*H221,2)</f>
        <v>0</v>
      </c>
      <c r="BL221" s="17" t="s">
        <v>247</v>
      </c>
      <c r="BM221" s="229" t="s">
        <v>676</v>
      </c>
    </row>
    <row r="222" s="2" customFormat="1">
      <c r="A222" s="38"/>
      <c r="B222" s="39"/>
      <c r="C222" s="40"/>
      <c r="D222" s="231" t="s">
        <v>163</v>
      </c>
      <c r="E222" s="40"/>
      <c r="F222" s="232" t="s">
        <v>2073</v>
      </c>
      <c r="G222" s="40"/>
      <c r="H222" s="40"/>
      <c r="I222" s="233"/>
      <c r="J222" s="40"/>
      <c r="K222" s="40"/>
      <c r="L222" s="44"/>
      <c r="M222" s="234"/>
      <c r="N222" s="235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163</v>
      </c>
      <c r="AU222" s="17" t="s">
        <v>81</v>
      </c>
    </row>
    <row r="223" s="2" customFormat="1" ht="66.75" customHeight="1">
      <c r="A223" s="38"/>
      <c r="B223" s="39"/>
      <c r="C223" s="218" t="s">
        <v>417</v>
      </c>
      <c r="D223" s="218" t="s">
        <v>156</v>
      </c>
      <c r="E223" s="219" t="s">
        <v>2074</v>
      </c>
      <c r="F223" s="220" t="s">
        <v>2075</v>
      </c>
      <c r="G223" s="221" t="s">
        <v>649</v>
      </c>
      <c r="H223" s="222">
        <v>1</v>
      </c>
      <c r="I223" s="223"/>
      <c r="J223" s="224">
        <f>ROUND(I223*H223,2)</f>
        <v>0</v>
      </c>
      <c r="K223" s="220" t="s">
        <v>1</v>
      </c>
      <c r="L223" s="44"/>
      <c r="M223" s="225" t="s">
        <v>1</v>
      </c>
      <c r="N223" s="226" t="s">
        <v>38</v>
      </c>
      <c r="O223" s="91"/>
      <c r="P223" s="227">
        <f>O223*H223</f>
        <v>0</v>
      </c>
      <c r="Q223" s="227">
        <v>0</v>
      </c>
      <c r="R223" s="227">
        <f>Q223*H223</f>
        <v>0</v>
      </c>
      <c r="S223" s="227">
        <v>0</v>
      </c>
      <c r="T223" s="22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9" t="s">
        <v>247</v>
      </c>
      <c r="AT223" s="229" t="s">
        <v>156</v>
      </c>
      <c r="AU223" s="229" t="s">
        <v>81</v>
      </c>
      <c r="AY223" s="17" t="s">
        <v>154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7" t="s">
        <v>81</v>
      </c>
      <c r="BK223" s="230">
        <f>ROUND(I223*H223,2)</f>
        <v>0</v>
      </c>
      <c r="BL223" s="17" t="s">
        <v>247</v>
      </c>
      <c r="BM223" s="229" t="s">
        <v>687</v>
      </c>
    </row>
    <row r="224" s="2" customFormat="1">
      <c r="A224" s="38"/>
      <c r="B224" s="39"/>
      <c r="C224" s="40"/>
      <c r="D224" s="231" t="s">
        <v>163</v>
      </c>
      <c r="E224" s="40"/>
      <c r="F224" s="232" t="s">
        <v>2076</v>
      </c>
      <c r="G224" s="40"/>
      <c r="H224" s="40"/>
      <c r="I224" s="233"/>
      <c r="J224" s="40"/>
      <c r="K224" s="40"/>
      <c r="L224" s="44"/>
      <c r="M224" s="234"/>
      <c r="N224" s="235"/>
      <c r="O224" s="91"/>
      <c r="P224" s="91"/>
      <c r="Q224" s="91"/>
      <c r="R224" s="91"/>
      <c r="S224" s="91"/>
      <c r="T224" s="92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163</v>
      </c>
      <c r="AU224" s="17" t="s">
        <v>81</v>
      </c>
    </row>
    <row r="225" s="2" customFormat="1" ht="66.75" customHeight="1">
      <c r="A225" s="38"/>
      <c r="B225" s="39"/>
      <c r="C225" s="218" t="s">
        <v>424</v>
      </c>
      <c r="D225" s="218" t="s">
        <v>156</v>
      </c>
      <c r="E225" s="219" t="s">
        <v>2077</v>
      </c>
      <c r="F225" s="220" t="s">
        <v>2078</v>
      </c>
      <c r="G225" s="221" t="s">
        <v>649</v>
      </c>
      <c r="H225" s="222">
        <v>1</v>
      </c>
      <c r="I225" s="223"/>
      <c r="J225" s="224">
        <f>ROUND(I225*H225,2)</f>
        <v>0</v>
      </c>
      <c r="K225" s="220" t="s">
        <v>1</v>
      </c>
      <c r="L225" s="44"/>
      <c r="M225" s="225" t="s">
        <v>1</v>
      </c>
      <c r="N225" s="226" t="s">
        <v>38</v>
      </c>
      <c r="O225" s="91"/>
      <c r="P225" s="227">
        <f>O225*H225</f>
        <v>0</v>
      </c>
      <c r="Q225" s="227">
        <v>0</v>
      </c>
      <c r="R225" s="227">
        <f>Q225*H225</f>
        <v>0</v>
      </c>
      <c r="S225" s="227">
        <v>0</v>
      </c>
      <c r="T225" s="22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9" t="s">
        <v>247</v>
      </c>
      <c r="AT225" s="229" t="s">
        <v>156</v>
      </c>
      <c r="AU225" s="229" t="s">
        <v>81</v>
      </c>
      <c r="AY225" s="17" t="s">
        <v>154</v>
      </c>
      <c r="BE225" s="230">
        <f>IF(N225="základní",J225,0)</f>
        <v>0</v>
      </c>
      <c r="BF225" s="230">
        <f>IF(N225="snížená",J225,0)</f>
        <v>0</v>
      </c>
      <c r="BG225" s="230">
        <f>IF(N225="zákl. přenesená",J225,0)</f>
        <v>0</v>
      </c>
      <c r="BH225" s="230">
        <f>IF(N225="sníž. přenesená",J225,0)</f>
        <v>0</v>
      </c>
      <c r="BI225" s="230">
        <f>IF(N225="nulová",J225,0)</f>
        <v>0</v>
      </c>
      <c r="BJ225" s="17" t="s">
        <v>81</v>
      </c>
      <c r="BK225" s="230">
        <f>ROUND(I225*H225,2)</f>
        <v>0</v>
      </c>
      <c r="BL225" s="17" t="s">
        <v>247</v>
      </c>
      <c r="BM225" s="229" t="s">
        <v>697</v>
      </c>
    </row>
    <row r="226" s="2" customFormat="1">
      <c r="A226" s="38"/>
      <c r="B226" s="39"/>
      <c r="C226" s="40"/>
      <c r="D226" s="231" t="s">
        <v>163</v>
      </c>
      <c r="E226" s="40"/>
      <c r="F226" s="232" t="s">
        <v>2079</v>
      </c>
      <c r="G226" s="40"/>
      <c r="H226" s="40"/>
      <c r="I226" s="233"/>
      <c r="J226" s="40"/>
      <c r="K226" s="40"/>
      <c r="L226" s="44"/>
      <c r="M226" s="234"/>
      <c r="N226" s="235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163</v>
      </c>
      <c r="AU226" s="17" t="s">
        <v>81</v>
      </c>
    </row>
    <row r="227" s="2" customFormat="1" ht="78" customHeight="1">
      <c r="A227" s="38"/>
      <c r="B227" s="39"/>
      <c r="C227" s="218" t="s">
        <v>430</v>
      </c>
      <c r="D227" s="218" t="s">
        <v>156</v>
      </c>
      <c r="E227" s="219" t="s">
        <v>2080</v>
      </c>
      <c r="F227" s="220" t="s">
        <v>2081</v>
      </c>
      <c r="G227" s="221" t="s">
        <v>1370</v>
      </c>
      <c r="H227" s="222">
        <v>1</v>
      </c>
      <c r="I227" s="223"/>
      <c r="J227" s="224">
        <f>ROUND(I227*H227,2)</f>
        <v>0</v>
      </c>
      <c r="K227" s="220" t="s">
        <v>1</v>
      </c>
      <c r="L227" s="44"/>
      <c r="M227" s="225" t="s">
        <v>1</v>
      </c>
      <c r="N227" s="226" t="s">
        <v>38</v>
      </c>
      <c r="O227" s="91"/>
      <c r="P227" s="227">
        <f>O227*H227</f>
        <v>0</v>
      </c>
      <c r="Q227" s="227">
        <v>0</v>
      </c>
      <c r="R227" s="227">
        <f>Q227*H227</f>
        <v>0</v>
      </c>
      <c r="S227" s="227">
        <v>0</v>
      </c>
      <c r="T227" s="228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9" t="s">
        <v>247</v>
      </c>
      <c r="AT227" s="229" t="s">
        <v>156</v>
      </c>
      <c r="AU227" s="229" t="s">
        <v>81</v>
      </c>
      <c r="AY227" s="17" t="s">
        <v>154</v>
      </c>
      <c r="BE227" s="230">
        <f>IF(N227="základní",J227,0)</f>
        <v>0</v>
      </c>
      <c r="BF227" s="230">
        <f>IF(N227="snížená",J227,0)</f>
        <v>0</v>
      </c>
      <c r="BG227" s="230">
        <f>IF(N227="zákl. přenesená",J227,0)</f>
        <v>0</v>
      </c>
      <c r="BH227" s="230">
        <f>IF(N227="sníž. přenesená",J227,0)</f>
        <v>0</v>
      </c>
      <c r="BI227" s="230">
        <f>IF(N227="nulová",J227,0)</f>
        <v>0</v>
      </c>
      <c r="BJ227" s="17" t="s">
        <v>81</v>
      </c>
      <c r="BK227" s="230">
        <f>ROUND(I227*H227,2)</f>
        <v>0</v>
      </c>
      <c r="BL227" s="17" t="s">
        <v>247</v>
      </c>
      <c r="BM227" s="229" t="s">
        <v>710</v>
      </c>
    </row>
    <row r="228" s="2" customFormat="1">
      <c r="A228" s="38"/>
      <c r="B228" s="39"/>
      <c r="C228" s="40"/>
      <c r="D228" s="231" t="s">
        <v>163</v>
      </c>
      <c r="E228" s="40"/>
      <c r="F228" s="232" t="s">
        <v>2081</v>
      </c>
      <c r="G228" s="40"/>
      <c r="H228" s="40"/>
      <c r="I228" s="233"/>
      <c r="J228" s="40"/>
      <c r="K228" s="40"/>
      <c r="L228" s="44"/>
      <c r="M228" s="234"/>
      <c r="N228" s="235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163</v>
      </c>
      <c r="AU228" s="17" t="s">
        <v>81</v>
      </c>
    </row>
    <row r="229" s="2" customFormat="1" ht="66.75" customHeight="1">
      <c r="A229" s="38"/>
      <c r="B229" s="39"/>
      <c r="C229" s="218" t="s">
        <v>437</v>
      </c>
      <c r="D229" s="218" t="s">
        <v>156</v>
      </c>
      <c r="E229" s="219" t="s">
        <v>2082</v>
      </c>
      <c r="F229" s="220" t="s">
        <v>2083</v>
      </c>
      <c r="G229" s="221" t="s">
        <v>1370</v>
      </c>
      <c r="H229" s="222">
        <v>1</v>
      </c>
      <c r="I229" s="223"/>
      <c r="J229" s="224">
        <f>ROUND(I229*H229,2)</f>
        <v>0</v>
      </c>
      <c r="K229" s="220" t="s">
        <v>1</v>
      </c>
      <c r="L229" s="44"/>
      <c r="M229" s="225" t="s">
        <v>1</v>
      </c>
      <c r="N229" s="226" t="s">
        <v>38</v>
      </c>
      <c r="O229" s="91"/>
      <c r="P229" s="227">
        <f>O229*H229</f>
        <v>0</v>
      </c>
      <c r="Q229" s="227">
        <v>0</v>
      </c>
      <c r="R229" s="227">
        <f>Q229*H229</f>
        <v>0</v>
      </c>
      <c r="S229" s="227">
        <v>0</v>
      </c>
      <c r="T229" s="228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9" t="s">
        <v>247</v>
      </c>
      <c r="AT229" s="229" t="s">
        <v>156</v>
      </c>
      <c r="AU229" s="229" t="s">
        <v>81</v>
      </c>
      <c r="AY229" s="17" t="s">
        <v>154</v>
      </c>
      <c r="BE229" s="230">
        <f>IF(N229="základní",J229,0)</f>
        <v>0</v>
      </c>
      <c r="BF229" s="230">
        <f>IF(N229="snížená",J229,0)</f>
        <v>0</v>
      </c>
      <c r="BG229" s="230">
        <f>IF(N229="zákl. přenesená",J229,0)</f>
        <v>0</v>
      </c>
      <c r="BH229" s="230">
        <f>IF(N229="sníž. přenesená",J229,0)</f>
        <v>0</v>
      </c>
      <c r="BI229" s="230">
        <f>IF(N229="nulová",J229,0)</f>
        <v>0</v>
      </c>
      <c r="BJ229" s="17" t="s">
        <v>81</v>
      </c>
      <c r="BK229" s="230">
        <f>ROUND(I229*H229,2)</f>
        <v>0</v>
      </c>
      <c r="BL229" s="17" t="s">
        <v>247</v>
      </c>
      <c r="BM229" s="229" t="s">
        <v>1166</v>
      </c>
    </row>
    <row r="230" s="2" customFormat="1">
      <c r="A230" s="38"/>
      <c r="B230" s="39"/>
      <c r="C230" s="40"/>
      <c r="D230" s="231" t="s">
        <v>163</v>
      </c>
      <c r="E230" s="40"/>
      <c r="F230" s="232" t="s">
        <v>2083</v>
      </c>
      <c r="G230" s="40"/>
      <c r="H230" s="40"/>
      <c r="I230" s="233"/>
      <c r="J230" s="40"/>
      <c r="K230" s="40"/>
      <c r="L230" s="44"/>
      <c r="M230" s="234"/>
      <c r="N230" s="235"/>
      <c r="O230" s="91"/>
      <c r="P230" s="91"/>
      <c r="Q230" s="91"/>
      <c r="R230" s="91"/>
      <c r="S230" s="91"/>
      <c r="T230" s="9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163</v>
      </c>
      <c r="AU230" s="17" t="s">
        <v>81</v>
      </c>
    </row>
    <row r="231" s="2" customFormat="1" ht="66.75" customHeight="1">
      <c r="A231" s="38"/>
      <c r="B231" s="39"/>
      <c r="C231" s="218" t="s">
        <v>443</v>
      </c>
      <c r="D231" s="218" t="s">
        <v>156</v>
      </c>
      <c r="E231" s="219" t="s">
        <v>2084</v>
      </c>
      <c r="F231" s="220" t="s">
        <v>2085</v>
      </c>
      <c r="G231" s="221" t="s">
        <v>649</v>
      </c>
      <c r="H231" s="222">
        <v>2</v>
      </c>
      <c r="I231" s="223"/>
      <c r="J231" s="224">
        <f>ROUND(I231*H231,2)</f>
        <v>0</v>
      </c>
      <c r="K231" s="220" t="s">
        <v>1</v>
      </c>
      <c r="L231" s="44"/>
      <c r="M231" s="225" t="s">
        <v>1</v>
      </c>
      <c r="N231" s="226" t="s">
        <v>38</v>
      </c>
      <c r="O231" s="91"/>
      <c r="P231" s="227">
        <f>O231*H231</f>
        <v>0</v>
      </c>
      <c r="Q231" s="227">
        <v>0</v>
      </c>
      <c r="R231" s="227">
        <f>Q231*H231</f>
        <v>0</v>
      </c>
      <c r="S231" s="227">
        <v>0</v>
      </c>
      <c r="T231" s="228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9" t="s">
        <v>247</v>
      </c>
      <c r="AT231" s="229" t="s">
        <v>156</v>
      </c>
      <c r="AU231" s="229" t="s">
        <v>81</v>
      </c>
      <c r="AY231" s="17" t="s">
        <v>154</v>
      </c>
      <c r="BE231" s="230">
        <f>IF(N231="základní",J231,0)</f>
        <v>0</v>
      </c>
      <c r="BF231" s="230">
        <f>IF(N231="snížená",J231,0)</f>
        <v>0</v>
      </c>
      <c r="BG231" s="230">
        <f>IF(N231="zákl. přenesená",J231,0)</f>
        <v>0</v>
      </c>
      <c r="BH231" s="230">
        <f>IF(N231="sníž. přenesená",J231,0)</f>
        <v>0</v>
      </c>
      <c r="BI231" s="230">
        <f>IF(N231="nulová",J231,0)</f>
        <v>0</v>
      </c>
      <c r="BJ231" s="17" t="s">
        <v>81</v>
      </c>
      <c r="BK231" s="230">
        <f>ROUND(I231*H231,2)</f>
        <v>0</v>
      </c>
      <c r="BL231" s="17" t="s">
        <v>247</v>
      </c>
      <c r="BM231" s="229" t="s">
        <v>1169</v>
      </c>
    </row>
    <row r="232" s="2" customFormat="1">
      <c r="A232" s="38"/>
      <c r="B232" s="39"/>
      <c r="C232" s="40"/>
      <c r="D232" s="231" t="s">
        <v>163</v>
      </c>
      <c r="E232" s="40"/>
      <c r="F232" s="232" t="s">
        <v>2086</v>
      </c>
      <c r="G232" s="40"/>
      <c r="H232" s="40"/>
      <c r="I232" s="233"/>
      <c r="J232" s="40"/>
      <c r="K232" s="40"/>
      <c r="L232" s="44"/>
      <c r="M232" s="234"/>
      <c r="N232" s="235"/>
      <c r="O232" s="91"/>
      <c r="P232" s="91"/>
      <c r="Q232" s="91"/>
      <c r="R232" s="91"/>
      <c r="S232" s="91"/>
      <c r="T232" s="92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163</v>
      </c>
      <c r="AU232" s="17" t="s">
        <v>81</v>
      </c>
    </row>
    <row r="233" s="2" customFormat="1" ht="24.15" customHeight="1">
      <c r="A233" s="38"/>
      <c r="B233" s="39"/>
      <c r="C233" s="258" t="s">
        <v>450</v>
      </c>
      <c r="D233" s="258" t="s">
        <v>248</v>
      </c>
      <c r="E233" s="259" t="s">
        <v>2087</v>
      </c>
      <c r="F233" s="260" t="s">
        <v>2088</v>
      </c>
      <c r="G233" s="261" t="s">
        <v>649</v>
      </c>
      <c r="H233" s="262">
        <v>1</v>
      </c>
      <c r="I233" s="263"/>
      <c r="J233" s="264">
        <f>ROUND(I233*H233,2)</f>
        <v>0</v>
      </c>
      <c r="K233" s="260" t="s">
        <v>1</v>
      </c>
      <c r="L233" s="265"/>
      <c r="M233" s="266" t="s">
        <v>1</v>
      </c>
      <c r="N233" s="267" t="s">
        <v>38</v>
      </c>
      <c r="O233" s="91"/>
      <c r="P233" s="227">
        <f>O233*H233</f>
        <v>0</v>
      </c>
      <c r="Q233" s="227">
        <v>0</v>
      </c>
      <c r="R233" s="227">
        <f>Q233*H233</f>
        <v>0</v>
      </c>
      <c r="S233" s="227">
        <v>0</v>
      </c>
      <c r="T233" s="228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9" t="s">
        <v>335</v>
      </c>
      <c r="AT233" s="229" t="s">
        <v>248</v>
      </c>
      <c r="AU233" s="229" t="s">
        <v>81</v>
      </c>
      <c r="AY233" s="17" t="s">
        <v>154</v>
      </c>
      <c r="BE233" s="230">
        <f>IF(N233="základní",J233,0)</f>
        <v>0</v>
      </c>
      <c r="BF233" s="230">
        <f>IF(N233="snížená",J233,0)</f>
        <v>0</v>
      </c>
      <c r="BG233" s="230">
        <f>IF(N233="zákl. přenesená",J233,0)</f>
        <v>0</v>
      </c>
      <c r="BH233" s="230">
        <f>IF(N233="sníž. přenesená",J233,0)</f>
        <v>0</v>
      </c>
      <c r="BI233" s="230">
        <f>IF(N233="nulová",J233,0)</f>
        <v>0</v>
      </c>
      <c r="BJ233" s="17" t="s">
        <v>81</v>
      </c>
      <c r="BK233" s="230">
        <f>ROUND(I233*H233,2)</f>
        <v>0</v>
      </c>
      <c r="BL233" s="17" t="s">
        <v>247</v>
      </c>
      <c r="BM233" s="229" t="s">
        <v>1172</v>
      </c>
    </row>
    <row r="234" s="2" customFormat="1">
      <c r="A234" s="38"/>
      <c r="B234" s="39"/>
      <c r="C234" s="40"/>
      <c r="D234" s="231" t="s">
        <v>163</v>
      </c>
      <c r="E234" s="40"/>
      <c r="F234" s="232" t="s">
        <v>2088</v>
      </c>
      <c r="G234" s="40"/>
      <c r="H234" s="40"/>
      <c r="I234" s="233"/>
      <c r="J234" s="40"/>
      <c r="K234" s="40"/>
      <c r="L234" s="44"/>
      <c r="M234" s="234"/>
      <c r="N234" s="235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163</v>
      </c>
      <c r="AU234" s="17" t="s">
        <v>81</v>
      </c>
    </row>
    <row r="235" s="2" customFormat="1" ht="24.15" customHeight="1">
      <c r="A235" s="38"/>
      <c r="B235" s="39"/>
      <c r="C235" s="258" t="s">
        <v>455</v>
      </c>
      <c r="D235" s="258" t="s">
        <v>248</v>
      </c>
      <c r="E235" s="259" t="s">
        <v>2089</v>
      </c>
      <c r="F235" s="260" t="s">
        <v>2090</v>
      </c>
      <c r="G235" s="261" t="s">
        <v>649</v>
      </c>
      <c r="H235" s="262">
        <v>1</v>
      </c>
      <c r="I235" s="263"/>
      <c r="J235" s="264">
        <f>ROUND(I235*H235,2)</f>
        <v>0</v>
      </c>
      <c r="K235" s="260" t="s">
        <v>1</v>
      </c>
      <c r="L235" s="265"/>
      <c r="M235" s="266" t="s">
        <v>1</v>
      </c>
      <c r="N235" s="267" t="s">
        <v>38</v>
      </c>
      <c r="O235" s="91"/>
      <c r="P235" s="227">
        <f>O235*H235</f>
        <v>0</v>
      </c>
      <c r="Q235" s="227">
        <v>0</v>
      </c>
      <c r="R235" s="227">
        <f>Q235*H235</f>
        <v>0</v>
      </c>
      <c r="S235" s="227">
        <v>0</v>
      </c>
      <c r="T235" s="228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9" t="s">
        <v>335</v>
      </c>
      <c r="AT235" s="229" t="s">
        <v>248</v>
      </c>
      <c r="AU235" s="229" t="s">
        <v>81</v>
      </c>
      <c r="AY235" s="17" t="s">
        <v>154</v>
      </c>
      <c r="BE235" s="230">
        <f>IF(N235="základní",J235,0)</f>
        <v>0</v>
      </c>
      <c r="BF235" s="230">
        <f>IF(N235="snížená",J235,0)</f>
        <v>0</v>
      </c>
      <c r="BG235" s="230">
        <f>IF(N235="zákl. přenesená",J235,0)</f>
        <v>0</v>
      </c>
      <c r="BH235" s="230">
        <f>IF(N235="sníž. přenesená",J235,0)</f>
        <v>0</v>
      </c>
      <c r="BI235" s="230">
        <f>IF(N235="nulová",J235,0)</f>
        <v>0</v>
      </c>
      <c r="BJ235" s="17" t="s">
        <v>81</v>
      </c>
      <c r="BK235" s="230">
        <f>ROUND(I235*H235,2)</f>
        <v>0</v>
      </c>
      <c r="BL235" s="17" t="s">
        <v>247</v>
      </c>
      <c r="BM235" s="229" t="s">
        <v>1175</v>
      </c>
    </row>
    <row r="236" s="2" customFormat="1">
      <c r="A236" s="38"/>
      <c r="B236" s="39"/>
      <c r="C236" s="40"/>
      <c r="D236" s="231" t="s">
        <v>163</v>
      </c>
      <c r="E236" s="40"/>
      <c r="F236" s="232" t="s">
        <v>2090</v>
      </c>
      <c r="G236" s="40"/>
      <c r="H236" s="40"/>
      <c r="I236" s="233"/>
      <c r="J236" s="40"/>
      <c r="K236" s="40"/>
      <c r="L236" s="44"/>
      <c r="M236" s="234"/>
      <c r="N236" s="235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163</v>
      </c>
      <c r="AU236" s="17" t="s">
        <v>81</v>
      </c>
    </row>
    <row r="237" s="12" customFormat="1" ht="25.92" customHeight="1">
      <c r="A237" s="12"/>
      <c r="B237" s="202"/>
      <c r="C237" s="203"/>
      <c r="D237" s="204" t="s">
        <v>72</v>
      </c>
      <c r="E237" s="205" t="s">
        <v>1290</v>
      </c>
      <c r="F237" s="205" t="s">
        <v>1291</v>
      </c>
      <c r="G237" s="203"/>
      <c r="H237" s="203"/>
      <c r="I237" s="206"/>
      <c r="J237" s="207">
        <f>BK237</f>
        <v>0</v>
      </c>
      <c r="K237" s="203"/>
      <c r="L237" s="208"/>
      <c r="M237" s="209"/>
      <c r="N237" s="210"/>
      <c r="O237" s="210"/>
      <c r="P237" s="211">
        <f>SUM(P238:P281)</f>
        <v>0</v>
      </c>
      <c r="Q237" s="210"/>
      <c r="R237" s="211">
        <f>SUM(R238:R281)</f>
        <v>0</v>
      </c>
      <c r="S237" s="210"/>
      <c r="T237" s="212">
        <f>SUM(T238:T281)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3" t="s">
        <v>83</v>
      </c>
      <c r="AT237" s="214" t="s">
        <v>72</v>
      </c>
      <c r="AU237" s="214" t="s">
        <v>73</v>
      </c>
      <c r="AY237" s="213" t="s">
        <v>154</v>
      </c>
      <c r="BK237" s="215">
        <f>SUM(BK238:BK281)</f>
        <v>0</v>
      </c>
    </row>
    <row r="238" s="2" customFormat="1" ht="24.15" customHeight="1">
      <c r="A238" s="38"/>
      <c r="B238" s="39"/>
      <c r="C238" s="218" t="s">
        <v>461</v>
      </c>
      <c r="D238" s="218" t="s">
        <v>156</v>
      </c>
      <c r="E238" s="219" t="s">
        <v>1298</v>
      </c>
      <c r="F238" s="220" t="s">
        <v>2091</v>
      </c>
      <c r="G238" s="221" t="s">
        <v>433</v>
      </c>
      <c r="H238" s="222">
        <v>24</v>
      </c>
      <c r="I238" s="223"/>
      <c r="J238" s="224">
        <f>ROUND(I238*H238,2)</f>
        <v>0</v>
      </c>
      <c r="K238" s="220" t="s">
        <v>1</v>
      </c>
      <c r="L238" s="44"/>
      <c r="M238" s="225" t="s">
        <v>1</v>
      </c>
      <c r="N238" s="226" t="s">
        <v>38</v>
      </c>
      <c r="O238" s="91"/>
      <c r="P238" s="227">
        <f>O238*H238</f>
        <v>0</v>
      </c>
      <c r="Q238" s="227">
        <v>0</v>
      </c>
      <c r="R238" s="227">
        <f>Q238*H238</f>
        <v>0</v>
      </c>
      <c r="S238" s="227">
        <v>0</v>
      </c>
      <c r="T238" s="228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9" t="s">
        <v>247</v>
      </c>
      <c r="AT238" s="229" t="s">
        <v>156</v>
      </c>
      <c r="AU238" s="229" t="s">
        <v>81</v>
      </c>
      <c r="AY238" s="17" t="s">
        <v>154</v>
      </c>
      <c r="BE238" s="230">
        <f>IF(N238="základní",J238,0)</f>
        <v>0</v>
      </c>
      <c r="BF238" s="230">
        <f>IF(N238="snížená",J238,0)</f>
        <v>0</v>
      </c>
      <c r="BG238" s="230">
        <f>IF(N238="zákl. přenesená",J238,0)</f>
        <v>0</v>
      </c>
      <c r="BH238" s="230">
        <f>IF(N238="sníž. přenesená",J238,0)</f>
        <v>0</v>
      </c>
      <c r="BI238" s="230">
        <f>IF(N238="nulová",J238,0)</f>
        <v>0</v>
      </c>
      <c r="BJ238" s="17" t="s">
        <v>81</v>
      </c>
      <c r="BK238" s="230">
        <f>ROUND(I238*H238,2)</f>
        <v>0</v>
      </c>
      <c r="BL238" s="17" t="s">
        <v>247</v>
      </c>
      <c r="BM238" s="229" t="s">
        <v>1178</v>
      </c>
    </row>
    <row r="239" s="2" customFormat="1">
      <c r="A239" s="38"/>
      <c r="B239" s="39"/>
      <c r="C239" s="40"/>
      <c r="D239" s="231" t="s">
        <v>163</v>
      </c>
      <c r="E239" s="40"/>
      <c r="F239" s="232" t="s">
        <v>2091</v>
      </c>
      <c r="G239" s="40"/>
      <c r="H239" s="40"/>
      <c r="I239" s="233"/>
      <c r="J239" s="40"/>
      <c r="K239" s="40"/>
      <c r="L239" s="44"/>
      <c r="M239" s="234"/>
      <c r="N239" s="235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163</v>
      </c>
      <c r="AU239" s="17" t="s">
        <v>81</v>
      </c>
    </row>
    <row r="240" s="2" customFormat="1" ht="24.15" customHeight="1">
      <c r="A240" s="38"/>
      <c r="B240" s="39"/>
      <c r="C240" s="218" t="s">
        <v>466</v>
      </c>
      <c r="D240" s="218" t="s">
        <v>156</v>
      </c>
      <c r="E240" s="219" t="s">
        <v>1304</v>
      </c>
      <c r="F240" s="220" t="s">
        <v>2092</v>
      </c>
      <c r="G240" s="221" t="s">
        <v>433</v>
      </c>
      <c r="H240" s="222">
        <v>24</v>
      </c>
      <c r="I240" s="223"/>
      <c r="J240" s="224">
        <f>ROUND(I240*H240,2)</f>
        <v>0</v>
      </c>
      <c r="K240" s="220" t="s">
        <v>1</v>
      </c>
      <c r="L240" s="44"/>
      <c r="M240" s="225" t="s">
        <v>1</v>
      </c>
      <c r="N240" s="226" t="s">
        <v>38</v>
      </c>
      <c r="O240" s="91"/>
      <c r="P240" s="227">
        <f>O240*H240</f>
        <v>0</v>
      </c>
      <c r="Q240" s="227">
        <v>0</v>
      </c>
      <c r="R240" s="227">
        <f>Q240*H240</f>
        <v>0</v>
      </c>
      <c r="S240" s="227">
        <v>0</v>
      </c>
      <c r="T240" s="228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9" t="s">
        <v>247</v>
      </c>
      <c r="AT240" s="229" t="s">
        <v>156</v>
      </c>
      <c r="AU240" s="229" t="s">
        <v>81</v>
      </c>
      <c r="AY240" s="17" t="s">
        <v>154</v>
      </c>
      <c r="BE240" s="230">
        <f>IF(N240="základní",J240,0)</f>
        <v>0</v>
      </c>
      <c r="BF240" s="230">
        <f>IF(N240="snížená",J240,0)</f>
        <v>0</v>
      </c>
      <c r="BG240" s="230">
        <f>IF(N240="zákl. přenesená",J240,0)</f>
        <v>0</v>
      </c>
      <c r="BH240" s="230">
        <f>IF(N240="sníž. přenesená",J240,0)</f>
        <v>0</v>
      </c>
      <c r="BI240" s="230">
        <f>IF(N240="nulová",J240,0)</f>
        <v>0</v>
      </c>
      <c r="BJ240" s="17" t="s">
        <v>81</v>
      </c>
      <c r="BK240" s="230">
        <f>ROUND(I240*H240,2)</f>
        <v>0</v>
      </c>
      <c r="BL240" s="17" t="s">
        <v>247</v>
      </c>
      <c r="BM240" s="229" t="s">
        <v>1181</v>
      </c>
    </row>
    <row r="241" s="2" customFormat="1">
      <c r="A241" s="38"/>
      <c r="B241" s="39"/>
      <c r="C241" s="40"/>
      <c r="D241" s="231" t="s">
        <v>163</v>
      </c>
      <c r="E241" s="40"/>
      <c r="F241" s="232" t="s">
        <v>2092</v>
      </c>
      <c r="G241" s="40"/>
      <c r="H241" s="40"/>
      <c r="I241" s="233"/>
      <c r="J241" s="40"/>
      <c r="K241" s="40"/>
      <c r="L241" s="44"/>
      <c r="M241" s="234"/>
      <c r="N241" s="235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163</v>
      </c>
      <c r="AU241" s="17" t="s">
        <v>81</v>
      </c>
    </row>
    <row r="242" s="2" customFormat="1" ht="37.8" customHeight="1">
      <c r="A242" s="38"/>
      <c r="B242" s="39"/>
      <c r="C242" s="218" t="s">
        <v>471</v>
      </c>
      <c r="D242" s="218" t="s">
        <v>156</v>
      </c>
      <c r="E242" s="219" t="s">
        <v>2093</v>
      </c>
      <c r="F242" s="220" t="s">
        <v>2094</v>
      </c>
      <c r="G242" s="221" t="s">
        <v>433</v>
      </c>
      <c r="H242" s="222">
        <v>24</v>
      </c>
      <c r="I242" s="223"/>
      <c r="J242" s="224">
        <f>ROUND(I242*H242,2)</f>
        <v>0</v>
      </c>
      <c r="K242" s="220" t="s">
        <v>1</v>
      </c>
      <c r="L242" s="44"/>
      <c r="M242" s="225" t="s">
        <v>1</v>
      </c>
      <c r="N242" s="226" t="s">
        <v>38</v>
      </c>
      <c r="O242" s="91"/>
      <c r="P242" s="227">
        <f>O242*H242</f>
        <v>0</v>
      </c>
      <c r="Q242" s="227">
        <v>0</v>
      </c>
      <c r="R242" s="227">
        <f>Q242*H242</f>
        <v>0</v>
      </c>
      <c r="S242" s="227">
        <v>0</v>
      </c>
      <c r="T242" s="228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9" t="s">
        <v>247</v>
      </c>
      <c r="AT242" s="229" t="s">
        <v>156</v>
      </c>
      <c r="AU242" s="229" t="s">
        <v>81</v>
      </c>
      <c r="AY242" s="17" t="s">
        <v>154</v>
      </c>
      <c r="BE242" s="230">
        <f>IF(N242="základní",J242,0)</f>
        <v>0</v>
      </c>
      <c r="BF242" s="230">
        <f>IF(N242="snížená",J242,0)</f>
        <v>0</v>
      </c>
      <c r="BG242" s="230">
        <f>IF(N242="zákl. přenesená",J242,0)</f>
        <v>0</v>
      </c>
      <c r="BH242" s="230">
        <f>IF(N242="sníž. přenesená",J242,0)</f>
        <v>0</v>
      </c>
      <c r="BI242" s="230">
        <f>IF(N242="nulová",J242,0)</f>
        <v>0</v>
      </c>
      <c r="BJ242" s="17" t="s">
        <v>81</v>
      </c>
      <c r="BK242" s="230">
        <f>ROUND(I242*H242,2)</f>
        <v>0</v>
      </c>
      <c r="BL242" s="17" t="s">
        <v>247</v>
      </c>
      <c r="BM242" s="229" t="s">
        <v>1184</v>
      </c>
    </row>
    <row r="243" s="2" customFormat="1">
      <c r="A243" s="38"/>
      <c r="B243" s="39"/>
      <c r="C243" s="40"/>
      <c r="D243" s="231" t="s">
        <v>163</v>
      </c>
      <c r="E243" s="40"/>
      <c r="F243" s="232" t="s">
        <v>2094</v>
      </c>
      <c r="G243" s="40"/>
      <c r="H243" s="40"/>
      <c r="I243" s="233"/>
      <c r="J243" s="40"/>
      <c r="K243" s="40"/>
      <c r="L243" s="44"/>
      <c r="M243" s="234"/>
      <c r="N243" s="235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163</v>
      </c>
      <c r="AU243" s="17" t="s">
        <v>81</v>
      </c>
    </row>
    <row r="244" s="2" customFormat="1" ht="37.8" customHeight="1">
      <c r="A244" s="38"/>
      <c r="B244" s="39"/>
      <c r="C244" s="218" t="s">
        <v>478</v>
      </c>
      <c r="D244" s="218" t="s">
        <v>156</v>
      </c>
      <c r="E244" s="219" t="s">
        <v>1310</v>
      </c>
      <c r="F244" s="220" t="s">
        <v>2095</v>
      </c>
      <c r="G244" s="221" t="s">
        <v>433</v>
      </c>
      <c r="H244" s="222">
        <v>52</v>
      </c>
      <c r="I244" s="223"/>
      <c r="J244" s="224">
        <f>ROUND(I244*H244,2)</f>
        <v>0</v>
      </c>
      <c r="K244" s="220" t="s">
        <v>1</v>
      </c>
      <c r="L244" s="44"/>
      <c r="M244" s="225" t="s">
        <v>1</v>
      </c>
      <c r="N244" s="226" t="s">
        <v>38</v>
      </c>
      <c r="O244" s="91"/>
      <c r="P244" s="227">
        <f>O244*H244</f>
        <v>0</v>
      </c>
      <c r="Q244" s="227">
        <v>0</v>
      </c>
      <c r="R244" s="227">
        <f>Q244*H244</f>
        <v>0</v>
      </c>
      <c r="S244" s="227">
        <v>0</v>
      </c>
      <c r="T244" s="228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9" t="s">
        <v>247</v>
      </c>
      <c r="AT244" s="229" t="s">
        <v>156</v>
      </c>
      <c r="AU244" s="229" t="s">
        <v>81</v>
      </c>
      <c r="AY244" s="17" t="s">
        <v>154</v>
      </c>
      <c r="BE244" s="230">
        <f>IF(N244="základní",J244,0)</f>
        <v>0</v>
      </c>
      <c r="BF244" s="230">
        <f>IF(N244="snížená",J244,0)</f>
        <v>0</v>
      </c>
      <c r="BG244" s="230">
        <f>IF(N244="zákl. přenesená",J244,0)</f>
        <v>0</v>
      </c>
      <c r="BH244" s="230">
        <f>IF(N244="sníž. přenesená",J244,0)</f>
        <v>0</v>
      </c>
      <c r="BI244" s="230">
        <f>IF(N244="nulová",J244,0)</f>
        <v>0</v>
      </c>
      <c r="BJ244" s="17" t="s">
        <v>81</v>
      </c>
      <c r="BK244" s="230">
        <f>ROUND(I244*H244,2)</f>
        <v>0</v>
      </c>
      <c r="BL244" s="17" t="s">
        <v>247</v>
      </c>
      <c r="BM244" s="229" t="s">
        <v>1187</v>
      </c>
    </row>
    <row r="245" s="2" customFormat="1">
      <c r="A245" s="38"/>
      <c r="B245" s="39"/>
      <c r="C245" s="40"/>
      <c r="D245" s="231" t="s">
        <v>163</v>
      </c>
      <c r="E245" s="40"/>
      <c r="F245" s="232" t="s">
        <v>2095</v>
      </c>
      <c r="G245" s="40"/>
      <c r="H245" s="40"/>
      <c r="I245" s="233"/>
      <c r="J245" s="40"/>
      <c r="K245" s="40"/>
      <c r="L245" s="44"/>
      <c r="M245" s="234"/>
      <c r="N245" s="235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163</v>
      </c>
      <c r="AU245" s="17" t="s">
        <v>81</v>
      </c>
    </row>
    <row r="246" s="2" customFormat="1" ht="24.15" customHeight="1">
      <c r="A246" s="38"/>
      <c r="B246" s="39"/>
      <c r="C246" s="258" t="s">
        <v>487</v>
      </c>
      <c r="D246" s="258" t="s">
        <v>248</v>
      </c>
      <c r="E246" s="259" t="s">
        <v>1319</v>
      </c>
      <c r="F246" s="260" t="s">
        <v>1320</v>
      </c>
      <c r="G246" s="261" t="s">
        <v>649</v>
      </c>
      <c r="H246" s="262">
        <v>10</v>
      </c>
      <c r="I246" s="263"/>
      <c r="J246" s="264">
        <f>ROUND(I246*H246,2)</f>
        <v>0</v>
      </c>
      <c r="K246" s="260" t="s">
        <v>1</v>
      </c>
      <c r="L246" s="265"/>
      <c r="M246" s="266" t="s">
        <v>1</v>
      </c>
      <c r="N246" s="267" t="s">
        <v>38</v>
      </c>
      <c r="O246" s="91"/>
      <c r="P246" s="227">
        <f>O246*H246</f>
        <v>0</v>
      </c>
      <c r="Q246" s="227">
        <v>0</v>
      </c>
      <c r="R246" s="227">
        <f>Q246*H246</f>
        <v>0</v>
      </c>
      <c r="S246" s="227">
        <v>0</v>
      </c>
      <c r="T246" s="228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9" t="s">
        <v>335</v>
      </c>
      <c r="AT246" s="229" t="s">
        <v>248</v>
      </c>
      <c r="AU246" s="229" t="s">
        <v>81</v>
      </c>
      <c r="AY246" s="17" t="s">
        <v>154</v>
      </c>
      <c r="BE246" s="230">
        <f>IF(N246="základní",J246,0)</f>
        <v>0</v>
      </c>
      <c r="BF246" s="230">
        <f>IF(N246="snížená",J246,0)</f>
        <v>0</v>
      </c>
      <c r="BG246" s="230">
        <f>IF(N246="zákl. přenesená",J246,0)</f>
        <v>0</v>
      </c>
      <c r="BH246" s="230">
        <f>IF(N246="sníž. přenesená",J246,0)</f>
        <v>0</v>
      </c>
      <c r="BI246" s="230">
        <f>IF(N246="nulová",J246,0)</f>
        <v>0</v>
      </c>
      <c r="BJ246" s="17" t="s">
        <v>81</v>
      </c>
      <c r="BK246" s="230">
        <f>ROUND(I246*H246,2)</f>
        <v>0</v>
      </c>
      <c r="BL246" s="17" t="s">
        <v>247</v>
      </c>
      <c r="BM246" s="229" t="s">
        <v>1190</v>
      </c>
    </row>
    <row r="247" s="2" customFormat="1">
      <c r="A247" s="38"/>
      <c r="B247" s="39"/>
      <c r="C247" s="40"/>
      <c r="D247" s="231" t="s">
        <v>163</v>
      </c>
      <c r="E247" s="40"/>
      <c r="F247" s="232" t="s">
        <v>1320</v>
      </c>
      <c r="G247" s="40"/>
      <c r="H247" s="40"/>
      <c r="I247" s="233"/>
      <c r="J247" s="40"/>
      <c r="K247" s="40"/>
      <c r="L247" s="44"/>
      <c r="M247" s="234"/>
      <c r="N247" s="235"/>
      <c r="O247" s="91"/>
      <c r="P247" s="91"/>
      <c r="Q247" s="91"/>
      <c r="R247" s="91"/>
      <c r="S247" s="91"/>
      <c r="T247" s="92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163</v>
      </c>
      <c r="AU247" s="17" t="s">
        <v>81</v>
      </c>
    </row>
    <row r="248" s="2" customFormat="1" ht="24.15" customHeight="1">
      <c r="A248" s="38"/>
      <c r="B248" s="39"/>
      <c r="C248" s="258" t="s">
        <v>493</v>
      </c>
      <c r="D248" s="258" t="s">
        <v>248</v>
      </c>
      <c r="E248" s="259" t="s">
        <v>1326</v>
      </c>
      <c r="F248" s="260" t="s">
        <v>1327</v>
      </c>
      <c r="G248" s="261" t="s">
        <v>649</v>
      </c>
      <c r="H248" s="262">
        <v>10</v>
      </c>
      <c r="I248" s="263"/>
      <c r="J248" s="264">
        <f>ROUND(I248*H248,2)</f>
        <v>0</v>
      </c>
      <c r="K248" s="260" t="s">
        <v>1</v>
      </c>
      <c r="L248" s="265"/>
      <c r="M248" s="266" t="s">
        <v>1</v>
      </c>
      <c r="N248" s="267" t="s">
        <v>38</v>
      </c>
      <c r="O248" s="91"/>
      <c r="P248" s="227">
        <f>O248*H248</f>
        <v>0</v>
      </c>
      <c r="Q248" s="227">
        <v>0</v>
      </c>
      <c r="R248" s="227">
        <f>Q248*H248</f>
        <v>0</v>
      </c>
      <c r="S248" s="227">
        <v>0</v>
      </c>
      <c r="T248" s="228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9" t="s">
        <v>335</v>
      </c>
      <c r="AT248" s="229" t="s">
        <v>248</v>
      </c>
      <c r="AU248" s="229" t="s">
        <v>81</v>
      </c>
      <c r="AY248" s="17" t="s">
        <v>154</v>
      </c>
      <c r="BE248" s="230">
        <f>IF(N248="základní",J248,0)</f>
        <v>0</v>
      </c>
      <c r="BF248" s="230">
        <f>IF(N248="snížená",J248,0)</f>
        <v>0</v>
      </c>
      <c r="BG248" s="230">
        <f>IF(N248="zákl. přenesená",J248,0)</f>
        <v>0</v>
      </c>
      <c r="BH248" s="230">
        <f>IF(N248="sníž. přenesená",J248,0)</f>
        <v>0</v>
      </c>
      <c r="BI248" s="230">
        <f>IF(N248="nulová",J248,0)</f>
        <v>0</v>
      </c>
      <c r="BJ248" s="17" t="s">
        <v>81</v>
      </c>
      <c r="BK248" s="230">
        <f>ROUND(I248*H248,2)</f>
        <v>0</v>
      </c>
      <c r="BL248" s="17" t="s">
        <v>247</v>
      </c>
      <c r="BM248" s="229" t="s">
        <v>1195</v>
      </c>
    </row>
    <row r="249" s="2" customFormat="1">
      <c r="A249" s="38"/>
      <c r="B249" s="39"/>
      <c r="C249" s="40"/>
      <c r="D249" s="231" t="s">
        <v>163</v>
      </c>
      <c r="E249" s="40"/>
      <c r="F249" s="232" t="s">
        <v>1327</v>
      </c>
      <c r="G249" s="40"/>
      <c r="H249" s="40"/>
      <c r="I249" s="233"/>
      <c r="J249" s="40"/>
      <c r="K249" s="40"/>
      <c r="L249" s="44"/>
      <c r="M249" s="234"/>
      <c r="N249" s="235"/>
      <c r="O249" s="91"/>
      <c r="P249" s="91"/>
      <c r="Q249" s="91"/>
      <c r="R249" s="91"/>
      <c r="S249" s="91"/>
      <c r="T249" s="92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163</v>
      </c>
      <c r="AU249" s="17" t="s">
        <v>81</v>
      </c>
    </row>
    <row r="250" s="2" customFormat="1" ht="24.15" customHeight="1">
      <c r="A250" s="38"/>
      <c r="B250" s="39"/>
      <c r="C250" s="258" t="s">
        <v>498</v>
      </c>
      <c r="D250" s="258" t="s">
        <v>248</v>
      </c>
      <c r="E250" s="259" t="s">
        <v>2096</v>
      </c>
      <c r="F250" s="260" t="s">
        <v>2097</v>
      </c>
      <c r="G250" s="261" t="s">
        <v>649</v>
      </c>
      <c r="H250" s="262">
        <v>8</v>
      </c>
      <c r="I250" s="263"/>
      <c r="J250" s="264">
        <f>ROUND(I250*H250,2)</f>
        <v>0</v>
      </c>
      <c r="K250" s="260" t="s">
        <v>1</v>
      </c>
      <c r="L250" s="265"/>
      <c r="M250" s="266" t="s">
        <v>1</v>
      </c>
      <c r="N250" s="267" t="s">
        <v>38</v>
      </c>
      <c r="O250" s="91"/>
      <c r="P250" s="227">
        <f>O250*H250</f>
        <v>0</v>
      </c>
      <c r="Q250" s="227">
        <v>0</v>
      </c>
      <c r="R250" s="227">
        <f>Q250*H250</f>
        <v>0</v>
      </c>
      <c r="S250" s="227">
        <v>0</v>
      </c>
      <c r="T250" s="228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9" t="s">
        <v>335</v>
      </c>
      <c r="AT250" s="229" t="s">
        <v>248</v>
      </c>
      <c r="AU250" s="229" t="s">
        <v>81</v>
      </c>
      <c r="AY250" s="17" t="s">
        <v>154</v>
      </c>
      <c r="BE250" s="230">
        <f>IF(N250="základní",J250,0)</f>
        <v>0</v>
      </c>
      <c r="BF250" s="230">
        <f>IF(N250="snížená",J250,0)</f>
        <v>0</v>
      </c>
      <c r="BG250" s="230">
        <f>IF(N250="zákl. přenesená",J250,0)</f>
        <v>0</v>
      </c>
      <c r="BH250" s="230">
        <f>IF(N250="sníž. přenesená",J250,0)</f>
        <v>0</v>
      </c>
      <c r="BI250" s="230">
        <f>IF(N250="nulová",J250,0)</f>
        <v>0</v>
      </c>
      <c r="BJ250" s="17" t="s">
        <v>81</v>
      </c>
      <c r="BK250" s="230">
        <f>ROUND(I250*H250,2)</f>
        <v>0</v>
      </c>
      <c r="BL250" s="17" t="s">
        <v>247</v>
      </c>
      <c r="BM250" s="229" t="s">
        <v>1198</v>
      </c>
    </row>
    <row r="251" s="2" customFormat="1">
      <c r="A251" s="38"/>
      <c r="B251" s="39"/>
      <c r="C251" s="40"/>
      <c r="D251" s="231" t="s">
        <v>163</v>
      </c>
      <c r="E251" s="40"/>
      <c r="F251" s="232" t="s">
        <v>2097</v>
      </c>
      <c r="G251" s="40"/>
      <c r="H251" s="40"/>
      <c r="I251" s="233"/>
      <c r="J251" s="40"/>
      <c r="K251" s="40"/>
      <c r="L251" s="44"/>
      <c r="M251" s="234"/>
      <c r="N251" s="235"/>
      <c r="O251" s="91"/>
      <c r="P251" s="91"/>
      <c r="Q251" s="91"/>
      <c r="R251" s="91"/>
      <c r="S251" s="91"/>
      <c r="T251" s="9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163</v>
      </c>
      <c r="AU251" s="17" t="s">
        <v>81</v>
      </c>
    </row>
    <row r="252" s="2" customFormat="1" ht="24.15" customHeight="1">
      <c r="A252" s="38"/>
      <c r="B252" s="39"/>
      <c r="C252" s="258" t="s">
        <v>504</v>
      </c>
      <c r="D252" s="258" t="s">
        <v>248</v>
      </c>
      <c r="E252" s="259" t="s">
        <v>1333</v>
      </c>
      <c r="F252" s="260" t="s">
        <v>1334</v>
      </c>
      <c r="G252" s="261" t="s">
        <v>649</v>
      </c>
      <c r="H252" s="262">
        <v>14</v>
      </c>
      <c r="I252" s="263"/>
      <c r="J252" s="264">
        <f>ROUND(I252*H252,2)</f>
        <v>0</v>
      </c>
      <c r="K252" s="260" t="s">
        <v>1</v>
      </c>
      <c r="L252" s="265"/>
      <c r="M252" s="266" t="s">
        <v>1</v>
      </c>
      <c r="N252" s="267" t="s">
        <v>38</v>
      </c>
      <c r="O252" s="91"/>
      <c r="P252" s="227">
        <f>O252*H252</f>
        <v>0</v>
      </c>
      <c r="Q252" s="227">
        <v>0</v>
      </c>
      <c r="R252" s="227">
        <f>Q252*H252</f>
        <v>0</v>
      </c>
      <c r="S252" s="227">
        <v>0</v>
      </c>
      <c r="T252" s="228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9" t="s">
        <v>335</v>
      </c>
      <c r="AT252" s="229" t="s">
        <v>248</v>
      </c>
      <c r="AU252" s="229" t="s">
        <v>81</v>
      </c>
      <c r="AY252" s="17" t="s">
        <v>154</v>
      </c>
      <c r="BE252" s="230">
        <f>IF(N252="základní",J252,0)</f>
        <v>0</v>
      </c>
      <c r="BF252" s="230">
        <f>IF(N252="snížená",J252,0)</f>
        <v>0</v>
      </c>
      <c r="BG252" s="230">
        <f>IF(N252="zákl. přenesená",J252,0)</f>
        <v>0</v>
      </c>
      <c r="BH252" s="230">
        <f>IF(N252="sníž. přenesená",J252,0)</f>
        <v>0</v>
      </c>
      <c r="BI252" s="230">
        <f>IF(N252="nulová",J252,0)</f>
        <v>0</v>
      </c>
      <c r="BJ252" s="17" t="s">
        <v>81</v>
      </c>
      <c r="BK252" s="230">
        <f>ROUND(I252*H252,2)</f>
        <v>0</v>
      </c>
      <c r="BL252" s="17" t="s">
        <v>247</v>
      </c>
      <c r="BM252" s="229" t="s">
        <v>1201</v>
      </c>
    </row>
    <row r="253" s="2" customFormat="1">
      <c r="A253" s="38"/>
      <c r="B253" s="39"/>
      <c r="C253" s="40"/>
      <c r="D253" s="231" t="s">
        <v>163</v>
      </c>
      <c r="E253" s="40"/>
      <c r="F253" s="232" t="s">
        <v>1334</v>
      </c>
      <c r="G253" s="40"/>
      <c r="H253" s="40"/>
      <c r="I253" s="233"/>
      <c r="J253" s="40"/>
      <c r="K253" s="40"/>
      <c r="L253" s="44"/>
      <c r="M253" s="234"/>
      <c r="N253" s="235"/>
      <c r="O253" s="91"/>
      <c r="P253" s="91"/>
      <c r="Q253" s="91"/>
      <c r="R253" s="91"/>
      <c r="S253" s="91"/>
      <c r="T253" s="9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163</v>
      </c>
      <c r="AU253" s="17" t="s">
        <v>81</v>
      </c>
    </row>
    <row r="254" s="2" customFormat="1" ht="44.25" customHeight="1">
      <c r="A254" s="38"/>
      <c r="B254" s="39"/>
      <c r="C254" s="218" t="s">
        <v>509</v>
      </c>
      <c r="D254" s="218" t="s">
        <v>156</v>
      </c>
      <c r="E254" s="219" t="s">
        <v>1432</v>
      </c>
      <c r="F254" s="220" t="s">
        <v>2098</v>
      </c>
      <c r="G254" s="221" t="s">
        <v>433</v>
      </c>
      <c r="H254" s="222">
        <v>48</v>
      </c>
      <c r="I254" s="223"/>
      <c r="J254" s="224">
        <f>ROUND(I254*H254,2)</f>
        <v>0</v>
      </c>
      <c r="K254" s="220" t="s">
        <v>1</v>
      </c>
      <c r="L254" s="44"/>
      <c r="M254" s="225" t="s">
        <v>1</v>
      </c>
      <c r="N254" s="226" t="s">
        <v>38</v>
      </c>
      <c r="O254" s="91"/>
      <c r="P254" s="227">
        <f>O254*H254</f>
        <v>0</v>
      </c>
      <c r="Q254" s="227">
        <v>0</v>
      </c>
      <c r="R254" s="227">
        <f>Q254*H254</f>
        <v>0</v>
      </c>
      <c r="S254" s="227">
        <v>0</v>
      </c>
      <c r="T254" s="228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9" t="s">
        <v>247</v>
      </c>
      <c r="AT254" s="229" t="s">
        <v>156</v>
      </c>
      <c r="AU254" s="229" t="s">
        <v>81</v>
      </c>
      <c r="AY254" s="17" t="s">
        <v>154</v>
      </c>
      <c r="BE254" s="230">
        <f>IF(N254="základní",J254,0)</f>
        <v>0</v>
      </c>
      <c r="BF254" s="230">
        <f>IF(N254="snížená",J254,0)</f>
        <v>0</v>
      </c>
      <c r="BG254" s="230">
        <f>IF(N254="zákl. přenesená",J254,0)</f>
        <v>0</v>
      </c>
      <c r="BH254" s="230">
        <f>IF(N254="sníž. přenesená",J254,0)</f>
        <v>0</v>
      </c>
      <c r="BI254" s="230">
        <f>IF(N254="nulová",J254,0)</f>
        <v>0</v>
      </c>
      <c r="BJ254" s="17" t="s">
        <v>81</v>
      </c>
      <c r="BK254" s="230">
        <f>ROUND(I254*H254,2)</f>
        <v>0</v>
      </c>
      <c r="BL254" s="17" t="s">
        <v>247</v>
      </c>
      <c r="BM254" s="229" t="s">
        <v>1206</v>
      </c>
    </row>
    <row r="255" s="2" customFormat="1">
      <c r="A255" s="38"/>
      <c r="B255" s="39"/>
      <c r="C255" s="40"/>
      <c r="D255" s="231" t="s">
        <v>163</v>
      </c>
      <c r="E255" s="40"/>
      <c r="F255" s="232" t="s">
        <v>2098</v>
      </c>
      <c r="G255" s="40"/>
      <c r="H255" s="40"/>
      <c r="I255" s="233"/>
      <c r="J255" s="40"/>
      <c r="K255" s="40"/>
      <c r="L255" s="44"/>
      <c r="M255" s="234"/>
      <c r="N255" s="235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163</v>
      </c>
      <c r="AU255" s="17" t="s">
        <v>81</v>
      </c>
    </row>
    <row r="256" s="2" customFormat="1" ht="44.25" customHeight="1">
      <c r="A256" s="38"/>
      <c r="B256" s="39"/>
      <c r="C256" s="218" t="s">
        <v>514</v>
      </c>
      <c r="D256" s="218" t="s">
        <v>156</v>
      </c>
      <c r="E256" s="219" t="s">
        <v>1435</v>
      </c>
      <c r="F256" s="220" t="s">
        <v>2099</v>
      </c>
      <c r="G256" s="221" t="s">
        <v>433</v>
      </c>
      <c r="H256" s="222">
        <v>24</v>
      </c>
      <c r="I256" s="223"/>
      <c r="J256" s="224">
        <f>ROUND(I256*H256,2)</f>
        <v>0</v>
      </c>
      <c r="K256" s="220" t="s">
        <v>1</v>
      </c>
      <c r="L256" s="44"/>
      <c r="M256" s="225" t="s">
        <v>1</v>
      </c>
      <c r="N256" s="226" t="s">
        <v>38</v>
      </c>
      <c r="O256" s="91"/>
      <c r="P256" s="227">
        <f>O256*H256</f>
        <v>0</v>
      </c>
      <c r="Q256" s="227">
        <v>0</v>
      </c>
      <c r="R256" s="227">
        <f>Q256*H256</f>
        <v>0</v>
      </c>
      <c r="S256" s="227">
        <v>0</v>
      </c>
      <c r="T256" s="228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29" t="s">
        <v>247</v>
      </c>
      <c r="AT256" s="229" t="s">
        <v>156</v>
      </c>
      <c r="AU256" s="229" t="s">
        <v>81</v>
      </c>
      <c r="AY256" s="17" t="s">
        <v>154</v>
      </c>
      <c r="BE256" s="230">
        <f>IF(N256="základní",J256,0)</f>
        <v>0</v>
      </c>
      <c r="BF256" s="230">
        <f>IF(N256="snížená",J256,0)</f>
        <v>0</v>
      </c>
      <c r="BG256" s="230">
        <f>IF(N256="zákl. přenesená",J256,0)</f>
        <v>0</v>
      </c>
      <c r="BH256" s="230">
        <f>IF(N256="sníž. přenesená",J256,0)</f>
        <v>0</v>
      </c>
      <c r="BI256" s="230">
        <f>IF(N256="nulová",J256,0)</f>
        <v>0</v>
      </c>
      <c r="BJ256" s="17" t="s">
        <v>81</v>
      </c>
      <c r="BK256" s="230">
        <f>ROUND(I256*H256,2)</f>
        <v>0</v>
      </c>
      <c r="BL256" s="17" t="s">
        <v>247</v>
      </c>
      <c r="BM256" s="229" t="s">
        <v>1209</v>
      </c>
    </row>
    <row r="257" s="2" customFormat="1">
      <c r="A257" s="38"/>
      <c r="B257" s="39"/>
      <c r="C257" s="40"/>
      <c r="D257" s="231" t="s">
        <v>163</v>
      </c>
      <c r="E257" s="40"/>
      <c r="F257" s="232" t="s">
        <v>2099</v>
      </c>
      <c r="G257" s="40"/>
      <c r="H257" s="40"/>
      <c r="I257" s="233"/>
      <c r="J257" s="40"/>
      <c r="K257" s="40"/>
      <c r="L257" s="44"/>
      <c r="M257" s="234"/>
      <c r="N257" s="235"/>
      <c r="O257" s="91"/>
      <c r="P257" s="91"/>
      <c r="Q257" s="91"/>
      <c r="R257" s="91"/>
      <c r="S257" s="91"/>
      <c r="T257" s="92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163</v>
      </c>
      <c r="AU257" s="17" t="s">
        <v>81</v>
      </c>
    </row>
    <row r="258" s="2" customFormat="1" ht="44.25" customHeight="1">
      <c r="A258" s="38"/>
      <c r="B258" s="39"/>
      <c r="C258" s="218" t="s">
        <v>519</v>
      </c>
      <c r="D258" s="218" t="s">
        <v>156</v>
      </c>
      <c r="E258" s="219" t="s">
        <v>1446</v>
      </c>
      <c r="F258" s="220" t="s">
        <v>2100</v>
      </c>
      <c r="G258" s="221" t="s">
        <v>433</v>
      </c>
      <c r="H258" s="222">
        <v>52</v>
      </c>
      <c r="I258" s="223"/>
      <c r="J258" s="224">
        <f>ROUND(I258*H258,2)</f>
        <v>0</v>
      </c>
      <c r="K258" s="220" t="s">
        <v>1</v>
      </c>
      <c r="L258" s="44"/>
      <c r="M258" s="225" t="s">
        <v>1</v>
      </c>
      <c r="N258" s="226" t="s">
        <v>38</v>
      </c>
      <c r="O258" s="91"/>
      <c r="P258" s="227">
        <f>O258*H258</f>
        <v>0</v>
      </c>
      <c r="Q258" s="227">
        <v>0</v>
      </c>
      <c r="R258" s="227">
        <f>Q258*H258</f>
        <v>0</v>
      </c>
      <c r="S258" s="227">
        <v>0</v>
      </c>
      <c r="T258" s="228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9" t="s">
        <v>247</v>
      </c>
      <c r="AT258" s="229" t="s">
        <v>156</v>
      </c>
      <c r="AU258" s="229" t="s">
        <v>81</v>
      </c>
      <c r="AY258" s="17" t="s">
        <v>154</v>
      </c>
      <c r="BE258" s="230">
        <f>IF(N258="základní",J258,0)</f>
        <v>0</v>
      </c>
      <c r="BF258" s="230">
        <f>IF(N258="snížená",J258,0)</f>
        <v>0</v>
      </c>
      <c r="BG258" s="230">
        <f>IF(N258="zákl. přenesená",J258,0)</f>
        <v>0</v>
      </c>
      <c r="BH258" s="230">
        <f>IF(N258="sníž. přenesená",J258,0)</f>
        <v>0</v>
      </c>
      <c r="BI258" s="230">
        <f>IF(N258="nulová",J258,0)</f>
        <v>0</v>
      </c>
      <c r="BJ258" s="17" t="s">
        <v>81</v>
      </c>
      <c r="BK258" s="230">
        <f>ROUND(I258*H258,2)</f>
        <v>0</v>
      </c>
      <c r="BL258" s="17" t="s">
        <v>247</v>
      </c>
      <c r="BM258" s="229" t="s">
        <v>1212</v>
      </c>
    </row>
    <row r="259" s="2" customFormat="1">
      <c r="A259" s="38"/>
      <c r="B259" s="39"/>
      <c r="C259" s="40"/>
      <c r="D259" s="231" t="s">
        <v>163</v>
      </c>
      <c r="E259" s="40"/>
      <c r="F259" s="232" t="s">
        <v>2100</v>
      </c>
      <c r="G259" s="40"/>
      <c r="H259" s="40"/>
      <c r="I259" s="233"/>
      <c r="J259" s="40"/>
      <c r="K259" s="40"/>
      <c r="L259" s="44"/>
      <c r="M259" s="234"/>
      <c r="N259" s="235"/>
      <c r="O259" s="91"/>
      <c r="P259" s="91"/>
      <c r="Q259" s="91"/>
      <c r="R259" s="91"/>
      <c r="S259" s="91"/>
      <c r="T259" s="92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163</v>
      </c>
      <c r="AU259" s="17" t="s">
        <v>81</v>
      </c>
    </row>
    <row r="260" s="2" customFormat="1" ht="24.15" customHeight="1">
      <c r="A260" s="38"/>
      <c r="B260" s="39"/>
      <c r="C260" s="218" t="s">
        <v>522</v>
      </c>
      <c r="D260" s="218" t="s">
        <v>156</v>
      </c>
      <c r="E260" s="219" t="s">
        <v>1350</v>
      </c>
      <c r="F260" s="220" t="s">
        <v>1351</v>
      </c>
      <c r="G260" s="221" t="s">
        <v>649</v>
      </c>
      <c r="H260" s="222">
        <v>2</v>
      </c>
      <c r="I260" s="223"/>
      <c r="J260" s="224">
        <f>ROUND(I260*H260,2)</f>
        <v>0</v>
      </c>
      <c r="K260" s="220" t="s">
        <v>1</v>
      </c>
      <c r="L260" s="44"/>
      <c r="M260" s="225" t="s">
        <v>1</v>
      </c>
      <c r="N260" s="226" t="s">
        <v>38</v>
      </c>
      <c r="O260" s="91"/>
      <c r="P260" s="227">
        <f>O260*H260</f>
        <v>0</v>
      </c>
      <c r="Q260" s="227">
        <v>0</v>
      </c>
      <c r="R260" s="227">
        <f>Q260*H260</f>
        <v>0</v>
      </c>
      <c r="S260" s="227">
        <v>0</v>
      </c>
      <c r="T260" s="228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9" t="s">
        <v>247</v>
      </c>
      <c r="AT260" s="229" t="s">
        <v>156</v>
      </c>
      <c r="AU260" s="229" t="s">
        <v>81</v>
      </c>
      <c r="AY260" s="17" t="s">
        <v>154</v>
      </c>
      <c r="BE260" s="230">
        <f>IF(N260="základní",J260,0)</f>
        <v>0</v>
      </c>
      <c r="BF260" s="230">
        <f>IF(N260="snížená",J260,0)</f>
        <v>0</v>
      </c>
      <c r="BG260" s="230">
        <f>IF(N260="zákl. přenesená",J260,0)</f>
        <v>0</v>
      </c>
      <c r="BH260" s="230">
        <f>IF(N260="sníž. přenesená",J260,0)</f>
        <v>0</v>
      </c>
      <c r="BI260" s="230">
        <f>IF(N260="nulová",J260,0)</f>
        <v>0</v>
      </c>
      <c r="BJ260" s="17" t="s">
        <v>81</v>
      </c>
      <c r="BK260" s="230">
        <f>ROUND(I260*H260,2)</f>
        <v>0</v>
      </c>
      <c r="BL260" s="17" t="s">
        <v>247</v>
      </c>
      <c r="BM260" s="229" t="s">
        <v>1215</v>
      </c>
    </row>
    <row r="261" s="2" customFormat="1">
      <c r="A261" s="38"/>
      <c r="B261" s="39"/>
      <c r="C261" s="40"/>
      <c r="D261" s="231" t="s">
        <v>163</v>
      </c>
      <c r="E261" s="40"/>
      <c r="F261" s="232" t="s">
        <v>1351</v>
      </c>
      <c r="G261" s="40"/>
      <c r="H261" s="40"/>
      <c r="I261" s="233"/>
      <c r="J261" s="40"/>
      <c r="K261" s="40"/>
      <c r="L261" s="44"/>
      <c r="M261" s="234"/>
      <c r="N261" s="235"/>
      <c r="O261" s="91"/>
      <c r="P261" s="91"/>
      <c r="Q261" s="91"/>
      <c r="R261" s="91"/>
      <c r="S261" s="91"/>
      <c r="T261" s="9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163</v>
      </c>
      <c r="AU261" s="17" t="s">
        <v>81</v>
      </c>
    </row>
    <row r="262" s="2" customFormat="1" ht="24.15" customHeight="1">
      <c r="A262" s="38"/>
      <c r="B262" s="39"/>
      <c r="C262" s="258" t="s">
        <v>529</v>
      </c>
      <c r="D262" s="258" t="s">
        <v>248</v>
      </c>
      <c r="E262" s="259" t="s">
        <v>1364</v>
      </c>
      <c r="F262" s="260" t="s">
        <v>1365</v>
      </c>
      <c r="G262" s="261" t="s">
        <v>649</v>
      </c>
      <c r="H262" s="262">
        <v>10</v>
      </c>
      <c r="I262" s="263"/>
      <c r="J262" s="264">
        <f>ROUND(I262*H262,2)</f>
        <v>0</v>
      </c>
      <c r="K262" s="260" t="s">
        <v>1</v>
      </c>
      <c r="L262" s="265"/>
      <c r="M262" s="266" t="s">
        <v>1</v>
      </c>
      <c r="N262" s="267" t="s">
        <v>38</v>
      </c>
      <c r="O262" s="91"/>
      <c r="P262" s="227">
        <f>O262*H262</f>
        <v>0</v>
      </c>
      <c r="Q262" s="227">
        <v>0</v>
      </c>
      <c r="R262" s="227">
        <f>Q262*H262</f>
        <v>0</v>
      </c>
      <c r="S262" s="227">
        <v>0</v>
      </c>
      <c r="T262" s="228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9" t="s">
        <v>335</v>
      </c>
      <c r="AT262" s="229" t="s">
        <v>248</v>
      </c>
      <c r="AU262" s="229" t="s">
        <v>81</v>
      </c>
      <c r="AY262" s="17" t="s">
        <v>154</v>
      </c>
      <c r="BE262" s="230">
        <f>IF(N262="základní",J262,0)</f>
        <v>0</v>
      </c>
      <c r="BF262" s="230">
        <f>IF(N262="snížená",J262,0)</f>
        <v>0</v>
      </c>
      <c r="BG262" s="230">
        <f>IF(N262="zákl. přenesená",J262,0)</f>
        <v>0</v>
      </c>
      <c r="BH262" s="230">
        <f>IF(N262="sníž. přenesená",J262,0)</f>
        <v>0</v>
      </c>
      <c r="BI262" s="230">
        <f>IF(N262="nulová",J262,0)</f>
        <v>0</v>
      </c>
      <c r="BJ262" s="17" t="s">
        <v>81</v>
      </c>
      <c r="BK262" s="230">
        <f>ROUND(I262*H262,2)</f>
        <v>0</v>
      </c>
      <c r="BL262" s="17" t="s">
        <v>247</v>
      </c>
      <c r="BM262" s="229" t="s">
        <v>1218</v>
      </c>
    </row>
    <row r="263" s="2" customFormat="1">
      <c r="A263" s="38"/>
      <c r="B263" s="39"/>
      <c r="C263" s="40"/>
      <c r="D263" s="231" t="s">
        <v>163</v>
      </c>
      <c r="E263" s="40"/>
      <c r="F263" s="232" t="s">
        <v>1365</v>
      </c>
      <c r="G263" s="40"/>
      <c r="H263" s="40"/>
      <c r="I263" s="233"/>
      <c r="J263" s="40"/>
      <c r="K263" s="40"/>
      <c r="L263" s="44"/>
      <c r="M263" s="234"/>
      <c r="N263" s="235"/>
      <c r="O263" s="91"/>
      <c r="P263" s="91"/>
      <c r="Q263" s="91"/>
      <c r="R263" s="91"/>
      <c r="S263" s="91"/>
      <c r="T263" s="9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163</v>
      </c>
      <c r="AU263" s="17" t="s">
        <v>81</v>
      </c>
    </row>
    <row r="264" s="2" customFormat="1" ht="44.25" customHeight="1">
      <c r="A264" s="38"/>
      <c r="B264" s="39"/>
      <c r="C264" s="218" t="s">
        <v>536</v>
      </c>
      <c r="D264" s="218" t="s">
        <v>156</v>
      </c>
      <c r="E264" s="219" t="s">
        <v>2101</v>
      </c>
      <c r="F264" s="220" t="s">
        <v>2102</v>
      </c>
      <c r="G264" s="221" t="s">
        <v>433</v>
      </c>
      <c r="H264" s="222">
        <v>36</v>
      </c>
      <c r="I264" s="223"/>
      <c r="J264" s="224">
        <f>ROUND(I264*H264,2)</f>
        <v>0</v>
      </c>
      <c r="K264" s="220" t="s">
        <v>1</v>
      </c>
      <c r="L264" s="44"/>
      <c r="M264" s="225" t="s">
        <v>1</v>
      </c>
      <c r="N264" s="226" t="s">
        <v>38</v>
      </c>
      <c r="O264" s="91"/>
      <c r="P264" s="227">
        <f>O264*H264</f>
        <v>0</v>
      </c>
      <c r="Q264" s="227">
        <v>0</v>
      </c>
      <c r="R264" s="227">
        <f>Q264*H264</f>
        <v>0</v>
      </c>
      <c r="S264" s="227">
        <v>0</v>
      </c>
      <c r="T264" s="228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9" t="s">
        <v>247</v>
      </c>
      <c r="AT264" s="229" t="s">
        <v>156</v>
      </c>
      <c r="AU264" s="229" t="s">
        <v>81</v>
      </c>
      <c r="AY264" s="17" t="s">
        <v>154</v>
      </c>
      <c r="BE264" s="230">
        <f>IF(N264="základní",J264,0)</f>
        <v>0</v>
      </c>
      <c r="BF264" s="230">
        <f>IF(N264="snížená",J264,0)</f>
        <v>0</v>
      </c>
      <c r="BG264" s="230">
        <f>IF(N264="zákl. přenesená",J264,0)</f>
        <v>0</v>
      </c>
      <c r="BH264" s="230">
        <f>IF(N264="sníž. přenesená",J264,0)</f>
        <v>0</v>
      </c>
      <c r="BI264" s="230">
        <f>IF(N264="nulová",J264,0)</f>
        <v>0</v>
      </c>
      <c r="BJ264" s="17" t="s">
        <v>81</v>
      </c>
      <c r="BK264" s="230">
        <f>ROUND(I264*H264,2)</f>
        <v>0</v>
      </c>
      <c r="BL264" s="17" t="s">
        <v>247</v>
      </c>
      <c r="BM264" s="229" t="s">
        <v>1221</v>
      </c>
    </row>
    <row r="265" s="2" customFormat="1">
      <c r="A265" s="38"/>
      <c r="B265" s="39"/>
      <c r="C265" s="40"/>
      <c r="D265" s="231" t="s">
        <v>163</v>
      </c>
      <c r="E265" s="40"/>
      <c r="F265" s="232" t="s">
        <v>2102</v>
      </c>
      <c r="G265" s="40"/>
      <c r="H265" s="40"/>
      <c r="I265" s="233"/>
      <c r="J265" s="40"/>
      <c r="K265" s="40"/>
      <c r="L265" s="44"/>
      <c r="M265" s="234"/>
      <c r="N265" s="235"/>
      <c r="O265" s="91"/>
      <c r="P265" s="91"/>
      <c r="Q265" s="91"/>
      <c r="R265" s="91"/>
      <c r="S265" s="91"/>
      <c r="T265" s="92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163</v>
      </c>
      <c r="AU265" s="17" t="s">
        <v>81</v>
      </c>
    </row>
    <row r="266" s="2" customFormat="1" ht="24.15" customHeight="1">
      <c r="A266" s="38"/>
      <c r="B266" s="39"/>
      <c r="C266" s="258" t="s">
        <v>541</v>
      </c>
      <c r="D266" s="258" t="s">
        <v>248</v>
      </c>
      <c r="E266" s="259" t="s">
        <v>2103</v>
      </c>
      <c r="F266" s="260" t="s">
        <v>2104</v>
      </c>
      <c r="G266" s="261" t="s">
        <v>649</v>
      </c>
      <c r="H266" s="262">
        <v>20</v>
      </c>
      <c r="I266" s="263"/>
      <c r="J266" s="264">
        <f>ROUND(I266*H266,2)</f>
        <v>0</v>
      </c>
      <c r="K266" s="260" t="s">
        <v>1</v>
      </c>
      <c r="L266" s="265"/>
      <c r="M266" s="266" t="s">
        <v>1</v>
      </c>
      <c r="N266" s="267" t="s">
        <v>38</v>
      </c>
      <c r="O266" s="91"/>
      <c r="P266" s="227">
        <f>O266*H266</f>
        <v>0</v>
      </c>
      <c r="Q266" s="227">
        <v>0</v>
      </c>
      <c r="R266" s="227">
        <f>Q266*H266</f>
        <v>0</v>
      </c>
      <c r="S266" s="227">
        <v>0</v>
      </c>
      <c r="T266" s="228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9" t="s">
        <v>335</v>
      </c>
      <c r="AT266" s="229" t="s">
        <v>248</v>
      </c>
      <c r="AU266" s="229" t="s">
        <v>81</v>
      </c>
      <c r="AY266" s="17" t="s">
        <v>154</v>
      </c>
      <c r="BE266" s="230">
        <f>IF(N266="základní",J266,0)</f>
        <v>0</v>
      </c>
      <c r="BF266" s="230">
        <f>IF(N266="snížená",J266,0)</f>
        <v>0</v>
      </c>
      <c r="BG266" s="230">
        <f>IF(N266="zákl. přenesená",J266,0)</f>
        <v>0</v>
      </c>
      <c r="BH266" s="230">
        <f>IF(N266="sníž. přenesená",J266,0)</f>
        <v>0</v>
      </c>
      <c r="BI266" s="230">
        <f>IF(N266="nulová",J266,0)</f>
        <v>0</v>
      </c>
      <c r="BJ266" s="17" t="s">
        <v>81</v>
      </c>
      <c r="BK266" s="230">
        <f>ROUND(I266*H266,2)</f>
        <v>0</v>
      </c>
      <c r="BL266" s="17" t="s">
        <v>247</v>
      </c>
      <c r="BM266" s="229" t="s">
        <v>1224</v>
      </c>
    </row>
    <row r="267" s="2" customFormat="1">
      <c r="A267" s="38"/>
      <c r="B267" s="39"/>
      <c r="C267" s="40"/>
      <c r="D267" s="231" t="s">
        <v>163</v>
      </c>
      <c r="E267" s="40"/>
      <c r="F267" s="232" t="s">
        <v>2104</v>
      </c>
      <c r="G267" s="40"/>
      <c r="H267" s="40"/>
      <c r="I267" s="233"/>
      <c r="J267" s="40"/>
      <c r="K267" s="40"/>
      <c r="L267" s="44"/>
      <c r="M267" s="234"/>
      <c r="N267" s="235"/>
      <c r="O267" s="91"/>
      <c r="P267" s="91"/>
      <c r="Q267" s="91"/>
      <c r="R267" s="91"/>
      <c r="S267" s="91"/>
      <c r="T267" s="92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163</v>
      </c>
      <c r="AU267" s="17" t="s">
        <v>81</v>
      </c>
    </row>
    <row r="268" s="2" customFormat="1" ht="16.5" customHeight="1">
      <c r="A268" s="38"/>
      <c r="B268" s="39"/>
      <c r="C268" s="258" t="s">
        <v>547</v>
      </c>
      <c r="D268" s="258" t="s">
        <v>248</v>
      </c>
      <c r="E268" s="259" t="s">
        <v>2105</v>
      </c>
      <c r="F268" s="260" t="s">
        <v>2106</v>
      </c>
      <c r="G268" s="261" t="s">
        <v>649</v>
      </c>
      <c r="H268" s="262">
        <v>14</v>
      </c>
      <c r="I268" s="263"/>
      <c r="J268" s="264">
        <f>ROUND(I268*H268,2)</f>
        <v>0</v>
      </c>
      <c r="K268" s="260" t="s">
        <v>1</v>
      </c>
      <c r="L268" s="265"/>
      <c r="M268" s="266" t="s">
        <v>1</v>
      </c>
      <c r="N268" s="267" t="s">
        <v>38</v>
      </c>
      <c r="O268" s="91"/>
      <c r="P268" s="227">
        <f>O268*H268</f>
        <v>0</v>
      </c>
      <c r="Q268" s="227">
        <v>0</v>
      </c>
      <c r="R268" s="227">
        <f>Q268*H268</f>
        <v>0</v>
      </c>
      <c r="S268" s="227">
        <v>0</v>
      </c>
      <c r="T268" s="228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9" t="s">
        <v>335</v>
      </c>
      <c r="AT268" s="229" t="s">
        <v>248</v>
      </c>
      <c r="AU268" s="229" t="s">
        <v>81</v>
      </c>
      <c r="AY268" s="17" t="s">
        <v>154</v>
      </c>
      <c r="BE268" s="230">
        <f>IF(N268="základní",J268,0)</f>
        <v>0</v>
      </c>
      <c r="BF268" s="230">
        <f>IF(N268="snížená",J268,0)</f>
        <v>0</v>
      </c>
      <c r="BG268" s="230">
        <f>IF(N268="zákl. přenesená",J268,0)</f>
        <v>0</v>
      </c>
      <c r="BH268" s="230">
        <f>IF(N268="sníž. přenesená",J268,0)</f>
        <v>0</v>
      </c>
      <c r="BI268" s="230">
        <f>IF(N268="nulová",J268,0)</f>
        <v>0</v>
      </c>
      <c r="BJ268" s="17" t="s">
        <v>81</v>
      </c>
      <c r="BK268" s="230">
        <f>ROUND(I268*H268,2)</f>
        <v>0</v>
      </c>
      <c r="BL268" s="17" t="s">
        <v>247</v>
      </c>
      <c r="BM268" s="229" t="s">
        <v>1227</v>
      </c>
    </row>
    <row r="269" s="2" customFormat="1">
      <c r="A269" s="38"/>
      <c r="B269" s="39"/>
      <c r="C269" s="40"/>
      <c r="D269" s="231" t="s">
        <v>163</v>
      </c>
      <c r="E269" s="40"/>
      <c r="F269" s="232" t="s">
        <v>2106</v>
      </c>
      <c r="G269" s="40"/>
      <c r="H269" s="40"/>
      <c r="I269" s="233"/>
      <c r="J269" s="40"/>
      <c r="K269" s="40"/>
      <c r="L269" s="44"/>
      <c r="M269" s="234"/>
      <c r="N269" s="235"/>
      <c r="O269" s="91"/>
      <c r="P269" s="91"/>
      <c r="Q269" s="91"/>
      <c r="R269" s="91"/>
      <c r="S269" s="91"/>
      <c r="T269" s="92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163</v>
      </c>
      <c r="AU269" s="17" t="s">
        <v>81</v>
      </c>
    </row>
    <row r="270" s="2" customFormat="1" ht="16.5" customHeight="1">
      <c r="A270" s="38"/>
      <c r="B270" s="39"/>
      <c r="C270" s="258" t="s">
        <v>552</v>
      </c>
      <c r="D270" s="258" t="s">
        <v>248</v>
      </c>
      <c r="E270" s="259" t="s">
        <v>2107</v>
      </c>
      <c r="F270" s="260" t="s">
        <v>2108</v>
      </c>
      <c r="G270" s="261" t="s">
        <v>649</v>
      </c>
      <c r="H270" s="262">
        <v>8</v>
      </c>
      <c r="I270" s="263"/>
      <c r="J270" s="264">
        <f>ROUND(I270*H270,2)</f>
        <v>0</v>
      </c>
      <c r="K270" s="260" t="s">
        <v>1</v>
      </c>
      <c r="L270" s="265"/>
      <c r="M270" s="266" t="s">
        <v>1</v>
      </c>
      <c r="N270" s="267" t="s">
        <v>38</v>
      </c>
      <c r="O270" s="91"/>
      <c r="P270" s="227">
        <f>O270*H270</f>
        <v>0</v>
      </c>
      <c r="Q270" s="227">
        <v>0</v>
      </c>
      <c r="R270" s="227">
        <f>Q270*H270</f>
        <v>0</v>
      </c>
      <c r="S270" s="227">
        <v>0</v>
      </c>
      <c r="T270" s="228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9" t="s">
        <v>335</v>
      </c>
      <c r="AT270" s="229" t="s">
        <v>248</v>
      </c>
      <c r="AU270" s="229" t="s">
        <v>81</v>
      </c>
      <c r="AY270" s="17" t="s">
        <v>154</v>
      </c>
      <c r="BE270" s="230">
        <f>IF(N270="základní",J270,0)</f>
        <v>0</v>
      </c>
      <c r="BF270" s="230">
        <f>IF(N270="snížená",J270,0)</f>
        <v>0</v>
      </c>
      <c r="BG270" s="230">
        <f>IF(N270="zákl. přenesená",J270,0)</f>
        <v>0</v>
      </c>
      <c r="BH270" s="230">
        <f>IF(N270="sníž. přenesená",J270,0)</f>
        <v>0</v>
      </c>
      <c r="BI270" s="230">
        <f>IF(N270="nulová",J270,0)</f>
        <v>0</v>
      </c>
      <c r="BJ270" s="17" t="s">
        <v>81</v>
      </c>
      <c r="BK270" s="230">
        <f>ROUND(I270*H270,2)</f>
        <v>0</v>
      </c>
      <c r="BL270" s="17" t="s">
        <v>247</v>
      </c>
      <c r="BM270" s="229" t="s">
        <v>1230</v>
      </c>
    </row>
    <row r="271" s="2" customFormat="1">
      <c r="A271" s="38"/>
      <c r="B271" s="39"/>
      <c r="C271" s="40"/>
      <c r="D271" s="231" t="s">
        <v>163</v>
      </c>
      <c r="E271" s="40"/>
      <c r="F271" s="232" t="s">
        <v>2108</v>
      </c>
      <c r="G271" s="40"/>
      <c r="H271" s="40"/>
      <c r="I271" s="233"/>
      <c r="J271" s="40"/>
      <c r="K271" s="40"/>
      <c r="L271" s="44"/>
      <c r="M271" s="234"/>
      <c r="N271" s="235"/>
      <c r="O271" s="91"/>
      <c r="P271" s="91"/>
      <c r="Q271" s="91"/>
      <c r="R271" s="91"/>
      <c r="S271" s="91"/>
      <c r="T271" s="92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163</v>
      </c>
      <c r="AU271" s="17" t="s">
        <v>81</v>
      </c>
    </row>
    <row r="272" s="2" customFormat="1" ht="21.75" customHeight="1">
      <c r="A272" s="38"/>
      <c r="B272" s="39"/>
      <c r="C272" s="258" t="s">
        <v>563</v>
      </c>
      <c r="D272" s="258" t="s">
        <v>248</v>
      </c>
      <c r="E272" s="259" t="s">
        <v>2109</v>
      </c>
      <c r="F272" s="260" t="s">
        <v>2110</v>
      </c>
      <c r="G272" s="261" t="s">
        <v>649</v>
      </c>
      <c r="H272" s="262">
        <v>10</v>
      </c>
      <c r="I272" s="263"/>
      <c r="J272" s="264">
        <f>ROUND(I272*H272,2)</f>
        <v>0</v>
      </c>
      <c r="K272" s="260" t="s">
        <v>1</v>
      </c>
      <c r="L272" s="265"/>
      <c r="M272" s="266" t="s">
        <v>1</v>
      </c>
      <c r="N272" s="267" t="s">
        <v>38</v>
      </c>
      <c r="O272" s="91"/>
      <c r="P272" s="227">
        <f>O272*H272</f>
        <v>0</v>
      </c>
      <c r="Q272" s="227">
        <v>0</v>
      </c>
      <c r="R272" s="227">
        <f>Q272*H272</f>
        <v>0</v>
      </c>
      <c r="S272" s="227">
        <v>0</v>
      </c>
      <c r="T272" s="228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9" t="s">
        <v>335</v>
      </c>
      <c r="AT272" s="229" t="s">
        <v>248</v>
      </c>
      <c r="AU272" s="229" t="s">
        <v>81</v>
      </c>
      <c r="AY272" s="17" t="s">
        <v>154</v>
      </c>
      <c r="BE272" s="230">
        <f>IF(N272="základní",J272,0)</f>
        <v>0</v>
      </c>
      <c r="BF272" s="230">
        <f>IF(N272="snížená",J272,0)</f>
        <v>0</v>
      </c>
      <c r="BG272" s="230">
        <f>IF(N272="zákl. přenesená",J272,0)</f>
        <v>0</v>
      </c>
      <c r="BH272" s="230">
        <f>IF(N272="sníž. přenesená",J272,0)</f>
        <v>0</v>
      </c>
      <c r="BI272" s="230">
        <f>IF(N272="nulová",J272,0)</f>
        <v>0</v>
      </c>
      <c r="BJ272" s="17" t="s">
        <v>81</v>
      </c>
      <c r="BK272" s="230">
        <f>ROUND(I272*H272,2)</f>
        <v>0</v>
      </c>
      <c r="BL272" s="17" t="s">
        <v>247</v>
      </c>
      <c r="BM272" s="229" t="s">
        <v>1232</v>
      </c>
    </row>
    <row r="273" s="2" customFormat="1">
      <c r="A273" s="38"/>
      <c r="B273" s="39"/>
      <c r="C273" s="40"/>
      <c r="D273" s="231" t="s">
        <v>163</v>
      </c>
      <c r="E273" s="40"/>
      <c r="F273" s="232" t="s">
        <v>2110</v>
      </c>
      <c r="G273" s="40"/>
      <c r="H273" s="40"/>
      <c r="I273" s="233"/>
      <c r="J273" s="40"/>
      <c r="K273" s="40"/>
      <c r="L273" s="44"/>
      <c r="M273" s="234"/>
      <c r="N273" s="235"/>
      <c r="O273" s="91"/>
      <c r="P273" s="91"/>
      <c r="Q273" s="91"/>
      <c r="R273" s="91"/>
      <c r="S273" s="91"/>
      <c r="T273" s="92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17" t="s">
        <v>163</v>
      </c>
      <c r="AU273" s="17" t="s">
        <v>81</v>
      </c>
    </row>
    <row r="274" s="2" customFormat="1" ht="16.5" customHeight="1">
      <c r="A274" s="38"/>
      <c r="B274" s="39"/>
      <c r="C274" s="218" t="s">
        <v>568</v>
      </c>
      <c r="D274" s="218" t="s">
        <v>156</v>
      </c>
      <c r="E274" s="219" t="s">
        <v>1372</v>
      </c>
      <c r="F274" s="220" t="s">
        <v>1373</v>
      </c>
      <c r="G274" s="221" t="s">
        <v>1370</v>
      </c>
      <c r="H274" s="222">
        <v>22</v>
      </c>
      <c r="I274" s="223"/>
      <c r="J274" s="224">
        <f>ROUND(I274*H274,2)</f>
        <v>0</v>
      </c>
      <c r="K274" s="220" t="s">
        <v>1</v>
      </c>
      <c r="L274" s="44"/>
      <c r="M274" s="225" t="s">
        <v>1</v>
      </c>
      <c r="N274" s="226" t="s">
        <v>38</v>
      </c>
      <c r="O274" s="91"/>
      <c r="P274" s="227">
        <f>O274*H274</f>
        <v>0</v>
      </c>
      <c r="Q274" s="227">
        <v>0</v>
      </c>
      <c r="R274" s="227">
        <f>Q274*H274</f>
        <v>0</v>
      </c>
      <c r="S274" s="227">
        <v>0</v>
      </c>
      <c r="T274" s="228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9" t="s">
        <v>247</v>
      </c>
      <c r="AT274" s="229" t="s">
        <v>156</v>
      </c>
      <c r="AU274" s="229" t="s">
        <v>81</v>
      </c>
      <c r="AY274" s="17" t="s">
        <v>154</v>
      </c>
      <c r="BE274" s="230">
        <f>IF(N274="základní",J274,0)</f>
        <v>0</v>
      </c>
      <c r="BF274" s="230">
        <f>IF(N274="snížená",J274,0)</f>
        <v>0</v>
      </c>
      <c r="BG274" s="230">
        <f>IF(N274="zákl. přenesená",J274,0)</f>
        <v>0</v>
      </c>
      <c r="BH274" s="230">
        <f>IF(N274="sníž. přenesená",J274,0)</f>
        <v>0</v>
      </c>
      <c r="BI274" s="230">
        <f>IF(N274="nulová",J274,0)</f>
        <v>0</v>
      </c>
      <c r="BJ274" s="17" t="s">
        <v>81</v>
      </c>
      <c r="BK274" s="230">
        <f>ROUND(I274*H274,2)</f>
        <v>0</v>
      </c>
      <c r="BL274" s="17" t="s">
        <v>247</v>
      </c>
      <c r="BM274" s="229" t="s">
        <v>1235</v>
      </c>
    </row>
    <row r="275" s="2" customFormat="1">
      <c r="A275" s="38"/>
      <c r="B275" s="39"/>
      <c r="C275" s="40"/>
      <c r="D275" s="231" t="s">
        <v>163</v>
      </c>
      <c r="E275" s="40"/>
      <c r="F275" s="232" t="s">
        <v>1373</v>
      </c>
      <c r="G275" s="40"/>
      <c r="H275" s="40"/>
      <c r="I275" s="233"/>
      <c r="J275" s="40"/>
      <c r="K275" s="40"/>
      <c r="L275" s="44"/>
      <c r="M275" s="234"/>
      <c r="N275" s="235"/>
      <c r="O275" s="91"/>
      <c r="P275" s="91"/>
      <c r="Q275" s="91"/>
      <c r="R275" s="91"/>
      <c r="S275" s="91"/>
      <c r="T275" s="92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163</v>
      </c>
      <c r="AU275" s="17" t="s">
        <v>81</v>
      </c>
    </row>
    <row r="276" s="2" customFormat="1" ht="24.15" customHeight="1">
      <c r="A276" s="38"/>
      <c r="B276" s="39"/>
      <c r="C276" s="218" t="s">
        <v>573</v>
      </c>
      <c r="D276" s="218" t="s">
        <v>156</v>
      </c>
      <c r="E276" s="219" t="s">
        <v>1379</v>
      </c>
      <c r="F276" s="220" t="s">
        <v>2111</v>
      </c>
      <c r="G276" s="221" t="s">
        <v>1370</v>
      </c>
      <c r="H276" s="222">
        <v>14</v>
      </c>
      <c r="I276" s="223"/>
      <c r="J276" s="224">
        <f>ROUND(I276*H276,2)</f>
        <v>0</v>
      </c>
      <c r="K276" s="220" t="s">
        <v>1</v>
      </c>
      <c r="L276" s="44"/>
      <c r="M276" s="225" t="s">
        <v>1</v>
      </c>
      <c r="N276" s="226" t="s">
        <v>38</v>
      </c>
      <c r="O276" s="91"/>
      <c r="P276" s="227">
        <f>O276*H276</f>
        <v>0</v>
      </c>
      <c r="Q276" s="227">
        <v>0</v>
      </c>
      <c r="R276" s="227">
        <f>Q276*H276</f>
        <v>0</v>
      </c>
      <c r="S276" s="227">
        <v>0</v>
      </c>
      <c r="T276" s="228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9" t="s">
        <v>247</v>
      </c>
      <c r="AT276" s="229" t="s">
        <v>156</v>
      </c>
      <c r="AU276" s="229" t="s">
        <v>81</v>
      </c>
      <c r="AY276" s="17" t="s">
        <v>154</v>
      </c>
      <c r="BE276" s="230">
        <f>IF(N276="základní",J276,0)</f>
        <v>0</v>
      </c>
      <c r="BF276" s="230">
        <f>IF(N276="snížená",J276,0)</f>
        <v>0</v>
      </c>
      <c r="BG276" s="230">
        <f>IF(N276="zákl. přenesená",J276,0)</f>
        <v>0</v>
      </c>
      <c r="BH276" s="230">
        <f>IF(N276="sníž. přenesená",J276,0)</f>
        <v>0</v>
      </c>
      <c r="BI276" s="230">
        <f>IF(N276="nulová",J276,0)</f>
        <v>0</v>
      </c>
      <c r="BJ276" s="17" t="s">
        <v>81</v>
      </c>
      <c r="BK276" s="230">
        <f>ROUND(I276*H276,2)</f>
        <v>0</v>
      </c>
      <c r="BL276" s="17" t="s">
        <v>247</v>
      </c>
      <c r="BM276" s="229" t="s">
        <v>1240</v>
      </c>
    </row>
    <row r="277" s="2" customFormat="1">
      <c r="A277" s="38"/>
      <c r="B277" s="39"/>
      <c r="C277" s="40"/>
      <c r="D277" s="231" t="s">
        <v>163</v>
      </c>
      <c r="E277" s="40"/>
      <c r="F277" s="232" t="s">
        <v>2111</v>
      </c>
      <c r="G277" s="40"/>
      <c r="H277" s="40"/>
      <c r="I277" s="233"/>
      <c r="J277" s="40"/>
      <c r="K277" s="40"/>
      <c r="L277" s="44"/>
      <c r="M277" s="234"/>
      <c r="N277" s="235"/>
      <c r="O277" s="91"/>
      <c r="P277" s="91"/>
      <c r="Q277" s="91"/>
      <c r="R277" s="91"/>
      <c r="S277" s="91"/>
      <c r="T277" s="92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163</v>
      </c>
      <c r="AU277" s="17" t="s">
        <v>81</v>
      </c>
    </row>
    <row r="278" s="2" customFormat="1" ht="24.15" customHeight="1">
      <c r="A278" s="38"/>
      <c r="B278" s="39"/>
      <c r="C278" s="218" t="s">
        <v>578</v>
      </c>
      <c r="D278" s="218" t="s">
        <v>156</v>
      </c>
      <c r="E278" s="219" t="s">
        <v>2112</v>
      </c>
      <c r="F278" s="220" t="s">
        <v>2113</v>
      </c>
      <c r="G278" s="221" t="s">
        <v>1370</v>
      </c>
      <c r="H278" s="222">
        <v>7</v>
      </c>
      <c r="I278" s="223"/>
      <c r="J278" s="224">
        <f>ROUND(I278*H278,2)</f>
        <v>0</v>
      </c>
      <c r="K278" s="220" t="s">
        <v>1</v>
      </c>
      <c r="L278" s="44"/>
      <c r="M278" s="225" t="s">
        <v>1</v>
      </c>
      <c r="N278" s="226" t="s">
        <v>38</v>
      </c>
      <c r="O278" s="91"/>
      <c r="P278" s="227">
        <f>O278*H278</f>
        <v>0</v>
      </c>
      <c r="Q278" s="227">
        <v>0</v>
      </c>
      <c r="R278" s="227">
        <f>Q278*H278</f>
        <v>0</v>
      </c>
      <c r="S278" s="227">
        <v>0</v>
      </c>
      <c r="T278" s="228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9" t="s">
        <v>247</v>
      </c>
      <c r="AT278" s="229" t="s">
        <v>156</v>
      </c>
      <c r="AU278" s="229" t="s">
        <v>81</v>
      </c>
      <c r="AY278" s="17" t="s">
        <v>154</v>
      </c>
      <c r="BE278" s="230">
        <f>IF(N278="základní",J278,0)</f>
        <v>0</v>
      </c>
      <c r="BF278" s="230">
        <f>IF(N278="snížená",J278,0)</f>
        <v>0</v>
      </c>
      <c r="BG278" s="230">
        <f>IF(N278="zákl. přenesená",J278,0)</f>
        <v>0</v>
      </c>
      <c r="BH278" s="230">
        <f>IF(N278="sníž. přenesená",J278,0)</f>
        <v>0</v>
      </c>
      <c r="BI278" s="230">
        <f>IF(N278="nulová",J278,0)</f>
        <v>0</v>
      </c>
      <c r="BJ278" s="17" t="s">
        <v>81</v>
      </c>
      <c r="BK278" s="230">
        <f>ROUND(I278*H278,2)</f>
        <v>0</v>
      </c>
      <c r="BL278" s="17" t="s">
        <v>247</v>
      </c>
      <c r="BM278" s="229" t="s">
        <v>1243</v>
      </c>
    </row>
    <row r="279" s="2" customFormat="1">
      <c r="A279" s="38"/>
      <c r="B279" s="39"/>
      <c r="C279" s="40"/>
      <c r="D279" s="231" t="s">
        <v>163</v>
      </c>
      <c r="E279" s="40"/>
      <c r="F279" s="232" t="s">
        <v>2113</v>
      </c>
      <c r="G279" s="40"/>
      <c r="H279" s="40"/>
      <c r="I279" s="233"/>
      <c r="J279" s="40"/>
      <c r="K279" s="40"/>
      <c r="L279" s="44"/>
      <c r="M279" s="234"/>
      <c r="N279" s="235"/>
      <c r="O279" s="91"/>
      <c r="P279" s="91"/>
      <c r="Q279" s="91"/>
      <c r="R279" s="91"/>
      <c r="S279" s="91"/>
      <c r="T279" s="92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163</v>
      </c>
      <c r="AU279" s="17" t="s">
        <v>81</v>
      </c>
    </row>
    <row r="280" s="2" customFormat="1" ht="24.15" customHeight="1">
      <c r="A280" s="38"/>
      <c r="B280" s="39"/>
      <c r="C280" s="218" t="s">
        <v>583</v>
      </c>
      <c r="D280" s="218" t="s">
        <v>156</v>
      </c>
      <c r="E280" s="219" t="s">
        <v>1386</v>
      </c>
      <c r="F280" s="220" t="s">
        <v>2114</v>
      </c>
      <c r="G280" s="221" t="s">
        <v>1370</v>
      </c>
      <c r="H280" s="222">
        <v>35</v>
      </c>
      <c r="I280" s="223"/>
      <c r="J280" s="224">
        <f>ROUND(I280*H280,2)</f>
        <v>0</v>
      </c>
      <c r="K280" s="220" t="s">
        <v>1</v>
      </c>
      <c r="L280" s="44"/>
      <c r="M280" s="225" t="s">
        <v>1</v>
      </c>
      <c r="N280" s="226" t="s">
        <v>38</v>
      </c>
      <c r="O280" s="91"/>
      <c r="P280" s="227">
        <f>O280*H280</f>
        <v>0</v>
      </c>
      <c r="Q280" s="227">
        <v>0</v>
      </c>
      <c r="R280" s="227">
        <f>Q280*H280</f>
        <v>0</v>
      </c>
      <c r="S280" s="227">
        <v>0</v>
      </c>
      <c r="T280" s="228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29" t="s">
        <v>247</v>
      </c>
      <c r="AT280" s="229" t="s">
        <v>156</v>
      </c>
      <c r="AU280" s="229" t="s">
        <v>81</v>
      </c>
      <c r="AY280" s="17" t="s">
        <v>154</v>
      </c>
      <c r="BE280" s="230">
        <f>IF(N280="základní",J280,0)</f>
        <v>0</v>
      </c>
      <c r="BF280" s="230">
        <f>IF(N280="snížená",J280,0)</f>
        <v>0</v>
      </c>
      <c r="BG280" s="230">
        <f>IF(N280="zákl. přenesená",J280,0)</f>
        <v>0</v>
      </c>
      <c r="BH280" s="230">
        <f>IF(N280="sníž. přenesená",J280,0)</f>
        <v>0</v>
      </c>
      <c r="BI280" s="230">
        <f>IF(N280="nulová",J280,0)</f>
        <v>0</v>
      </c>
      <c r="BJ280" s="17" t="s">
        <v>81</v>
      </c>
      <c r="BK280" s="230">
        <f>ROUND(I280*H280,2)</f>
        <v>0</v>
      </c>
      <c r="BL280" s="17" t="s">
        <v>247</v>
      </c>
      <c r="BM280" s="229" t="s">
        <v>1246</v>
      </c>
    </row>
    <row r="281" s="2" customFormat="1">
      <c r="A281" s="38"/>
      <c r="B281" s="39"/>
      <c r="C281" s="40"/>
      <c r="D281" s="231" t="s">
        <v>163</v>
      </c>
      <c r="E281" s="40"/>
      <c r="F281" s="232" t="s">
        <v>2114</v>
      </c>
      <c r="G281" s="40"/>
      <c r="H281" s="40"/>
      <c r="I281" s="233"/>
      <c r="J281" s="40"/>
      <c r="K281" s="40"/>
      <c r="L281" s="44"/>
      <c r="M281" s="234"/>
      <c r="N281" s="235"/>
      <c r="O281" s="91"/>
      <c r="P281" s="91"/>
      <c r="Q281" s="91"/>
      <c r="R281" s="91"/>
      <c r="S281" s="91"/>
      <c r="T281" s="92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7" t="s">
        <v>163</v>
      </c>
      <c r="AU281" s="17" t="s">
        <v>81</v>
      </c>
    </row>
    <row r="282" s="12" customFormat="1" ht="25.92" customHeight="1">
      <c r="A282" s="12"/>
      <c r="B282" s="202"/>
      <c r="C282" s="203"/>
      <c r="D282" s="204" t="s">
        <v>72</v>
      </c>
      <c r="E282" s="205" t="s">
        <v>2115</v>
      </c>
      <c r="F282" s="205" t="s">
        <v>2116</v>
      </c>
      <c r="G282" s="203"/>
      <c r="H282" s="203"/>
      <c r="I282" s="206"/>
      <c r="J282" s="207">
        <f>BK282</f>
        <v>0</v>
      </c>
      <c r="K282" s="203"/>
      <c r="L282" s="208"/>
      <c r="M282" s="209"/>
      <c r="N282" s="210"/>
      <c r="O282" s="210"/>
      <c r="P282" s="211">
        <f>SUM(P283:P286)</f>
        <v>0</v>
      </c>
      <c r="Q282" s="210"/>
      <c r="R282" s="211">
        <f>SUM(R283:R286)</f>
        <v>0</v>
      </c>
      <c r="S282" s="210"/>
      <c r="T282" s="212">
        <f>SUM(T283:T286)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13" t="s">
        <v>83</v>
      </c>
      <c r="AT282" s="214" t="s">
        <v>72</v>
      </c>
      <c r="AU282" s="214" t="s">
        <v>73</v>
      </c>
      <c r="AY282" s="213" t="s">
        <v>154</v>
      </c>
      <c r="BK282" s="215">
        <f>SUM(BK283:BK286)</f>
        <v>0</v>
      </c>
    </row>
    <row r="283" s="2" customFormat="1" ht="24.15" customHeight="1">
      <c r="A283" s="38"/>
      <c r="B283" s="39"/>
      <c r="C283" s="218" t="s">
        <v>589</v>
      </c>
      <c r="D283" s="218" t="s">
        <v>156</v>
      </c>
      <c r="E283" s="219" t="s">
        <v>2117</v>
      </c>
      <c r="F283" s="220" t="s">
        <v>2118</v>
      </c>
      <c r="G283" s="221" t="s">
        <v>1370</v>
      </c>
      <c r="H283" s="222">
        <v>5</v>
      </c>
      <c r="I283" s="223"/>
      <c r="J283" s="224">
        <f>ROUND(I283*H283,2)</f>
        <v>0</v>
      </c>
      <c r="K283" s="220" t="s">
        <v>1</v>
      </c>
      <c r="L283" s="44"/>
      <c r="M283" s="225" t="s">
        <v>1</v>
      </c>
      <c r="N283" s="226" t="s">
        <v>38</v>
      </c>
      <c r="O283" s="91"/>
      <c r="P283" s="227">
        <f>O283*H283</f>
        <v>0</v>
      </c>
      <c r="Q283" s="227">
        <v>0</v>
      </c>
      <c r="R283" s="227">
        <f>Q283*H283</f>
        <v>0</v>
      </c>
      <c r="S283" s="227">
        <v>0</v>
      </c>
      <c r="T283" s="228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9" t="s">
        <v>247</v>
      </c>
      <c r="AT283" s="229" t="s">
        <v>156</v>
      </c>
      <c r="AU283" s="229" t="s">
        <v>81</v>
      </c>
      <c r="AY283" s="17" t="s">
        <v>154</v>
      </c>
      <c r="BE283" s="230">
        <f>IF(N283="základní",J283,0)</f>
        <v>0</v>
      </c>
      <c r="BF283" s="230">
        <f>IF(N283="snížená",J283,0)</f>
        <v>0</v>
      </c>
      <c r="BG283" s="230">
        <f>IF(N283="zákl. přenesená",J283,0)</f>
        <v>0</v>
      </c>
      <c r="BH283" s="230">
        <f>IF(N283="sníž. přenesená",J283,0)</f>
        <v>0</v>
      </c>
      <c r="BI283" s="230">
        <f>IF(N283="nulová",J283,0)</f>
        <v>0</v>
      </c>
      <c r="BJ283" s="17" t="s">
        <v>81</v>
      </c>
      <c r="BK283" s="230">
        <f>ROUND(I283*H283,2)</f>
        <v>0</v>
      </c>
      <c r="BL283" s="17" t="s">
        <v>247</v>
      </c>
      <c r="BM283" s="229" t="s">
        <v>1249</v>
      </c>
    </row>
    <row r="284" s="2" customFormat="1">
      <c r="A284" s="38"/>
      <c r="B284" s="39"/>
      <c r="C284" s="40"/>
      <c r="D284" s="231" t="s">
        <v>163</v>
      </c>
      <c r="E284" s="40"/>
      <c r="F284" s="232" t="s">
        <v>2118</v>
      </c>
      <c r="G284" s="40"/>
      <c r="H284" s="40"/>
      <c r="I284" s="233"/>
      <c r="J284" s="40"/>
      <c r="K284" s="40"/>
      <c r="L284" s="44"/>
      <c r="M284" s="234"/>
      <c r="N284" s="235"/>
      <c r="O284" s="91"/>
      <c r="P284" s="91"/>
      <c r="Q284" s="91"/>
      <c r="R284" s="91"/>
      <c r="S284" s="91"/>
      <c r="T284" s="92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163</v>
      </c>
      <c r="AU284" s="17" t="s">
        <v>81</v>
      </c>
    </row>
    <row r="285" s="2" customFormat="1" ht="33" customHeight="1">
      <c r="A285" s="38"/>
      <c r="B285" s="39"/>
      <c r="C285" s="218" t="s">
        <v>594</v>
      </c>
      <c r="D285" s="218" t="s">
        <v>156</v>
      </c>
      <c r="E285" s="219" t="s">
        <v>2119</v>
      </c>
      <c r="F285" s="220" t="s">
        <v>2120</v>
      </c>
      <c r="G285" s="221" t="s">
        <v>1370</v>
      </c>
      <c r="H285" s="222">
        <v>2</v>
      </c>
      <c r="I285" s="223"/>
      <c r="J285" s="224">
        <f>ROUND(I285*H285,2)</f>
        <v>0</v>
      </c>
      <c r="K285" s="220" t="s">
        <v>1</v>
      </c>
      <c r="L285" s="44"/>
      <c r="M285" s="225" t="s">
        <v>1</v>
      </c>
      <c r="N285" s="226" t="s">
        <v>38</v>
      </c>
      <c r="O285" s="91"/>
      <c r="P285" s="227">
        <f>O285*H285</f>
        <v>0</v>
      </c>
      <c r="Q285" s="227">
        <v>0</v>
      </c>
      <c r="R285" s="227">
        <f>Q285*H285</f>
        <v>0</v>
      </c>
      <c r="S285" s="227">
        <v>0</v>
      </c>
      <c r="T285" s="228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9" t="s">
        <v>247</v>
      </c>
      <c r="AT285" s="229" t="s">
        <v>156</v>
      </c>
      <c r="AU285" s="229" t="s">
        <v>81</v>
      </c>
      <c r="AY285" s="17" t="s">
        <v>154</v>
      </c>
      <c r="BE285" s="230">
        <f>IF(N285="základní",J285,0)</f>
        <v>0</v>
      </c>
      <c r="BF285" s="230">
        <f>IF(N285="snížená",J285,0)</f>
        <v>0</v>
      </c>
      <c r="BG285" s="230">
        <f>IF(N285="zákl. přenesená",J285,0)</f>
        <v>0</v>
      </c>
      <c r="BH285" s="230">
        <f>IF(N285="sníž. přenesená",J285,0)</f>
        <v>0</v>
      </c>
      <c r="BI285" s="230">
        <f>IF(N285="nulová",J285,0)</f>
        <v>0</v>
      </c>
      <c r="BJ285" s="17" t="s">
        <v>81</v>
      </c>
      <c r="BK285" s="230">
        <f>ROUND(I285*H285,2)</f>
        <v>0</v>
      </c>
      <c r="BL285" s="17" t="s">
        <v>247</v>
      </c>
      <c r="BM285" s="229" t="s">
        <v>1252</v>
      </c>
    </row>
    <row r="286" s="2" customFormat="1">
      <c r="A286" s="38"/>
      <c r="B286" s="39"/>
      <c r="C286" s="40"/>
      <c r="D286" s="231" t="s">
        <v>163</v>
      </c>
      <c r="E286" s="40"/>
      <c r="F286" s="232" t="s">
        <v>2120</v>
      </c>
      <c r="G286" s="40"/>
      <c r="H286" s="40"/>
      <c r="I286" s="233"/>
      <c r="J286" s="40"/>
      <c r="K286" s="40"/>
      <c r="L286" s="44"/>
      <c r="M286" s="234"/>
      <c r="N286" s="235"/>
      <c r="O286" s="91"/>
      <c r="P286" s="91"/>
      <c r="Q286" s="91"/>
      <c r="R286" s="91"/>
      <c r="S286" s="91"/>
      <c r="T286" s="92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163</v>
      </c>
      <c r="AU286" s="17" t="s">
        <v>81</v>
      </c>
    </row>
    <row r="287" s="12" customFormat="1" ht="25.92" customHeight="1">
      <c r="A287" s="12"/>
      <c r="B287" s="202"/>
      <c r="C287" s="203"/>
      <c r="D287" s="204" t="s">
        <v>72</v>
      </c>
      <c r="E287" s="205" t="s">
        <v>1449</v>
      </c>
      <c r="F287" s="205" t="s">
        <v>2121</v>
      </c>
      <c r="G287" s="203"/>
      <c r="H287" s="203"/>
      <c r="I287" s="206"/>
      <c r="J287" s="207">
        <f>BK287</f>
        <v>0</v>
      </c>
      <c r="K287" s="203"/>
      <c r="L287" s="208"/>
      <c r="M287" s="209"/>
      <c r="N287" s="210"/>
      <c r="O287" s="210"/>
      <c r="P287" s="211">
        <f>SUM(P288:P317)</f>
        <v>0</v>
      </c>
      <c r="Q287" s="210"/>
      <c r="R287" s="211">
        <f>SUM(R288:R317)</f>
        <v>0</v>
      </c>
      <c r="S287" s="210"/>
      <c r="T287" s="212">
        <f>SUM(T288:T317)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13" t="s">
        <v>81</v>
      </c>
      <c r="AT287" s="214" t="s">
        <v>72</v>
      </c>
      <c r="AU287" s="214" t="s">
        <v>73</v>
      </c>
      <c r="AY287" s="213" t="s">
        <v>154</v>
      </c>
      <c r="BK287" s="215">
        <f>SUM(BK288:BK317)</f>
        <v>0</v>
      </c>
    </row>
    <row r="288" s="2" customFormat="1" ht="21.75" customHeight="1">
      <c r="A288" s="38"/>
      <c r="B288" s="39"/>
      <c r="C288" s="218" t="s">
        <v>601</v>
      </c>
      <c r="D288" s="218" t="s">
        <v>156</v>
      </c>
      <c r="E288" s="219" t="s">
        <v>1619</v>
      </c>
      <c r="F288" s="220" t="s">
        <v>2122</v>
      </c>
      <c r="G288" s="221" t="s">
        <v>1061</v>
      </c>
      <c r="H288" s="222">
        <v>1</v>
      </c>
      <c r="I288" s="223"/>
      <c r="J288" s="224">
        <f>ROUND(I288*H288,2)</f>
        <v>0</v>
      </c>
      <c r="K288" s="220" t="s">
        <v>1</v>
      </c>
      <c r="L288" s="44"/>
      <c r="M288" s="225" t="s">
        <v>1</v>
      </c>
      <c r="N288" s="226" t="s">
        <v>38</v>
      </c>
      <c r="O288" s="91"/>
      <c r="P288" s="227">
        <f>O288*H288</f>
        <v>0</v>
      </c>
      <c r="Q288" s="227">
        <v>0</v>
      </c>
      <c r="R288" s="227">
        <f>Q288*H288</f>
        <v>0</v>
      </c>
      <c r="S288" s="227">
        <v>0</v>
      </c>
      <c r="T288" s="228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29" t="s">
        <v>161</v>
      </c>
      <c r="AT288" s="229" t="s">
        <v>156</v>
      </c>
      <c r="AU288" s="229" t="s">
        <v>81</v>
      </c>
      <c r="AY288" s="17" t="s">
        <v>154</v>
      </c>
      <c r="BE288" s="230">
        <f>IF(N288="základní",J288,0)</f>
        <v>0</v>
      </c>
      <c r="BF288" s="230">
        <f>IF(N288="snížená",J288,0)</f>
        <v>0</v>
      </c>
      <c r="BG288" s="230">
        <f>IF(N288="zákl. přenesená",J288,0)</f>
        <v>0</v>
      </c>
      <c r="BH288" s="230">
        <f>IF(N288="sníž. přenesená",J288,0)</f>
        <v>0</v>
      </c>
      <c r="BI288" s="230">
        <f>IF(N288="nulová",J288,0)</f>
        <v>0</v>
      </c>
      <c r="BJ288" s="17" t="s">
        <v>81</v>
      </c>
      <c r="BK288" s="230">
        <f>ROUND(I288*H288,2)</f>
        <v>0</v>
      </c>
      <c r="BL288" s="17" t="s">
        <v>161</v>
      </c>
      <c r="BM288" s="229" t="s">
        <v>1255</v>
      </c>
    </row>
    <row r="289" s="2" customFormat="1">
      <c r="A289" s="38"/>
      <c r="B289" s="39"/>
      <c r="C289" s="40"/>
      <c r="D289" s="231" t="s">
        <v>163</v>
      </c>
      <c r="E289" s="40"/>
      <c r="F289" s="232" t="s">
        <v>2122</v>
      </c>
      <c r="G289" s="40"/>
      <c r="H289" s="40"/>
      <c r="I289" s="233"/>
      <c r="J289" s="40"/>
      <c r="K289" s="40"/>
      <c r="L289" s="44"/>
      <c r="M289" s="234"/>
      <c r="N289" s="235"/>
      <c r="O289" s="91"/>
      <c r="P289" s="91"/>
      <c r="Q289" s="91"/>
      <c r="R289" s="91"/>
      <c r="S289" s="91"/>
      <c r="T289" s="92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T289" s="17" t="s">
        <v>163</v>
      </c>
      <c r="AU289" s="17" t="s">
        <v>81</v>
      </c>
    </row>
    <row r="290" s="2" customFormat="1" ht="24.15" customHeight="1">
      <c r="A290" s="38"/>
      <c r="B290" s="39"/>
      <c r="C290" s="218" t="s">
        <v>608</v>
      </c>
      <c r="D290" s="218" t="s">
        <v>156</v>
      </c>
      <c r="E290" s="219" t="s">
        <v>1458</v>
      </c>
      <c r="F290" s="220" t="s">
        <v>2123</v>
      </c>
      <c r="G290" s="221" t="s">
        <v>1370</v>
      </c>
      <c r="H290" s="222">
        <v>6</v>
      </c>
      <c r="I290" s="223"/>
      <c r="J290" s="224">
        <f>ROUND(I290*H290,2)</f>
        <v>0</v>
      </c>
      <c r="K290" s="220" t="s">
        <v>1</v>
      </c>
      <c r="L290" s="44"/>
      <c r="M290" s="225" t="s">
        <v>1</v>
      </c>
      <c r="N290" s="226" t="s">
        <v>38</v>
      </c>
      <c r="O290" s="91"/>
      <c r="P290" s="227">
        <f>O290*H290</f>
        <v>0</v>
      </c>
      <c r="Q290" s="227">
        <v>0</v>
      </c>
      <c r="R290" s="227">
        <f>Q290*H290</f>
        <v>0</v>
      </c>
      <c r="S290" s="227">
        <v>0</v>
      </c>
      <c r="T290" s="228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29" t="s">
        <v>161</v>
      </c>
      <c r="AT290" s="229" t="s">
        <v>156</v>
      </c>
      <c r="AU290" s="229" t="s">
        <v>81</v>
      </c>
      <c r="AY290" s="17" t="s">
        <v>154</v>
      </c>
      <c r="BE290" s="230">
        <f>IF(N290="základní",J290,0)</f>
        <v>0</v>
      </c>
      <c r="BF290" s="230">
        <f>IF(N290="snížená",J290,0)</f>
        <v>0</v>
      </c>
      <c r="BG290" s="230">
        <f>IF(N290="zákl. přenesená",J290,0)</f>
        <v>0</v>
      </c>
      <c r="BH290" s="230">
        <f>IF(N290="sníž. přenesená",J290,0)</f>
        <v>0</v>
      </c>
      <c r="BI290" s="230">
        <f>IF(N290="nulová",J290,0)</f>
        <v>0</v>
      </c>
      <c r="BJ290" s="17" t="s">
        <v>81</v>
      </c>
      <c r="BK290" s="230">
        <f>ROUND(I290*H290,2)</f>
        <v>0</v>
      </c>
      <c r="BL290" s="17" t="s">
        <v>161</v>
      </c>
      <c r="BM290" s="229" t="s">
        <v>1258</v>
      </c>
    </row>
    <row r="291" s="2" customFormat="1">
      <c r="A291" s="38"/>
      <c r="B291" s="39"/>
      <c r="C291" s="40"/>
      <c r="D291" s="231" t="s">
        <v>163</v>
      </c>
      <c r="E291" s="40"/>
      <c r="F291" s="232" t="s">
        <v>2123</v>
      </c>
      <c r="G291" s="40"/>
      <c r="H291" s="40"/>
      <c r="I291" s="233"/>
      <c r="J291" s="40"/>
      <c r="K291" s="40"/>
      <c r="L291" s="44"/>
      <c r="M291" s="234"/>
      <c r="N291" s="235"/>
      <c r="O291" s="91"/>
      <c r="P291" s="91"/>
      <c r="Q291" s="91"/>
      <c r="R291" s="91"/>
      <c r="S291" s="91"/>
      <c r="T291" s="92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163</v>
      </c>
      <c r="AU291" s="17" t="s">
        <v>81</v>
      </c>
    </row>
    <row r="292" s="2" customFormat="1" ht="24.15" customHeight="1">
      <c r="A292" s="38"/>
      <c r="B292" s="39"/>
      <c r="C292" s="218" t="s">
        <v>613</v>
      </c>
      <c r="D292" s="218" t="s">
        <v>156</v>
      </c>
      <c r="E292" s="219" t="s">
        <v>1558</v>
      </c>
      <c r="F292" s="220" t="s">
        <v>2124</v>
      </c>
      <c r="G292" s="221" t="s">
        <v>1370</v>
      </c>
      <c r="H292" s="222">
        <v>5</v>
      </c>
      <c r="I292" s="223"/>
      <c r="J292" s="224">
        <f>ROUND(I292*H292,2)</f>
        <v>0</v>
      </c>
      <c r="K292" s="220" t="s">
        <v>1</v>
      </c>
      <c r="L292" s="44"/>
      <c r="M292" s="225" t="s">
        <v>1</v>
      </c>
      <c r="N292" s="226" t="s">
        <v>38</v>
      </c>
      <c r="O292" s="91"/>
      <c r="P292" s="227">
        <f>O292*H292</f>
        <v>0</v>
      </c>
      <c r="Q292" s="227">
        <v>0</v>
      </c>
      <c r="R292" s="227">
        <f>Q292*H292</f>
        <v>0</v>
      </c>
      <c r="S292" s="227">
        <v>0</v>
      </c>
      <c r="T292" s="228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29" t="s">
        <v>161</v>
      </c>
      <c r="AT292" s="229" t="s">
        <v>156</v>
      </c>
      <c r="AU292" s="229" t="s">
        <v>81</v>
      </c>
      <c r="AY292" s="17" t="s">
        <v>154</v>
      </c>
      <c r="BE292" s="230">
        <f>IF(N292="základní",J292,0)</f>
        <v>0</v>
      </c>
      <c r="BF292" s="230">
        <f>IF(N292="snížená",J292,0)</f>
        <v>0</v>
      </c>
      <c r="BG292" s="230">
        <f>IF(N292="zákl. přenesená",J292,0)</f>
        <v>0</v>
      </c>
      <c r="BH292" s="230">
        <f>IF(N292="sníž. přenesená",J292,0)</f>
        <v>0</v>
      </c>
      <c r="BI292" s="230">
        <f>IF(N292="nulová",J292,0)</f>
        <v>0</v>
      </c>
      <c r="BJ292" s="17" t="s">
        <v>81</v>
      </c>
      <c r="BK292" s="230">
        <f>ROUND(I292*H292,2)</f>
        <v>0</v>
      </c>
      <c r="BL292" s="17" t="s">
        <v>161</v>
      </c>
      <c r="BM292" s="229" t="s">
        <v>1261</v>
      </c>
    </row>
    <row r="293" s="2" customFormat="1">
      <c r="A293" s="38"/>
      <c r="B293" s="39"/>
      <c r="C293" s="40"/>
      <c r="D293" s="231" t="s">
        <v>163</v>
      </c>
      <c r="E293" s="40"/>
      <c r="F293" s="232" t="s">
        <v>2124</v>
      </c>
      <c r="G293" s="40"/>
      <c r="H293" s="40"/>
      <c r="I293" s="233"/>
      <c r="J293" s="40"/>
      <c r="K293" s="40"/>
      <c r="L293" s="44"/>
      <c r="M293" s="234"/>
      <c r="N293" s="235"/>
      <c r="O293" s="91"/>
      <c r="P293" s="91"/>
      <c r="Q293" s="91"/>
      <c r="R293" s="91"/>
      <c r="S293" s="91"/>
      <c r="T293" s="92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T293" s="17" t="s">
        <v>163</v>
      </c>
      <c r="AU293" s="17" t="s">
        <v>81</v>
      </c>
    </row>
    <row r="294" s="2" customFormat="1" ht="24.15" customHeight="1">
      <c r="A294" s="38"/>
      <c r="B294" s="39"/>
      <c r="C294" s="218" t="s">
        <v>619</v>
      </c>
      <c r="D294" s="218" t="s">
        <v>156</v>
      </c>
      <c r="E294" s="219" t="s">
        <v>2125</v>
      </c>
      <c r="F294" s="220" t="s">
        <v>2126</v>
      </c>
      <c r="G294" s="221" t="s">
        <v>1370</v>
      </c>
      <c r="H294" s="222">
        <v>1</v>
      </c>
      <c r="I294" s="223"/>
      <c r="J294" s="224">
        <f>ROUND(I294*H294,2)</f>
        <v>0</v>
      </c>
      <c r="K294" s="220" t="s">
        <v>1</v>
      </c>
      <c r="L294" s="44"/>
      <c r="M294" s="225" t="s">
        <v>1</v>
      </c>
      <c r="N294" s="226" t="s">
        <v>38</v>
      </c>
      <c r="O294" s="91"/>
      <c r="P294" s="227">
        <f>O294*H294</f>
        <v>0</v>
      </c>
      <c r="Q294" s="227">
        <v>0</v>
      </c>
      <c r="R294" s="227">
        <f>Q294*H294</f>
        <v>0</v>
      </c>
      <c r="S294" s="227">
        <v>0</v>
      </c>
      <c r="T294" s="228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29" t="s">
        <v>161</v>
      </c>
      <c r="AT294" s="229" t="s">
        <v>156</v>
      </c>
      <c r="AU294" s="229" t="s">
        <v>81</v>
      </c>
      <c r="AY294" s="17" t="s">
        <v>154</v>
      </c>
      <c r="BE294" s="230">
        <f>IF(N294="základní",J294,0)</f>
        <v>0</v>
      </c>
      <c r="BF294" s="230">
        <f>IF(N294="snížená",J294,0)</f>
        <v>0</v>
      </c>
      <c r="BG294" s="230">
        <f>IF(N294="zákl. přenesená",J294,0)</f>
        <v>0</v>
      </c>
      <c r="BH294" s="230">
        <f>IF(N294="sníž. přenesená",J294,0)</f>
        <v>0</v>
      </c>
      <c r="BI294" s="230">
        <f>IF(N294="nulová",J294,0)</f>
        <v>0</v>
      </c>
      <c r="BJ294" s="17" t="s">
        <v>81</v>
      </c>
      <c r="BK294" s="230">
        <f>ROUND(I294*H294,2)</f>
        <v>0</v>
      </c>
      <c r="BL294" s="17" t="s">
        <v>161</v>
      </c>
      <c r="BM294" s="229" t="s">
        <v>1264</v>
      </c>
    </row>
    <row r="295" s="2" customFormat="1">
      <c r="A295" s="38"/>
      <c r="B295" s="39"/>
      <c r="C295" s="40"/>
      <c r="D295" s="231" t="s">
        <v>163</v>
      </c>
      <c r="E295" s="40"/>
      <c r="F295" s="232" t="s">
        <v>2126</v>
      </c>
      <c r="G295" s="40"/>
      <c r="H295" s="40"/>
      <c r="I295" s="233"/>
      <c r="J295" s="40"/>
      <c r="K295" s="40"/>
      <c r="L295" s="44"/>
      <c r="M295" s="234"/>
      <c r="N295" s="235"/>
      <c r="O295" s="91"/>
      <c r="P295" s="91"/>
      <c r="Q295" s="91"/>
      <c r="R295" s="91"/>
      <c r="S295" s="91"/>
      <c r="T295" s="92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163</v>
      </c>
      <c r="AU295" s="17" t="s">
        <v>81</v>
      </c>
    </row>
    <row r="296" s="2" customFormat="1" ht="24.15" customHeight="1">
      <c r="A296" s="38"/>
      <c r="B296" s="39"/>
      <c r="C296" s="218" t="s">
        <v>624</v>
      </c>
      <c r="D296" s="218" t="s">
        <v>156</v>
      </c>
      <c r="E296" s="219" t="s">
        <v>1465</v>
      </c>
      <c r="F296" s="220" t="s">
        <v>2127</v>
      </c>
      <c r="G296" s="221" t="s">
        <v>1370</v>
      </c>
      <c r="H296" s="222">
        <v>8</v>
      </c>
      <c r="I296" s="223"/>
      <c r="J296" s="224">
        <f>ROUND(I296*H296,2)</f>
        <v>0</v>
      </c>
      <c r="K296" s="220" t="s">
        <v>1</v>
      </c>
      <c r="L296" s="44"/>
      <c r="M296" s="225" t="s">
        <v>1</v>
      </c>
      <c r="N296" s="226" t="s">
        <v>38</v>
      </c>
      <c r="O296" s="91"/>
      <c r="P296" s="227">
        <f>O296*H296</f>
        <v>0</v>
      </c>
      <c r="Q296" s="227">
        <v>0</v>
      </c>
      <c r="R296" s="227">
        <f>Q296*H296</f>
        <v>0</v>
      </c>
      <c r="S296" s="227">
        <v>0</v>
      </c>
      <c r="T296" s="228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9" t="s">
        <v>161</v>
      </c>
      <c r="AT296" s="229" t="s">
        <v>156</v>
      </c>
      <c r="AU296" s="229" t="s">
        <v>81</v>
      </c>
      <c r="AY296" s="17" t="s">
        <v>154</v>
      </c>
      <c r="BE296" s="230">
        <f>IF(N296="základní",J296,0)</f>
        <v>0</v>
      </c>
      <c r="BF296" s="230">
        <f>IF(N296="snížená",J296,0)</f>
        <v>0</v>
      </c>
      <c r="BG296" s="230">
        <f>IF(N296="zákl. přenesená",J296,0)</f>
        <v>0</v>
      </c>
      <c r="BH296" s="230">
        <f>IF(N296="sníž. přenesená",J296,0)</f>
        <v>0</v>
      </c>
      <c r="BI296" s="230">
        <f>IF(N296="nulová",J296,0)</f>
        <v>0</v>
      </c>
      <c r="BJ296" s="17" t="s">
        <v>81</v>
      </c>
      <c r="BK296" s="230">
        <f>ROUND(I296*H296,2)</f>
        <v>0</v>
      </c>
      <c r="BL296" s="17" t="s">
        <v>161</v>
      </c>
      <c r="BM296" s="229" t="s">
        <v>1268</v>
      </c>
    </row>
    <row r="297" s="2" customFormat="1">
      <c r="A297" s="38"/>
      <c r="B297" s="39"/>
      <c r="C297" s="40"/>
      <c r="D297" s="231" t="s">
        <v>163</v>
      </c>
      <c r="E297" s="40"/>
      <c r="F297" s="232" t="s">
        <v>2127</v>
      </c>
      <c r="G297" s="40"/>
      <c r="H297" s="40"/>
      <c r="I297" s="233"/>
      <c r="J297" s="40"/>
      <c r="K297" s="40"/>
      <c r="L297" s="44"/>
      <c r="M297" s="234"/>
      <c r="N297" s="235"/>
      <c r="O297" s="91"/>
      <c r="P297" s="91"/>
      <c r="Q297" s="91"/>
      <c r="R297" s="91"/>
      <c r="S297" s="91"/>
      <c r="T297" s="92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163</v>
      </c>
      <c r="AU297" s="17" t="s">
        <v>81</v>
      </c>
    </row>
    <row r="298" s="2" customFormat="1" ht="37.8" customHeight="1">
      <c r="A298" s="38"/>
      <c r="B298" s="39"/>
      <c r="C298" s="218" t="s">
        <v>630</v>
      </c>
      <c r="D298" s="218" t="s">
        <v>156</v>
      </c>
      <c r="E298" s="219" t="s">
        <v>2128</v>
      </c>
      <c r="F298" s="220" t="s">
        <v>2129</v>
      </c>
      <c r="G298" s="221" t="s">
        <v>1370</v>
      </c>
      <c r="H298" s="222">
        <v>1</v>
      </c>
      <c r="I298" s="223"/>
      <c r="J298" s="224">
        <f>ROUND(I298*H298,2)</f>
        <v>0</v>
      </c>
      <c r="K298" s="220" t="s">
        <v>1</v>
      </c>
      <c r="L298" s="44"/>
      <c r="M298" s="225" t="s">
        <v>1</v>
      </c>
      <c r="N298" s="226" t="s">
        <v>38</v>
      </c>
      <c r="O298" s="91"/>
      <c r="P298" s="227">
        <f>O298*H298</f>
        <v>0</v>
      </c>
      <c r="Q298" s="227">
        <v>0</v>
      </c>
      <c r="R298" s="227">
        <f>Q298*H298</f>
        <v>0</v>
      </c>
      <c r="S298" s="227">
        <v>0</v>
      </c>
      <c r="T298" s="228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29" t="s">
        <v>161</v>
      </c>
      <c r="AT298" s="229" t="s">
        <v>156</v>
      </c>
      <c r="AU298" s="229" t="s">
        <v>81</v>
      </c>
      <c r="AY298" s="17" t="s">
        <v>154</v>
      </c>
      <c r="BE298" s="230">
        <f>IF(N298="základní",J298,0)</f>
        <v>0</v>
      </c>
      <c r="BF298" s="230">
        <f>IF(N298="snížená",J298,0)</f>
        <v>0</v>
      </c>
      <c r="BG298" s="230">
        <f>IF(N298="zákl. přenesená",J298,0)</f>
        <v>0</v>
      </c>
      <c r="BH298" s="230">
        <f>IF(N298="sníž. přenesená",J298,0)</f>
        <v>0</v>
      </c>
      <c r="BI298" s="230">
        <f>IF(N298="nulová",J298,0)</f>
        <v>0</v>
      </c>
      <c r="BJ298" s="17" t="s">
        <v>81</v>
      </c>
      <c r="BK298" s="230">
        <f>ROUND(I298*H298,2)</f>
        <v>0</v>
      </c>
      <c r="BL298" s="17" t="s">
        <v>161</v>
      </c>
      <c r="BM298" s="229" t="s">
        <v>1271</v>
      </c>
    </row>
    <row r="299" s="2" customFormat="1">
      <c r="A299" s="38"/>
      <c r="B299" s="39"/>
      <c r="C299" s="40"/>
      <c r="D299" s="231" t="s">
        <v>163</v>
      </c>
      <c r="E299" s="40"/>
      <c r="F299" s="232" t="s">
        <v>2129</v>
      </c>
      <c r="G299" s="40"/>
      <c r="H299" s="40"/>
      <c r="I299" s="233"/>
      <c r="J299" s="40"/>
      <c r="K299" s="40"/>
      <c r="L299" s="44"/>
      <c r="M299" s="234"/>
      <c r="N299" s="235"/>
      <c r="O299" s="91"/>
      <c r="P299" s="91"/>
      <c r="Q299" s="91"/>
      <c r="R299" s="91"/>
      <c r="S299" s="91"/>
      <c r="T299" s="92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163</v>
      </c>
      <c r="AU299" s="17" t="s">
        <v>81</v>
      </c>
    </row>
    <row r="300" s="2" customFormat="1" ht="37.8" customHeight="1">
      <c r="A300" s="38"/>
      <c r="B300" s="39"/>
      <c r="C300" s="218" t="s">
        <v>635</v>
      </c>
      <c r="D300" s="218" t="s">
        <v>156</v>
      </c>
      <c r="E300" s="219" t="s">
        <v>2130</v>
      </c>
      <c r="F300" s="220" t="s">
        <v>2131</v>
      </c>
      <c r="G300" s="221" t="s">
        <v>1370</v>
      </c>
      <c r="H300" s="222">
        <v>1</v>
      </c>
      <c r="I300" s="223"/>
      <c r="J300" s="224">
        <f>ROUND(I300*H300,2)</f>
        <v>0</v>
      </c>
      <c r="K300" s="220" t="s">
        <v>1</v>
      </c>
      <c r="L300" s="44"/>
      <c r="M300" s="225" t="s">
        <v>1</v>
      </c>
      <c r="N300" s="226" t="s">
        <v>38</v>
      </c>
      <c r="O300" s="91"/>
      <c r="P300" s="227">
        <f>O300*H300</f>
        <v>0</v>
      </c>
      <c r="Q300" s="227">
        <v>0</v>
      </c>
      <c r="R300" s="227">
        <f>Q300*H300</f>
        <v>0</v>
      </c>
      <c r="S300" s="227">
        <v>0</v>
      </c>
      <c r="T300" s="228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9" t="s">
        <v>161</v>
      </c>
      <c r="AT300" s="229" t="s">
        <v>156</v>
      </c>
      <c r="AU300" s="229" t="s">
        <v>81</v>
      </c>
      <c r="AY300" s="17" t="s">
        <v>154</v>
      </c>
      <c r="BE300" s="230">
        <f>IF(N300="základní",J300,0)</f>
        <v>0</v>
      </c>
      <c r="BF300" s="230">
        <f>IF(N300="snížená",J300,0)</f>
        <v>0</v>
      </c>
      <c r="BG300" s="230">
        <f>IF(N300="zákl. přenesená",J300,0)</f>
        <v>0</v>
      </c>
      <c r="BH300" s="230">
        <f>IF(N300="sníž. přenesená",J300,0)</f>
        <v>0</v>
      </c>
      <c r="BI300" s="230">
        <f>IF(N300="nulová",J300,0)</f>
        <v>0</v>
      </c>
      <c r="BJ300" s="17" t="s">
        <v>81</v>
      </c>
      <c r="BK300" s="230">
        <f>ROUND(I300*H300,2)</f>
        <v>0</v>
      </c>
      <c r="BL300" s="17" t="s">
        <v>161</v>
      </c>
      <c r="BM300" s="229" t="s">
        <v>1274</v>
      </c>
    </row>
    <row r="301" s="2" customFormat="1">
      <c r="A301" s="38"/>
      <c r="B301" s="39"/>
      <c r="C301" s="40"/>
      <c r="D301" s="231" t="s">
        <v>163</v>
      </c>
      <c r="E301" s="40"/>
      <c r="F301" s="232" t="s">
        <v>2131</v>
      </c>
      <c r="G301" s="40"/>
      <c r="H301" s="40"/>
      <c r="I301" s="233"/>
      <c r="J301" s="40"/>
      <c r="K301" s="40"/>
      <c r="L301" s="44"/>
      <c r="M301" s="234"/>
      <c r="N301" s="235"/>
      <c r="O301" s="91"/>
      <c r="P301" s="91"/>
      <c r="Q301" s="91"/>
      <c r="R301" s="91"/>
      <c r="S301" s="91"/>
      <c r="T301" s="92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163</v>
      </c>
      <c r="AU301" s="17" t="s">
        <v>81</v>
      </c>
    </row>
    <row r="302" s="2" customFormat="1" ht="24.15" customHeight="1">
      <c r="A302" s="38"/>
      <c r="B302" s="39"/>
      <c r="C302" s="218" t="s">
        <v>639</v>
      </c>
      <c r="D302" s="218" t="s">
        <v>156</v>
      </c>
      <c r="E302" s="219" t="s">
        <v>1472</v>
      </c>
      <c r="F302" s="220" t="s">
        <v>2132</v>
      </c>
      <c r="G302" s="221" t="s">
        <v>1370</v>
      </c>
      <c r="H302" s="222">
        <v>2</v>
      </c>
      <c r="I302" s="223"/>
      <c r="J302" s="224">
        <f>ROUND(I302*H302,2)</f>
        <v>0</v>
      </c>
      <c r="K302" s="220" t="s">
        <v>1</v>
      </c>
      <c r="L302" s="44"/>
      <c r="M302" s="225" t="s">
        <v>1</v>
      </c>
      <c r="N302" s="226" t="s">
        <v>38</v>
      </c>
      <c r="O302" s="91"/>
      <c r="P302" s="227">
        <f>O302*H302</f>
        <v>0</v>
      </c>
      <c r="Q302" s="227">
        <v>0</v>
      </c>
      <c r="R302" s="227">
        <f>Q302*H302</f>
        <v>0</v>
      </c>
      <c r="S302" s="227">
        <v>0</v>
      </c>
      <c r="T302" s="228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29" t="s">
        <v>161</v>
      </c>
      <c r="AT302" s="229" t="s">
        <v>156</v>
      </c>
      <c r="AU302" s="229" t="s">
        <v>81</v>
      </c>
      <c r="AY302" s="17" t="s">
        <v>154</v>
      </c>
      <c r="BE302" s="230">
        <f>IF(N302="základní",J302,0)</f>
        <v>0</v>
      </c>
      <c r="BF302" s="230">
        <f>IF(N302="snížená",J302,0)</f>
        <v>0</v>
      </c>
      <c r="BG302" s="230">
        <f>IF(N302="zákl. přenesená",J302,0)</f>
        <v>0</v>
      </c>
      <c r="BH302" s="230">
        <f>IF(N302="sníž. přenesená",J302,0)</f>
        <v>0</v>
      </c>
      <c r="BI302" s="230">
        <f>IF(N302="nulová",J302,0)</f>
        <v>0</v>
      </c>
      <c r="BJ302" s="17" t="s">
        <v>81</v>
      </c>
      <c r="BK302" s="230">
        <f>ROUND(I302*H302,2)</f>
        <v>0</v>
      </c>
      <c r="BL302" s="17" t="s">
        <v>161</v>
      </c>
      <c r="BM302" s="229" t="s">
        <v>1277</v>
      </c>
    </row>
    <row r="303" s="2" customFormat="1">
      <c r="A303" s="38"/>
      <c r="B303" s="39"/>
      <c r="C303" s="40"/>
      <c r="D303" s="231" t="s">
        <v>163</v>
      </c>
      <c r="E303" s="40"/>
      <c r="F303" s="232" t="s">
        <v>2132</v>
      </c>
      <c r="G303" s="40"/>
      <c r="H303" s="40"/>
      <c r="I303" s="233"/>
      <c r="J303" s="40"/>
      <c r="K303" s="40"/>
      <c r="L303" s="44"/>
      <c r="M303" s="234"/>
      <c r="N303" s="235"/>
      <c r="O303" s="91"/>
      <c r="P303" s="91"/>
      <c r="Q303" s="91"/>
      <c r="R303" s="91"/>
      <c r="S303" s="91"/>
      <c r="T303" s="92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T303" s="17" t="s">
        <v>163</v>
      </c>
      <c r="AU303" s="17" t="s">
        <v>81</v>
      </c>
    </row>
    <row r="304" s="2" customFormat="1" ht="24.15" customHeight="1">
      <c r="A304" s="38"/>
      <c r="B304" s="39"/>
      <c r="C304" s="218" t="s">
        <v>646</v>
      </c>
      <c r="D304" s="218" t="s">
        <v>156</v>
      </c>
      <c r="E304" s="219" t="s">
        <v>2133</v>
      </c>
      <c r="F304" s="220" t="s">
        <v>2134</v>
      </c>
      <c r="G304" s="221" t="s">
        <v>1370</v>
      </c>
      <c r="H304" s="222">
        <v>1</v>
      </c>
      <c r="I304" s="223"/>
      <c r="J304" s="224">
        <f>ROUND(I304*H304,2)</f>
        <v>0</v>
      </c>
      <c r="K304" s="220" t="s">
        <v>1</v>
      </c>
      <c r="L304" s="44"/>
      <c r="M304" s="225" t="s">
        <v>1</v>
      </c>
      <c r="N304" s="226" t="s">
        <v>38</v>
      </c>
      <c r="O304" s="91"/>
      <c r="P304" s="227">
        <f>O304*H304</f>
        <v>0</v>
      </c>
      <c r="Q304" s="227">
        <v>0</v>
      </c>
      <c r="R304" s="227">
        <f>Q304*H304</f>
        <v>0</v>
      </c>
      <c r="S304" s="227">
        <v>0</v>
      </c>
      <c r="T304" s="228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29" t="s">
        <v>161</v>
      </c>
      <c r="AT304" s="229" t="s">
        <v>156</v>
      </c>
      <c r="AU304" s="229" t="s">
        <v>81</v>
      </c>
      <c r="AY304" s="17" t="s">
        <v>154</v>
      </c>
      <c r="BE304" s="230">
        <f>IF(N304="základní",J304,0)</f>
        <v>0</v>
      </c>
      <c r="BF304" s="230">
        <f>IF(N304="snížená",J304,0)</f>
        <v>0</v>
      </c>
      <c r="BG304" s="230">
        <f>IF(N304="zákl. přenesená",J304,0)</f>
        <v>0</v>
      </c>
      <c r="BH304" s="230">
        <f>IF(N304="sníž. přenesená",J304,0)</f>
        <v>0</v>
      </c>
      <c r="BI304" s="230">
        <f>IF(N304="nulová",J304,0)</f>
        <v>0</v>
      </c>
      <c r="BJ304" s="17" t="s">
        <v>81</v>
      </c>
      <c r="BK304" s="230">
        <f>ROUND(I304*H304,2)</f>
        <v>0</v>
      </c>
      <c r="BL304" s="17" t="s">
        <v>161</v>
      </c>
      <c r="BM304" s="229" t="s">
        <v>1280</v>
      </c>
    </row>
    <row r="305" s="2" customFormat="1">
      <c r="A305" s="38"/>
      <c r="B305" s="39"/>
      <c r="C305" s="40"/>
      <c r="D305" s="231" t="s">
        <v>163</v>
      </c>
      <c r="E305" s="40"/>
      <c r="F305" s="232" t="s">
        <v>2134</v>
      </c>
      <c r="G305" s="40"/>
      <c r="H305" s="40"/>
      <c r="I305" s="233"/>
      <c r="J305" s="40"/>
      <c r="K305" s="40"/>
      <c r="L305" s="44"/>
      <c r="M305" s="234"/>
      <c r="N305" s="235"/>
      <c r="O305" s="91"/>
      <c r="P305" s="91"/>
      <c r="Q305" s="91"/>
      <c r="R305" s="91"/>
      <c r="S305" s="91"/>
      <c r="T305" s="92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7" t="s">
        <v>163</v>
      </c>
      <c r="AU305" s="17" t="s">
        <v>81</v>
      </c>
    </row>
    <row r="306" s="2" customFormat="1" ht="24.15" customHeight="1">
      <c r="A306" s="38"/>
      <c r="B306" s="39"/>
      <c r="C306" s="218" t="s">
        <v>652</v>
      </c>
      <c r="D306" s="218" t="s">
        <v>156</v>
      </c>
      <c r="E306" s="219" t="s">
        <v>2135</v>
      </c>
      <c r="F306" s="220" t="s">
        <v>2136</v>
      </c>
      <c r="G306" s="221" t="s">
        <v>1370</v>
      </c>
      <c r="H306" s="222">
        <v>1</v>
      </c>
      <c r="I306" s="223"/>
      <c r="J306" s="224">
        <f>ROUND(I306*H306,2)</f>
        <v>0</v>
      </c>
      <c r="K306" s="220" t="s">
        <v>1</v>
      </c>
      <c r="L306" s="44"/>
      <c r="M306" s="225" t="s">
        <v>1</v>
      </c>
      <c r="N306" s="226" t="s">
        <v>38</v>
      </c>
      <c r="O306" s="91"/>
      <c r="P306" s="227">
        <f>O306*H306</f>
        <v>0</v>
      </c>
      <c r="Q306" s="227">
        <v>0</v>
      </c>
      <c r="R306" s="227">
        <f>Q306*H306</f>
        <v>0</v>
      </c>
      <c r="S306" s="227">
        <v>0</v>
      </c>
      <c r="T306" s="228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29" t="s">
        <v>161</v>
      </c>
      <c r="AT306" s="229" t="s">
        <v>156</v>
      </c>
      <c r="AU306" s="229" t="s">
        <v>81</v>
      </c>
      <c r="AY306" s="17" t="s">
        <v>154</v>
      </c>
      <c r="BE306" s="230">
        <f>IF(N306="základní",J306,0)</f>
        <v>0</v>
      </c>
      <c r="BF306" s="230">
        <f>IF(N306="snížená",J306,0)</f>
        <v>0</v>
      </c>
      <c r="BG306" s="230">
        <f>IF(N306="zákl. přenesená",J306,0)</f>
        <v>0</v>
      </c>
      <c r="BH306" s="230">
        <f>IF(N306="sníž. přenesená",J306,0)</f>
        <v>0</v>
      </c>
      <c r="BI306" s="230">
        <f>IF(N306="nulová",J306,0)</f>
        <v>0</v>
      </c>
      <c r="BJ306" s="17" t="s">
        <v>81</v>
      </c>
      <c r="BK306" s="230">
        <f>ROUND(I306*H306,2)</f>
        <v>0</v>
      </c>
      <c r="BL306" s="17" t="s">
        <v>161</v>
      </c>
      <c r="BM306" s="229" t="s">
        <v>1283</v>
      </c>
    </row>
    <row r="307" s="2" customFormat="1">
      <c r="A307" s="38"/>
      <c r="B307" s="39"/>
      <c r="C307" s="40"/>
      <c r="D307" s="231" t="s">
        <v>163</v>
      </c>
      <c r="E307" s="40"/>
      <c r="F307" s="232" t="s">
        <v>2136</v>
      </c>
      <c r="G307" s="40"/>
      <c r="H307" s="40"/>
      <c r="I307" s="233"/>
      <c r="J307" s="40"/>
      <c r="K307" s="40"/>
      <c r="L307" s="44"/>
      <c r="M307" s="234"/>
      <c r="N307" s="235"/>
      <c r="O307" s="91"/>
      <c r="P307" s="91"/>
      <c r="Q307" s="91"/>
      <c r="R307" s="91"/>
      <c r="S307" s="91"/>
      <c r="T307" s="92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7" t="s">
        <v>163</v>
      </c>
      <c r="AU307" s="17" t="s">
        <v>81</v>
      </c>
    </row>
    <row r="308" s="2" customFormat="1" ht="16.5" customHeight="1">
      <c r="A308" s="38"/>
      <c r="B308" s="39"/>
      <c r="C308" s="218" t="s">
        <v>656</v>
      </c>
      <c r="D308" s="218" t="s">
        <v>156</v>
      </c>
      <c r="E308" s="219" t="s">
        <v>1469</v>
      </c>
      <c r="F308" s="220" t="s">
        <v>2137</v>
      </c>
      <c r="G308" s="221" t="s">
        <v>649</v>
      </c>
      <c r="H308" s="222">
        <v>1</v>
      </c>
      <c r="I308" s="223"/>
      <c r="J308" s="224">
        <f>ROUND(I308*H308,2)</f>
        <v>0</v>
      </c>
      <c r="K308" s="220" t="s">
        <v>1</v>
      </c>
      <c r="L308" s="44"/>
      <c r="M308" s="225" t="s">
        <v>1</v>
      </c>
      <c r="N308" s="226" t="s">
        <v>38</v>
      </c>
      <c r="O308" s="91"/>
      <c r="P308" s="227">
        <f>O308*H308</f>
        <v>0</v>
      </c>
      <c r="Q308" s="227">
        <v>0</v>
      </c>
      <c r="R308" s="227">
        <f>Q308*H308</f>
        <v>0</v>
      </c>
      <c r="S308" s="227">
        <v>0</v>
      </c>
      <c r="T308" s="228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29" t="s">
        <v>161</v>
      </c>
      <c r="AT308" s="229" t="s">
        <v>156</v>
      </c>
      <c r="AU308" s="229" t="s">
        <v>81</v>
      </c>
      <c r="AY308" s="17" t="s">
        <v>154</v>
      </c>
      <c r="BE308" s="230">
        <f>IF(N308="základní",J308,0)</f>
        <v>0</v>
      </c>
      <c r="BF308" s="230">
        <f>IF(N308="snížená",J308,0)</f>
        <v>0</v>
      </c>
      <c r="BG308" s="230">
        <f>IF(N308="zákl. přenesená",J308,0)</f>
        <v>0</v>
      </c>
      <c r="BH308" s="230">
        <f>IF(N308="sníž. přenesená",J308,0)</f>
        <v>0</v>
      </c>
      <c r="BI308" s="230">
        <f>IF(N308="nulová",J308,0)</f>
        <v>0</v>
      </c>
      <c r="BJ308" s="17" t="s">
        <v>81</v>
      </c>
      <c r="BK308" s="230">
        <f>ROUND(I308*H308,2)</f>
        <v>0</v>
      </c>
      <c r="BL308" s="17" t="s">
        <v>161</v>
      </c>
      <c r="BM308" s="229" t="s">
        <v>1286</v>
      </c>
    </row>
    <row r="309" s="2" customFormat="1">
      <c r="A309" s="38"/>
      <c r="B309" s="39"/>
      <c r="C309" s="40"/>
      <c r="D309" s="231" t="s">
        <v>163</v>
      </c>
      <c r="E309" s="40"/>
      <c r="F309" s="232" t="s">
        <v>2137</v>
      </c>
      <c r="G309" s="40"/>
      <c r="H309" s="40"/>
      <c r="I309" s="233"/>
      <c r="J309" s="40"/>
      <c r="K309" s="40"/>
      <c r="L309" s="44"/>
      <c r="M309" s="234"/>
      <c r="N309" s="235"/>
      <c r="O309" s="91"/>
      <c r="P309" s="91"/>
      <c r="Q309" s="91"/>
      <c r="R309" s="91"/>
      <c r="S309" s="91"/>
      <c r="T309" s="92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T309" s="17" t="s">
        <v>163</v>
      </c>
      <c r="AU309" s="17" t="s">
        <v>81</v>
      </c>
    </row>
    <row r="310" s="2" customFormat="1" ht="37.8" customHeight="1">
      <c r="A310" s="38"/>
      <c r="B310" s="39"/>
      <c r="C310" s="218" t="s">
        <v>662</v>
      </c>
      <c r="D310" s="218" t="s">
        <v>156</v>
      </c>
      <c r="E310" s="219" t="s">
        <v>1483</v>
      </c>
      <c r="F310" s="220" t="s">
        <v>2138</v>
      </c>
      <c r="G310" s="221" t="s">
        <v>649</v>
      </c>
      <c r="H310" s="222">
        <v>2</v>
      </c>
      <c r="I310" s="223"/>
      <c r="J310" s="224">
        <f>ROUND(I310*H310,2)</f>
        <v>0</v>
      </c>
      <c r="K310" s="220" t="s">
        <v>1</v>
      </c>
      <c r="L310" s="44"/>
      <c r="M310" s="225" t="s">
        <v>1</v>
      </c>
      <c r="N310" s="226" t="s">
        <v>38</v>
      </c>
      <c r="O310" s="91"/>
      <c r="P310" s="227">
        <f>O310*H310</f>
        <v>0</v>
      </c>
      <c r="Q310" s="227">
        <v>0</v>
      </c>
      <c r="R310" s="227">
        <f>Q310*H310</f>
        <v>0</v>
      </c>
      <c r="S310" s="227">
        <v>0</v>
      </c>
      <c r="T310" s="228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9" t="s">
        <v>161</v>
      </c>
      <c r="AT310" s="229" t="s">
        <v>156</v>
      </c>
      <c r="AU310" s="229" t="s">
        <v>81</v>
      </c>
      <c r="AY310" s="17" t="s">
        <v>154</v>
      </c>
      <c r="BE310" s="230">
        <f>IF(N310="základní",J310,0)</f>
        <v>0</v>
      </c>
      <c r="BF310" s="230">
        <f>IF(N310="snížená",J310,0)</f>
        <v>0</v>
      </c>
      <c r="BG310" s="230">
        <f>IF(N310="zákl. přenesená",J310,0)</f>
        <v>0</v>
      </c>
      <c r="BH310" s="230">
        <f>IF(N310="sníž. přenesená",J310,0)</f>
        <v>0</v>
      </c>
      <c r="BI310" s="230">
        <f>IF(N310="nulová",J310,0)</f>
        <v>0</v>
      </c>
      <c r="BJ310" s="17" t="s">
        <v>81</v>
      </c>
      <c r="BK310" s="230">
        <f>ROUND(I310*H310,2)</f>
        <v>0</v>
      </c>
      <c r="BL310" s="17" t="s">
        <v>161</v>
      </c>
      <c r="BM310" s="229" t="s">
        <v>1289</v>
      </c>
    </row>
    <row r="311" s="2" customFormat="1">
      <c r="A311" s="38"/>
      <c r="B311" s="39"/>
      <c r="C311" s="40"/>
      <c r="D311" s="231" t="s">
        <v>163</v>
      </c>
      <c r="E311" s="40"/>
      <c r="F311" s="232" t="s">
        <v>2138</v>
      </c>
      <c r="G311" s="40"/>
      <c r="H311" s="40"/>
      <c r="I311" s="233"/>
      <c r="J311" s="40"/>
      <c r="K311" s="40"/>
      <c r="L311" s="44"/>
      <c r="M311" s="234"/>
      <c r="N311" s="235"/>
      <c r="O311" s="91"/>
      <c r="P311" s="91"/>
      <c r="Q311" s="91"/>
      <c r="R311" s="91"/>
      <c r="S311" s="91"/>
      <c r="T311" s="92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T311" s="17" t="s">
        <v>163</v>
      </c>
      <c r="AU311" s="17" t="s">
        <v>81</v>
      </c>
    </row>
    <row r="312" s="2" customFormat="1" ht="33" customHeight="1">
      <c r="A312" s="38"/>
      <c r="B312" s="39"/>
      <c r="C312" s="218" t="s">
        <v>667</v>
      </c>
      <c r="D312" s="218" t="s">
        <v>156</v>
      </c>
      <c r="E312" s="219" t="s">
        <v>1486</v>
      </c>
      <c r="F312" s="220" t="s">
        <v>2139</v>
      </c>
      <c r="G312" s="221" t="s">
        <v>649</v>
      </c>
      <c r="H312" s="222">
        <v>2</v>
      </c>
      <c r="I312" s="223"/>
      <c r="J312" s="224">
        <f>ROUND(I312*H312,2)</f>
        <v>0</v>
      </c>
      <c r="K312" s="220" t="s">
        <v>1</v>
      </c>
      <c r="L312" s="44"/>
      <c r="M312" s="225" t="s">
        <v>1</v>
      </c>
      <c r="N312" s="226" t="s">
        <v>38</v>
      </c>
      <c r="O312" s="91"/>
      <c r="P312" s="227">
        <f>O312*H312</f>
        <v>0</v>
      </c>
      <c r="Q312" s="227">
        <v>0</v>
      </c>
      <c r="R312" s="227">
        <f>Q312*H312</f>
        <v>0</v>
      </c>
      <c r="S312" s="227">
        <v>0</v>
      </c>
      <c r="T312" s="228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9" t="s">
        <v>161</v>
      </c>
      <c r="AT312" s="229" t="s">
        <v>156</v>
      </c>
      <c r="AU312" s="229" t="s">
        <v>81</v>
      </c>
      <c r="AY312" s="17" t="s">
        <v>154</v>
      </c>
      <c r="BE312" s="230">
        <f>IF(N312="základní",J312,0)</f>
        <v>0</v>
      </c>
      <c r="BF312" s="230">
        <f>IF(N312="snížená",J312,0)</f>
        <v>0</v>
      </c>
      <c r="BG312" s="230">
        <f>IF(N312="zákl. přenesená",J312,0)</f>
        <v>0</v>
      </c>
      <c r="BH312" s="230">
        <f>IF(N312="sníž. přenesená",J312,0)</f>
        <v>0</v>
      </c>
      <c r="BI312" s="230">
        <f>IF(N312="nulová",J312,0)</f>
        <v>0</v>
      </c>
      <c r="BJ312" s="17" t="s">
        <v>81</v>
      </c>
      <c r="BK312" s="230">
        <f>ROUND(I312*H312,2)</f>
        <v>0</v>
      </c>
      <c r="BL312" s="17" t="s">
        <v>161</v>
      </c>
      <c r="BM312" s="229" t="s">
        <v>1294</v>
      </c>
    </row>
    <row r="313" s="2" customFormat="1">
      <c r="A313" s="38"/>
      <c r="B313" s="39"/>
      <c r="C313" s="40"/>
      <c r="D313" s="231" t="s">
        <v>163</v>
      </c>
      <c r="E313" s="40"/>
      <c r="F313" s="232" t="s">
        <v>2139</v>
      </c>
      <c r="G313" s="40"/>
      <c r="H313" s="40"/>
      <c r="I313" s="233"/>
      <c r="J313" s="40"/>
      <c r="K313" s="40"/>
      <c r="L313" s="44"/>
      <c r="M313" s="234"/>
      <c r="N313" s="235"/>
      <c r="O313" s="91"/>
      <c r="P313" s="91"/>
      <c r="Q313" s="91"/>
      <c r="R313" s="91"/>
      <c r="S313" s="91"/>
      <c r="T313" s="92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7" t="s">
        <v>163</v>
      </c>
      <c r="AU313" s="17" t="s">
        <v>81</v>
      </c>
    </row>
    <row r="314" s="2" customFormat="1" ht="24.15" customHeight="1">
      <c r="A314" s="38"/>
      <c r="B314" s="39"/>
      <c r="C314" s="258" t="s">
        <v>671</v>
      </c>
      <c r="D314" s="258" t="s">
        <v>248</v>
      </c>
      <c r="E314" s="259" t="s">
        <v>1490</v>
      </c>
      <c r="F314" s="260" t="s">
        <v>1491</v>
      </c>
      <c r="G314" s="261" t="s">
        <v>649</v>
      </c>
      <c r="H314" s="262">
        <v>2</v>
      </c>
      <c r="I314" s="263"/>
      <c r="J314" s="264">
        <f>ROUND(I314*H314,2)</f>
        <v>0</v>
      </c>
      <c r="K314" s="260" t="s">
        <v>1</v>
      </c>
      <c r="L314" s="265"/>
      <c r="M314" s="266" t="s">
        <v>1</v>
      </c>
      <c r="N314" s="267" t="s">
        <v>38</v>
      </c>
      <c r="O314" s="91"/>
      <c r="P314" s="227">
        <f>O314*H314</f>
        <v>0</v>
      </c>
      <c r="Q314" s="227">
        <v>0</v>
      </c>
      <c r="R314" s="227">
        <f>Q314*H314</f>
        <v>0</v>
      </c>
      <c r="S314" s="227">
        <v>0</v>
      </c>
      <c r="T314" s="228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29" t="s">
        <v>200</v>
      </c>
      <c r="AT314" s="229" t="s">
        <v>248</v>
      </c>
      <c r="AU314" s="229" t="s">
        <v>81</v>
      </c>
      <c r="AY314" s="17" t="s">
        <v>154</v>
      </c>
      <c r="BE314" s="230">
        <f>IF(N314="základní",J314,0)</f>
        <v>0</v>
      </c>
      <c r="BF314" s="230">
        <f>IF(N314="snížená",J314,0)</f>
        <v>0</v>
      </c>
      <c r="BG314" s="230">
        <f>IF(N314="zákl. přenesená",J314,0)</f>
        <v>0</v>
      </c>
      <c r="BH314" s="230">
        <f>IF(N314="sníž. přenesená",J314,0)</f>
        <v>0</v>
      </c>
      <c r="BI314" s="230">
        <f>IF(N314="nulová",J314,0)</f>
        <v>0</v>
      </c>
      <c r="BJ314" s="17" t="s">
        <v>81</v>
      </c>
      <c r="BK314" s="230">
        <f>ROUND(I314*H314,2)</f>
        <v>0</v>
      </c>
      <c r="BL314" s="17" t="s">
        <v>161</v>
      </c>
      <c r="BM314" s="229" t="s">
        <v>1297</v>
      </c>
    </row>
    <row r="315" s="2" customFormat="1">
      <c r="A315" s="38"/>
      <c r="B315" s="39"/>
      <c r="C315" s="40"/>
      <c r="D315" s="231" t="s">
        <v>163</v>
      </c>
      <c r="E315" s="40"/>
      <c r="F315" s="232" t="s">
        <v>1491</v>
      </c>
      <c r="G315" s="40"/>
      <c r="H315" s="40"/>
      <c r="I315" s="233"/>
      <c r="J315" s="40"/>
      <c r="K315" s="40"/>
      <c r="L315" s="44"/>
      <c r="M315" s="234"/>
      <c r="N315" s="235"/>
      <c r="O315" s="91"/>
      <c r="P315" s="91"/>
      <c r="Q315" s="91"/>
      <c r="R315" s="91"/>
      <c r="S315" s="91"/>
      <c r="T315" s="92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7" t="s">
        <v>163</v>
      </c>
      <c r="AU315" s="17" t="s">
        <v>81</v>
      </c>
    </row>
    <row r="316" s="2" customFormat="1" ht="24.15" customHeight="1">
      <c r="A316" s="38"/>
      <c r="B316" s="39"/>
      <c r="C316" s="258" t="s">
        <v>676</v>
      </c>
      <c r="D316" s="258" t="s">
        <v>248</v>
      </c>
      <c r="E316" s="259" t="s">
        <v>1493</v>
      </c>
      <c r="F316" s="260" t="s">
        <v>1494</v>
      </c>
      <c r="G316" s="261" t="s">
        <v>649</v>
      </c>
      <c r="H316" s="262">
        <v>2</v>
      </c>
      <c r="I316" s="263"/>
      <c r="J316" s="264">
        <f>ROUND(I316*H316,2)</f>
        <v>0</v>
      </c>
      <c r="K316" s="260" t="s">
        <v>1</v>
      </c>
      <c r="L316" s="265"/>
      <c r="M316" s="266" t="s">
        <v>1</v>
      </c>
      <c r="N316" s="267" t="s">
        <v>38</v>
      </c>
      <c r="O316" s="91"/>
      <c r="P316" s="227">
        <f>O316*H316</f>
        <v>0</v>
      </c>
      <c r="Q316" s="227">
        <v>0</v>
      </c>
      <c r="R316" s="227">
        <f>Q316*H316</f>
        <v>0</v>
      </c>
      <c r="S316" s="227">
        <v>0</v>
      </c>
      <c r="T316" s="228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29" t="s">
        <v>200</v>
      </c>
      <c r="AT316" s="229" t="s">
        <v>248</v>
      </c>
      <c r="AU316" s="229" t="s">
        <v>81</v>
      </c>
      <c r="AY316" s="17" t="s">
        <v>154</v>
      </c>
      <c r="BE316" s="230">
        <f>IF(N316="základní",J316,0)</f>
        <v>0</v>
      </c>
      <c r="BF316" s="230">
        <f>IF(N316="snížená",J316,0)</f>
        <v>0</v>
      </c>
      <c r="BG316" s="230">
        <f>IF(N316="zákl. přenesená",J316,0)</f>
        <v>0</v>
      </c>
      <c r="BH316" s="230">
        <f>IF(N316="sníž. přenesená",J316,0)</f>
        <v>0</v>
      </c>
      <c r="BI316" s="230">
        <f>IF(N316="nulová",J316,0)</f>
        <v>0</v>
      </c>
      <c r="BJ316" s="17" t="s">
        <v>81</v>
      </c>
      <c r="BK316" s="230">
        <f>ROUND(I316*H316,2)</f>
        <v>0</v>
      </c>
      <c r="BL316" s="17" t="s">
        <v>161</v>
      </c>
      <c r="BM316" s="229" t="s">
        <v>1300</v>
      </c>
    </row>
    <row r="317" s="2" customFormat="1">
      <c r="A317" s="38"/>
      <c r="B317" s="39"/>
      <c r="C317" s="40"/>
      <c r="D317" s="231" t="s">
        <v>163</v>
      </c>
      <c r="E317" s="40"/>
      <c r="F317" s="232" t="s">
        <v>1494</v>
      </c>
      <c r="G317" s="40"/>
      <c r="H317" s="40"/>
      <c r="I317" s="233"/>
      <c r="J317" s="40"/>
      <c r="K317" s="40"/>
      <c r="L317" s="44"/>
      <c r="M317" s="234"/>
      <c r="N317" s="235"/>
      <c r="O317" s="91"/>
      <c r="P317" s="91"/>
      <c r="Q317" s="91"/>
      <c r="R317" s="91"/>
      <c r="S317" s="91"/>
      <c r="T317" s="92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7" t="s">
        <v>163</v>
      </c>
      <c r="AU317" s="17" t="s">
        <v>81</v>
      </c>
    </row>
    <row r="318" s="12" customFormat="1" ht="25.92" customHeight="1">
      <c r="A318" s="12"/>
      <c r="B318" s="202"/>
      <c r="C318" s="203"/>
      <c r="D318" s="204" t="s">
        <v>72</v>
      </c>
      <c r="E318" s="205" t="s">
        <v>112</v>
      </c>
      <c r="F318" s="205" t="s">
        <v>1639</v>
      </c>
      <c r="G318" s="203"/>
      <c r="H318" s="203"/>
      <c r="I318" s="206"/>
      <c r="J318" s="207">
        <f>BK318</f>
        <v>0</v>
      </c>
      <c r="K318" s="203"/>
      <c r="L318" s="208"/>
      <c r="M318" s="209"/>
      <c r="N318" s="210"/>
      <c r="O318" s="210"/>
      <c r="P318" s="211">
        <f>SUM(P319:P336)</f>
        <v>0</v>
      </c>
      <c r="Q318" s="210"/>
      <c r="R318" s="211">
        <f>SUM(R319:R336)</f>
        <v>0</v>
      </c>
      <c r="S318" s="210"/>
      <c r="T318" s="212">
        <f>SUM(T319:T336)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13" t="s">
        <v>180</v>
      </c>
      <c r="AT318" s="214" t="s">
        <v>72</v>
      </c>
      <c r="AU318" s="214" t="s">
        <v>73</v>
      </c>
      <c r="AY318" s="213" t="s">
        <v>154</v>
      </c>
      <c r="BK318" s="215">
        <f>SUM(BK319:BK336)</f>
        <v>0</v>
      </c>
    </row>
    <row r="319" s="2" customFormat="1" ht="37.8" customHeight="1">
      <c r="A319" s="38"/>
      <c r="B319" s="39"/>
      <c r="C319" s="218" t="s">
        <v>682</v>
      </c>
      <c r="D319" s="218" t="s">
        <v>156</v>
      </c>
      <c r="E319" s="219" t="s">
        <v>1644</v>
      </c>
      <c r="F319" s="220" t="s">
        <v>2140</v>
      </c>
      <c r="G319" s="221" t="s">
        <v>1061</v>
      </c>
      <c r="H319" s="222">
        <v>1</v>
      </c>
      <c r="I319" s="223"/>
      <c r="J319" s="224">
        <f>ROUND(I319*H319,2)</f>
        <v>0</v>
      </c>
      <c r="K319" s="220" t="s">
        <v>1</v>
      </c>
      <c r="L319" s="44"/>
      <c r="M319" s="225" t="s">
        <v>1</v>
      </c>
      <c r="N319" s="226" t="s">
        <v>38</v>
      </c>
      <c r="O319" s="91"/>
      <c r="P319" s="227">
        <f>O319*H319</f>
        <v>0</v>
      </c>
      <c r="Q319" s="227">
        <v>0</v>
      </c>
      <c r="R319" s="227">
        <f>Q319*H319</f>
        <v>0</v>
      </c>
      <c r="S319" s="227">
        <v>0</v>
      </c>
      <c r="T319" s="228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29" t="s">
        <v>161</v>
      </c>
      <c r="AT319" s="229" t="s">
        <v>156</v>
      </c>
      <c r="AU319" s="229" t="s">
        <v>81</v>
      </c>
      <c r="AY319" s="17" t="s">
        <v>154</v>
      </c>
      <c r="BE319" s="230">
        <f>IF(N319="základní",J319,0)</f>
        <v>0</v>
      </c>
      <c r="BF319" s="230">
        <f>IF(N319="snížená",J319,0)</f>
        <v>0</v>
      </c>
      <c r="BG319" s="230">
        <f>IF(N319="zákl. přenesená",J319,0)</f>
        <v>0</v>
      </c>
      <c r="BH319" s="230">
        <f>IF(N319="sníž. přenesená",J319,0)</f>
        <v>0</v>
      </c>
      <c r="BI319" s="230">
        <f>IF(N319="nulová",J319,0)</f>
        <v>0</v>
      </c>
      <c r="BJ319" s="17" t="s">
        <v>81</v>
      </c>
      <c r="BK319" s="230">
        <f>ROUND(I319*H319,2)</f>
        <v>0</v>
      </c>
      <c r="BL319" s="17" t="s">
        <v>161</v>
      </c>
      <c r="BM319" s="229" t="s">
        <v>1303</v>
      </c>
    </row>
    <row r="320" s="2" customFormat="1">
      <c r="A320" s="38"/>
      <c r="B320" s="39"/>
      <c r="C320" s="40"/>
      <c r="D320" s="231" t="s">
        <v>163</v>
      </c>
      <c r="E320" s="40"/>
      <c r="F320" s="232" t="s">
        <v>2140</v>
      </c>
      <c r="G320" s="40"/>
      <c r="H320" s="40"/>
      <c r="I320" s="233"/>
      <c r="J320" s="40"/>
      <c r="K320" s="40"/>
      <c r="L320" s="44"/>
      <c r="M320" s="234"/>
      <c r="N320" s="235"/>
      <c r="O320" s="91"/>
      <c r="P320" s="91"/>
      <c r="Q320" s="91"/>
      <c r="R320" s="91"/>
      <c r="S320" s="91"/>
      <c r="T320" s="92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163</v>
      </c>
      <c r="AU320" s="17" t="s">
        <v>81</v>
      </c>
    </row>
    <row r="321" s="2" customFormat="1" ht="33" customHeight="1">
      <c r="A321" s="38"/>
      <c r="B321" s="39"/>
      <c r="C321" s="218" t="s">
        <v>687</v>
      </c>
      <c r="D321" s="218" t="s">
        <v>156</v>
      </c>
      <c r="E321" s="219" t="s">
        <v>1658</v>
      </c>
      <c r="F321" s="220" t="s">
        <v>2141</v>
      </c>
      <c r="G321" s="221" t="s">
        <v>1061</v>
      </c>
      <c r="H321" s="222">
        <v>1</v>
      </c>
      <c r="I321" s="223"/>
      <c r="J321" s="224">
        <f>ROUND(I321*H321,2)</f>
        <v>0</v>
      </c>
      <c r="K321" s="220" t="s">
        <v>1</v>
      </c>
      <c r="L321" s="44"/>
      <c r="M321" s="225" t="s">
        <v>1</v>
      </c>
      <c r="N321" s="226" t="s">
        <v>38</v>
      </c>
      <c r="O321" s="91"/>
      <c r="P321" s="227">
        <f>O321*H321</f>
        <v>0</v>
      </c>
      <c r="Q321" s="227">
        <v>0</v>
      </c>
      <c r="R321" s="227">
        <f>Q321*H321</f>
        <v>0</v>
      </c>
      <c r="S321" s="227">
        <v>0</v>
      </c>
      <c r="T321" s="228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29" t="s">
        <v>161</v>
      </c>
      <c r="AT321" s="229" t="s">
        <v>156</v>
      </c>
      <c r="AU321" s="229" t="s">
        <v>81</v>
      </c>
      <c r="AY321" s="17" t="s">
        <v>154</v>
      </c>
      <c r="BE321" s="230">
        <f>IF(N321="základní",J321,0)</f>
        <v>0</v>
      </c>
      <c r="BF321" s="230">
        <f>IF(N321="snížená",J321,0)</f>
        <v>0</v>
      </c>
      <c r="BG321" s="230">
        <f>IF(N321="zákl. přenesená",J321,0)</f>
        <v>0</v>
      </c>
      <c r="BH321" s="230">
        <f>IF(N321="sníž. přenesená",J321,0)</f>
        <v>0</v>
      </c>
      <c r="BI321" s="230">
        <f>IF(N321="nulová",J321,0)</f>
        <v>0</v>
      </c>
      <c r="BJ321" s="17" t="s">
        <v>81</v>
      </c>
      <c r="BK321" s="230">
        <f>ROUND(I321*H321,2)</f>
        <v>0</v>
      </c>
      <c r="BL321" s="17" t="s">
        <v>161</v>
      </c>
      <c r="BM321" s="229" t="s">
        <v>1306</v>
      </c>
    </row>
    <row r="322" s="2" customFormat="1">
      <c r="A322" s="38"/>
      <c r="B322" s="39"/>
      <c r="C322" s="40"/>
      <c r="D322" s="231" t="s">
        <v>163</v>
      </c>
      <c r="E322" s="40"/>
      <c r="F322" s="232" t="s">
        <v>2141</v>
      </c>
      <c r="G322" s="40"/>
      <c r="H322" s="40"/>
      <c r="I322" s="233"/>
      <c r="J322" s="40"/>
      <c r="K322" s="40"/>
      <c r="L322" s="44"/>
      <c r="M322" s="234"/>
      <c r="N322" s="235"/>
      <c r="O322" s="91"/>
      <c r="P322" s="91"/>
      <c r="Q322" s="91"/>
      <c r="R322" s="91"/>
      <c r="S322" s="91"/>
      <c r="T322" s="92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163</v>
      </c>
      <c r="AU322" s="17" t="s">
        <v>81</v>
      </c>
    </row>
    <row r="323" s="2" customFormat="1" ht="37.8" customHeight="1">
      <c r="A323" s="38"/>
      <c r="B323" s="39"/>
      <c r="C323" s="218" t="s">
        <v>692</v>
      </c>
      <c r="D323" s="218" t="s">
        <v>156</v>
      </c>
      <c r="E323" s="219" t="s">
        <v>1651</v>
      </c>
      <c r="F323" s="220" t="s">
        <v>2142</v>
      </c>
      <c r="G323" s="221" t="s">
        <v>1061</v>
      </c>
      <c r="H323" s="222">
        <v>1</v>
      </c>
      <c r="I323" s="223"/>
      <c r="J323" s="224">
        <f>ROUND(I323*H323,2)</f>
        <v>0</v>
      </c>
      <c r="K323" s="220" t="s">
        <v>1</v>
      </c>
      <c r="L323" s="44"/>
      <c r="M323" s="225" t="s">
        <v>1</v>
      </c>
      <c r="N323" s="226" t="s">
        <v>38</v>
      </c>
      <c r="O323" s="91"/>
      <c r="P323" s="227">
        <f>O323*H323</f>
        <v>0</v>
      </c>
      <c r="Q323" s="227">
        <v>0</v>
      </c>
      <c r="R323" s="227">
        <f>Q323*H323</f>
        <v>0</v>
      </c>
      <c r="S323" s="227">
        <v>0</v>
      </c>
      <c r="T323" s="228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9" t="s">
        <v>161</v>
      </c>
      <c r="AT323" s="229" t="s">
        <v>156</v>
      </c>
      <c r="AU323" s="229" t="s">
        <v>81</v>
      </c>
      <c r="AY323" s="17" t="s">
        <v>154</v>
      </c>
      <c r="BE323" s="230">
        <f>IF(N323="základní",J323,0)</f>
        <v>0</v>
      </c>
      <c r="BF323" s="230">
        <f>IF(N323="snížená",J323,0)</f>
        <v>0</v>
      </c>
      <c r="BG323" s="230">
        <f>IF(N323="zákl. přenesená",J323,0)</f>
        <v>0</v>
      </c>
      <c r="BH323" s="230">
        <f>IF(N323="sníž. přenesená",J323,0)</f>
        <v>0</v>
      </c>
      <c r="BI323" s="230">
        <f>IF(N323="nulová",J323,0)</f>
        <v>0</v>
      </c>
      <c r="BJ323" s="17" t="s">
        <v>81</v>
      </c>
      <c r="BK323" s="230">
        <f>ROUND(I323*H323,2)</f>
        <v>0</v>
      </c>
      <c r="BL323" s="17" t="s">
        <v>161</v>
      </c>
      <c r="BM323" s="229" t="s">
        <v>1309</v>
      </c>
    </row>
    <row r="324" s="2" customFormat="1">
      <c r="A324" s="38"/>
      <c r="B324" s="39"/>
      <c r="C324" s="40"/>
      <c r="D324" s="231" t="s">
        <v>163</v>
      </c>
      <c r="E324" s="40"/>
      <c r="F324" s="232" t="s">
        <v>2142</v>
      </c>
      <c r="G324" s="40"/>
      <c r="H324" s="40"/>
      <c r="I324" s="233"/>
      <c r="J324" s="40"/>
      <c r="K324" s="40"/>
      <c r="L324" s="44"/>
      <c r="M324" s="234"/>
      <c r="N324" s="235"/>
      <c r="O324" s="91"/>
      <c r="P324" s="91"/>
      <c r="Q324" s="91"/>
      <c r="R324" s="91"/>
      <c r="S324" s="91"/>
      <c r="T324" s="92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17" t="s">
        <v>163</v>
      </c>
      <c r="AU324" s="17" t="s">
        <v>81</v>
      </c>
    </row>
    <row r="325" s="2" customFormat="1" ht="24.15" customHeight="1">
      <c r="A325" s="38"/>
      <c r="B325" s="39"/>
      <c r="C325" s="218" t="s">
        <v>697</v>
      </c>
      <c r="D325" s="218" t="s">
        <v>156</v>
      </c>
      <c r="E325" s="219" t="s">
        <v>1662</v>
      </c>
      <c r="F325" s="220" t="s">
        <v>2143</v>
      </c>
      <c r="G325" s="221" t="s">
        <v>1061</v>
      </c>
      <c r="H325" s="222">
        <v>1</v>
      </c>
      <c r="I325" s="223"/>
      <c r="J325" s="224">
        <f>ROUND(I325*H325,2)</f>
        <v>0</v>
      </c>
      <c r="K325" s="220" t="s">
        <v>1</v>
      </c>
      <c r="L325" s="44"/>
      <c r="M325" s="225" t="s">
        <v>1</v>
      </c>
      <c r="N325" s="226" t="s">
        <v>38</v>
      </c>
      <c r="O325" s="91"/>
      <c r="P325" s="227">
        <f>O325*H325</f>
        <v>0</v>
      </c>
      <c r="Q325" s="227">
        <v>0</v>
      </c>
      <c r="R325" s="227">
        <f>Q325*H325</f>
        <v>0</v>
      </c>
      <c r="S325" s="227">
        <v>0</v>
      </c>
      <c r="T325" s="228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29" t="s">
        <v>161</v>
      </c>
      <c r="AT325" s="229" t="s">
        <v>156</v>
      </c>
      <c r="AU325" s="229" t="s">
        <v>81</v>
      </c>
      <c r="AY325" s="17" t="s">
        <v>154</v>
      </c>
      <c r="BE325" s="230">
        <f>IF(N325="základní",J325,0)</f>
        <v>0</v>
      </c>
      <c r="BF325" s="230">
        <f>IF(N325="snížená",J325,0)</f>
        <v>0</v>
      </c>
      <c r="BG325" s="230">
        <f>IF(N325="zákl. přenesená",J325,0)</f>
        <v>0</v>
      </c>
      <c r="BH325" s="230">
        <f>IF(N325="sníž. přenesená",J325,0)</f>
        <v>0</v>
      </c>
      <c r="BI325" s="230">
        <f>IF(N325="nulová",J325,0)</f>
        <v>0</v>
      </c>
      <c r="BJ325" s="17" t="s">
        <v>81</v>
      </c>
      <c r="BK325" s="230">
        <f>ROUND(I325*H325,2)</f>
        <v>0</v>
      </c>
      <c r="BL325" s="17" t="s">
        <v>161</v>
      </c>
      <c r="BM325" s="229" t="s">
        <v>1312</v>
      </c>
    </row>
    <row r="326" s="2" customFormat="1">
      <c r="A326" s="38"/>
      <c r="B326" s="39"/>
      <c r="C326" s="40"/>
      <c r="D326" s="231" t="s">
        <v>163</v>
      </c>
      <c r="E326" s="40"/>
      <c r="F326" s="232" t="s">
        <v>2143</v>
      </c>
      <c r="G326" s="40"/>
      <c r="H326" s="40"/>
      <c r="I326" s="233"/>
      <c r="J326" s="40"/>
      <c r="K326" s="40"/>
      <c r="L326" s="44"/>
      <c r="M326" s="234"/>
      <c r="N326" s="235"/>
      <c r="O326" s="91"/>
      <c r="P326" s="91"/>
      <c r="Q326" s="91"/>
      <c r="R326" s="91"/>
      <c r="S326" s="91"/>
      <c r="T326" s="92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7" t="s">
        <v>163</v>
      </c>
      <c r="AU326" s="17" t="s">
        <v>81</v>
      </c>
    </row>
    <row r="327" s="2" customFormat="1" ht="24.15" customHeight="1">
      <c r="A327" s="38"/>
      <c r="B327" s="39"/>
      <c r="C327" s="218" t="s">
        <v>704</v>
      </c>
      <c r="D327" s="218" t="s">
        <v>156</v>
      </c>
      <c r="E327" s="219" t="s">
        <v>1655</v>
      </c>
      <c r="F327" s="220" t="s">
        <v>2144</v>
      </c>
      <c r="G327" s="221" t="s">
        <v>1061</v>
      </c>
      <c r="H327" s="222">
        <v>1</v>
      </c>
      <c r="I327" s="223"/>
      <c r="J327" s="224">
        <f>ROUND(I327*H327,2)</f>
        <v>0</v>
      </c>
      <c r="K327" s="220" t="s">
        <v>1</v>
      </c>
      <c r="L327" s="44"/>
      <c r="M327" s="225" t="s">
        <v>1</v>
      </c>
      <c r="N327" s="226" t="s">
        <v>38</v>
      </c>
      <c r="O327" s="91"/>
      <c r="P327" s="227">
        <f>O327*H327</f>
        <v>0</v>
      </c>
      <c r="Q327" s="227">
        <v>0</v>
      </c>
      <c r="R327" s="227">
        <f>Q327*H327</f>
        <v>0</v>
      </c>
      <c r="S327" s="227">
        <v>0</v>
      </c>
      <c r="T327" s="228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29" t="s">
        <v>161</v>
      </c>
      <c r="AT327" s="229" t="s">
        <v>156</v>
      </c>
      <c r="AU327" s="229" t="s">
        <v>81</v>
      </c>
      <c r="AY327" s="17" t="s">
        <v>154</v>
      </c>
      <c r="BE327" s="230">
        <f>IF(N327="základní",J327,0)</f>
        <v>0</v>
      </c>
      <c r="BF327" s="230">
        <f>IF(N327="snížená",J327,0)</f>
        <v>0</v>
      </c>
      <c r="BG327" s="230">
        <f>IF(N327="zákl. přenesená",J327,0)</f>
        <v>0</v>
      </c>
      <c r="BH327" s="230">
        <f>IF(N327="sníž. přenesená",J327,0)</f>
        <v>0</v>
      </c>
      <c r="BI327" s="230">
        <f>IF(N327="nulová",J327,0)</f>
        <v>0</v>
      </c>
      <c r="BJ327" s="17" t="s">
        <v>81</v>
      </c>
      <c r="BK327" s="230">
        <f>ROUND(I327*H327,2)</f>
        <v>0</v>
      </c>
      <c r="BL327" s="17" t="s">
        <v>161</v>
      </c>
      <c r="BM327" s="229" t="s">
        <v>1315</v>
      </c>
    </row>
    <row r="328" s="2" customFormat="1">
      <c r="A328" s="38"/>
      <c r="B328" s="39"/>
      <c r="C328" s="40"/>
      <c r="D328" s="231" t="s">
        <v>163</v>
      </c>
      <c r="E328" s="40"/>
      <c r="F328" s="232" t="s">
        <v>2144</v>
      </c>
      <c r="G328" s="40"/>
      <c r="H328" s="40"/>
      <c r="I328" s="233"/>
      <c r="J328" s="40"/>
      <c r="K328" s="40"/>
      <c r="L328" s="44"/>
      <c r="M328" s="234"/>
      <c r="N328" s="235"/>
      <c r="O328" s="91"/>
      <c r="P328" s="91"/>
      <c r="Q328" s="91"/>
      <c r="R328" s="91"/>
      <c r="S328" s="91"/>
      <c r="T328" s="92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T328" s="17" t="s">
        <v>163</v>
      </c>
      <c r="AU328" s="17" t="s">
        <v>81</v>
      </c>
    </row>
    <row r="329" s="2" customFormat="1" ht="16.5" customHeight="1">
      <c r="A329" s="38"/>
      <c r="B329" s="39"/>
      <c r="C329" s="218" t="s">
        <v>710</v>
      </c>
      <c r="D329" s="218" t="s">
        <v>156</v>
      </c>
      <c r="E329" s="219" t="s">
        <v>1679</v>
      </c>
      <c r="F329" s="220" t="s">
        <v>1680</v>
      </c>
      <c r="G329" s="221" t="s">
        <v>1061</v>
      </c>
      <c r="H329" s="222">
        <v>1</v>
      </c>
      <c r="I329" s="223"/>
      <c r="J329" s="224">
        <f>ROUND(I329*H329,2)</f>
        <v>0</v>
      </c>
      <c r="K329" s="220" t="s">
        <v>1</v>
      </c>
      <c r="L329" s="44"/>
      <c r="M329" s="225" t="s">
        <v>1</v>
      </c>
      <c r="N329" s="226" t="s">
        <v>38</v>
      </c>
      <c r="O329" s="91"/>
      <c r="P329" s="227">
        <f>O329*H329</f>
        <v>0</v>
      </c>
      <c r="Q329" s="227">
        <v>0</v>
      </c>
      <c r="R329" s="227">
        <f>Q329*H329</f>
        <v>0</v>
      </c>
      <c r="S329" s="227">
        <v>0</v>
      </c>
      <c r="T329" s="228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29" t="s">
        <v>161</v>
      </c>
      <c r="AT329" s="229" t="s">
        <v>156</v>
      </c>
      <c r="AU329" s="229" t="s">
        <v>81</v>
      </c>
      <c r="AY329" s="17" t="s">
        <v>154</v>
      </c>
      <c r="BE329" s="230">
        <f>IF(N329="základní",J329,0)</f>
        <v>0</v>
      </c>
      <c r="BF329" s="230">
        <f>IF(N329="snížená",J329,0)</f>
        <v>0</v>
      </c>
      <c r="BG329" s="230">
        <f>IF(N329="zákl. přenesená",J329,0)</f>
        <v>0</v>
      </c>
      <c r="BH329" s="230">
        <f>IF(N329="sníž. přenesená",J329,0)</f>
        <v>0</v>
      </c>
      <c r="BI329" s="230">
        <f>IF(N329="nulová",J329,0)</f>
        <v>0</v>
      </c>
      <c r="BJ329" s="17" t="s">
        <v>81</v>
      </c>
      <c r="BK329" s="230">
        <f>ROUND(I329*H329,2)</f>
        <v>0</v>
      </c>
      <c r="BL329" s="17" t="s">
        <v>161</v>
      </c>
      <c r="BM329" s="229" t="s">
        <v>1318</v>
      </c>
    </row>
    <row r="330" s="2" customFormat="1">
      <c r="A330" s="38"/>
      <c r="B330" s="39"/>
      <c r="C330" s="40"/>
      <c r="D330" s="231" t="s">
        <v>163</v>
      </c>
      <c r="E330" s="40"/>
      <c r="F330" s="232" t="s">
        <v>1680</v>
      </c>
      <c r="G330" s="40"/>
      <c r="H330" s="40"/>
      <c r="I330" s="233"/>
      <c r="J330" s="40"/>
      <c r="K330" s="40"/>
      <c r="L330" s="44"/>
      <c r="M330" s="234"/>
      <c r="N330" s="235"/>
      <c r="O330" s="91"/>
      <c r="P330" s="91"/>
      <c r="Q330" s="91"/>
      <c r="R330" s="91"/>
      <c r="S330" s="91"/>
      <c r="T330" s="92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163</v>
      </c>
      <c r="AU330" s="17" t="s">
        <v>81</v>
      </c>
    </row>
    <row r="331" s="2" customFormat="1" ht="16.5" customHeight="1">
      <c r="A331" s="38"/>
      <c r="B331" s="39"/>
      <c r="C331" s="218" t="s">
        <v>715</v>
      </c>
      <c r="D331" s="218" t="s">
        <v>156</v>
      </c>
      <c r="E331" s="219" t="s">
        <v>1676</v>
      </c>
      <c r="F331" s="220" t="s">
        <v>1677</v>
      </c>
      <c r="G331" s="221" t="s">
        <v>1061</v>
      </c>
      <c r="H331" s="222">
        <v>1</v>
      </c>
      <c r="I331" s="223"/>
      <c r="J331" s="224">
        <f>ROUND(I331*H331,2)</f>
        <v>0</v>
      </c>
      <c r="K331" s="220" t="s">
        <v>1</v>
      </c>
      <c r="L331" s="44"/>
      <c r="M331" s="225" t="s">
        <v>1</v>
      </c>
      <c r="N331" s="226" t="s">
        <v>38</v>
      </c>
      <c r="O331" s="91"/>
      <c r="P331" s="227">
        <f>O331*H331</f>
        <v>0</v>
      </c>
      <c r="Q331" s="227">
        <v>0</v>
      </c>
      <c r="R331" s="227">
        <f>Q331*H331</f>
        <v>0</v>
      </c>
      <c r="S331" s="227">
        <v>0</v>
      </c>
      <c r="T331" s="228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29" t="s">
        <v>161</v>
      </c>
      <c r="AT331" s="229" t="s">
        <v>156</v>
      </c>
      <c r="AU331" s="229" t="s">
        <v>81</v>
      </c>
      <c r="AY331" s="17" t="s">
        <v>154</v>
      </c>
      <c r="BE331" s="230">
        <f>IF(N331="základní",J331,0)</f>
        <v>0</v>
      </c>
      <c r="BF331" s="230">
        <f>IF(N331="snížená",J331,0)</f>
        <v>0</v>
      </c>
      <c r="BG331" s="230">
        <f>IF(N331="zákl. přenesená",J331,0)</f>
        <v>0</v>
      </c>
      <c r="BH331" s="230">
        <f>IF(N331="sníž. přenesená",J331,0)</f>
        <v>0</v>
      </c>
      <c r="BI331" s="230">
        <f>IF(N331="nulová",J331,0)</f>
        <v>0</v>
      </c>
      <c r="BJ331" s="17" t="s">
        <v>81</v>
      </c>
      <c r="BK331" s="230">
        <f>ROUND(I331*H331,2)</f>
        <v>0</v>
      </c>
      <c r="BL331" s="17" t="s">
        <v>161</v>
      </c>
      <c r="BM331" s="229" t="s">
        <v>1321</v>
      </c>
    </row>
    <row r="332" s="2" customFormat="1">
      <c r="A332" s="38"/>
      <c r="B332" s="39"/>
      <c r="C332" s="40"/>
      <c r="D332" s="231" t="s">
        <v>163</v>
      </c>
      <c r="E332" s="40"/>
      <c r="F332" s="232" t="s">
        <v>1677</v>
      </c>
      <c r="G332" s="40"/>
      <c r="H332" s="40"/>
      <c r="I332" s="233"/>
      <c r="J332" s="40"/>
      <c r="K332" s="40"/>
      <c r="L332" s="44"/>
      <c r="M332" s="234"/>
      <c r="N332" s="235"/>
      <c r="O332" s="91"/>
      <c r="P332" s="91"/>
      <c r="Q332" s="91"/>
      <c r="R332" s="91"/>
      <c r="S332" s="91"/>
      <c r="T332" s="92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163</v>
      </c>
      <c r="AU332" s="17" t="s">
        <v>81</v>
      </c>
    </row>
    <row r="333" s="2" customFormat="1" ht="16.5" customHeight="1">
      <c r="A333" s="38"/>
      <c r="B333" s="39"/>
      <c r="C333" s="218" t="s">
        <v>1166</v>
      </c>
      <c r="D333" s="218" t="s">
        <v>156</v>
      </c>
      <c r="E333" s="219" t="s">
        <v>1648</v>
      </c>
      <c r="F333" s="220" t="s">
        <v>1649</v>
      </c>
      <c r="G333" s="221" t="s">
        <v>1061</v>
      </c>
      <c r="H333" s="222">
        <v>1</v>
      </c>
      <c r="I333" s="223"/>
      <c r="J333" s="224">
        <f>ROUND(I333*H333,2)</f>
        <v>0</v>
      </c>
      <c r="K333" s="220" t="s">
        <v>1</v>
      </c>
      <c r="L333" s="44"/>
      <c r="M333" s="225" t="s">
        <v>1</v>
      </c>
      <c r="N333" s="226" t="s">
        <v>38</v>
      </c>
      <c r="O333" s="91"/>
      <c r="P333" s="227">
        <f>O333*H333</f>
        <v>0</v>
      </c>
      <c r="Q333" s="227">
        <v>0</v>
      </c>
      <c r="R333" s="227">
        <f>Q333*H333</f>
        <v>0</v>
      </c>
      <c r="S333" s="227">
        <v>0</v>
      </c>
      <c r="T333" s="228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29" t="s">
        <v>161</v>
      </c>
      <c r="AT333" s="229" t="s">
        <v>156</v>
      </c>
      <c r="AU333" s="229" t="s">
        <v>81</v>
      </c>
      <c r="AY333" s="17" t="s">
        <v>154</v>
      </c>
      <c r="BE333" s="230">
        <f>IF(N333="základní",J333,0)</f>
        <v>0</v>
      </c>
      <c r="BF333" s="230">
        <f>IF(N333="snížená",J333,0)</f>
        <v>0</v>
      </c>
      <c r="BG333" s="230">
        <f>IF(N333="zákl. přenesená",J333,0)</f>
        <v>0</v>
      </c>
      <c r="BH333" s="230">
        <f>IF(N333="sníž. přenesená",J333,0)</f>
        <v>0</v>
      </c>
      <c r="BI333" s="230">
        <f>IF(N333="nulová",J333,0)</f>
        <v>0</v>
      </c>
      <c r="BJ333" s="17" t="s">
        <v>81</v>
      </c>
      <c r="BK333" s="230">
        <f>ROUND(I333*H333,2)</f>
        <v>0</v>
      </c>
      <c r="BL333" s="17" t="s">
        <v>161</v>
      </c>
      <c r="BM333" s="229" t="s">
        <v>1324</v>
      </c>
    </row>
    <row r="334" s="2" customFormat="1">
      <c r="A334" s="38"/>
      <c r="B334" s="39"/>
      <c r="C334" s="40"/>
      <c r="D334" s="231" t="s">
        <v>163</v>
      </c>
      <c r="E334" s="40"/>
      <c r="F334" s="232" t="s">
        <v>1649</v>
      </c>
      <c r="G334" s="40"/>
      <c r="H334" s="40"/>
      <c r="I334" s="233"/>
      <c r="J334" s="40"/>
      <c r="K334" s="40"/>
      <c r="L334" s="44"/>
      <c r="M334" s="234"/>
      <c r="N334" s="235"/>
      <c r="O334" s="91"/>
      <c r="P334" s="91"/>
      <c r="Q334" s="91"/>
      <c r="R334" s="91"/>
      <c r="S334" s="91"/>
      <c r="T334" s="92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T334" s="17" t="s">
        <v>163</v>
      </c>
      <c r="AU334" s="17" t="s">
        <v>81</v>
      </c>
    </row>
    <row r="335" s="2" customFormat="1" ht="37.8" customHeight="1">
      <c r="A335" s="38"/>
      <c r="B335" s="39"/>
      <c r="C335" s="218" t="s">
        <v>1325</v>
      </c>
      <c r="D335" s="218" t="s">
        <v>156</v>
      </c>
      <c r="E335" s="219" t="s">
        <v>2145</v>
      </c>
      <c r="F335" s="220" t="s">
        <v>2146</v>
      </c>
      <c r="G335" s="221" t="s">
        <v>1061</v>
      </c>
      <c r="H335" s="222">
        <v>1</v>
      </c>
      <c r="I335" s="223"/>
      <c r="J335" s="224">
        <f>ROUND(I335*H335,2)</f>
        <v>0</v>
      </c>
      <c r="K335" s="220" t="s">
        <v>1</v>
      </c>
      <c r="L335" s="44"/>
      <c r="M335" s="225" t="s">
        <v>1</v>
      </c>
      <c r="N335" s="226" t="s">
        <v>38</v>
      </c>
      <c r="O335" s="91"/>
      <c r="P335" s="227">
        <f>O335*H335</f>
        <v>0</v>
      </c>
      <c r="Q335" s="227">
        <v>0</v>
      </c>
      <c r="R335" s="227">
        <f>Q335*H335</f>
        <v>0</v>
      </c>
      <c r="S335" s="227">
        <v>0</v>
      </c>
      <c r="T335" s="228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29" t="s">
        <v>161</v>
      </c>
      <c r="AT335" s="229" t="s">
        <v>156</v>
      </c>
      <c r="AU335" s="229" t="s">
        <v>81</v>
      </c>
      <c r="AY335" s="17" t="s">
        <v>154</v>
      </c>
      <c r="BE335" s="230">
        <f>IF(N335="základní",J335,0)</f>
        <v>0</v>
      </c>
      <c r="BF335" s="230">
        <f>IF(N335="snížená",J335,0)</f>
        <v>0</v>
      </c>
      <c r="BG335" s="230">
        <f>IF(N335="zákl. přenesená",J335,0)</f>
        <v>0</v>
      </c>
      <c r="BH335" s="230">
        <f>IF(N335="sníž. přenesená",J335,0)</f>
        <v>0</v>
      </c>
      <c r="BI335" s="230">
        <f>IF(N335="nulová",J335,0)</f>
        <v>0</v>
      </c>
      <c r="BJ335" s="17" t="s">
        <v>81</v>
      </c>
      <c r="BK335" s="230">
        <f>ROUND(I335*H335,2)</f>
        <v>0</v>
      </c>
      <c r="BL335" s="17" t="s">
        <v>161</v>
      </c>
      <c r="BM335" s="229" t="s">
        <v>1328</v>
      </c>
    </row>
    <row r="336" s="2" customFormat="1">
      <c r="A336" s="38"/>
      <c r="B336" s="39"/>
      <c r="C336" s="40"/>
      <c r="D336" s="231" t="s">
        <v>163</v>
      </c>
      <c r="E336" s="40"/>
      <c r="F336" s="232" t="s">
        <v>2146</v>
      </c>
      <c r="G336" s="40"/>
      <c r="H336" s="40"/>
      <c r="I336" s="233"/>
      <c r="J336" s="40"/>
      <c r="K336" s="40"/>
      <c r="L336" s="44"/>
      <c r="M336" s="280"/>
      <c r="N336" s="281"/>
      <c r="O336" s="282"/>
      <c r="P336" s="282"/>
      <c r="Q336" s="282"/>
      <c r="R336" s="282"/>
      <c r="S336" s="282"/>
      <c r="T336" s="283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T336" s="17" t="s">
        <v>163</v>
      </c>
      <c r="AU336" s="17" t="s">
        <v>81</v>
      </c>
    </row>
    <row r="337" s="2" customFormat="1" ht="6.96" customHeight="1">
      <c r="A337" s="38"/>
      <c r="B337" s="66"/>
      <c r="C337" s="67"/>
      <c r="D337" s="67"/>
      <c r="E337" s="67"/>
      <c r="F337" s="67"/>
      <c r="G337" s="67"/>
      <c r="H337" s="67"/>
      <c r="I337" s="67"/>
      <c r="J337" s="67"/>
      <c r="K337" s="67"/>
      <c r="L337" s="44"/>
      <c r="M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</row>
  </sheetData>
  <sheetProtection sheet="1" autoFilter="0" formatColumns="0" formatRows="0" objects="1" scenarios="1" spinCount="100000" saltValue="pO5KyO+1bscZfoQqnbBC7AGQu0egmucGSvEXd3/aCs5I7XEV3CRXT/H0JK+4k1IwRb0/aJDFbHgUKpat5xWeBw==" hashValue="XNjUID0n13CVhNvwux40ch6lJ/dgoQxcIaQZCDJeAqGq0+8YaW5ZdqRxCXwoUhJ6AzGe0QhLdy26oP0ysGnm3A==" algorithmName="SHA-512" password="CC35"/>
  <autoFilter ref="C124:K336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113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114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Frigoexim, SO 105 Kotelna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115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2147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13. 1. 2026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ROUND((SUM(BE120:BE136)),  2)</f>
        <v>0</v>
      </c>
      <c r="G33" s="38"/>
      <c r="H33" s="38"/>
      <c r="I33" s="155">
        <v>0.20999999999999999</v>
      </c>
      <c r="J33" s="154">
        <f>ROUND(((SUM(BE120:BE136))*I33),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ROUND((SUM(BF120:BF136)),  2)</f>
        <v>0</v>
      </c>
      <c r="G34" s="38"/>
      <c r="H34" s="38"/>
      <c r="I34" s="155">
        <v>0.12</v>
      </c>
      <c r="J34" s="154">
        <f>ROUND(((SUM(BF120:BF136))*I34),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ROUND((SUM(BG120:BG136)),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ROUND((SUM(BH120:BH136)),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ROUND((SUM(BI120:BI136)),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Frigoexim, SO 105 Kotelna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115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11 - VRN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13. 1. 2026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118</v>
      </c>
      <c r="D94" s="176"/>
      <c r="E94" s="176"/>
      <c r="F94" s="176"/>
      <c r="G94" s="176"/>
      <c r="H94" s="176"/>
      <c r="I94" s="176"/>
      <c r="J94" s="177" t="s">
        <v>119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120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121</v>
      </c>
    </row>
    <row r="97" s="9" customFormat="1" ht="24.96" customHeight="1">
      <c r="A97" s="9"/>
      <c r="B97" s="179"/>
      <c r="C97" s="180"/>
      <c r="D97" s="181" t="s">
        <v>1058</v>
      </c>
      <c r="E97" s="182"/>
      <c r="F97" s="182"/>
      <c r="G97" s="182"/>
      <c r="H97" s="182"/>
      <c r="I97" s="182"/>
      <c r="J97" s="183">
        <f>J121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2148</v>
      </c>
      <c r="E98" s="188"/>
      <c r="F98" s="188"/>
      <c r="G98" s="188"/>
      <c r="H98" s="188"/>
      <c r="I98" s="188"/>
      <c r="J98" s="189">
        <f>J122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2149</v>
      </c>
      <c r="E99" s="188"/>
      <c r="F99" s="188"/>
      <c r="G99" s="188"/>
      <c r="H99" s="188"/>
      <c r="I99" s="188"/>
      <c r="J99" s="189">
        <f>J127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2150</v>
      </c>
      <c r="E100" s="188"/>
      <c r="F100" s="188"/>
      <c r="G100" s="188"/>
      <c r="H100" s="188"/>
      <c r="I100" s="188"/>
      <c r="J100" s="189">
        <f>J132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139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74" t="str">
        <f>E7</f>
        <v>Frigoexim, SO 105 Kotelna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115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>11 - VRN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 xml:space="preserve"> </v>
      </c>
      <c r="G114" s="40"/>
      <c r="H114" s="40"/>
      <c r="I114" s="32" t="s">
        <v>22</v>
      </c>
      <c r="J114" s="79" t="str">
        <f>IF(J12="","",J12)</f>
        <v>13. 1. 2026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24</v>
      </c>
      <c r="D116" s="40"/>
      <c r="E116" s="40"/>
      <c r="F116" s="27" t="str">
        <f>E15</f>
        <v xml:space="preserve"> </v>
      </c>
      <c r="G116" s="40"/>
      <c r="H116" s="40"/>
      <c r="I116" s="32" t="s">
        <v>29</v>
      </c>
      <c r="J116" s="36" t="str">
        <f>E21</f>
        <v xml:space="preserve"> 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27</v>
      </c>
      <c r="D117" s="40"/>
      <c r="E117" s="40"/>
      <c r="F117" s="27" t="str">
        <f>IF(E18="","",E18)</f>
        <v>Vyplň údaj</v>
      </c>
      <c r="G117" s="40"/>
      <c r="H117" s="40"/>
      <c r="I117" s="32" t="s">
        <v>31</v>
      </c>
      <c r="J117" s="36" t="str">
        <f>E24</f>
        <v xml:space="preserve"> 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1"/>
      <c r="B119" s="192"/>
      <c r="C119" s="193" t="s">
        <v>140</v>
      </c>
      <c r="D119" s="194" t="s">
        <v>58</v>
      </c>
      <c r="E119" s="194" t="s">
        <v>54</v>
      </c>
      <c r="F119" s="194" t="s">
        <v>55</v>
      </c>
      <c r="G119" s="194" t="s">
        <v>141</v>
      </c>
      <c r="H119" s="194" t="s">
        <v>142</v>
      </c>
      <c r="I119" s="194" t="s">
        <v>143</v>
      </c>
      <c r="J119" s="194" t="s">
        <v>119</v>
      </c>
      <c r="K119" s="195" t="s">
        <v>144</v>
      </c>
      <c r="L119" s="196"/>
      <c r="M119" s="100" t="s">
        <v>1</v>
      </c>
      <c r="N119" s="101" t="s">
        <v>37</v>
      </c>
      <c r="O119" s="101" t="s">
        <v>145</v>
      </c>
      <c r="P119" s="101" t="s">
        <v>146</v>
      </c>
      <c r="Q119" s="101" t="s">
        <v>147</v>
      </c>
      <c r="R119" s="101" t="s">
        <v>148</v>
      </c>
      <c r="S119" s="101" t="s">
        <v>149</v>
      </c>
      <c r="T119" s="102" t="s">
        <v>150</v>
      </c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</row>
    <row r="120" s="2" customFormat="1" ht="22.8" customHeight="1">
      <c r="A120" s="38"/>
      <c r="B120" s="39"/>
      <c r="C120" s="107" t="s">
        <v>151</v>
      </c>
      <c r="D120" s="40"/>
      <c r="E120" s="40"/>
      <c r="F120" s="40"/>
      <c r="G120" s="40"/>
      <c r="H120" s="40"/>
      <c r="I120" s="40"/>
      <c r="J120" s="197">
        <f>BK120</f>
        <v>0</v>
      </c>
      <c r="K120" s="40"/>
      <c r="L120" s="44"/>
      <c r="M120" s="103"/>
      <c r="N120" s="198"/>
      <c r="O120" s="104"/>
      <c r="P120" s="199">
        <f>P121</f>
        <v>0</v>
      </c>
      <c r="Q120" s="104"/>
      <c r="R120" s="199">
        <f>R121</f>
        <v>0</v>
      </c>
      <c r="S120" s="104"/>
      <c r="T120" s="200">
        <f>T121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72</v>
      </c>
      <c r="AU120" s="17" t="s">
        <v>121</v>
      </c>
      <c r="BK120" s="201">
        <f>BK121</f>
        <v>0</v>
      </c>
    </row>
    <row r="121" s="12" customFormat="1" ht="25.92" customHeight="1">
      <c r="A121" s="12"/>
      <c r="B121" s="202"/>
      <c r="C121" s="203"/>
      <c r="D121" s="204" t="s">
        <v>72</v>
      </c>
      <c r="E121" s="205" t="s">
        <v>112</v>
      </c>
      <c r="F121" s="205" t="s">
        <v>1639</v>
      </c>
      <c r="G121" s="203"/>
      <c r="H121" s="203"/>
      <c r="I121" s="206"/>
      <c r="J121" s="207">
        <f>BK121</f>
        <v>0</v>
      </c>
      <c r="K121" s="203"/>
      <c r="L121" s="208"/>
      <c r="M121" s="209"/>
      <c r="N121" s="210"/>
      <c r="O121" s="210"/>
      <c r="P121" s="211">
        <f>P122+P127+P132</f>
        <v>0</v>
      </c>
      <c r="Q121" s="210"/>
      <c r="R121" s="211">
        <f>R122+R127+R132</f>
        <v>0</v>
      </c>
      <c r="S121" s="210"/>
      <c r="T121" s="212">
        <f>T122+T127+T132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180</v>
      </c>
      <c r="AT121" s="214" t="s">
        <v>72</v>
      </c>
      <c r="AU121" s="214" t="s">
        <v>73</v>
      </c>
      <c r="AY121" s="213" t="s">
        <v>154</v>
      </c>
      <c r="BK121" s="215">
        <f>BK122+BK127+BK132</f>
        <v>0</v>
      </c>
    </row>
    <row r="122" s="12" customFormat="1" ht="22.8" customHeight="1">
      <c r="A122" s="12"/>
      <c r="B122" s="202"/>
      <c r="C122" s="203"/>
      <c r="D122" s="204" t="s">
        <v>72</v>
      </c>
      <c r="E122" s="216" t="s">
        <v>2151</v>
      </c>
      <c r="F122" s="216" t="s">
        <v>2152</v>
      </c>
      <c r="G122" s="203"/>
      <c r="H122" s="203"/>
      <c r="I122" s="206"/>
      <c r="J122" s="217">
        <f>BK122</f>
        <v>0</v>
      </c>
      <c r="K122" s="203"/>
      <c r="L122" s="208"/>
      <c r="M122" s="209"/>
      <c r="N122" s="210"/>
      <c r="O122" s="210"/>
      <c r="P122" s="211">
        <f>SUM(P123:P126)</f>
        <v>0</v>
      </c>
      <c r="Q122" s="210"/>
      <c r="R122" s="211">
        <f>SUM(R123:R126)</f>
        <v>0</v>
      </c>
      <c r="S122" s="210"/>
      <c r="T122" s="212">
        <f>SUM(T123:T126)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180</v>
      </c>
      <c r="AT122" s="214" t="s">
        <v>72</v>
      </c>
      <c r="AU122" s="214" t="s">
        <v>81</v>
      </c>
      <c r="AY122" s="213" t="s">
        <v>154</v>
      </c>
      <c r="BK122" s="215">
        <f>SUM(BK123:BK126)</f>
        <v>0</v>
      </c>
    </row>
    <row r="123" s="2" customFormat="1" ht="16.5" customHeight="1">
      <c r="A123" s="38"/>
      <c r="B123" s="39"/>
      <c r="C123" s="218" t="s">
        <v>81</v>
      </c>
      <c r="D123" s="218" t="s">
        <v>156</v>
      </c>
      <c r="E123" s="219" t="s">
        <v>1644</v>
      </c>
      <c r="F123" s="220" t="s">
        <v>1645</v>
      </c>
      <c r="G123" s="221" t="s">
        <v>1370</v>
      </c>
      <c r="H123" s="222">
        <v>1</v>
      </c>
      <c r="I123" s="223"/>
      <c r="J123" s="224">
        <f>ROUND(I123*H123,2)</f>
        <v>0</v>
      </c>
      <c r="K123" s="220" t="s">
        <v>160</v>
      </c>
      <c r="L123" s="44"/>
      <c r="M123" s="225" t="s">
        <v>1</v>
      </c>
      <c r="N123" s="226" t="s">
        <v>38</v>
      </c>
      <c r="O123" s="91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9" t="s">
        <v>2153</v>
      </c>
      <c r="AT123" s="229" t="s">
        <v>156</v>
      </c>
      <c r="AU123" s="229" t="s">
        <v>83</v>
      </c>
      <c r="AY123" s="17" t="s">
        <v>154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7" t="s">
        <v>81</v>
      </c>
      <c r="BK123" s="230">
        <f>ROUND(I123*H123,2)</f>
        <v>0</v>
      </c>
      <c r="BL123" s="17" t="s">
        <v>2153</v>
      </c>
      <c r="BM123" s="229" t="s">
        <v>2154</v>
      </c>
    </row>
    <row r="124" s="2" customFormat="1">
      <c r="A124" s="38"/>
      <c r="B124" s="39"/>
      <c r="C124" s="40"/>
      <c r="D124" s="231" t="s">
        <v>163</v>
      </c>
      <c r="E124" s="40"/>
      <c r="F124" s="232" t="s">
        <v>1645</v>
      </c>
      <c r="G124" s="40"/>
      <c r="H124" s="40"/>
      <c r="I124" s="233"/>
      <c r="J124" s="40"/>
      <c r="K124" s="40"/>
      <c r="L124" s="44"/>
      <c r="M124" s="234"/>
      <c r="N124" s="235"/>
      <c r="O124" s="91"/>
      <c r="P124" s="91"/>
      <c r="Q124" s="91"/>
      <c r="R124" s="91"/>
      <c r="S124" s="91"/>
      <c r="T124" s="9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163</v>
      </c>
      <c r="AU124" s="17" t="s">
        <v>83</v>
      </c>
    </row>
    <row r="125" s="2" customFormat="1" ht="21.75" customHeight="1">
      <c r="A125" s="38"/>
      <c r="B125" s="39"/>
      <c r="C125" s="218" t="s">
        <v>83</v>
      </c>
      <c r="D125" s="218" t="s">
        <v>156</v>
      </c>
      <c r="E125" s="219" t="s">
        <v>2155</v>
      </c>
      <c r="F125" s="220" t="s">
        <v>2156</v>
      </c>
      <c r="G125" s="221" t="s">
        <v>1370</v>
      </c>
      <c r="H125" s="222">
        <v>1</v>
      </c>
      <c r="I125" s="223"/>
      <c r="J125" s="224">
        <f>ROUND(I125*H125,2)</f>
        <v>0</v>
      </c>
      <c r="K125" s="220" t="s">
        <v>160</v>
      </c>
      <c r="L125" s="44"/>
      <c r="M125" s="225" t="s">
        <v>1</v>
      </c>
      <c r="N125" s="226" t="s">
        <v>38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2153</v>
      </c>
      <c r="AT125" s="229" t="s">
        <v>156</v>
      </c>
      <c r="AU125" s="229" t="s">
        <v>83</v>
      </c>
      <c r="AY125" s="17" t="s">
        <v>154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81</v>
      </c>
      <c r="BK125" s="230">
        <f>ROUND(I125*H125,2)</f>
        <v>0</v>
      </c>
      <c r="BL125" s="17" t="s">
        <v>2153</v>
      </c>
      <c r="BM125" s="229" t="s">
        <v>2157</v>
      </c>
    </row>
    <row r="126" s="2" customFormat="1">
      <c r="A126" s="38"/>
      <c r="B126" s="39"/>
      <c r="C126" s="40"/>
      <c r="D126" s="231" t="s">
        <v>163</v>
      </c>
      <c r="E126" s="40"/>
      <c r="F126" s="232" t="s">
        <v>2158</v>
      </c>
      <c r="G126" s="40"/>
      <c r="H126" s="40"/>
      <c r="I126" s="233"/>
      <c r="J126" s="40"/>
      <c r="K126" s="40"/>
      <c r="L126" s="44"/>
      <c r="M126" s="234"/>
      <c r="N126" s="235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163</v>
      </c>
      <c r="AU126" s="17" t="s">
        <v>83</v>
      </c>
    </row>
    <row r="127" s="12" customFormat="1" ht="22.8" customHeight="1">
      <c r="A127" s="12"/>
      <c r="B127" s="202"/>
      <c r="C127" s="203"/>
      <c r="D127" s="204" t="s">
        <v>72</v>
      </c>
      <c r="E127" s="216" t="s">
        <v>2159</v>
      </c>
      <c r="F127" s="216" t="s">
        <v>2160</v>
      </c>
      <c r="G127" s="203"/>
      <c r="H127" s="203"/>
      <c r="I127" s="206"/>
      <c r="J127" s="217">
        <f>BK127</f>
        <v>0</v>
      </c>
      <c r="K127" s="203"/>
      <c r="L127" s="208"/>
      <c r="M127" s="209"/>
      <c r="N127" s="210"/>
      <c r="O127" s="210"/>
      <c r="P127" s="211">
        <f>SUM(P128:P131)</f>
        <v>0</v>
      </c>
      <c r="Q127" s="210"/>
      <c r="R127" s="211">
        <f>SUM(R128:R131)</f>
        <v>0</v>
      </c>
      <c r="S127" s="210"/>
      <c r="T127" s="212">
        <f>SUM(T128:T131)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180</v>
      </c>
      <c r="AT127" s="214" t="s">
        <v>72</v>
      </c>
      <c r="AU127" s="214" t="s">
        <v>81</v>
      </c>
      <c r="AY127" s="213" t="s">
        <v>154</v>
      </c>
      <c r="BK127" s="215">
        <f>SUM(BK128:BK131)</f>
        <v>0</v>
      </c>
    </row>
    <row r="128" s="2" customFormat="1" ht="16.5" customHeight="1">
      <c r="A128" s="38"/>
      <c r="B128" s="39"/>
      <c r="C128" s="218" t="s">
        <v>169</v>
      </c>
      <c r="D128" s="218" t="s">
        <v>156</v>
      </c>
      <c r="E128" s="219" t="s">
        <v>2161</v>
      </c>
      <c r="F128" s="220" t="s">
        <v>2162</v>
      </c>
      <c r="G128" s="221" t="s">
        <v>1370</v>
      </c>
      <c r="H128" s="222">
        <v>1</v>
      </c>
      <c r="I128" s="223"/>
      <c r="J128" s="224">
        <f>ROUND(I128*H128,2)</f>
        <v>0</v>
      </c>
      <c r="K128" s="220" t="s">
        <v>160</v>
      </c>
      <c r="L128" s="44"/>
      <c r="M128" s="225" t="s">
        <v>1</v>
      </c>
      <c r="N128" s="226" t="s">
        <v>38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2153</v>
      </c>
      <c r="AT128" s="229" t="s">
        <v>156</v>
      </c>
      <c r="AU128" s="229" t="s">
        <v>83</v>
      </c>
      <c r="AY128" s="17" t="s">
        <v>154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81</v>
      </c>
      <c r="BK128" s="230">
        <f>ROUND(I128*H128,2)</f>
        <v>0</v>
      </c>
      <c r="BL128" s="17" t="s">
        <v>2153</v>
      </c>
      <c r="BM128" s="229" t="s">
        <v>2163</v>
      </c>
    </row>
    <row r="129" s="2" customFormat="1">
      <c r="A129" s="38"/>
      <c r="B129" s="39"/>
      <c r="C129" s="40"/>
      <c r="D129" s="231" t="s">
        <v>163</v>
      </c>
      <c r="E129" s="40"/>
      <c r="F129" s="232" t="s">
        <v>2162</v>
      </c>
      <c r="G129" s="40"/>
      <c r="H129" s="40"/>
      <c r="I129" s="233"/>
      <c r="J129" s="40"/>
      <c r="K129" s="40"/>
      <c r="L129" s="44"/>
      <c r="M129" s="234"/>
      <c r="N129" s="235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163</v>
      </c>
      <c r="AU129" s="17" t="s">
        <v>83</v>
      </c>
    </row>
    <row r="130" s="2" customFormat="1" ht="16.5" customHeight="1">
      <c r="A130" s="38"/>
      <c r="B130" s="39"/>
      <c r="C130" s="218" t="s">
        <v>161</v>
      </c>
      <c r="D130" s="218" t="s">
        <v>156</v>
      </c>
      <c r="E130" s="219" t="s">
        <v>2164</v>
      </c>
      <c r="F130" s="220" t="s">
        <v>2165</v>
      </c>
      <c r="G130" s="221" t="s">
        <v>1370</v>
      </c>
      <c r="H130" s="222">
        <v>1</v>
      </c>
      <c r="I130" s="223"/>
      <c r="J130" s="224">
        <f>ROUND(I130*H130,2)</f>
        <v>0</v>
      </c>
      <c r="K130" s="220" t="s">
        <v>160</v>
      </c>
      <c r="L130" s="44"/>
      <c r="M130" s="225" t="s">
        <v>1</v>
      </c>
      <c r="N130" s="226" t="s">
        <v>38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2153</v>
      </c>
      <c r="AT130" s="229" t="s">
        <v>156</v>
      </c>
      <c r="AU130" s="229" t="s">
        <v>83</v>
      </c>
      <c r="AY130" s="17" t="s">
        <v>154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81</v>
      </c>
      <c r="BK130" s="230">
        <f>ROUND(I130*H130,2)</f>
        <v>0</v>
      </c>
      <c r="BL130" s="17" t="s">
        <v>2153</v>
      </c>
      <c r="BM130" s="229" t="s">
        <v>2166</v>
      </c>
    </row>
    <row r="131" s="2" customFormat="1">
      <c r="A131" s="38"/>
      <c r="B131" s="39"/>
      <c r="C131" s="40"/>
      <c r="D131" s="231" t="s">
        <v>163</v>
      </c>
      <c r="E131" s="40"/>
      <c r="F131" s="232" t="s">
        <v>2165</v>
      </c>
      <c r="G131" s="40"/>
      <c r="H131" s="40"/>
      <c r="I131" s="233"/>
      <c r="J131" s="40"/>
      <c r="K131" s="40"/>
      <c r="L131" s="44"/>
      <c r="M131" s="234"/>
      <c r="N131" s="235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163</v>
      </c>
      <c r="AU131" s="17" t="s">
        <v>83</v>
      </c>
    </row>
    <row r="132" s="12" customFormat="1" ht="22.8" customHeight="1">
      <c r="A132" s="12"/>
      <c r="B132" s="202"/>
      <c r="C132" s="203"/>
      <c r="D132" s="204" t="s">
        <v>72</v>
      </c>
      <c r="E132" s="216" t="s">
        <v>2167</v>
      </c>
      <c r="F132" s="216" t="s">
        <v>2033</v>
      </c>
      <c r="G132" s="203"/>
      <c r="H132" s="203"/>
      <c r="I132" s="206"/>
      <c r="J132" s="217">
        <f>BK132</f>
        <v>0</v>
      </c>
      <c r="K132" s="203"/>
      <c r="L132" s="208"/>
      <c r="M132" s="209"/>
      <c r="N132" s="210"/>
      <c r="O132" s="210"/>
      <c r="P132" s="211">
        <f>SUM(P133:P136)</f>
        <v>0</v>
      </c>
      <c r="Q132" s="210"/>
      <c r="R132" s="211">
        <f>SUM(R133:R136)</f>
        <v>0</v>
      </c>
      <c r="S132" s="210"/>
      <c r="T132" s="212">
        <f>SUM(T133:T136)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3" t="s">
        <v>180</v>
      </c>
      <c r="AT132" s="214" t="s">
        <v>72</v>
      </c>
      <c r="AU132" s="214" t="s">
        <v>81</v>
      </c>
      <c r="AY132" s="213" t="s">
        <v>154</v>
      </c>
      <c r="BK132" s="215">
        <f>SUM(BK133:BK136)</f>
        <v>0</v>
      </c>
    </row>
    <row r="133" s="2" customFormat="1" ht="16.5" customHeight="1">
      <c r="A133" s="38"/>
      <c r="B133" s="39"/>
      <c r="C133" s="218" t="s">
        <v>180</v>
      </c>
      <c r="D133" s="218" t="s">
        <v>156</v>
      </c>
      <c r="E133" s="219" t="s">
        <v>2168</v>
      </c>
      <c r="F133" s="220" t="s">
        <v>2169</v>
      </c>
      <c r="G133" s="221" t="s">
        <v>1370</v>
      </c>
      <c r="H133" s="222">
        <v>1</v>
      </c>
      <c r="I133" s="223"/>
      <c r="J133" s="224">
        <f>ROUND(I133*H133,2)</f>
        <v>0</v>
      </c>
      <c r="K133" s="220" t="s">
        <v>160</v>
      </c>
      <c r="L133" s="44"/>
      <c r="M133" s="225" t="s">
        <v>1</v>
      </c>
      <c r="N133" s="226" t="s">
        <v>38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2153</v>
      </c>
      <c r="AT133" s="229" t="s">
        <v>156</v>
      </c>
      <c r="AU133" s="229" t="s">
        <v>83</v>
      </c>
      <c r="AY133" s="17" t="s">
        <v>154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81</v>
      </c>
      <c r="BK133" s="230">
        <f>ROUND(I133*H133,2)</f>
        <v>0</v>
      </c>
      <c r="BL133" s="17" t="s">
        <v>2153</v>
      </c>
      <c r="BM133" s="229" t="s">
        <v>2170</v>
      </c>
    </row>
    <row r="134" s="2" customFormat="1">
      <c r="A134" s="38"/>
      <c r="B134" s="39"/>
      <c r="C134" s="40"/>
      <c r="D134" s="231" t="s">
        <v>163</v>
      </c>
      <c r="E134" s="40"/>
      <c r="F134" s="232" t="s">
        <v>2169</v>
      </c>
      <c r="G134" s="40"/>
      <c r="H134" s="40"/>
      <c r="I134" s="233"/>
      <c r="J134" s="40"/>
      <c r="K134" s="40"/>
      <c r="L134" s="44"/>
      <c r="M134" s="234"/>
      <c r="N134" s="235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163</v>
      </c>
      <c r="AU134" s="17" t="s">
        <v>83</v>
      </c>
    </row>
    <row r="135" s="2" customFormat="1" ht="16.5" customHeight="1">
      <c r="A135" s="38"/>
      <c r="B135" s="39"/>
      <c r="C135" s="218" t="s">
        <v>188</v>
      </c>
      <c r="D135" s="218" t="s">
        <v>156</v>
      </c>
      <c r="E135" s="219" t="s">
        <v>2171</v>
      </c>
      <c r="F135" s="220" t="s">
        <v>2172</v>
      </c>
      <c r="G135" s="221" t="s">
        <v>1370</v>
      </c>
      <c r="H135" s="222">
        <v>1</v>
      </c>
      <c r="I135" s="223"/>
      <c r="J135" s="224">
        <f>ROUND(I135*H135,2)</f>
        <v>0</v>
      </c>
      <c r="K135" s="220" t="s">
        <v>160</v>
      </c>
      <c r="L135" s="44"/>
      <c r="M135" s="225" t="s">
        <v>1</v>
      </c>
      <c r="N135" s="226" t="s">
        <v>38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2153</v>
      </c>
      <c r="AT135" s="229" t="s">
        <v>156</v>
      </c>
      <c r="AU135" s="229" t="s">
        <v>83</v>
      </c>
      <c r="AY135" s="17" t="s">
        <v>154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81</v>
      </c>
      <c r="BK135" s="230">
        <f>ROUND(I135*H135,2)</f>
        <v>0</v>
      </c>
      <c r="BL135" s="17" t="s">
        <v>2153</v>
      </c>
      <c r="BM135" s="229" t="s">
        <v>2173</v>
      </c>
    </row>
    <row r="136" s="2" customFormat="1">
      <c r="A136" s="38"/>
      <c r="B136" s="39"/>
      <c r="C136" s="40"/>
      <c r="D136" s="231" t="s">
        <v>163</v>
      </c>
      <c r="E136" s="40"/>
      <c r="F136" s="232" t="s">
        <v>2172</v>
      </c>
      <c r="G136" s="40"/>
      <c r="H136" s="40"/>
      <c r="I136" s="233"/>
      <c r="J136" s="40"/>
      <c r="K136" s="40"/>
      <c r="L136" s="44"/>
      <c r="M136" s="280"/>
      <c r="N136" s="281"/>
      <c r="O136" s="282"/>
      <c r="P136" s="282"/>
      <c r="Q136" s="282"/>
      <c r="R136" s="282"/>
      <c r="S136" s="282"/>
      <c r="T136" s="283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163</v>
      </c>
      <c r="AU136" s="17" t="s">
        <v>83</v>
      </c>
    </row>
    <row r="137" s="2" customFormat="1" ht="6.96" customHeight="1">
      <c r="A137" s="38"/>
      <c r="B137" s="66"/>
      <c r="C137" s="67"/>
      <c r="D137" s="67"/>
      <c r="E137" s="67"/>
      <c r="F137" s="67"/>
      <c r="G137" s="67"/>
      <c r="H137" s="67"/>
      <c r="I137" s="67"/>
      <c r="J137" s="67"/>
      <c r="K137" s="67"/>
      <c r="L137" s="44"/>
      <c r="M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</sheetData>
  <sheetProtection sheet="1" autoFilter="0" formatColumns="0" formatRows="0" objects="1" scenarios="1" spinCount="100000" saltValue="KIx7wUyjWHk/aWgt7WcJPqDMCa+QJxdz+58+2AnuV/RAIH6bzfW/tnrGIEpvfi8nzrJfHoMOz0rdSQFpUG0GQA==" hashValue="gZirdGSkltZGP4KFQkg5KqKCpIuNMrMVE7Cp7IDXDjLcDGInp5q7jCsbXE2Tjca2p7R2Vp36fj8xVjCfiCmKHQ==" algorithmName="SHA-512" password="CC35"/>
  <autoFilter ref="C119:K136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114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Frigoexim, SO 105 Kotelna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115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116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13. 1. 2026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ROUND(J133,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ROUND((SUM(BE133:BE426)),  2)</f>
        <v>0</v>
      </c>
      <c r="G33" s="38"/>
      <c r="H33" s="38"/>
      <c r="I33" s="155">
        <v>0.20999999999999999</v>
      </c>
      <c r="J33" s="154">
        <f>ROUND(((SUM(BE133:BE426))*I33),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ROUND((SUM(BF133:BF426)),  2)</f>
        <v>0</v>
      </c>
      <c r="G34" s="38"/>
      <c r="H34" s="38"/>
      <c r="I34" s="155">
        <v>0.12</v>
      </c>
      <c r="J34" s="154">
        <f>ROUND(((SUM(BF133:BF426))*I34),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ROUND((SUM(BG133:BG426)),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ROUND((SUM(BH133:BH426)),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ROUND((SUM(BI133:BI426)),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Frigoexim, SO 105 Kotelna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115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Stavební část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13. 1. 2026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118</v>
      </c>
      <c r="D94" s="176"/>
      <c r="E94" s="176"/>
      <c r="F94" s="176"/>
      <c r="G94" s="176"/>
      <c r="H94" s="176"/>
      <c r="I94" s="176"/>
      <c r="J94" s="177" t="s">
        <v>119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120</v>
      </c>
      <c r="D96" s="40"/>
      <c r="E96" s="40"/>
      <c r="F96" s="40"/>
      <c r="G96" s="40"/>
      <c r="H96" s="40"/>
      <c r="I96" s="40"/>
      <c r="J96" s="110">
        <f>J133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121</v>
      </c>
    </row>
    <row r="97" s="9" customFormat="1" ht="24.96" customHeight="1">
      <c r="A97" s="9"/>
      <c r="B97" s="179"/>
      <c r="C97" s="180"/>
      <c r="D97" s="181" t="s">
        <v>122</v>
      </c>
      <c r="E97" s="182"/>
      <c r="F97" s="182"/>
      <c r="G97" s="182"/>
      <c r="H97" s="182"/>
      <c r="I97" s="182"/>
      <c r="J97" s="183">
        <f>J134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123</v>
      </c>
      <c r="E98" s="188"/>
      <c r="F98" s="188"/>
      <c r="G98" s="188"/>
      <c r="H98" s="188"/>
      <c r="I98" s="188"/>
      <c r="J98" s="189">
        <f>J135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124</v>
      </c>
      <c r="E99" s="188"/>
      <c r="F99" s="188"/>
      <c r="G99" s="188"/>
      <c r="H99" s="188"/>
      <c r="I99" s="188"/>
      <c r="J99" s="189">
        <f>J145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125</v>
      </c>
      <c r="E100" s="188"/>
      <c r="F100" s="188"/>
      <c r="G100" s="188"/>
      <c r="H100" s="188"/>
      <c r="I100" s="188"/>
      <c r="J100" s="189">
        <f>J175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126</v>
      </c>
      <c r="E101" s="188"/>
      <c r="F101" s="188"/>
      <c r="G101" s="188"/>
      <c r="H101" s="188"/>
      <c r="I101" s="188"/>
      <c r="J101" s="189">
        <f>J194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127</v>
      </c>
      <c r="E102" s="188"/>
      <c r="F102" s="188"/>
      <c r="G102" s="188"/>
      <c r="H102" s="188"/>
      <c r="I102" s="188"/>
      <c r="J102" s="189">
        <f>J210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128</v>
      </c>
      <c r="E103" s="188"/>
      <c r="F103" s="188"/>
      <c r="G103" s="188"/>
      <c r="H103" s="188"/>
      <c r="I103" s="188"/>
      <c r="J103" s="189">
        <f>J243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129</v>
      </c>
      <c r="E104" s="188"/>
      <c r="F104" s="188"/>
      <c r="G104" s="188"/>
      <c r="H104" s="188"/>
      <c r="I104" s="188"/>
      <c r="J104" s="189">
        <f>J288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130</v>
      </c>
      <c r="E105" s="188"/>
      <c r="F105" s="188"/>
      <c r="G105" s="188"/>
      <c r="H105" s="188"/>
      <c r="I105" s="188"/>
      <c r="J105" s="189">
        <f>J300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9"/>
      <c r="C106" s="180"/>
      <c r="D106" s="181" t="s">
        <v>131</v>
      </c>
      <c r="E106" s="182"/>
      <c r="F106" s="182"/>
      <c r="G106" s="182"/>
      <c r="H106" s="182"/>
      <c r="I106" s="182"/>
      <c r="J106" s="183">
        <f>J303</f>
        <v>0</v>
      </c>
      <c r="K106" s="180"/>
      <c r="L106" s="18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5"/>
      <c r="C107" s="186"/>
      <c r="D107" s="187" t="s">
        <v>132</v>
      </c>
      <c r="E107" s="188"/>
      <c r="F107" s="188"/>
      <c r="G107" s="188"/>
      <c r="H107" s="188"/>
      <c r="I107" s="188"/>
      <c r="J107" s="189">
        <f>J304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133</v>
      </c>
      <c r="E108" s="188"/>
      <c r="F108" s="188"/>
      <c r="G108" s="188"/>
      <c r="H108" s="188"/>
      <c r="I108" s="188"/>
      <c r="J108" s="189">
        <f>J327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134</v>
      </c>
      <c r="E109" s="188"/>
      <c r="F109" s="188"/>
      <c r="G109" s="188"/>
      <c r="H109" s="188"/>
      <c r="I109" s="188"/>
      <c r="J109" s="189">
        <f>J369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5"/>
      <c r="C110" s="186"/>
      <c r="D110" s="187" t="s">
        <v>135</v>
      </c>
      <c r="E110" s="188"/>
      <c r="F110" s="188"/>
      <c r="G110" s="188"/>
      <c r="H110" s="188"/>
      <c r="I110" s="188"/>
      <c r="J110" s="189">
        <f>J393</f>
        <v>0</v>
      </c>
      <c r="K110" s="186"/>
      <c r="L110" s="19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5"/>
      <c r="C111" s="186"/>
      <c r="D111" s="187" t="s">
        <v>136</v>
      </c>
      <c r="E111" s="188"/>
      <c r="F111" s="188"/>
      <c r="G111" s="188"/>
      <c r="H111" s="188"/>
      <c r="I111" s="188"/>
      <c r="J111" s="189">
        <f>J400</f>
        <v>0</v>
      </c>
      <c r="K111" s="186"/>
      <c r="L111" s="19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5"/>
      <c r="C112" s="186"/>
      <c r="D112" s="187" t="s">
        <v>137</v>
      </c>
      <c r="E112" s="188"/>
      <c r="F112" s="188"/>
      <c r="G112" s="188"/>
      <c r="H112" s="188"/>
      <c r="I112" s="188"/>
      <c r="J112" s="189">
        <f>J409</f>
        <v>0</v>
      </c>
      <c r="K112" s="186"/>
      <c r="L112" s="19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5"/>
      <c r="C113" s="186"/>
      <c r="D113" s="187" t="s">
        <v>138</v>
      </c>
      <c r="E113" s="188"/>
      <c r="F113" s="188"/>
      <c r="G113" s="188"/>
      <c r="H113" s="188"/>
      <c r="I113" s="188"/>
      <c r="J113" s="189">
        <f>J419</f>
        <v>0</v>
      </c>
      <c r="K113" s="186"/>
      <c r="L113" s="19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2" customFormat="1" ht="21.84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66"/>
      <c r="C115" s="67"/>
      <c r="D115" s="67"/>
      <c r="E115" s="67"/>
      <c r="F115" s="67"/>
      <c r="G115" s="67"/>
      <c r="H115" s="67"/>
      <c r="I115" s="67"/>
      <c r="J115" s="67"/>
      <c r="K115" s="67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9" s="2" customFormat="1" ht="6.96" customHeight="1">
      <c r="A119" s="38"/>
      <c r="B119" s="68"/>
      <c r="C119" s="69"/>
      <c r="D119" s="69"/>
      <c r="E119" s="69"/>
      <c r="F119" s="69"/>
      <c r="G119" s="69"/>
      <c r="H119" s="69"/>
      <c r="I119" s="69"/>
      <c r="J119" s="69"/>
      <c r="K119" s="69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4.96" customHeight="1">
      <c r="A120" s="38"/>
      <c r="B120" s="39"/>
      <c r="C120" s="23" t="s">
        <v>139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16</v>
      </c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6.5" customHeight="1">
      <c r="A123" s="38"/>
      <c r="B123" s="39"/>
      <c r="C123" s="40"/>
      <c r="D123" s="40"/>
      <c r="E123" s="174" t="str">
        <f>E7</f>
        <v>Frigoexim, SO 105 Kotelna</v>
      </c>
      <c r="F123" s="32"/>
      <c r="G123" s="32"/>
      <c r="H123" s="32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115</v>
      </c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6.5" customHeight="1">
      <c r="A125" s="38"/>
      <c r="B125" s="39"/>
      <c r="C125" s="40"/>
      <c r="D125" s="40"/>
      <c r="E125" s="76" t="str">
        <f>E9</f>
        <v>01 - Stavební část</v>
      </c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20</v>
      </c>
      <c r="D127" s="40"/>
      <c r="E127" s="40"/>
      <c r="F127" s="27" t="str">
        <f>F12</f>
        <v xml:space="preserve"> </v>
      </c>
      <c r="G127" s="40"/>
      <c r="H127" s="40"/>
      <c r="I127" s="32" t="s">
        <v>22</v>
      </c>
      <c r="J127" s="79" t="str">
        <f>IF(J12="","",J12)</f>
        <v>13. 1. 2026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5.15" customHeight="1">
      <c r="A129" s="38"/>
      <c r="B129" s="39"/>
      <c r="C129" s="32" t="s">
        <v>24</v>
      </c>
      <c r="D129" s="40"/>
      <c r="E129" s="40"/>
      <c r="F129" s="27" t="str">
        <f>E15</f>
        <v xml:space="preserve"> </v>
      </c>
      <c r="G129" s="40"/>
      <c r="H129" s="40"/>
      <c r="I129" s="32" t="s">
        <v>29</v>
      </c>
      <c r="J129" s="36" t="str">
        <f>E21</f>
        <v xml:space="preserve"> 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5.15" customHeight="1">
      <c r="A130" s="38"/>
      <c r="B130" s="39"/>
      <c r="C130" s="32" t="s">
        <v>27</v>
      </c>
      <c r="D130" s="40"/>
      <c r="E130" s="40"/>
      <c r="F130" s="27" t="str">
        <f>IF(E18="","",E18)</f>
        <v>Vyplň údaj</v>
      </c>
      <c r="G130" s="40"/>
      <c r="H130" s="40"/>
      <c r="I130" s="32" t="s">
        <v>31</v>
      </c>
      <c r="J130" s="36" t="str">
        <f>E24</f>
        <v xml:space="preserve"> </v>
      </c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0.32" customHeight="1">
      <c r="A131" s="38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11" customFormat="1" ht="29.28" customHeight="1">
      <c r="A132" s="191"/>
      <c r="B132" s="192"/>
      <c r="C132" s="193" t="s">
        <v>140</v>
      </c>
      <c r="D132" s="194" t="s">
        <v>58</v>
      </c>
      <c r="E132" s="194" t="s">
        <v>54</v>
      </c>
      <c r="F132" s="194" t="s">
        <v>55</v>
      </c>
      <c r="G132" s="194" t="s">
        <v>141</v>
      </c>
      <c r="H132" s="194" t="s">
        <v>142</v>
      </c>
      <c r="I132" s="194" t="s">
        <v>143</v>
      </c>
      <c r="J132" s="194" t="s">
        <v>119</v>
      </c>
      <c r="K132" s="195" t="s">
        <v>144</v>
      </c>
      <c r="L132" s="196"/>
      <c r="M132" s="100" t="s">
        <v>1</v>
      </c>
      <c r="N132" s="101" t="s">
        <v>37</v>
      </c>
      <c r="O132" s="101" t="s">
        <v>145</v>
      </c>
      <c r="P132" s="101" t="s">
        <v>146</v>
      </c>
      <c r="Q132" s="101" t="s">
        <v>147</v>
      </c>
      <c r="R132" s="101" t="s">
        <v>148</v>
      </c>
      <c r="S132" s="101" t="s">
        <v>149</v>
      </c>
      <c r="T132" s="102" t="s">
        <v>150</v>
      </c>
      <c r="U132" s="191"/>
      <c r="V132" s="191"/>
      <c r="W132" s="191"/>
      <c r="X132" s="191"/>
      <c r="Y132" s="191"/>
      <c r="Z132" s="191"/>
      <c r="AA132" s="191"/>
      <c r="AB132" s="191"/>
      <c r="AC132" s="191"/>
      <c r="AD132" s="191"/>
      <c r="AE132" s="191"/>
    </row>
    <row r="133" s="2" customFormat="1" ht="22.8" customHeight="1">
      <c r="A133" s="38"/>
      <c r="B133" s="39"/>
      <c r="C133" s="107" t="s">
        <v>151</v>
      </c>
      <c r="D133" s="40"/>
      <c r="E133" s="40"/>
      <c r="F133" s="40"/>
      <c r="G133" s="40"/>
      <c r="H133" s="40"/>
      <c r="I133" s="40"/>
      <c r="J133" s="197">
        <f>BK133</f>
        <v>0</v>
      </c>
      <c r="K133" s="40"/>
      <c r="L133" s="44"/>
      <c r="M133" s="103"/>
      <c r="N133" s="198"/>
      <c r="O133" s="104"/>
      <c r="P133" s="199">
        <f>P134+P303</f>
        <v>0</v>
      </c>
      <c r="Q133" s="104"/>
      <c r="R133" s="199">
        <f>R134+R303</f>
        <v>381.66805699999998</v>
      </c>
      <c r="S133" s="104"/>
      <c r="T133" s="200">
        <f>T134+T303</f>
        <v>83.888769999999994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72</v>
      </c>
      <c r="AU133" s="17" t="s">
        <v>121</v>
      </c>
      <c r="BK133" s="201">
        <f>BK134+BK303</f>
        <v>0</v>
      </c>
    </row>
    <row r="134" s="12" customFormat="1" ht="25.92" customHeight="1">
      <c r="A134" s="12"/>
      <c r="B134" s="202"/>
      <c r="C134" s="203"/>
      <c r="D134" s="204" t="s">
        <v>72</v>
      </c>
      <c r="E134" s="205" t="s">
        <v>152</v>
      </c>
      <c r="F134" s="205" t="s">
        <v>153</v>
      </c>
      <c r="G134" s="203"/>
      <c r="H134" s="203"/>
      <c r="I134" s="206"/>
      <c r="J134" s="207">
        <f>BK134</f>
        <v>0</v>
      </c>
      <c r="K134" s="203"/>
      <c r="L134" s="208"/>
      <c r="M134" s="209"/>
      <c r="N134" s="210"/>
      <c r="O134" s="210"/>
      <c r="P134" s="211">
        <f>P135+P145+P175+P194+P210+P243+P288+P300</f>
        <v>0</v>
      </c>
      <c r="Q134" s="210"/>
      <c r="R134" s="211">
        <f>R135+R145+R175+R194+R210+R243+R288+R300</f>
        <v>378.32604290999996</v>
      </c>
      <c r="S134" s="210"/>
      <c r="T134" s="212">
        <f>T135+T145+T175+T194+T210+T243+T288+T300</f>
        <v>83.888769999999994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3" t="s">
        <v>81</v>
      </c>
      <c r="AT134" s="214" t="s">
        <v>72</v>
      </c>
      <c r="AU134" s="214" t="s">
        <v>73</v>
      </c>
      <c r="AY134" s="213" t="s">
        <v>154</v>
      </c>
      <c r="BK134" s="215">
        <f>BK135+BK145+BK175+BK194+BK210+BK243+BK288+BK300</f>
        <v>0</v>
      </c>
    </row>
    <row r="135" s="12" customFormat="1" ht="22.8" customHeight="1">
      <c r="A135" s="12"/>
      <c r="B135" s="202"/>
      <c r="C135" s="203"/>
      <c r="D135" s="204" t="s">
        <v>72</v>
      </c>
      <c r="E135" s="216" t="s">
        <v>81</v>
      </c>
      <c r="F135" s="216" t="s">
        <v>155</v>
      </c>
      <c r="G135" s="203"/>
      <c r="H135" s="203"/>
      <c r="I135" s="206"/>
      <c r="J135" s="217">
        <f>BK135</f>
        <v>0</v>
      </c>
      <c r="K135" s="203"/>
      <c r="L135" s="208"/>
      <c r="M135" s="209"/>
      <c r="N135" s="210"/>
      <c r="O135" s="210"/>
      <c r="P135" s="211">
        <f>SUM(P136:P144)</f>
        <v>0</v>
      </c>
      <c r="Q135" s="210"/>
      <c r="R135" s="211">
        <f>SUM(R136:R144)</f>
        <v>0</v>
      </c>
      <c r="S135" s="210"/>
      <c r="T135" s="212">
        <f>SUM(T136:T144)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3" t="s">
        <v>81</v>
      </c>
      <c r="AT135" s="214" t="s">
        <v>72</v>
      </c>
      <c r="AU135" s="214" t="s">
        <v>81</v>
      </c>
      <c r="AY135" s="213" t="s">
        <v>154</v>
      </c>
      <c r="BK135" s="215">
        <f>SUM(BK136:BK144)</f>
        <v>0</v>
      </c>
    </row>
    <row r="136" s="2" customFormat="1" ht="33" customHeight="1">
      <c r="A136" s="38"/>
      <c r="B136" s="39"/>
      <c r="C136" s="218" t="s">
        <v>81</v>
      </c>
      <c r="D136" s="218" t="s">
        <v>156</v>
      </c>
      <c r="E136" s="219" t="s">
        <v>157</v>
      </c>
      <c r="F136" s="220" t="s">
        <v>158</v>
      </c>
      <c r="G136" s="221" t="s">
        <v>159</v>
      </c>
      <c r="H136" s="222">
        <v>48</v>
      </c>
      <c r="I136" s="223"/>
      <c r="J136" s="224">
        <f>ROUND(I136*H136,2)</f>
        <v>0</v>
      </c>
      <c r="K136" s="220" t="s">
        <v>160</v>
      </c>
      <c r="L136" s="44"/>
      <c r="M136" s="225" t="s">
        <v>1</v>
      </c>
      <c r="N136" s="226" t="s">
        <v>38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161</v>
      </c>
      <c r="AT136" s="229" t="s">
        <v>156</v>
      </c>
      <c r="AU136" s="229" t="s">
        <v>83</v>
      </c>
      <c r="AY136" s="17" t="s">
        <v>154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81</v>
      </c>
      <c r="BK136" s="230">
        <f>ROUND(I136*H136,2)</f>
        <v>0</v>
      </c>
      <c r="BL136" s="17" t="s">
        <v>161</v>
      </c>
      <c r="BM136" s="229" t="s">
        <v>162</v>
      </c>
    </row>
    <row r="137" s="2" customFormat="1">
      <c r="A137" s="38"/>
      <c r="B137" s="39"/>
      <c r="C137" s="40"/>
      <c r="D137" s="231" t="s">
        <v>163</v>
      </c>
      <c r="E137" s="40"/>
      <c r="F137" s="232" t="s">
        <v>164</v>
      </c>
      <c r="G137" s="40"/>
      <c r="H137" s="40"/>
      <c r="I137" s="233"/>
      <c r="J137" s="40"/>
      <c r="K137" s="40"/>
      <c r="L137" s="44"/>
      <c r="M137" s="234"/>
      <c r="N137" s="235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163</v>
      </c>
      <c r="AU137" s="17" t="s">
        <v>83</v>
      </c>
    </row>
    <row r="138" s="2" customFormat="1" ht="33" customHeight="1">
      <c r="A138" s="38"/>
      <c r="B138" s="39"/>
      <c r="C138" s="218" t="s">
        <v>83</v>
      </c>
      <c r="D138" s="218" t="s">
        <v>156</v>
      </c>
      <c r="E138" s="219" t="s">
        <v>165</v>
      </c>
      <c r="F138" s="220" t="s">
        <v>166</v>
      </c>
      <c r="G138" s="221" t="s">
        <v>159</v>
      </c>
      <c r="H138" s="222">
        <v>1</v>
      </c>
      <c r="I138" s="223"/>
      <c r="J138" s="224">
        <f>ROUND(I138*H138,2)</f>
        <v>0</v>
      </c>
      <c r="K138" s="220" t="s">
        <v>160</v>
      </c>
      <c r="L138" s="44"/>
      <c r="M138" s="225" t="s">
        <v>1</v>
      </c>
      <c r="N138" s="226" t="s">
        <v>38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161</v>
      </c>
      <c r="AT138" s="229" t="s">
        <v>156</v>
      </c>
      <c r="AU138" s="229" t="s">
        <v>83</v>
      </c>
      <c r="AY138" s="17" t="s">
        <v>154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81</v>
      </c>
      <c r="BK138" s="230">
        <f>ROUND(I138*H138,2)</f>
        <v>0</v>
      </c>
      <c r="BL138" s="17" t="s">
        <v>161</v>
      </c>
      <c r="BM138" s="229" t="s">
        <v>167</v>
      </c>
    </row>
    <row r="139" s="2" customFormat="1">
      <c r="A139" s="38"/>
      <c r="B139" s="39"/>
      <c r="C139" s="40"/>
      <c r="D139" s="231" t="s">
        <v>163</v>
      </c>
      <c r="E139" s="40"/>
      <c r="F139" s="232" t="s">
        <v>168</v>
      </c>
      <c r="G139" s="40"/>
      <c r="H139" s="40"/>
      <c r="I139" s="233"/>
      <c r="J139" s="40"/>
      <c r="K139" s="40"/>
      <c r="L139" s="44"/>
      <c r="M139" s="234"/>
      <c r="N139" s="235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163</v>
      </c>
      <c r="AU139" s="17" t="s">
        <v>83</v>
      </c>
    </row>
    <row r="140" s="2" customFormat="1" ht="33" customHeight="1">
      <c r="A140" s="38"/>
      <c r="B140" s="39"/>
      <c r="C140" s="218" t="s">
        <v>169</v>
      </c>
      <c r="D140" s="218" t="s">
        <v>156</v>
      </c>
      <c r="E140" s="219" t="s">
        <v>170</v>
      </c>
      <c r="F140" s="220" t="s">
        <v>171</v>
      </c>
      <c r="G140" s="221" t="s">
        <v>159</v>
      </c>
      <c r="H140" s="222">
        <v>21.184000000000001</v>
      </c>
      <c r="I140" s="223"/>
      <c r="J140" s="224">
        <f>ROUND(I140*H140,2)</f>
        <v>0</v>
      </c>
      <c r="K140" s="220" t="s">
        <v>160</v>
      </c>
      <c r="L140" s="44"/>
      <c r="M140" s="225" t="s">
        <v>1</v>
      </c>
      <c r="N140" s="226" t="s">
        <v>38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161</v>
      </c>
      <c r="AT140" s="229" t="s">
        <v>156</v>
      </c>
      <c r="AU140" s="229" t="s">
        <v>83</v>
      </c>
      <c r="AY140" s="17" t="s">
        <v>154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81</v>
      </c>
      <c r="BK140" s="230">
        <f>ROUND(I140*H140,2)</f>
        <v>0</v>
      </c>
      <c r="BL140" s="17" t="s">
        <v>161</v>
      </c>
      <c r="BM140" s="229" t="s">
        <v>172</v>
      </c>
    </row>
    <row r="141" s="2" customFormat="1">
      <c r="A141" s="38"/>
      <c r="B141" s="39"/>
      <c r="C141" s="40"/>
      <c r="D141" s="231" t="s">
        <v>163</v>
      </c>
      <c r="E141" s="40"/>
      <c r="F141" s="232" t="s">
        <v>173</v>
      </c>
      <c r="G141" s="40"/>
      <c r="H141" s="40"/>
      <c r="I141" s="233"/>
      <c r="J141" s="40"/>
      <c r="K141" s="40"/>
      <c r="L141" s="44"/>
      <c r="M141" s="234"/>
      <c r="N141" s="235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163</v>
      </c>
      <c r="AU141" s="17" t="s">
        <v>83</v>
      </c>
    </row>
    <row r="142" s="13" customFormat="1">
      <c r="A142" s="13"/>
      <c r="B142" s="236"/>
      <c r="C142" s="237"/>
      <c r="D142" s="231" t="s">
        <v>174</v>
      </c>
      <c r="E142" s="238" t="s">
        <v>1</v>
      </c>
      <c r="F142" s="239" t="s">
        <v>175</v>
      </c>
      <c r="G142" s="237"/>
      <c r="H142" s="240">
        <v>21.184000000000001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174</v>
      </c>
      <c r="AU142" s="246" t="s">
        <v>83</v>
      </c>
      <c r="AV142" s="13" t="s">
        <v>83</v>
      </c>
      <c r="AW142" s="13" t="s">
        <v>30</v>
      </c>
      <c r="AX142" s="13" t="s">
        <v>81</v>
      </c>
      <c r="AY142" s="246" t="s">
        <v>154</v>
      </c>
    </row>
    <row r="143" s="2" customFormat="1" ht="24.15" customHeight="1">
      <c r="A143" s="38"/>
      <c r="B143" s="39"/>
      <c r="C143" s="218" t="s">
        <v>161</v>
      </c>
      <c r="D143" s="218" t="s">
        <v>156</v>
      </c>
      <c r="E143" s="219" t="s">
        <v>176</v>
      </c>
      <c r="F143" s="220" t="s">
        <v>177</v>
      </c>
      <c r="G143" s="221" t="s">
        <v>159</v>
      </c>
      <c r="H143" s="222">
        <v>48</v>
      </c>
      <c r="I143" s="223"/>
      <c r="J143" s="224">
        <f>ROUND(I143*H143,2)</f>
        <v>0</v>
      </c>
      <c r="K143" s="220" t="s">
        <v>1</v>
      </c>
      <c r="L143" s="44"/>
      <c r="M143" s="225" t="s">
        <v>1</v>
      </c>
      <c r="N143" s="226" t="s">
        <v>38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161</v>
      </c>
      <c r="AT143" s="229" t="s">
        <v>156</v>
      </c>
      <c r="AU143" s="229" t="s">
        <v>83</v>
      </c>
      <c r="AY143" s="17" t="s">
        <v>154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81</v>
      </c>
      <c r="BK143" s="230">
        <f>ROUND(I143*H143,2)</f>
        <v>0</v>
      </c>
      <c r="BL143" s="17" t="s">
        <v>161</v>
      </c>
      <c r="BM143" s="229" t="s">
        <v>178</v>
      </c>
    </row>
    <row r="144" s="2" customFormat="1">
      <c r="A144" s="38"/>
      <c r="B144" s="39"/>
      <c r="C144" s="40"/>
      <c r="D144" s="231" t="s">
        <v>163</v>
      </c>
      <c r="E144" s="40"/>
      <c r="F144" s="232" t="s">
        <v>177</v>
      </c>
      <c r="G144" s="40"/>
      <c r="H144" s="40"/>
      <c r="I144" s="233"/>
      <c r="J144" s="40"/>
      <c r="K144" s="40"/>
      <c r="L144" s="44"/>
      <c r="M144" s="234"/>
      <c r="N144" s="235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163</v>
      </c>
      <c r="AU144" s="17" t="s">
        <v>83</v>
      </c>
    </row>
    <row r="145" s="12" customFormat="1" ht="22.8" customHeight="1">
      <c r="A145" s="12"/>
      <c r="B145" s="202"/>
      <c r="C145" s="203"/>
      <c r="D145" s="204" t="s">
        <v>72</v>
      </c>
      <c r="E145" s="216" t="s">
        <v>83</v>
      </c>
      <c r="F145" s="216" t="s">
        <v>179</v>
      </c>
      <c r="G145" s="203"/>
      <c r="H145" s="203"/>
      <c r="I145" s="206"/>
      <c r="J145" s="217">
        <f>BK145</f>
        <v>0</v>
      </c>
      <c r="K145" s="203"/>
      <c r="L145" s="208"/>
      <c r="M145" s="209"/>
      <c r="N145" s="210"/>
      <c r="O145" s="210"/>
      <c r="P145" s="211">
        <f>SUM(P146:P174)</f>
        <v>0</v>
      </c>
      <c r="Q145" s="210"/>
      <c r="R145" s="211">
        <f>SUM(R146:R174)</f>
        <v>232.90978357999998</v>
      </c>
      <c r="S145" s="210"/>
      <c r="T145" s="212">
        <f>SUM(T146:T174)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3" t="s">
        <v>81</v>
      </c>
      <c r="AT145" s="214" t="s">
        <v>72</v>
      </c>
      <c r="AU145" s="214" t="s">
        <v>81</v>
      </c>
      <c r="AY145" s="213" t="s">
        <v>154</v>
      </c>
      <c r="BK145" s="215">
        <f>SUM(BK146:BK174)</f>
        <v>0</v>
      </c>
    </row>
    <row r="146" s="2" customFormat="1" ht="24.15" customHeight="1">
      <c r="A146" s="38"/>
      <c r="B146" s="39"/>
      <c r="C146" s="218" t="s">
        <v>180</v>
      </c>
      <c r="D146" s="218" t="s">
        <v>156</v>
      </c>
      <c r="E146" s="219" t="s">
        <v>181</v>
      </c>
      <c r="F146" s="220" t="s">
        <v>182</v>
      </c>
      <c r="G146" s="221" t="s">
        <v>159</v>
      </c>
      <c r="H146" s="222">
        <v>31.992000000000001</v>
      </c>
      <c r="I146" s="223"/>
      <c r="J146" s="224">
        <f>ROUND(I146*H146,2)</f>
        <v>0</v>
      </c>
      <c r="K146" s="220" t="s">
        <v>160</v>
      </c>
      <c r="L146" s="44"/>
      <c r="M146" s="225" t="s">
        <v>1</v>
      </c>
      <c r="N146" s="226" t="s">
        <v>38</v>
      </c>
      <c r="O146" s="91"/>
      <c r="P146" s="227">
        <f>O146*H146</f>
        <v>0</v>
      </c>
      <c r="Q146" s="227">
        <v>2.1600000000000001</v>
      </c>
      <c r="R146" s="227">
        <f>Q146*H146</f>
        <v>69.102720000000005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161</v>
      </c>
      <c r="AT146" s="229" t="s">
        <v>156</v>
      </c>
      <c r="AU146" s="229" t="s">
        <v>83</v>
      </c>
      <c r="AY146" s="17" t="s">
        <v>154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81</v>
      </c>
      <c r="BK146" s="230">
        <f>ROUND(I146*H146,2)</f>
        <v>0</v>
      </c>
      <c r="BL146" s="17" t="s">
        <v>161</v>
      </c>
      <c r="BM146" s="229" t="s">
        <v>183</v>
      </c>
    </row>
    <row r="147" s="2" customFormat="1">
      <c r="A147" s="38"/>
      <c r="B147" s="39"/>
      <c r="C147" s="40"/>
      <c r="D147" s="231" t="s">
        <v>163</v>
      </c>
      <c r="E147" s="40"/>
      <c r="F147" s="232" t="s">
        <v>184</v>
      </c>
      <c r="G147" s="40"/>
      <c r="H147" s="40"/>
      <c r="I147" s="233"/>
      <c r="J147" s="40"/>
      <c r="K147" s="40"/>
      <c r="L147" s="44"/>
      <c r="M147" s="234"/>
      <c r="N147" s="235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163</v>
      </c>
      <c r="AU147" s="17" t="s">
        <v>83</v>
      </c>
    </row>
    <row r="148" s="13" customFormat="1">
      <c r="A148" s="13"/>
      <c r="B148" s="236"/>
      <c r="C148" s="237"/>
      <c r="D148" s="231" t="s">
        <v>174</v>
      </c>
      <c r="E148" s="238" t="s">
        <v>1</v>
      </c>
      <c r="F148" s="239" t="s">
        <v>185</v>
      </c>
      <c r="G148" s="237"/>
      <c r="H148" s="240">
        <v>24.542000000000002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6" t="s">
        <v>174</v>
      </c>
      <c r="AU148" s="246" t="s">
        <v>83</v>
      </c>
      <c r="AV148" s="13" t="s">
        <v>83</v>
      </c>
      <c r="AW148" s="13" t="s">
        <v>30</v>
      </c>
      <c r="AX148" s="13" t="s">
        <v>73</v>
      </c>
      <c r="AY148" s="246" t="s">
        <v>154</v>
      </c>
    </row>
    <row r="149" s="13" customFormat="1">
      <c r="A149" s="13"/>
      <c r="B149" s="236"/>
      <c r="C149" s="237"/>
      <c r="D149" s="231" t="s">
        <v>174</v>
      </c>
      <c r="E149" s="238" t="s">
        <v>1</v>
      </c>
      <c r="F149" s="239" t="s">
        <v>186</v>
      </c>
      <c r="G149" s="237"/>
      <c r="H149" s="240">
        <v>7.4500000000000002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6" t="s">
        <v>174</v>
      </c>
      <c r="AU149" s="246" t="s">
        <v>83</v>
      </c>
      <c r="AV149" s="13" t="s">
        <v>83</v>
      </c>
      <c r="AW149" s="13" t="s">
        <v>30</v>
      </c>
      <c r="AX149" s="13" t="s">
        <v>73</v>
      </c>
      <c r="AY149" s="246" t="s">
        <v>154</v>
      </c>
    </row>
    <row r="150" s="14" customFormat="1">
      <c r="A150" s="14"/>
      <c r="B150" s="247"/>
      <c r="C150" s="248"/>
      <c r="D150" s="231" t="s">
        <v>174</v>
      </c>
      <c r="E150" s="249" t="s">
        <v>1</v>
      </c>
      <c r="F150" s="250" t="s">
        <v>187</v>
      </c>
      <c r="G150" s="248"/>
      <c r="H150" s="251">
        <v>31.992000000000001</v>
      </c>
      <c r="I150" s="252"/>
      <c r="J150" s="248"/>
      <c r="K150" s="248"/>
      <c r="L150" s="253"/>
      <c r="M150" s="254"/>
      <c r="N150" s="255"/>
      <c r="O150" s="255"/>
      <c r="P150" s="255"/>
      <c r="Q150" s="255"/>
      <c r="R150" s="255"/>
      <c r="S150" s="255"/>
      <c r="T150" s="25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7" t="s">
        <v>174</v>
      </c>
      <c r="AU150" s="257" t="s">
        <v>83</v>
      </c>
      <c r="AV150" s="14" t="s">
        <v>161</v>
      </c>
      <c r="AW150" s="14" t="s">
        <v>30</v>
      </c>
      <c r="AX150" s="14" t="s">
        <v>81</v>
      </c>
      <c r="AY150" s="257" t="s">
        <v>154</v>
      </c>
    </row>
    <row r="151" s="2" customFormat="1" ht="24.15" customHeight="1">
      <c r="A151" s="38"/>
      <c r="B151" s="39"/>
      <c r="C151" s="218" t="s">
        <v>188</v>
      </c>
      <c r="D151" s="218" t="s">
        <v>156</v>
      </c>
      <c r="E151" s="219" t="s">
        <v>189</v>
      </c>
      <c r="F151" s="220" t="s">
        <v>190</v>
      </c>
      <c r="G151" s="221" t="s">
        <v>159</v>
      </c>
      <c r="H151" s="222">
        <v>5.4870000000000001</v>
      </c>
      <c r="I151" s="223"/>
      <c r="J151" s="224">
        <f>ROUND(I151*H151,2)</f>
        <v>0</v>
      </c>
      <c r="K151" s="220" t="s">
        <v>160</v>
      </c>
      <c r="L151" s="44"/>
      <c r="M151" s="225" t="s">
        <v>1</v>
      </c>
      <c r="N151" s="226" t="s">
        <v>38</v>
      </c>
      <c r="O151" s="91"/>
      <c r="P151" s="227">
        <f>O151*H151</f>
        <v>0</v>
      </c>
      <c r="Q151" s="227">
        <v>1.98</v>
      </c>
      <c r="R151" s="227">
        <f>Q151*H151</f>
        <v>10.86426</v>
      </c>
      <c r="S151" s="227">
        <v>0</v>
      </c>
      <c r="T151" s="22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161</v>
      </c>
      <c r="AT151" s="229" t="s">
        <v>156</v>
      </c>
      <c r="AU151" s="229" t="s">
        <v>83</v>
      </c>
      <c r="AY151" s="17" t="s">
        <v>154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81</v>
      </c>
      <c r="BK151" s="230">
        <f>ROUND(I151*H151,2)</f>
        <v>0</v>
      </c>
      <c r="BL151" s="17" t="s">
        <v>161</v>
      </c>
      <c r="BM151" s="229" t="s">
        <v>191</v>
      </c>
    </row>
    <row r="152" s="2" customFormat="1">
      <c r="A152" s="38"/>
      <c r="B152" s="39"/>
      <c r="C152" s="40"/>
      <c r="D152" s="231" t="s">
        <v>163</v>
      </c>
      <c r="E152" s="40"/>
      <c r="F152" s="232" t="s">
        <v>192</v>
      </c>
      <c r="G152" s="40"/>
      <c r="H152" s="40"/>
      <c r="I152" s="233"/>
      <c r="J152" s="40"/>
      <c r="K152" s="40"/>
      <c r="L152" s="44"/>
      <c r="M152" s="234"/>
      <c r="N152" s="235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163</v>
      </c>
      <c r="AU152" s="17" t="s">
        <v>83</v>
      </c>
    </row>
    <row r="153" s="13" customFormat="1">
      <c r="A153" s="13"/>
      <c r="B153" s="236"/>
      <c r="C153" s="237"/>
      <c r="D153" s="231" t="s">
        <v>174</v>
      </c>
      <c r="E153" s="238" t="s">
        <v>1</v>
      </c>
      <c r="F153" s="239" t="s">
        <v>193</v>
      </c>
      <c r="G153" s="237"/>
      <c r="H153" s="240">
        <v>5.4870000000000001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6" t="s">
        <v>174</v>
      </c>
      <c r="AU153" s="246" t="s">
        <v>83</v>
      </c>
      <c r="AV153" s="13" t="s">
        <v>83</v>
      </c>
      <c r="AW153" s="13" t="s">
        <v>30</v>
      </c>
      <c r="AX153" s="13" t="s">
        <v>81</v>
      </c>
      <c r="AY153" s="246" t="s">
        <v>154</v>
      </c>
    </row>
    <row r="154" s="2" customFormat="1" ht="24.15" customHeight="1">
      <c r="A154" s="38"/>
      <c r="B154" s="39"/>
      <c r="C154" s="218" t="s">
        <v>194</v>
      </c>
      <c r="D154" s="218" t="s">
        <v>156</v>
      </c>
      <c r="E154" s="219" t="s">
        <v>195</v>
      </c>
      <c r="F154" s="220" t="s">
        <v>196</v>
      </c>
      <c r="G154" s="221" t="s">
        <v>159</v>
      </c>
      <c r="H154" s="222">
        <v>32.909999999999997</v>
      </c>
      <c r="I154" s="223"/>
      <c r="J154" s="224">
        <f>ROUND(I154*H154,2)</f>
        <v>0</v>
      </c>
      <c r="K154" s="220" t="s">
        <v>160</v>
      </c>
      <c r="L154" s="44"/>
      <c r="M154" s="225" t="s">
        <v>1</v>
      </c>
      <c r="N154" s="226" t="s">
        <v>38</v>
      </c>
      <c r="O154" s="91"/>
      <c r="P154" s="227">
        <f>O154*H154</f>
        <v>0</v>
      </c>
      <c r="Q154" s="227">
        <v>2.5018699999999998</v>
      </c>
      <c r="R154" s="227">
        <f>Q154*H154</f>
        <v>82.336541699999984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161</v>
      </c>
      <c r="AT154" s="229" t="s">
        <v>156</v>
      </c>
      <c r="AU154" s="229" t="s">
        <v>83</v>
      </c>
      <c r="AY154" s="17" t="s">
        <v>154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81</v>
      </c>
      <c r="BK154" s="230">
        <f>ROUND(I154*H154,2)</f>
        <v>0</v>
      </c>
      <c r="BL154" s="17" t="s">
        <v>161</v>
      </c>
      <c r="BM154" s="229" t="s">
        <v>197</v>
      </c>
    </row>
    <row r="155" s="2" customFormat="1">
      <c r="A155" s="38"/>
      <c r="B155" s="39"/>
      <c r="C155" s="40"/>
      <c r="D155" s="231" t="s">
        <v>163</v>
      </c>
      <c r="E155" s="40"/>
      <c r="F155" s="232" t="s">
        <v>198</v>
      </c>
      <c r="G155" s="40"/>
      <c r="H155" s="40"/>
      <c r="I155" s="233"/>
      <c r="J155" s="40"/>
      <c r="K155" s="40"/>
      <c r="L155" s="44"/>
      <c r="M155" s="234"/>
      <c r="N155" s="235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163</v>
      </c>
      <c r="AU155" s="17" t="s">
        <v>83</v>
      </c>
    </row>
    <row r="156" s="13" customFormat="1">
      <c r="A156" s="13"/>
      <c r="B156" s="236"/>
      <c r="C156" s="237"/>
      <c r="D156" s="231" t="s">
        <v>174</v>
      </c>
      <c r="E156" s="238" t="s">
        <v>1</v>
      </c>
      <c r="F156" s="239" t="s">
        <v>199</v>
      </c>
      <c r="G156" s="237"/>
      <c r="H156" s="240">
        <v>32.909999999999997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6" t="s">
        <v>174</v>
      </c>
      <c r="AU156" s="246" t="s">
        <v>83</v>
      </c>
      <c r="AV156" s="13" t="s">
        <v>83</v>
      </c>
      <c r="AW156" s="13" t="s">
        <v>30</v>
      </c>
      <c r="AX156" s="13" t="s">
        <v>73</v>
      </c>
      <c r="AY156" s="246" t="s">
        <v>154</v>
      </c>
    </row>
    <row r="157" s="14" customFormat="1">
      <c r="A157" s="14"/>
      <c r="B157" s="247"/>
      <c r="C157" s="248"/>
      <c r="D157" s="231" t="s">
        <v>174</v>
      </c>
      <c r="E157" s="249" t="s">
        <v>1</v>
      </c>
      <c r="F157" s="250" t="s">
        <v>187</v>
      </c>
      <c r="G157" s="248"/>
      <c r="H157" s="251">
        <v>32.909999999999997</v>
      </c>
      <c r="I157" s="252"/>
      <c r="J157" s="248"/>
      <c r="K157" s="248"/>
      <c r="L157" s="253"/>
      <c r="M157" s="254"/>
      <c r="N157" s="255"/>
      <c r="O157" s="255"/>
      <c r="P157" s="255"/>
      <c r="Q157" s="255"/>
      <c r="R157" s="255"/>
      <c r="S157" s="255"/>
      <c r="T157" s="25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7" t="s">
        <v>174</v>
      </c>
      <c r="AU157" s="257" t="s">
        <v>83</v>
      </c>
      <c r="AV157" s="14" t="s">
        <v>161</v>
      </c>
      <c r="AW157" s="14" t="s">
        <v>30</v>
      </c>
      <c r="AX157" s="14" t="s">
        <v>81</v>
      </c>
      <c r="AY157" s="257" t="s">
        <v>154</v>
      </c>
    </row>
    <row r="158" s="2" customFormat="1" ht="21.75" customHeight="1">
      <c r="A158" s="38"/>
      <c r="B158" s="39"/>
      <c r="C158" s="218" t="s">
        <v>200</v>
      </c>
      <c r="D158" s="218" t="s">
        <v>156</v>
      </c>
      <c r="E158" s="219" t="s">
        <v>201</v>
      </c>
      <c r="F158" s="220" t="s">
        <v>202</v>
      </c>
      <c r="G158" s="221" t="s">
        <v>203</v>
      </c>
      <c r="H158" s="222">
        <v>0.46999999999999997</v>
      </c>
      <c r="I158" s="223"/>
      <c r="J158" s="224">
        <f>ROUND(I158*H158,2)</f>
        <v>0</v>
      </c>
      <c r="K158" s="220" t="s">
        <v>160</v>
      </c>
      <c r="L158" s="44"/>
      <c r="M158" s="225" t="s">
        <v>1</v>
      </c>
      <c r="N158" s="226" t="s">
        <v>38</v>
      </c>
      <c r="O158" s="91"/>
      <c r="P158" s="227">
        <f>O158*H158</f>
        <v>0</v>
      </c>
      <c r="Q158" s="227">
        <v>1.0606199999999999</v>
      </c>
      <c r="R158" s="227">
        <f>Q158*H158</f>
        <v>0.49849139999999992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161</v>
      </c>
      <c r="AT158" s="229" t="s">
        <v>156</v>
      </c>
      <c r="AU158" s="229" t="s">
        <v>83</v>
      </c>
      <c r="AY158" s="17" t="s">
        <v>154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81</v>
      </c>
      <c r="BK158" s="230">
        <f>ROUND(I158*H158,2)</f>
        <v>0</v>
      </c>
      <c r="BL158" s="17" t="s">
        <v>161</v>
      </c>
      <c r="BM158" s="229" t="s">
        <v>204</v>
      </c>
    </row>
    <row r="159" s="2" customFormat="1">
      <c r="A159" s="38"/>
      <c r="B159" s="39"/>
      <c r="C159" s="40"/>
      <c r="D159" s="231" t="s">
        <v>163</v>
      </c>
      <c r="E159" s="40"/>
      <c r="F159" s="232" t="s">
        <v>205</v>
      </c>
      <c r="G159" s="40"/>
      <c r="H159" s="40"/>
      <c r="I159" s="233"/>
      <c r="J159" s="40"/>
      <c r="K159" s="40"/>
      <c r="L159" s="44"/>
      <c r="M159" s="234"/>
      <c r="N159" s="235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163</v>
      </c>
      <c r="AU159" s="17" t="s">
        <v>83</v>
      </c>
    </row>
    <row r="160" s="13" customFormat="1">
      <c r="A160" s="13"/>
      <c r="B160" s="236"/>
      <c r="C160" s="237"/>
      <c r="D160" s="231" t="s">
        <v>174</v>
      </c>
      <c r="E160" s="238" t="s">
        <v>1</v>
      </c>
      <c r="F160" s="239" t="s">
        <v>206</v>
      </c>
      <c r="G160" s="237"/>
      <c r="H160" s="240">
        <v>0.46999999999999997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6" t="s">
        <v>174</v>
      </c>
      <c r="AU160" s="246" t="s">
        <v>83</v>
      </c>
      <c r="AV160" s="13" t="s">
        <v>83</v>
      </c>
      <c r="AW160" s="13" t="s">
        <v>30</v>
      </c>
      <c r="AX160" s="13" t="s">
        <v>81</v>
      </c>
      <c r="AY160" s="246" t="s">
        <v>154</v>
      </c>
    </row>
    <row r="161" s="2" customFormat="1" ht="16.5" customHeight="1">
      <c r="A161" s="38"/>
      <c r="B161" s="39"/>
      <c r="C161" s="218" t="s">
        <v>207</v>
      </c>
      <c r="D161" s="218" t="s">
        <v>156</v>
      </c>
      <c r="E161" s="219" t="s">
        <v>208</v>
      </c>
      <c r="F161" s="220" t="s">
        <v>209</v>
      </c>
      <c r="G161" s="221" t="s">
        <v>203</v>
      </c>
      <c r="H161" s="222">
        <v>2.5710000000000002</v>
      </c>
      <c r="I161" s="223"/>
      <c r="J161" s="224">
        <f>ROUND(I161*H161,2)</f>
        <v>0</v>
      </c>
      <c r="K161" s="220" t="s">
        <v>160</v>
      </c>
      <c r="L161" s="44"/>
      <c r="M161" s="225" t="s">
        <v>1</v>
      </c>
      <c r="N161" s="226" t="s">
        <v>38</v>
      </c>
      <c r="O161" s="91"/>
      <c r="P161" s="227">
        <f>O161*H161</f>
        <v>0</v>
      </c>
      <c r="Q161" s="227">
        <v>1.06277</v>
      </c>
      <c r="R161" s="227">
        <f>Q161*H161</f>
        <v>2.7323816700000001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161</v>
      </c>
      <c r="AT161" s="229" t="s">
        <v>156</v>
      </c>
      <c r="AU161" s="229" t="s">
        <v>83</v>
      </c>
      <c r="AY161" s="17" t="s">
        <v>154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81</v>
      </c>
      <c r="BK161" s="230">
        <f>ROUND(I161*H161,2)</f>
        <v>0</v>
      </c>
      <c r="BL161" s="17" t="s">
        <v>161</v>
      </c>
      <c r="BM161" s="229" t="s">
        <v>210</v>
      </c>
    </row>
    <row r="162" s="2" customFormat="1">
      <c r="A162" s="38"/>
      <c r="B162" s="39"/>
      <c r="C162" s="40"/>
      <c r="D162" s="231" t="s">
        <v>163</v>
      </c>
      <c r="E162" s="40"/>
      <c r="F162" s="232" t="s">
        <v>211</v>
      </c>
      <c r="G162" s="40"/>
      <c r="H162" s="40"/>
      <c r="I162" s="233"/>
      <c r="J162" s="40"/>
      <c r="K162" s="40"/>
      <c r="L162" s="44"/>
      <c r="M162" s="234"/>
      <c r="N162" s="235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163</v>
      </c>
      <c r="AU162" s="17" t="s">
        <v>83</v>
      </c>
    </row>
    <row r="163" s="13" customFormat="1">
      <c r="A163" s="13"/>
      <c r="B163" s="236"/>
      <c r="C163" s="237"/>
      <c r="D163" s="231" t="s">
        <v>174</v>
      </c>
      <c r="E163" s="238" t="s">
        <v>1</v>
      </c>
      <c r="F163" s="239" t="s">
        <v>212</v>
      </c>
      <c r="G163" s="237"/>
      <c r="H163" s="240">
        <v>2.5710000000000002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6" t="s">
        <v>174</v>
      </c>
      <c r="AU163" s="246" t="s">
        <v>83</v>
      </c>
      <c r="AV163" s="13" t="s">
        <v>83</v>
      </c>
      <c r="AW163" s="13" t="s">
        <v>30</v>
      </c>
      <c r="AX163" s="13" t="s">
        <v>81</v>
      </c>
      <c r="AY163" s="246" t="s">
        <v>154</v>
      </c>
    </row>
    <row r="164" s="2" customFormat="1" ht="16.5" customHeight="1">
      <c r="A164" s="38"/>
      <c r="B164" s="39"/>
      <c r="C164" s="218" t="s">
        <v>108</v>
      </c>
      <c r="D164" s="218" t="s">
        <v>156</v>
      </c>
      <c r="E164" s="219" t="s">
        <v>213</v>
      </c>
      <c r="F164" s="220" t="s">
        <v>214</v>
      </c>
      <c r="G164" s="221" t="s">
        <v>159</v>
      </c>
      <c r="H164" s="222">
        <v>29.257999999999999</v>
      </c>
      <c r="I164" s="223"/>
      <c r="J164" s="224">
        <f>ROUND(I164*H164,2)</f>
        <v>0</v>
      </c>
      <c r="K164" s="220" t="s">
        <v>160</v>
      </c>
      <c r="L164" s="44"/>
      <c r="M164" s="225" t="s">
        <v>1</v>
      </c>
      <c r="N164" s="226" t="s">
        <v>38</v>
      </c>
      <c r="O164" s="91"/>
      <c r="P164" s="227">
        <f>O164*H164</f>
        <v>0</v>
      </c>
      <c r="Q164" s="227">
        <v>2.3010199999999998</v>
      </c>
      <c r="R164" s="227">
        <f>Q164*H164</f>
        <v>67.32324315999999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161</v>
      </c>
      <c r="AT164" s="229" t="s">
        <v>156</v>
      </c>
      <c r="AU164" s="229" t="s">
        <v>83</v>
      </c>
      <c r="AY164" s="17" t="s">
        <v>154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81</v>
      </c>
      <c r="BK164" s="230">
        <f>ROUND(I164*H164,2)</f>
        <v>0</v>
      </c>
      <c r="BL164" s="17" t="s">
        <v>161</v>
      </c>
      <c r="BM164" s="229" t="s">
        <v>215</v>
      </c>
    </row>
    <row r="165" s="2" customFormat="1">
      <c r="A165" s="38"/>
      <c r="B165" s="39"/>
      <c r="C165" s="40"/>
      <c r="D165" s="231" t="s">
        <v>163</v>
      </c>
      <c r="E165" s="40"/>
      <c r="F165" s="232" t="s">
        <v>216</v>
      </c>
      <c r="G165" s="40"/>
      <c r="H165" s="40"/>
      <c r="I165" s="233"/>
      <c r="J165" s="40"/>
      <c r="K165" s="40"/>
      <c r="L165" s="44"/>
      <c r="M165" s="234"/>
      <c r="N165" s="235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163</v>
      </c>
      <c r="AU165" s="17" t="s">
        <v>83</v>
      </c>
    </row>
    <row r="166" s="13" customFormat="1">
      <c r="A166" s="13"/>
      <c r="B166" s="236"/>
      <c r="C166" s="237"/>
      <c r="D166" s="231" t="s">
        <v>174</v>
      </c>
      <c r="E166" s="238" t="s">
        <v>1</v>
      </c>
      <c r="F166" s="239" t="s">
        <v>175</v>
      </c>
      <c r="G166" s="237"/>
      <c r="H166" s="240">
        <v>21.184000000000001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6" t="s">
        <v>174</v>
      </c>
      <c r="AU166" s="246" t="s">
        <v>83</v>
      </c>
      <c r="AV166" s="13" t="s">
        <v>83</v>
      </c>
      <c r="AW166" s="13" t="s">
        <v>30</v>
      </c>
      <c r="AX166" s="13" t="s">
        <v>73</v>
      </c>
      <c r="AY166" s="246" t="s">
        <v>154</v>
      </c>
    </row>
    <row r="167" s="13" customFormat="1">
      <c r="A167" s="13"/>
      <c r="B167" s="236"/>
      <c r="C167" s="237"/>
      <c r="D167" s="231" t="s">
        <v>174</v>
      </c>
      <c r="E167" s="238" t="s">
        <v>1</v>
      </c>
      <c r="F167" s="239" t="s">
        <v>217</v>
      </c>
      <c r="G167" s="237"/>
      <c r="H167" s="240">
        <v>3.5569999999999999</v>
      </c>
      <c r="I167" s="241"/>
      <c r="J167" s="237"/>
      <c r="K167" s="237"/>
      <c r="L167" s="242"/>
      <c r="M167" s="243"/>
      <c r="N167" s="244"/>
      <c r="O167" s="244"/>
      <c r="P167" s="244"/>
      <c r="Q167" s="244"/>
      <c r="R167" s="244"/>
      <c r="S167" s="244"/>
      <c r="T167" s="24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6" t="s">
        <v>174</v>
      </c>
      <c r="AU167" s="246" t="s">
        <v>83</v>
      </c>
      <c r="AV167" s="13" t="s">
        <v>83</v>
      </c>
      <c r="AW167" s="13" t="s">
        <v>30</v>
      </c>
      <c r="AX167" s="13" t="s">
        <v>73</v>
      </c>
      <c r="AY167" s="246" t="s">
        <v>154</v>
      </c>
    </row>
    <row r="168" s="13" customFormat="1">
      <c r="A168" s="13"/>
      <c r="B168" s="236"/>
      <c r="C168" s="237"/>
      <c r="D168" s="231" t="s">
        <v>174</v>
      </c>
      <c r="E168" s="238" t="s">
        <v>1</v>
      </c>
      <c r="F168" s="239" t="s">
        <v>218</v>
      </c>
      <c r="G168" s="237"/>
      <c r="H168" s="240">
        <v>4.5170000000000003</v>
      </c>
      <c r="I168" s="241"/>
      <c r="J168" s="237"/>
      <c r="K168" s="237"/>
      <c r="L168" s="242"/>
      <c r="M168" s="243"/>
      <c r="N168" s="244"/>
      <c r="O168" s="244"/>
      <c r="P168" s="244"/>
      <c r="Q168" s="244"/>
      <c r="R168" s="244"/>
      <c r="S168" s="244"/>
      <c r="T168" s="24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6" t="s">
        <v>174</v>
      </c>
      <c r="AU168" s="246" t="s">
        <v>83</v>
      </c>
      <c r="AV168" s="13" t="s">
        <v>83</v>
      </c>
      <c r="AW168" s="13" t="s">
        <v>30</v>
      </c>
      <c r="AX168" s="13" t="s">
        <v>73</v>
      </c>
      <c r="AY168" s="246" t="s">
        <v>154</v>
      </c>
    </row>
    <row r="169" s="14" customFormat="1">
      <c r="A169" s="14"/>
      <c r="B169" s="247"/>
      <c r="C169" s="248"/>
      <c r="D169" s="231" t="s">
        <v>174</v>
      </c>
      <c r="E169" s="249" t="s">
        <v>1</v>
      </c>
      <c r="F169" s="250" t="s">
        <v>187</v>
      </c>
      <c r="G169" s="248"/>
      <c r="H169" s="251">
        <v>29.257999999999999</v>
      </c>
      <c r="I169" s="252"/>
      <c r="J169" s="248"/>
      <c r="K169" s="248"/>
      <c r="L169" s="253"/>
      <c r="M169" s="254"/>
      <c r="N169" s="255"/>
      <c r="O169" s="255"/>
      <c r="P169" s="255"/>
      <c r="Q169" s="255"/>
      <c r="R169" s="255"/>
      <c r="S169" s="255"/>
      <c r="T169" s="25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7" t="s">
        <v>174</v>
      </c>
      <c r="AU169" s="257" t="s">
        <v>83</v>
      </c>
      <c r="AV169" s="14" t="s">
        <v>161</v>
      </c>
      <c r="AW169" s="14" t="s">
        <v>30</v>
      </c>
      <c r="AX169" s="14" t="s">
        <v>81</v>
      </c>
      <c r="AY169" s="257" t="s">
        <v>154</v>
      </c>
    </row>
    <row r="170" s="2" customFormat="1" ht="16.5" customHeight="1">
      <c r="A170" s="38"/>
      <c r="B170" s="39"/>
      <c r="C170" s="218" t="s">
        <v>111</v>
      </c>
      <c r="D170" s="218" t="s">
        <v>156</v>
      </c>
      <c r="E170" s="219" t="s">
        <v>219</v>
      </c>
      <c r="F170" s="220" t="s">
        <v>220</v>
      </c>
      <c r="G170" s="221" t="s">
        <v>221</v>
      </c>
      <c r="H170" s="222">
        <v>19.385000000000002</v>
      </c>
      <c r="I170" s="223"/>
      <c r="J170" s="224">
        <f>ROUND(I170*H170,2)</f>
        <v>0</v>
      </c>
      <c r="K170" s="220" t="s">
        <v>160</v>
      </c>
      <c r="L170" s="44"/>
      <c r="M170" s="225" t="s">
        <v>1</v>
      </c>
      <c r="N170" s="226" t="s">
        <v>38</v>
      </c>
      <c r="O170" s="91"/>
      <c r="P170" s="227">
        <f>O170*H170</f>
        <v>0</v>
      </c>
      <c r="Q170" s="227">
        <v>0.0026900000000000001</v>
      </c>
      <c r="R170" s="227">
        <f>Q170*H170</f>
        <v>0.052145650000000009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161</v>
      </c>
      <c r="AT170" s="229" t="s">
        <v>156</v>
      </c>
      <c r="AU170" s="229" t="s">
        <v>83</v>
      </c>
      <c r="AY170" s="17" t="s">
        <v>154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81</v>
      </c>
      <c r="BK170" s="230">
        <f>ROUND(I170*H170,2)</f>
        <v>0</v>
      </c>
      <c r="BL170" s="17" t="s">
        <v>161</v>
      </c>
      <c r="BM170" s="229" t="s">
        <v>222</v>
      </c>
    </row>
    <row r="171" s="2" customFormat="1">
      <c r="A171" s="38"/>
      <c r="B171" s="39"/>
      <c r="C171" s="40"/>
      <c r="D171" s="231" t="s">
        <v>163</v>
      </c>
      <c r="E171" s="40"/>
      <c r="F171" s="232" t="s">
        <v>223</v>
      </c>
      <c r="G171" s="40"/>
      <c r="H171" s="40"/>
      <c r="I171" s="233"/>
      <c r="J171" s="40"/>
      <c r="K171" s="40"/>
      <c r="L171" s="44"/>
      <c r="M171" s="234"/>
      <c r="N171" s="235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163</v>
      </c>
      <c r="AU171" s="17" t="s">
        <v>83</v>
      </c>
    </row>
    <row r="172" s="13" customFormat="1">
      <c r="A172" s="13"/>
      <c r="B172" s="236"/>
      <c r="C172" s="237"/>
      <c r="D172" s="231" t="s">
        <v>174</v>
      </c>
      <c r="E172" s="238" t="s">
        <v>1</v>
      </c>
      <c r="F172" s="239" t="s">
        <v>224</v>
      </c>
      <c r="G172" s="237"/>
      <c r="H172" s="240">
        <v>11.856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6" t="s">
        <v>174</v>
      </c>
      <c r="AU172" s="246" t="s">
        <v>83</v>
      </c>
      <c r="AV172" s="13" t="s">
        <v>83</v>
      </c>
      <c r="AW172" s="13" t="s">
        <v>30</v>
      </c>
      <c r="AX172" s="13" t="s">
        <v>73</v>
      </c>
      <c r="AY172" s="246" t="s">
        <v>154</v>
      </c>
    </row>
    <row r="173" s="13" customFormat="1">
      <c r="A173" s="13"/>
      <c r="B173" s="236"/>
      <c r="C173" s="237"/>
      <c r="D173" s="231" t="s">
        <v>174</v>
      </c>
      <c r="E173" s="238" t="s">
        <v>1</v>
      </c>
      <c r="F173" s="239" t="s">
        <v>225</v>
      </c>
      <c r="G173" s="237"/>
      <c r="H173" s="240">
        <v>7.5289999999999999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6" t="s">
        <v>174</v>
      </c>
      <c r="AU173" s="246" t="s">
        <v>83</v>
      </c>
      <c r="AV173" s="13" t="s">
        <v>83</v>
      </c>
      <c r="AW173" s="13" t="s">
        <v>30</v>
      </c>
      <c r="AX173" s="13" t="s">
        <v>73</v>
      </c>
      <c r="AY173" s="246" t="s">
        <v>154</v>
      </c>
    </row>
    <row r="174" s="14" customFormat="1">
      <c r="A174" s="14"/>
      <c r="B174" s="247"/>
      <c r="C174" s="248"/>
      <c r="D174" s="231" t="s">
        <v>174</v>
      </c>
      <c r="E174" s="249" t="s">
        <v>1</v>
      </c>
      <c r="F174" s="250" t="s">
        <v>187</v>
      </c>
      <c r="G174" s="248"/>
      <c r="H174" s="251">
        <v>19.384999999999998</v>
      </c>
      <c r="I174" s="252"/>
      <c r="J174" s="248"/>
      <c r="K174" s="248"/>
      <c r="L174" s="253"/>
      <c r="M174" s="254"/>
      <c r="N174" s="255"/>
      <c r="O174" s="255"/>
      <c r="P174" s="255"/>
      <c r="Q174" s="255"/>
      <c r="R174" s="255"/>
      <c r="S174" s="255"/>
      <c r="T174" s="256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7" t="s">
        <v>174</v>
      </c>
      <c r="AU174" s="257" t="s">
        <v>83</v>
      </c>
      <c r="AV174" s="14" t="s">
        <v>161</v>
      </c>
      <c r="AW174" s="14" t="s">
        <v>30</v>
      </c>
      <c r="AX174" s="14" t="s">
        <v>81</v>
      </c>
      <c r="AY174" s="257" t="s">
        <v>154</v>
      </c>
    </row>
    <row r="175" s="12" customFormat="1" ht="22.8" customHeight="1">
      <c r="A175" s="12"/>
      <c r="B175" s="202"/>
      <c r="C175" s="203"/>
      <c r="D175" s="204" t="s">
        <v>72</v>
      </c>
      <c r="E175" s="216" t="s">
        <v>169</v>
      </c>
      <c r="F175" s="216" t="s">
        <v>226</v>
      </c>
      <c r="G175" s="203"/>
      <c r="H175" s="203"/>
      <c r="I175" s="206"/>
      <c r="J175" s="217">
        <f>BK175</f>
        <v>0</v>
      </c>
      <c r="K175" s="203"/>
      <c r="L175" s="208"/>
      <c r="M175" s="209"/>
      <c r="N175" s="210"/>
      <c r="O175" s="210"/>
      <c r="P175" s="211">
        <f>SUM(P176:P193)</f>
        <v>0</v>
      </c>
      <c r="Q175" s="210"/>
      <c r="R175" s="211">
        <f>SUM(R176:R193)</f>
        <v>70.706206520000009</v>
      </c>
      <c r="S175" s="210"/>
      <c r="T175" s="212">
        <f>SUM(T176:T193)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3" t="s">
        <v>81</v>
      </c>
      <c r="AT175" s="214" t="s">
        <v>72</v>
      </c>
      <c r="AU175" s="214" t="s">
        <v>81</v>
      </c>
      <c r="AY175" s="213" t="s">
        <v>154</v>
      </c>
      <c r="BK175" s="215">
        <f>SUM(BK176:BK193)</f>
        <v>0</v>
      </c>
    </row>
    <row r="176" s="2" customFormat="1" ht="33" customHeight="1">
      <c r="A176" s="38"/>
      <c r="B176" s="39"/>
      <c r="C176" s="218" t="s">
        <v>8</v>
      </c>
      <c r="D176" s="218" t="s">
        <v>156</v>
      </c>
      <c r="E176" s="219" t="s">
        <v>227</v>
      </c>
      <c r="F176" s="220" t="s">
        <v>228</v>
      </c>
      <c r="G176" s="221" t="s">
        <v>221</v>
      </c>
      <c r="H176" s="222">
        <v>8</v>
      </c>
      <c r="I176" s="223"/>
      <c r="J176" s="224">
        <f>ROUND(I176*H176,2)</f>
        <v>0</v>
      </c>
      <c r="K176" s="220" t="s">
        <v>160</v>
      </c>
      <c r="L176" s="44"/>
      <c r="M176" s="225" t="s">
        <v>1</v>
      </c>
      <c r="N176" s="226" t="s">
        <v>38</v>
      </c>
      <c r="O176" s="91"/>
      <c r="P176" s="227">
        <f>O176*H176</f>
        <v>0</v>
      </c>
      <c r="Q176" s="227">
        <v>0.34839999999999999</v>
      </c>
      <c r="R176" s="227">
        <f>Q176*H176</f>
        <v>2.7871999999999999</v>
      </c>
      <c r="S176" s="227">
        <v>0</v>
      </c>
      <c r="T176" s="22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9" t="s">
        <v>161</v>
      </c>
      <c r="AT176" s="229" t="s">
        <v>156</v>
      </c>
      <c r="AU176" s="229" t="s">
        <v>83</v>
      </c>
      <c r="AY176" s="17" t="s">
        <v>154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7" t="s">
        <v>81</v>
      </c>
      <c r="BK176" s="230">
        <f>ROUND(I176*H176,2)</f>
        <v>0</v>
      </c>
      <c r="BL176" s="17" t="s">
        <v>161</v>
      </c>
      <c r="BM176" s="229" t="s">
        <v>229</v>
      </c>
    </row>
    <row r="177" s="2" customFormat="1">
      <c r="A177" s="38"/>
      <c r="B177" s="39"/>
      <c r="C177" s="40"/>
      <c r="D177" s="231" t="s">
        <v>163</v>
      </c>
      <c r="E177" s="40"/>
      <c r="F177" s="232" t="s">
        <v>230</v>
      </c>
      <c r="G177" s="40"/>
      <c r="H177" s="40"/>
      <c r="I177" s="233"/>
      <c r="J177" s="40"/>
      <c r="K177" s="40"/>
      <c r="L177" s="44"/>
      <c r="M177" s="234"/>
      <c r="N177" s="235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163</v>
      </c>
      <c r="AU177" s="17" t="s">
        <v>83</v>
      </c>
    </row>
    <row r="178" s="2" customFormat="1" ht="33" customHeight="1">
      <c r="A178" s="38"/>
      <c r="B178" s="39"/>
      <c r="C178" s="218" t="s">
        <v>231</v>
      </c>
      <c r="D178" s="218" t="s">
        <v>156</v>
      </c>
      <c r="E178" s="219" t="s">
        <v>232</v>
      </c>
      <c r="F178" s="220" t="s">
        <v>233</v>
      </c>
      <c r="G178" s="221" t="s">
        <v>221</v>
      </c>
      <c r="H178" s="222">
        <v>38.43</v>
      </c>
      <c r="I178" s="223"/>
      <c r="J178" s="224">
        <f>ROUND(I178*H178,2)</f>
        <v>0</v>
      </c>
      <c r="K178" s="220" t="s">
        <v>160</v>
      </c>
      <c r="L178" s="44"/>
      <c r="M178" s="225" t="s">
        <v>1</v>
      </c>
      <c r="N178" s="226" t="s">
        <v>38</v>
      </c>
      <c r="O178" s="91"/>
      <c r="P178" s="227">
        <f>O178*H178</f>
        <v>0</v>
      </c>
      <c r="Q178" s="227">
        <v>0.20396</v>
      </c>
      <c r="R178" s="227">
        <f>Q178*H178</f>
        <v>7.8381828000000002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161</v>
      </c>
      <c r="AT178" s="229" t="s">
        <v>156</v>
      </c>
      <c r="AU178" s="229" t="s">
        <v>83</v>
      </c>
      <c r="AY178" s="17" t="s">
        <v>154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81</v>
      </c>
      <c r="BK178" s="230">
        <f>ROUND(I178*H178,2)</f>
        <v>0</v>
      </c>
      <c r="BL178" s="17" t="s">
        <v>161</v>
      </c>
      <c r="BM178" s="229" t="s">
        <v>234</v>
      </c>
    </row>
    <row r="179" s="2" customFormat="1">
      <c r="A179" s="38"/>
      <c r="B179" s="39"/>
      <c r="C179" s="40"/>
      <c r="D179" s="231" t="s">
        <v>163</v>
      </c>
      <c r="E179" s="40"/>
      <c r="F179" s="232" t="s">
        <v>235</v>
      </c>
      <c r="G179" s="40"/>
      <c r="H179" s="40"/>
      <c r="I179" s="233"/>
      <c r="J179" s="40"/>
      <c r="K179" s="40"/>
      <c r="L179" s="44"/>
      <c r="M179" s="234"/>
      <c r="N179" s="235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163</v>
      </c>
      <c r="AU179" s="17" t="s">
        <v>83</v>
      </c>
    </row>
    <row r="180" s="2" customFormat="1" ht="33" customHeight="1">
      <c r="A180" s="38"/>
      <c r="B180" s="39"/>
      <c r="C180" s="218" t="s">
        <v>236</v>
      </c>
      <c r="D180" s="218" t="s">
        <v>156</v>
      </c>
      <c r="E180" s="219" t="s">
        <v>237</v>
      </c>
      <c r="F180" s="220" t="s">
        <v>238</v>
      </c>
      <c r="G180" s="221" t="s">
        <v>221</v>
      </c>
      <c r="H180" s="222">
        <v>193.71000000000001</v>
      </c>
      <c r="I180" s="223"/>
      <c r="J180" s="224">
        <f>ROUND(I180*H180,2)</f>
        <v>0</v>
      </c>
      <c r="K180" s="220" t="s">
        <v>160</v>
      </c>
      <c r="L180" s="44"/>
      <c r="M180" s="225" t="s">
        <v>1</v>
      </c>
      <c r="N180" s="226" t="s">
        <v>38</v>
      </c>
      <c r="O180" s="91"/>
      <c r="P180" s="227">
        <f>O180*H180</f>
        <v>0</v>
      </c>
      <c r="Q180" s="227">
        <v>0.29447000000000001</v>
      </c>
      <c r="R180" s="227">
        <f>Q180*H180</f>
        <v>57.041783700000003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161</v>
      </c>
      <c r="AT180" s="229" t="s">
        <v>156</v>
      </c>
      <c r="AU180" s="229" t="s">
        <v>83</v>
      </c>
      <c r="AY180" s="17" t="s">
        <v>154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81</v>
      </c>
      <c r="BK180" s="230">
        <f>ROUND(I180*H180,2)</f>
        <v>0</v>
      </c>
      <c r="BL180" s="17" t="s">
        <v>161</v>
      </c>
      <c r="BM180" s="229" t="s">
        <v>239</v>
      </c>
    </row>
    <row r="181" s="2" customFormat="1">
      <c r="A181" s="38"/>
      <c r="B181" s="39"/>
      <c r="C181" s="40"/>
      <c r="D181" s="231" t="s">
        <v>163</v>
      </c>
      <c r="E181" s="40"/>
      <c r="F181" s="232" t="s">
        <v>240</v>
      </c>
      <c r="G181" s="40"/>
      <c r="H181" s="40"/>
      <c r="I181" s="233"/>
      <c r="J181" s="40"/>
      <c r="K181" s="40"/>
      <c r="L181" s="44"/>
      <c r="M181" s="234"/>
      <c r="N181" s="235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163</v>
      </c>
      <c r="AU181" s="17" t="s">
        <v>83</v>
      </c>
    </row>
    <row r="182" s="2" customFormat="1" ht="24.15" customHeight="1">
      <c r="A182" s="38"/>
      <c r="B182" s="39"/>
      <c r="C182" s="218" t="s">
        <v>241</v>
      </c>
      <c r="D182" s="218" t="s">
        <v>156</v>
      </c>
      <c r="E182" s="219" t="s">
        <v>242</v>
      </c>
      <c r="F182" s="220" t="s">
        <v>243</v>
      </c>
      <c r="G182" s="221" t="s">
        <v>203</v>
      </c>
      <c r="H182" s="222">
        <v>0.109</v>
      </c>
      <c r="I182" s="223"/>
      <c r="J182" s="224">
        <f>ROUND(I182*H182,2)</f>
        <v>0</v>
      </c>
      <c r="K182" s="220" t="s">
        <v>160</v>
      </c>
      <c r="L182" s="44"/>
      <c r="M182" s="225" t="s">
        <v>1</v>
      </c>
      <c r="N182" s="226" t="s">
        <v>38</v>
      </c>
      <c r="O182" s="91"/>
      <c r="P182" s="227">
        <f>O182*H182</f>
        <v>0</v>
      </c>
      <c r="Q182" s="227">
        <v>0.14041999999999999</v>
      </c>
      <c r="R182" s="227">
        <f>Q182*H182</f>
        <v>0.015305779999999998</v>
      </c>
      <c r="S182" s="227">
        <v>0</v>
      </c>
      <c r="T182" s="22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9" t="s">
        <v>161</v>
      </c>
      <c r="AT182" s="229" t="s">
        <v>156</v>
      </c>
      <c r="AU182" s="229" t="s">
        <v>83</v>
      </c>
      <c r="AY182" s="17" t="s">
        <v>154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7" t="s">
        <v>81</v>
      </c>
      <c r="BK182" s="230">
        <f>ROUND(I182*H182,2)</f>
        <v>0</v>
      </c>
      <c r="BL182" s="17" t="s">
        <v>161</v>
      </c>
      <c r="BM182" s="229" t="s">
        <v>244</v>
      </c>
    </row>
    <row r="183" s="2" customFormat="1">
      <c r="A183" s="38"/>
      <c r="B183" s="39"/>
      <c r="C183" s="40"/>
      <c r="D183" s="231" t="s">
        <v>163</v>
      </c>
      <c r="E183" s="40"/>
      <c r="F183" s="232" t="s">
        <v>245</v>
      </c>
      <c r="G183" s="40"/>
      <c r="H183" s="40"/>
      <c r="I183" s="233"/>
      <c r="J183" s="40"/>
      <c r="K183" s="40"/>
      <c r="L183" s="44"/>
      <c r="M183" s="234"/>
      <c r="N183" s="235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163</v>
      </c>
      <c r="AU183" s="17" t="s">
        <v>83</v>
      </c>
    </row>
    <row r="184" s="13" customFormat="1">
      <c r="A184" s="13"/>
      <c r="B184" s="236"/>
      <c r="C184" s="237"/>
      <c r="D184" s="231" t="s">
        <v>174</v>
      </c>
      <c r="E184" s="238" t="s">
        <v>1</v>
      </c>
      <c r="F184" s="239" t="s">
        <v>246</v>
      </c>
      <c r="G184" s="237"/>
      <c r="H184" s="240">
        <v>0.109</v>
      </c>
      <c r="I184" s="241"/>
      <c r="J184" s="237"/>
      <c r="K184" s="237"/>
      <c r="L184" s="242"/>
      <c r="M184" s="243"/>
      <c r="N184" s="244"/>
      <c r="O184" s="244"/>
      <c r="P184" s="244"/>
      <c r="Q184" s="244"/>
      <c r="R184" s="244"/>
      <c r="S184" s="244"/>
      <c r="T184" s="24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6" t="s">
        <v>174</v>
      </c>
      <c r="AU184" s="246" t="s">
        <v>83</v>
      </c>
      <c r="AV184" s="13" t="s">
        <v>83</v>
      </c>
      <c r="AW184" s="13" t="s">
        <v>30</v>
      </c>
      <c r="AX184" s="13" t="s">
        <v>81</v>
      </c>
      <c r="AY184" s="246" t="s">
        <v>154</v>
      </c>
    </row>
    <row r="185" s="2" customFormat="1" ht="21.75" customHeight="1">
      <c r="A185" s="38"/>
      <c r="B185" s="39"/>
      <c r="C185" s="258" t="s">
        <v>247</v>
      </c>
      <c r="D185" s="258" t="s">
        <v>248</v>
      </c>
      <c r="E185" s="259" t="s">
        <v>249</v>
      </c>
      <c r="F185" s="260" t="s">
        <v>250</v>
      </c>
      <c r="G185" s="261" t="s">
        <v>203</v>
      </c>
      <c r="H185" s="262">
        <v>0.109</v>
      </c>
      <c r="I185" s="263"/>
      <c r="J185" s="264">
        <f>ROUND(I185*H185,2)</f>
        <v>0</v>
      </c>
      <c r="K185" s="260" t="s">
        <v>160</v>
      </c>
      <c r="L185" s="265"/>
      <c r="M185" s="266" t="s">
        <v>1</v>
      </c>
      <c r="N185" s="267" t="s">
        <v>38</v>
      </c>
      <c r="O185" s="91"/>
      <c r="P185" s="227">
        <f>O185*H185</f>
        <v>0</v>
      </c>
      <c r="Q185" s="227">
        <v>1</v>
      </c>
      <c r="R185" s="227">
        <f>Q185*H185</f>
        <v>0.109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200</v>
      </c>
      <c r="AT185" s="229" t="s">
        <v>248</v>
      </c>
      <c r="AU185" s="229" t="s">
        <v>83</v>
      </c>
      <c r="AY185" s="17" t="s">
        <v>154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81</v>
      </c>
      <c r="BK185" s="230">
        <f>ROUND(I185*H185,2)</f>
        <v>0</v>
      </c>
      <c r="BL185" s="17" t="s">
        <v>161</v>
      </c>
      <c r="BM185" s="229" t="s">
        <v>251</v>
      </c>
    </row>
    <row r="186" s="2" customFormat="1">
      <c r="A186" s="38"/>
      <c r="B186" s="39"/>
      <c r="C186" s="40"/>
      <c r="D186" s="231" t="s">
        <v>163</v>
      </c>
      <c r="E186" s="40"/>
      <c r="F186" s="232" t="s">
        <v>250</v>
      </c>
      <c r="G186" s="40"/>
      <c r="H186" s="40"/>
      <c r="I186" s="233"/>
      <c r="J186" s="40"/>
      <c r="K186" s="40"/>
      <c r="L186" s="44"/>
      <c r="M186" s="234"/>
      <c r="N186" s="235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163</v>
      </c>
      <c r="AU186" s="17" t="s">
        <v>83</v>
      </c>
    </row>
    <row r="187" s="2" customFormat="1" ht="33" customHeight="1">
      <c r="A187" s="38"/>
      <c r="B187" s="39"/>
      <c r="C187" s="218" t="s">
        <v>252</v>
      </c>
      <c r="D187" s="218" t="s">
        <v>156</v>
      </c>
      <c r="E187" s="219" t="s">
        <v>253</v>
      </c>
      <c r="F187" s="220" t="s">
        <v>254</v>
      </c>
      <c r="G187" s="221" t="s">
        <v>203</v>
      </c>
      <c r="H187" s="222">
        <v>0.49099999999999999</v>
      </c>
      <c r="I187" s="223"/>
      <c r="J187" s="224">
        <f>ROUND(I187*H187,2)</f>
        <v>0</v>
      </c>
      <c r="K187" s="220" t="s">
        <v>160</v>
      </c>
      <c r="L187" s="44"/>
      <c r="M187" s="225" t="s">
        <v>1</v>
      </c>
      <c r="N187" s="226" t="s">
        <v>38</v>
      </c>
      <c r="O187" s="91"/>
      <c r="P187" s="227">
        <f>O187*H187</f>
        <v>0</v>
      </c>
      <c r="Q187" s="227">
        <v>0.088639999999999997</v>
      </c>
      <c r="R187" s="227">
        <f>Q187*H187</f>
        <v>0.043522239999999997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161</v>
      </c>
      <c r="AT187" s="229" t="s">
        <v>156</v>
      </c>
      <c r="AU187" s="229" t="s">
        <v>83</v>
      </c>
      <c r="AY187" s="17" t="s">
        <v>154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81</v>
      </c>
      <c r="BK187" s="230">
        <f>ROUND(I187*H187,2)</f>
        <v>0</v>
      </c>
      <c r="BL187" s="17" t="s">
        <v>161</v>
      </c>
      <c r="BM187" s="229" t="s">
        <v>255</v>
      </c>
    </row>
    <row r="188" s="2" customFormat="1">
      <c r="A188" s="38"/>
      <c r="B188" s="39"/>
      <c r="C188" s="40"/>
      <c r="D188" s="231" t="s">
        <v>163</v>
      </c>
      <c r="E188" s="40"/>
      <c r="F188" s="232" t="s">
        <v>256</v>
      </c>
      <c r="G188" s="40"/>
      <c r="H188" s="40"/>
      <c r="I188" s="233"/>
      <c r="J188" s="40"/>
      <c r="K188" s="40"/>
      <c r="L188" s="44"/>
      <c r="M188" s="234"/>
      <c r="N188" s="235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163</v>
      </c>
      <c r="AU188" s="17" t="s">
        <v>83</v>
      </c>
    </row>
    <row r="189" s="13" customFormat="1">
      <c r="A189" s="13"/>
      <c r="B189" s="236"/>
      <c r="C189" s="237"/>
      <c r="D189" s="231" t="s">
        <v>174</v>
      </c>
      <c r="E189" s="238" t="s">
        <v>1</v>
      </c>
      <c r="F189" s="239" t="s">
        <v>257</v>
      </c>
      <c r="G189" s="237"/>
      <c r="H189" s="240">
        <v>0.49099999999999999</v>
      </c>
      <c r="I189" s="241"/>
      <c r="J189" s="237"/>
      <c r="K189" s="237"/>
      <c r="L189" s="242"/>
      <c r="M189" s="243"/>
      <c r="N189" s="244"/>
      <c r="O189" s="244"/>
      <c r="P189" s="244"/>
      <c r="Q189" s="244"/>
      <c r="R189" s="244"/>
      <c r="S189" s="244"/>
      <c r="T189" s="24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6" t="s">
        <v>174</v>
      </c>
      <c r="AU189" s="246" t="s">
        <v>83</v>
      </c>
      <c r="AV189" s="13" t="s">
        <v>83</v>
      </c>
      <c r="AW189" s="13" t="s">
        <v>30</v>
      </c>
      <c r="AX189" s="13" t="s">
        <v>81</v>
      </c>
      <c r="AY189" s="246" t="s">
        <v>154</v>
      </c>
    </row>
    <row r="190" s="2" customFormat="1" ht="21.75" customHeight="1">
      <c r="A190" s="38"/>
      <c r="B190" s="39"/>
      <c r="C190" s="258" t="s">
        <v>258</v>
      </c>
      <c r="D190" s="258" t="s">
        <v>248</v>
      </c>
      <c r="E190" s="259" t="s">
        <v>259</v>
      </c>
      <c r="F190" s="260" t="s">
        <v>260</v>
      </c>
      <c r="G190" s="261" t="s">
        <v>203</v>
      </c>
      <c r="H190" s="262">
        <v>0.49099999999999999</v>
      </c>
      <c r="I190" s="263"/>
      <c r="J190" s="264">
        <f>ROUND(I190*H190,2)</f>
        <v>0</v>
      </c>
      <c r="K190" s="260" t="s">
        <v>160</v>
      </c>
      <c r="L190" s="265"/>
      <c r="M190" s="266" t="s">
        <v>1</v>
      </c>
      <c r="N190" s="267" t="s">
        <v>38</v>
      </c>
      <c r="O190" s="91"/>
      <c r="P190" s="227">
        <f>O190*H190</f>
        <v>0</v>
      </c>
      <c r="Q190" s="227">
        <v>1</v>
      </c>
      <c r="R190" s="227">
        <f>Q190*H190</f>
        <v>0.49099999999999999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200</v>
      </c>
      <c r="AT190" s="229" t="s">
        <v>248</v>
      </c>
      <c r="AU190" s="229" t="s">
        <v>83</v>
      </c>
      <c r="AY190" s="17" t="s">
        <v>154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81</v>
      </c>
      <c r="BK190" s="230">
        <f>ROUND(I190*H190,2)</f>
        <v>0</v>
      </c>
      <c r="BL190" s="17" t="s">
        <v>161</v>
      </c>
      <c r="BM190" s="229" t="s">
        <v>261</v>
      </c>
    </row>
    <row r="191" s="2" customFormat="1">
      <c r="A191" s="38"/>
      <c r="B191" s="39"/>
      <c r="C191" s="40"/>
      <c r="D191" s="231" t="s">
        <v>163</v>
      </c>
      <c r="E191" s="40"/>
      <c r="F191" s="232" t="s">
        <v>260</v>
      </c>
      <c r="G191" s="40"/>
      <c r="H191" s="40"/>
      <c r="I191" s="233"/>
      <c r="J191" s="40"/>
      <c r="K191" s="40"/>
      <c r="L191" s="44"/>
      <c r="M191" s="234"/>
      <c r="N191" s="235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163</v>
      </c>
      <c r="AU191" s="17" t="s">
        <v>83</v>
      </c>
    </row>
    <row r="192" s="2" customFormat="1" ht="16.5" customHeight="1">
      <c r="A192" s="38"/>
      <c r="B192" s="39"/>
      <c r="C192" s="218" t="s">
        <v>262</v>
      </c>
      <c r="D192" s="218" t="s">
        <v>156</v>
      </c>
      <c r="E192" s="219" t="s">
        <v>263</v>
      </c>
      <c r="F192" s="220" t="s">
        <v>264</v>
      </c>
      <c r="G192" s="221" t="s">
        <v>159</v>
      </c>
      <c r="H192" s="222">
        <v>0.90000000000000002</v>
      </c>
      <c r="I192" s="223"/>
      <c r="J192" s="224">
        <f>ROUND(I192*H192,2)</f>
        <v>0</v>
      </c>
      <c r="K192" s="220" t="s">
        <v>160</v>
      </c>
      <c r="L192" s="44"/>
      <c r="M192" s="225" t="s">
        <v>1</v>
      </c>
      <c r="N192" s="226" t="s">
        <v>38</v>
      </c>
      <c r="O192" s="91"/>
      <c r="P192" s="227">
        <f>O192*H192</f>
        <v>0</v>
      </c>
      <c r="Q192" s="227">
        <v>2.6446800000000001</v>
      </c>
      <c r="R192" s="227">
        <f>Q192*H192</f>
        <v>2.3802120000000002</v>
      </c>
      <c r="S192" s="227">
        <v>0</v>
      </c>
      <c r="T192" s="22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9" t="s">
        <v>161</v>
      </c>
      <c r="AT192" s="229" t="s">
        <v>156</v>
      </c>
      <c r="AU192" s="229" t="s">
        <v>83</v>
      </c>
      <c r="AY192" s="17" t="s">
        <v>154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7" t="s">
        <v>81</v>
      </c>
      <c r="BK192" s="230">
        <f>ROUND(I192*H192,2)</f>
        <v>0</v>
      </c>
      <c r="BL192" s="17" t="s">
        <v>161</v>
      </c>
      <c r="BM192" s="229" t="s">
        <v>265</v>
      </c>
    </row>
    <row r="193" s="2" customFormat="1">
      <c r="A193" s="38"/>
      <c r="B193" s="39"/>
      <c r="C193" s="40"/>
      <c r="D193" s="231" t="s">
        <v>163</v>
      </c>
      <c r="E193" s="40"/>
      <c r="F193" s="232" t="s">
        <v>264</v>
      </c>
      <c r="G193" s="40"/>
      <c r="H193" s="40"/>
      <c r="I193" s="233"/>
      <c r="J193" s="40"/>
      <c r="K193" s="40"/>
      <c r="L193" s="44"/>
      <c r="M193" s="234"/>
      <c r="N193" s="235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163</v>
      </c>
      <c r="AU193" s="17" t="s">
        <v>83</v>
      </c>
    </row>
    <row r="194" s="12" customFormat="1" ht="22.8" customHeight="1">
      <c r="A194" s="12"/>
      <c r="B194" s="202"/>
      <c r="C194" s="203"/>
      <c r="D194" s="204" t="s">
        <v>72</v>
      </c>
      <c r="E194" s="216" t="s">
        <v>161</v>
      </c>
      <c r="F194" s="216" t="s">
        <v>266</v>
      </c>
      <c r="G194" s="203"/>
      <c r="H194" s="203"/>
      <c r="I194" s="206"/>
      <c r="J194" s="217">
        <f>BK194</f>
        <v>0</v>
      </c>
      <c r="K194" s="203"/>
      <c r="L194" s="208"/>
      <c r="M194" s="209"/>
      <c r="N194" s="210"/>
      <c r="O194" s="210"/>
      <c r="P194" s="211">
        <f>SUM(P195:P209)</f>
        <v>0</v>
      </c>
      <c r="Q194" s="210"/>
      <c r="R194" s="211">
        <f>SUM(R195:R209)</f>
        <v>34.246270760000002</v>
      </c>
      <c r="S194" s="210"/>
      <c r="T194" s="212">
        <f>SUM(T195:T209)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13" t="s">
        <v>81</v>
      </c>
      <c r="AT194" s="214" t="s">
        <v>72</v>
      </c>
      <c r="AU194" s="214" t="s">
        <v>81</v>
      </c>
      <c r="AY194" s="213" t="s">
        <v>154</v>
      </c>
      <c r="BK194" s="215">
        <f>SUM(BK195:BK209)</f>
        <v>0</v>
      </c>
    </row>
    <row r="195" s="2" customFormat="1" ht="37.8" customHeight="1">
      <c r="A195" s="38"/>
      <c r="B195" s="39"/>
      <c r="C195" s="218" t="s">
        <v>267</v>
      </c>
      <c r="D195" s="218" t="s">
        <v>156</v>
      </c>
      <c r="E195" s="219" t="s">
        <v>268</v>
      </c>
      <c r="F195" s="220" t="s">
        <v>269</v>
      </c>
      <c r="G195" s="221" t="s">
        <v>221</v>
      </c>
      <c r="H195" s="222">
        <v>79.200000000000003</v>
      </c>
      <c r="I195" s="223"/>
      <c r="J195" s="224">
        <f>ROUND(I195*H195,2)</f>
        <v>0</v>
      </c>
      <c r="K195" s="220" t="s">
        <v>160</v>
      </c>
      <c r="L195" s="44"/>
      <c r="M195" s="225" t="s">
        <v>1</v>
      </c>
      <c r="N195" s="226" t="s">
        <v>38</v>
      </c>
      <c r="O195" s="91"/>
      <c r="P195" s="227">
        <f>O195*H195</f>
        <v>0</v>
      </c>
      <c r="Q195" s="227">
        <v>0.33221000000000001</v>
      </c>
      <c r="R195" s="227">
        <f>Q195*H195</f>
        <v>26.311032000000001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161</v>
      </c>
      <c r="AT195" s="229" t="s">
        <v>156</v>
      </c>
      <c r="AU195" s="229" t="s">
        <v>83</v>
      </c>
      <c r="AY195" s="17" t="s">
        <v>154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81</v>
      </c>
      <c r="BK195" s="230">
        <f>ROUND(I195*H195,2)</f>
        <v>0</v>
      </c>
      <c r="BL195" s="17" t="s">
        <v>161</v>
      </c>
      <c r="BM195" s="229" t="s">
        <v>270</v>
      </c>
    </row>
    <row r="196" s="2" customFormat="1">
      <c r="A196" s="38"/>
      <c r="B196" s="39"/>
      <c r="C196" s="40"/>
      <c r="D196" s="231" t="s">
        <v>163</v>
      </c>
      <c r="E196" s="40"/>
      <c r="F196" s="232" t="s">
        <v>271</v>
      </c>
      <c r="G196" s="40"/>
      <c r="H196" s="40"/>
      <c r="I196" s="233"/>
      <c r="J196" s="40"/>
      <c r="K196" s="40"/>
      <c r="L196" s="44"/>
      <c r="M196" s="234"/>
      <c r="N196" s="235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163</v>
      </c>
      <c r="AU196" s="17" t="s">
        <v>83</v>
      </c>
    </row>
    <row r="197" s="13" customFormat="1">
      <c r="A197" s="13"/>
      <c r="B197" s="236"/>
      <c r="C197" s="237"/>
      <c r="D197" s="231" t="s">
        <v>174</v>
      </c>
      <c r="E197" s="238" t="s">
        <v>1</v>
      </c>
      <c r="F197" s="239" t="s">
        <v>272</v>
      </c>
      <c r="G197" s="237"/>
      <c r="H197" s="240">
        <v>79.200000000000003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6" t="s">
        <v>174</v>
      </c>
      <c r="AU197" s="246" t="s">
        <v>83</v>
      </c>
      <c r="AV197" s="13" t="s">
        <v>83</v>
      </c>
      <c r="AW197" s="13" t="s">
        <v>30</v>
      </c>
      <c r="AX197" s="13" t="s">
        <v>81</v>
      </c>
      <c r="AY197" s="246" t="s">
        <v>154</v>
      </c>
    </row>
    <row r="198" s="2" customFormat="1" ht="16.5" customHeight="1">
      <c r="A198" s="38"/>
      <c r="B198" s="39"/>
      <c r="C198" s="218" t="s">
        <v>7</v>
      </c>
      <c r="D198" s="218" t="s">
        <v>156</v>
      </c>
      <c r="E198" s="219" t="s">
        <v>273</v>
      </c>
      <c r="F198" s="220" t="s">
        <v>274</v>
      </c>
      <c r="G198" s="221" t="s">
        <v>203</v>
      </c>
      <c r="H198" s="222">
        <v>0.22500000000000001</v>
      </c>
      <c r="I198" s="223"/>
      <c r="J198" s="224">
        <f>ROUND(I198*H198,2)</f>
        <v>0</v>
      </c>
      <c r="K198" s="220" t="s">
        <v>160</v>
      </c>
      <c r="L198" s="44"/>
      <c r="M198" s="225" t="s">
        <v>1</v>
      </c>
      <c r="N198" s="226" t="s">
        <v>38</v>
      </c>
      <c r="O198" s="91"/>
      <c r="P198" s="227">
        <f>O198*H198</f>
        <v>0</v>
      </c>
      <c r="Q198" s="227">
        <v>1.05555</v>
      </c>
      <c r="R198" s="227">
        <f>Q198*H198</f>
        <v>0.23749875000000001</v>
      </c>
      <c r="S198" s="227">
        <v>0</v>
      </c>
      <c r="T198" s="22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161</v>
      </c>
      <c r="AT198" s="229" t="s">
        <v>156</v>
      </c>
      <c r="AU198" s="229" t="s">
        <v>83</v>
      </c>
      <c r="AY198" s="17" t="s">
        <v>154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81</v>
      </c>
      <c r="BK198" s="230">
        <f>ROUND(I198*H198,2)</f>
        <v>0</v>
      </c>
      <c r="BL198" s="17" t="s">
        <v>161</v>
      </c>
      <c r="BM198" s="229" t="s">
        <v>275</v>
      </c>
    </row>
    <row r="199" s="2" customFormat="1">
      <c r="A199" s="38"/>
      <c r="B199" s="39"/>
      <c r="C199" s="40"/>
      <c r="D199" s="231" t="s">
        <v>163</v>
      </c>
      <c r="E199" s="40"/>
      <c r="F199" s="232" t="s">
        <v>276</v>
      </c>
      <c r="G199" s="40"/>
      <c r="H199" s="40"/>
      <c r="I199" s="233"/>
      <c r="J199" s="40"/>
      <c r="K199" s="40"/>
      <c r="L199" s="44"/>
      <c r="M199" s="234"/>
      <c r="N199" s="235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163</v>
      </c>
      <c r="AU199" s="17" t="s">
        <v>83</v>
      </c>
    </row>
    <row r="200" s="2" customFormat="1" ht="16.5" customHeight="1">
      <c r="A200" s="38"/>
      <c r="B200" s="39"/>
      <c r="C200" s="218" t="s">
        <v>277</v>
      </c>
      <c r="D200" s="218" t="s">
        <v>156</v>
      </c>
      <c r="E200" s="219" t="s">
        <v>278</v>
      </c>
      <c r="F200" s="220" t="s">
        <v>279</v>
      </c>
      <c r="G200" s="221" t="s">
        <v>203</v>
      </c>
      <c r="H200" s="222">
        <v>0.443</v>
      </c>
      <c r="I200" s="223"/>
      <c r="J200" s="224">
        <f>ROUND(I200*H200,2)</f>
        <v>0</v>
      </c>
      <c r="K200" s="220" t="s">
        <v>160</v>
      </c>
      <c r="L200" s="44"/>
      <c r="M200" s="225" t="s">
        <v>1</v>
      </c>
      <c r="N200" s="226" t="s">
        <v>38</v>
      </c>
      <c r="O200" s="91"/>
      <c r="P200" s="227">
        <f>O200*H200</f>
        <v>0</v>
      </c>
      <c r="Q200" s="227">
        <v>1.06277</v>
      </c>
      <c r="R200" s="227">
        <f>Q200*H200</f>
        <v>0.47080711000000003</v>
      </c>
      <c r="S200" s="227">
        <v>0</v>
      </c>
      <c r="T200" s="22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9" t="s">
        <v>161</v>
      </c>
      <c r="AT200" s="229" t="s">
        <v>156</v>
      </c>
      <c r="AU200" s="229" t="s">
        <v>83</v>
      </c>
      <c r="AY200" s="17" t="s">
        <v>154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7" t="s">
        <v>81</v>
      </c>
      <c r="BK200" s="230">
        <f>ROUND(I200*H200,2)</f>
        <v>0</v>
      </c>
      <c r="BL200" s="17" t="s">
        <v>161</v>
      </c>
      <c r="BM200" s="229" t="s">
        <v>280</v>
      </c>
    </row>
    <row r="201" s="2" customFormat="1">
      <c r="A201" s="38"/>
      <c r="B201" s="39"/>
      <c r="C201" s="40"/>
      <c r="D201" s="231" t="s">
        <v>163</v>
      </c>
      <c r="E201" s="40"/>
      <c r="F201" s="232" t="s">
        <v>281</v>
      </c>
      <c r="G201" s="40"/>
      <c r="H201" s="40"/>
      <c r="I201" s="233"/>
      <c r="J201" s="40"/>
      <c r="K201" s="40"/>
      <c r="L201" s="44"/>
      <c r="M201" s="234"/>
      <c r="N201" s="235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163</v>
      </c>
      <c r="AU201" s="17" t="s">
        <v>83</v>
      </c>
    </row>
    <row r="202" s="2" customFormat="1" ht="16.5" customHeight="1">
      <c r="A202" s="38"/>
      <c r="B202" s="39"/>
      <c r="C202" s="218" t="s">
        <v>282</v>
      </c>
      <c r="D202" s="218" t="s">
        <v>156</v>
      </c>
      <c r="E202" s="219" t="s">
        <v>283</v>
      </c>
      <c r="F202" s="220" t="s">
        <v>284</v>
      </c>
      <c r="G202" s="221" t="s">
        <v>159</v>
      </c>
      <c r="H202" s="222">
        <v>2.8050000000000002</v>
      </c>
      <c r="I202" s="223"/>
      <c r="J202" s="224">
        <f>ROUND(I202*H202,2)</f>
        <v>0</v>
      </c>
      <c r="K202" s="220" t="s">
        <v>160</v>
      </c>
      <c r="L202" s="44"/>
      <c r="M202" s="225" t="s">
        <v>1</v>
      </c>
      <c r="N202" s="226" t="s">
        <v>38</v>
      </c>
      <c r="O202" s="91"/>
      <c r="P202" s="227">
        <f>O202*H202</f>
        <v>0</v>
      </c>
      <c r="Q202" s="227">
        <v>2.5019800000000001</v>
      </c>
      <c r="R202" s="227">
        <f>Q202*H202</f>
        <v>7.0180539000000008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161</v>
      </c>
      <c r="AT202" s="229" t="s">
        <v>156</v>
      </c>
      <c r="AU202" s="229" t="s">
        <v>83</v>
      </c>
      <c r="AY202" s="17" t="s">
        <v>154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81</v>
      </c>
      <c r="BK202" s="230">
        <f>ROUND(I202*H202,2)</f>
        <v>0</v>
      </c>
      <c r="BL202" s="17" t="s">
        <v>161</v>
      </c>
      <c r="BM202" s="229" t="s">
        <v>285</v>
      </c>
    </row>
    <row r="203" s="2" customFormat="1">
      <c r="A203" s="38"/>
      <c r="B203" s="39"/>
      <c r="C203" s="40"/>
      <c r="D203" s="231" t="s">
        <v>163</v>
      </c>
      <c r="E203" s="40"/>
      <c r="F203" s="232" t="s">
        <v>286</v>
      </c>
      <c r="G203" s="40"/>
      <c r="H203" s="40"/>
      <c r="I203" s="233"/>
      <c r="J203" s="40"/>
      <c r="K203" s="40"/>
      <c r="L203" s="44"/>
      <c r="M203" s="234"/>
      <c r="N203" s="235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163</v>
      </c>
      <c r="AU203" s="17" t="s">
        <v>83</v>
      </c>
    </row>
    <row r="204" s="13" customFormat="1">
      <c r="A204" s="13"/>
      <c r="B204" s="236"/>
      <c r="C204" s="237"/>
      <c r="D204" s="231" t="s">
        <v>174</v>
      </c>
      <c r="E204" s="238" t="s">
        <v>1</v>
      </c>
      <c r="F204" s="239" t="s">
        <v>287</v>
      </c>
      <c r="G204" s="237"/>
      <c r="H204" s="240">
        <v>2.8050000000000002</v>
      </c>
      <c r="I204" s="241"/>
      <c r="J204" s="237"/>
      <c r="K204" s="237"/>
      <c r="L204" s="242"/>
      <c r="M204" s="243"/>
      <c r="N204" s="244"/>
      <c r="O204" s="244"/>
      <c r="P204" s="244"/>
      <c r="Q204" s="244"/>
      <c r="R204" s="244"/>
      <c r="S204" s="244"/>
      <c r="T204" s="24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6" t="s">
        <v>174</v>
      </c>
      <c r="AU204" s="246" t="s">
        <v>83</v>
      </c>
      <c r="AV204" s="13" t="s">
        <v>83</v>
      </c>
      <c r="AW204" s="13" t="s">
        <v>30</v>
      </c>
      <c r="AX204" s="13" t="s">
        <v>81</v>
      </c>
      <c r="AY204" s="246" t="s">
        <v>154</v>
      </c>
    </row>
    <row r="205" s="2" customFormat="1" ht="16.5" customHeight="1">
      <c r="A205" s="38"/>
      <c r="B205" s="39"/>
      <c r="C205" s="218" t="s">
        <v>288</v>
      </c>
      <c r="D205" s="218" t="s">
        <v>156</v>
      </c>
      <c r="E205" s="219" t="s">
        <v>289</v>
      </c>
      <c r="F205" s="220" t="s">
        <v>290</v>
      </c>
      <c r="G205" s="221" t="s">
        <v>221</v>
      </c>
      <c r="H205" s="222">
        <v>18.699999999999999</v>
      </c>
      <c r="I205" s="223"/>
      <c r="J205" s="224">
        <f>ROUND(I205*H205,2)</f>
        <v>0</v>
      </c>
      <c r="K205" s="220" t="s">
        <v>160</v>
      </c>
      <c r="L205" s="44"/>
      <c r="M205" s="225" t="s">
        <v>1</v>
      </c>
      <c r="N205" s="226" t="s">
        <v>38</v>
      </c>
      <c r="O205" s="91"/>
      <c r="P205" s="227">
        <f>O205*H205</f>
        <v>0</v>
      </c>
      <c r="Q205" s="227">
        <v>0.011169999999999999</v>
      </c>
      <c r="R205" s="227">
        <f>Q205*H205</f>
        <v>0.20887899999999998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161</v>
      </c>
      <c r="AT205" s="229" t="s">
        <v>156</v>
      </c>
      <c r="AU205" s="229" t="s">
        <v>83</v>
      </c>
      <c r="AY205" s="17" t="s">
        <v>154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81</v>
      </c>
      <c r="BK205" s="230">
        <f>ROUND(I205*H205,2)</f>
        <v>0</v>
      </c>
      <c r="BL205" s="17" t="s">
        <v>161</v>
      </c>
      <c r="BM205" s="229" t="s">
        <v>291</v>
      </c>
    </row>
    <row r="206" s="2" customFormat="1">
      <c r="A206" s="38"/>
      <c r="B206" s="39"/>
      <c r="C206" s="40"/>
      <c r="D206" s="231" t="s">
        <v>163</v>
      </c>
      <c r="E206" s="40"/>
      <c r="F206" s="232" t="s">
        <v>292</v>
      </c>
      <c r="G206" s="40"/>
      <c r="H206" s="40"/>
      <c r="I206" s="233"/>
      <c r="J206" s="40"/>
      <c r="K206" s="40"/>
      <c r="L206" s="44"/>
      <c r="M206" s="234"/>
      <c r="N206" s="235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163</v>
      </c>
      <c r="AU206" s="17" t="s">
        <v>83</v>
      </c>
    </row>
    <row r="207" s="13" customFormat="1">
      <c r="A207" s="13"/>
      <c r="B207" s="236"/>
      <c r="C207" s="237"/>
      <c r="D207" s="231" t="s">
        <v>174</v>
      </c>
      <c r="E207" s="238" t="s">
        <v>1</v>
      </c>
      <c r="F207" s="239" t="s">
        <v>293</v>
      </c>
      <c r="G207" s="237"/>
      <c r="H207" s="240">
        <v>18.699999999999999</v>
      </c>
      <c r="I207" s="241"/>
      <c r="J207" s="237"/>
      <c r="K207" s="237"/>
      <c r="L207" s="242"/>
      <c r="M207" s="243"/>
      <c r="N207" s="244"/>
      <c r="O207" s="244"/>
      <c r="P207" s="244"/>
      <c r="Q207" s="244"/>
      <c r="R207" s="244"/>
      <c r="S207" s="244"/>
      <c r="T207" s="24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6" t="s">
        <v>174</v>
      </c>
      <c r="AU207" s="246" t="s">
        <v>83</v>
      </c>
      <c r="AV207" s="13" t="s">
        <v>83</v>
      </c>
      <c r="AW207" s="13" t="s">
        <v>30</v>
      </c>
      <c r="AX207" s="13" t="s">
        <v>81</v>
      </c>
      <c r="AY207" s="246" t="s">
        <v>154</v>
      </c>
    </row>
    <row r="208" s="2" customFormat="1" ht="16.5" customHeight="1">
      <c r="A208" s="38"/>
      <c r="B208" s="39"/>
      <c r="C208" s="218" t="s">
        <v>294</v>
      </c>
      <c r="D208" s="218" t="s">
        <v>156</v>
      </c>
      <c r="E208" s="219" t="s">
        <v>295</v>
      </c>
      <c r="F208" s="220" t="s">
        <v>296</v>
      </c>
      <c r="G208" s="221" t="s">
        <v>221</v>
      </c>
      <c r="H208" s="222">
        <v>18.699999999999999</v>
      </c>
      <c r="I208" s="223"/>
      <c r="J208" s="224">
        <f>ROUND(I208*H208,2)</f>
        <v>0</v>
      </c>
      <c r="K208" s="220" t="s">
        <v>160</v>
      </c>
      <c r="L208" s="44"/>
      <c r="M208" s="225" t="s">
        <v>1</v>
      </c>
      <c r="N208" s="226" t="s">
        <v>38</v>
      </c>
      <c r="O208" s="91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161</v>
      </c>
      <c r="AT208" s="229" t="s">
        <v>156</v>
      </c>
      <c r="AU208" s="229" t="s">
        <v>83</v>
      </c>
      <c r="AY208" s="17" t="s">
        <v>154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81</v>
      </c>
      <c r="BK208" s="230">
        <f>ROUND(I208*H208,2)</f>
        <v>0</v>
      </c>
      <c r="BL208" s="17" t="s">
        <v>161</v>
      </c>
      <c r="BM208" s="229" t="s">
        <v>297</v>
      </c>
    </row>
    <row r="209" s="2" customFormat="1">
      <c r="A209" s="38"/>
      <c r="B209" s="39"/>
      <c r="C209" s="40"/>
      <c r="D209" s="231" t="s">
        <v>163</v>
      </c>
      <c r="E209" s="40"/>
      <c r="F209" s="232" t="s">
        <v>298</v>
      </c>
      <c r="G209" s="40"/>
      <c r="H209" s="40"/>
      <c r="I209" s="233"/>
      <c r="J209" s="40"/>
      <c r="K209" s="40"/>
      <c r="L209" s="44"/>
      <c r="M209" s="234"/>
      <c r="N209" s="235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163</v>
      </c>
      <c r="AU209" s="17" t="s">
        <v>83</v>
      </c>
    </row>
    <row r="210" s="12" customFormat="1" ht="22.8" customHeight="1">
      <c r="A210" s="12"/>
      <c r="B210" s="202"/>
      <c r="C210" s="203"/>
      <c r="D210" s="204" t="s">
        <v>72</v>
      </c>
      <c r="E210" s="216" t="s">
        <v>188</v>
      </c>
      <c r="F210" s="216" t="s">
        <v>299</v>
      </c>
      <c r="G210" s="203"/>
      <c r="H210" s="203"/>
      <c r="I210" s="206"/>
      <c r="J210" s="217">
        <f>BK210</f>
        <v>0</v>
      </c>
      <c r="K210" s="203"/>
      <c r="L210" s="208"/>
      <c r="M210" s="209"/>
      <c r="N210" s="210"/>
      <c r="O210" s="210"/>
      <c r="P210" s="211">
        <f>SUM(P211:P242)</f>
        <v>0</v>
      </c>
      <c r="Q210" s="210"/>
      <c r="R210" s="211">
        <f>SUM(R211:R242)</f>
        <v>40.402577550000004</v>
      </c>
      <c r="S210" s="210"/>
      <c r="T210" s="212">
        <f>SUM(T211:T242)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3" t="s">
        <v>81</v>
      </c>
      <c r="AT210" s="214" t="s">
        <v>72</v>
      </c>
      <c r="AU210" s="214" t="s">
        <v>81</v>
      </c>
      <c r="AY210" s="213" t="s">
        <v>154</v>
      </c>
      <c r="BK210" s="215">
        <f>SUM(BK211:BK242)</f>
        <v>0</v>
      </c>
    </row>
    <row r="211" s="2" customFormat="1" ht="24.15" customHeight="1">
      <c r="A211" s="38"/>
      <c r="B211" s="39"/>
      <c r="C211" s="218" t="s">
        <v>300</v>
      </c>
      <c r="D211" s="218" t="s">
        <v>156</v>
      </c>
      <c r="E211" s="219" t="s">
        <v>301</v>
      </c>
      <c r="F211" s="220" t="s">
        <v>302</v>
      </c>
      <c r="G211" s="221" t="s">
        <v>221</v>
      </c>
      <c r="H211" s="222">
        <v>72.799999999999997</v>
      </c>
      <c r="I211" s="223"/>
      <c r="J211" s="224">
        <f>ROUND(I211*H211,2)</f>
        <v>0</v>
      </c>
      <c r="K211" s="220" t="s">
        <v>160</v>
      </c>
      <c r="L211" s="44"/>
      <c r="M211" s="225" t="s">
        <v>1</v>
      </c>
      <c r="N211" s="226" t="s">
        <v>38</v>
      </c>
      <c r="O211" s="91"/>
      <c r="P211" s="227">
        <f>O211*H211</f>
        <v>0</v>
      </c>
      <c r="Q211" s="227">
        <v>0.0073499999999999998</v>
      </c>
      <c r="R211" s="227">
        <f>Q211*H211</f>
        <v>0.53508</v>
      </c>
      <c r="S211" s="227">
        <v>0</v>
      </c>
      <c r="T211" s="22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9" t="s">
        <v>161</v>
      </c>
      <c r="AT211" s="229" t="s">
        <v>156</v>
      </c>
      <c r="AU211" s="229" t="s">
        <v>83</v>
      </c>
      <c r="AY211" s="17" t="s">
        <v>154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7" t="s">
        <v>81</v>
      </c>
      <c r="BK211" s="230">
        <f>ROUND(I211*H211,2)</f>
        <v>0</v>
      </c>
      <c r="BL211" s="17" t="s">
        <v>161</v>
      </c>
      <c r="BM211" s="229" t="s">
        <v>303</v>
      </c>
    </row>
    <row r="212" s="2" customFormat="1">
      <c r="A212" s="38"/>
      <c r="B212" s="39"/>
      <c r="C212" s="40"/>
      <c r="D212" s="231" t="s">
        <v>163</v>
      </c>
      <c r="E212" s="40"/>
      <c r="F212" s="232" t="s">
        <v>304</v>
      </c>
      <c r="G212" s="40"/>
      <c r="H212" s="40"/>
      <c r="I212" s="233"/>
      <c r="J212" s="40"/>
      <c r="K212" s="40"/>
      <c r="L212" s="44"/>
      <c r="M212" s="234"/>
      <c r="N212" s="235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163</v>
      </c>
      <c r="AU212" s="17" t="s">
        <v>83</v>
      </c>
    </row>
    <row r="213" s="2" customFormat="1" ht="24.15" customHeight="1">
      <c r="A213" s="38"/>
      <c r="B213" s="39"/>
      <c r="C213" s="218" t="s">
        <v>305</v>
      </c>
      <c r="D213" s="218" t="s">
        <v>156</v>
      </c>
      <c r="E213" s="219" t="s">
        <v>306</v>
      </c>
      <c r="F213" s="220" t="s">
        <v>307</v>
      </c>
      <c r="G213" s="221" t="s">
        <v>221</v>
      </c>
      <c r="H213" s="222">
        <v>72.799999999999997</v>
      </c>
      <c r="I213" s="223"/>
      <c r="J213" s="224">
        <f>ROUND(I213*H213,2)</f>
        <v>0</v>
      </c>
      <c r="K213" s="220" t="s">
        <v>160</v>
      </c>
      <c r="L213" s="44"/>
      <c r="M213" s="225" t="s">
        <v>1</v>
      </c>
      <c r="N213" s="226" t="s">
        <v>38</v>
      </c>
      <c r="O213" s="91"/>
      <c r="P213" s="227">
        <f>O213*H213</f>
        <v>0</v>
      </c>
      <c r="Q213" s="227">
        <v>0.015400000000000001</v>
      </c>
      <c r="R213" s="227">
        <f>Q213*H213</f>
        <v>1.1211199999999999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161</v>
      </c>
      <c r="AT213" s="229" t="s">
        <v>156</v>
      </c>
      <c r="AU213" s="229" t="s">
        <v>83</v>
      </c>
      <c r="AY213" s="17" t="s">
        <v>154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81</v>
      </c>
      <c r="BK213" s="230">
        <f>ROUND(I213*H213,2)</f>
        <v>0</v>
      </c>
      <c r="BL213" s="17" t="s">
        <v>161</v>
      </c>
      <c r="BM213" s="229" t="s">
        <v>308</v>
      </c>
    </row>
    <row r="214" s="2" customFormat="1">
      <c r="A214" s="38"/>
      <c r="B214" s="39"/>
      <c r="C214" s="40"/>
      <c r="D214" s="231" t="s">
        <v>163</v>
      </c>
      <c r="E214" s="40"/>
      <c r="F214" s="232" t="s">
        <v>309</v>
      </c>
      <c r="G214" s="40"/>
      <c r="H214" s="40"/>
      <c r="I214" s="233"/>
      <c r="J214" s="40"/>
      <c r="K214" s="40"/>
      <c r="L214" s="44"/>
      <c r="M214" s="234"/>
      <c r="N214" s="235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163</v>
      </c>
      <c r="AU214" s="17" t="s">
        <v>83</v>
      </c>
    </row>
    <row r="215" s="2" customFormat="1" ht="24.15" customHeight="1">
      <c r="A215" s="38"/>
      <c r="B215" s="39"/>
      <c r="C215" s="218" t="s">
        <v>310</v>
      </c>
      <c r="D215" s="218" t="s">
        <v>156</v>
      </c>
      <c r="E215" s="219" t="s">
        <v>311</v>
      </c>
      <c r="F215" s="220" t="s">
        <v>312</v>
      </c>
      <c r="G215" s="221" t="s">
        <v>221</v>
      </c>
      <c r="H215" s="222">
        <v>127.545</v>
      </c>
      <c r="I215" s="223"/>
      <c r="J215" s="224">
        <f>ROUND(I215*H215,2)</f>
        <v>0</v>
      </c>
      <c r="K215" s="220" t="s">
        <v>160</v>
      </c>
      <c r="L215" s="44"/>
      <c r="M215" s="225" t="s">
        <v>1</v>
      </c>
      <c r="N215" s="226" t="s">
        <v>38</v>
      </c>
      <c r="O215" s="91"/>
      <c r="P215" s="227">
        <f>O215*H215</f>
        <v>0</v>
      </c>
      <c r="Q215" s="227">
        <v>0.0073499999999999998</v>
      </c>
      <c r="R215" s="227">
        <f>Q215*H215</f>
        <v>0.93745575000000003</v>
      </c>
      <c r="S215" s="227">
        <v>0</v>
      </c>
      <c r="T215" s="22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9" t="s">
        <v>161</v>
      </c>
      <c r="AT215" s="229" t="s">
        <v>156</v>
      </c>
      <c r="AU215" s="229" t="s">
        <v>83</v>
      </c>
      <c r="AY215" s="17" t="s">
        <v>154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7" t="s">
        <v>81</v>
      </c>
      <c r="BK215" s="230">
        <f>ROUND(I215*H215,2)</f>
        <v>0</v>
      </c>
      <c r="BL215" s="17" t="s">
        <v>161</v>
      </c>
      <c r="BM215" s="229" t="s">
        <v>313</v>
      </c>
    </row>
    <row r="216" s="2" customFormat="1">
      <c r="A216" s="38"/>
      <c r="B216" s="39"/>
      <c r="C216" s="40"/>
      <c r="D216" s="231" t="s">
        <v>163</v>
      </c>
      <c r="E216" s="40"/>
      <c r="F216" s="232" t="s">
        <v>314</v>
      </c>
      <c r="G216" s="40"/>
      <c r="H216" s="40"/>
      <c r="I216" s="233"/>
      <c r="J216" s="40"/>
      <c r="K216" s="40"/>
      <c r="L216" s="44"/>
      <c r="M216" s="234"/>
      <c r="N216" s="235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163</v>
      </c>
      <c r="AU216" s="17" t="s">
        <v>83</v>
      </c>
    </row>
    <row r="217" s="2" customFormat="1" ht="24.15" customHeight="1">
      <c r="A217" s="38"/>
      <c r="B217" s="39"/>
      <c r="C217" s="218" t="s">
        <v>315</v>
      </c>
      <c r="D217" s="218" t="s">
        <v>156</v>
      </c>
      <c r="E217" s="219" t="s">
        <v>316</v>
      </c>
      <c r="F217" s="220" t="s">
        <v>317</v>
      </c>
      <c r="G217" s="221" t="s">
        <v>221</v>
      </c>
      <c r="H217" s="222">
        <v>127.545</v>
      </c>
      <c r="I217" s="223"/>
      <c r="J217" s="224">
        <f>ROUND(I217*H217,2)</f>
        <v>0</v>
      </c>
      <c r="K217" s="220" t="s">
        <v>160</v>
      </c>
      <c r="L217" s="44"/>
      <c r="M217" s="225" t="s">
        <v>1</v>
      </c>
      <c r="N217" s="226" t="s">
        <v>38</v>
      </c>
      <c r="O217" s="91"/>
      <c r="P217" s="227">
        <f>O217*H217</f>
        <v>0</v>
      </c>
      <c r="Q217" s="227">
        <v>0.015400000000000001</v>
      </c>
      <c r="R217" s="227">
        <f>Q217*H217</f>
        <v>1.9641930000000001</v>
      </c>
      <c r="S217" s="227">
        <v>0</v>
      </c>
      <c r="T217" s="22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9" t="s">
        <v>161</v>
      </c>
      <c r="AT217" s="229" t="s">
        <v>156</v>
      </c>
      <c r="AU217" s="229" t="s">
        <v>83</v>
      </c>
      <c r="AY217" s="17" t="s">
        <v>154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7" t="s">
        <v>81</v>
      </c>
      <c r="BK217" s="230">
        <f>ROUND(I217*H217,2)</f>
        <v>0</v>
      </c>
      <c r="BL217" s="17" t="s">
        <v>161</v>
      </c>
      <c r="BM217" s="229" t="s">
        <v>318</v>
      </c>
    </row>
    <row r="218" s="2" customFormat="1">
      <c r="A218" s="38"/>
      <c r="B218" s="39"/>
      <c r="C218" s="40"/>
      <c r="D218" s="231" t="s">
        <v>163</v>
      </c>
      <c r="E218" s="40"/>
      <c r="F218" s="232" t="s">
        <v>319</v>
      </c>
      <c r="G218" s="40"/>
      <c r="H218" s="40"/>
      <c r="I218" s="233"/>
      <c r="J218" s="40"/>
      <c r="K218" s="40"/>
      <c r="L218" s="44"/>
      <c r="M218" s="234"/>
      <c r="N218" s="235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163</v>
      </c>
      <c r="AU218" s="17" t="s">
        <v>83</v>
      </c>
    </row>
    <row r="219" s="13" customFormat="1">
      <c r="A219" s="13"/>
      <c r="B219" s="236"/>
      <c r="C219" s="237"/>
      <c r="D219" s="231" t="s">
        <v>174</v>
      </c>
      <c r="E219" s="238" t="s">
        <v>1</v>
      </c>
      <c r="F219" s="239" t="s">
        <v>320</v>
      </c>
      <c r="G219" s="237"/>
      <c r="H219" s="240">
        <v>143.16</v>
      </c>
      <c r="I219" s="241"/>
      <c r="J219" s="237"/>
      <c r="K219" s="237"/>
      <c r="L219" s="242"/>
      <c r="M219" s="243"/>
      <c r="N219" s="244"/>
      <c r="O219" s="244"/>
      <c r="P219" s="244"/>
      <c r="Q219" s="244"/>
      <c r="R219" s="244"/>
      <c r="S219" s="244"/>
      <c r="T219" s="24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6" t="s">
        <v>174</v>
      </c>
      <c r="AU219" s="246" t="s">
        <v>83</v>
      </c>
      <c r="AV219" s="13" t="s">
        <v>83</v>
      </c>
      <c r="AW219" s="13" t="s">
        <v>30</v>
      </c>
      <c r="AX219" s="13" t="s">
        <v>73</v>
      </c>
      <c r="AY219" s="246" t="s">
        <v>154</v>
      </c>
    </row>
    <row r="220" s="13" customFormat="1">
      <c r="A220" s="13"/>
      <c r="B220" s="236"/>
      <c r="C220" s="237"/>
      <c r="D220" s="231" t="s">
        <v>174</v>
      </c>
      <c r="E220" s="238" t="s">
        <v>1</v>
      </c>
      <c r="F220" s="239" t="s">
        <v>321</v>
      </c>
      <c r="G220" s="237"/>
      <c r="H220" s="240">
        <v>-15.615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6" t="s">
        <v>174</v>
      </c>
      <c r="AU220" s="246" t="s">
        <v>83</v>
      </c>
      <c r="AV220" s="13" t="s">
        <v>83</v>
      </c>
      <c r="AW220" s="13" t="s">
        <v>30</v>
      </c>
      <c r="AX220" s="13" t="s">
        <v>73</v>
      </c>
      <c r="AY220" s="246" t="s">
        <v>154</v>
      </c>
    </row>
    <row r="221" s="14" customFormat="1">
      <c r="A221" s="14"/>
      <c r="B221" s="247"/>
      <c r="C221" s="248"/>
      <c r="D221" s="231" t="s">
        <v>174</v>
      </c>
      <c r="E221" s="249" t="s">
        <v>1</v>
      </c>
      <c r="F221" s="250" t="s">
        <v>187</v>
      </c>
      <c r="G221" s="248"/>
      <c r="H221" s="251">
        <v>127.545</v>
      </c>
      <c r="I221" s="252"/>
      <c r="J221" s="248"/>
      <c r="K221" s="248"/>
      <c r="L221" s="253"/>
      <c r="M221" s="254"/>
      <c r="N221" s="255"/>
      <c r="O221" s="255"/>
      <c r="P221" s="255"/>
      <c r="Q221" s="255"/>
      <c r="R221" s="255"/>
      <c r="S221" s="255"/>
      <c r="T221" s="256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7" t="s">
        <v>174</v>
      </c>
      <c r="AU221" s="257" t="s">
        <v>83</v>
      </c>
      <c r="AV221" s="14" t="s">
        <v>161</v>
      </c>
      <c r="AW221" s="14" t="s">
        <v>30</v>
      </c>
      <c r="AX221" s="14" t="s">
        <v>81</v>
      </c>
      <c r="AY221" s="257" t="s">
        <v>154</v>
      </c>
    </row>
    <row r="222" s="2" customFormat="1" ht="24.15" customHeight="1">
      <c r="A222" s="38"/>
      <c r="B222" s="39"/>
      <c r="C222" s="218" t="s">
        <v>322</v>
      </c>
      <c r="D222" s="218" t="s">
        <v>156</v>
      </c>
      <c r="E222" s="219" t="s">
        <v>323</v>
      </c>
      <c r="F222" s="220" t="s">
        <v>324</v>
      </c>
      <c r="G222" s="221" t="s">
        <v>221</v>
      </c>
      <c r="H222" s="222">
        <v>201.28999999999999</v>
      </c>
      <c r="I222" s="223"/>
      <c r="J222" s="224">
        <f>ROUND(I222*H222,2)</f>
        <v>0</v>
      </c>
      <c r="K222" s="220" t="s">
        <v>160</v>
      </c>
      <c r="L222" s="44"/>
      <c r="M222" s="225" t="s">
        <v>1</v>
      </c>
      <c r="N222" s="226" t="s">
        <v>38</v>
      </c>
      <c r="O222" s="91"/>
      <c r="P222" s="227">
        <f>O222*H222</f>
        <v>0</v>
      </c>
      <c r="Q222" s="227">
        <v>0.0065599999999999999</v>
      </c>
      <c r="R222" s="227">
        <f>Q222*H222</f>
        <v>1.3204623999999998</v>
      </c>
      <c r="S222" s="227">
        <v>0</v>
      </c>
      <c r="T222" s="22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9" t="s">
        <v>161</v>
      </c>
      <c r="AT222" s="229" t="s">
        <v>156</v>
      </c>
      <c r="AU222" s="229" t="s">
        <v>83</v>
      </c>
      <c r="AY222" s="17" t="s">
        <v>154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7" t="s">
        <v>81</v>
      </c>
      <c r="BK222" s="230">
        <f>ROUND(I222*H222,2)</f>
        <v>0</v>
      </c>
      <c r="BL222" s="17" t="s">
        <v>161</v>
      </c>
      <c r="BM222" s="229" t="s">
        <v>325</v>
      </c>
    </row>
    <row r="223" s="2" customFormat="1">
      <c r="A223" s="38"/>
      <c r="B223" s="39"/>
      <c r="C223" s="40"/>
      <c r="D223" s="231" t="s">
        <v>163</v>
      </c>
      <c r="E223" s="40"/>
      <c r="F223" s="232" t="s">
        <v>326</v>
      </c>
      <c r="G223" s="40"/>
      <c r="H223" s="40"/>
      <c r="I223" s="233"/>
      <c r="J223" s="40"/>
      <c r="K223" s="40"/>
      <c r="L223" s="44"/>
      <c r="M223" s="234"/>
      <c r="N223" s="235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163</v>
      </c>
      <c r="AU223" s="17" t="s">
        <v>83</v>
      </c>
    </row>
    <row r="224" s="13" customFormat="1">
      <c r="A224" s="13"/>
      <c r="B224" s="236"/>
      <c r="C224" s="237"/>
      <c r="D224" s="231" t="s">
        <v>174</v>
      </c>
      <c r="E224" s="238" t="s">
        <v>1</v>
      </c>
      <c r="F224" s="239" t="s">
        <v>327</v>
      </c>
      <c r="G224" s="237"/>
      <c r="H224" s="240">
        <v>198.19999999999999</v>
      </c>
      <c r="I224" s="241"/>
      <c r="J224" s="237"/>
      <c r="K224" s="237"/>
      <c r="L224" s="242"/>
      <c r="M224" s="243"/>
      <c r="N224" s="244"/>
      <c r="O224" s="244"/>
      <c r="P224" s="244"/>
      <c r="Q224" s="244"/>
      <c r="R224" s="244"/>
      <c r="S224" s="244"/>
      <c r="T224" s="24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6" t="s">
        <v>174</v>
      </c>
      <c r="AU224" s="246" t="s">
        <v>83</v>
      </c>
      <c r="AV224" s="13" t="s">
        <v>83</v>
      </c>
      <c r="AW224" s="13" t="s">
        <v>30</v>
      </c>
      <c r="AX224" s="13" t="s">
        <v>73</v>
      </c>
      <c r="AY224" s="246" t="s">
        <v>154</v>
      </c>
    </row>
    <row r="225" s="13" customFormat="1">
      <c r="A225" s="13"/>
      <c r="B225" s="236"/>
      <c r="C225" s="237"/>
      <c r="D225" s="231" t="s">
        <v>174</v>
      </c>
      <c r="E225" s="238" t="s">
        <v>1</v>
      </c>
      <c r="F225" s="239" t="s">
        <v>328</v>
      </c>
      <c r="G225" s="237"/>
      <c r="H225" s="240">
        <v>3.0899999999999999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6" t="s">
        <v>174</v>
      </c>
      <c r="AU225" s="246" t="s">
        <v>83</v>
      </c>
      <c r="AV225" s="13" t="s">
        <v>83</v>
      </c>
      <c r="AW225" s="13" t="s">
        <v>30</v>
      </c>
      <c r="AX225" s="13" t="s">
        <v>73</v>
      </c>
      <c r="AY225" s="246" t="s">
        <v>154</v>
      </c>
    </row>
    <row r="226" s="14" customFormat="1">
      <c r="A226" s="14"/>
      <c r="B226" s="247"/>
      <c r="C226" s="248"/>
      <c r="D226" s="231" t="s">
        <v>174</v>
      </c>
      <c r="E226" s="249" t="s">
        <v>1</v>
      </c>
      <c r="F226" s="250" t="s">
        <v>187</v>
      </c>
      <c r="G226" s="248"/>
      <c r="H226" s="251">
        <v>201.28999999999999</v>
      </c>
      <c r="I226" s="252"/>
      <c r="J226" s="248"/>
      <c r="K226" s="248"/>
      <c r="L226" s="253"/>
      <c r="M226" s="254"/>
      <c r="N226" s="255"/>
      <c r="O226" s="255"/>
      <c r="P226" s="255"/>
      <c r="Q226" s="255"/>
      <c r="R226" s="255"/>
      <c r="S226" s="255"/>
      <c r="T226" s="25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7" t="s">
        <v>174</v>
      </c>
      <c r="AU226" s="257" t="s">
        <v>83</v>
      </c>
      <c r="AV226" s="14" t="s">
        <v>161</v>
      </c>
      <c r="AW226" s="14" t="s">
        <v>30</v>
      </c>
      <c r="AX226" s="14" t="s">
        <v>81</v>
      </c>
      <c r="AY226" s="257" t="s">
        <v>154</v>
      </c>
    </row>
    <row r="227" s="2" customFormat="1" ht="24.15" customHeight="1">
      <c r="A227" s="38"/>
      <c r="B227" s="39"/>
      <c r="C227" s="218" t="s">
        <v>329</v>
      </c>
      <c r="D227" s="218" t="s">
        <v>156</v>
      </c>
      <c r="E227" s="219" t="s">
        <v>330</v>
      </c>
      <c r="F227" s="220" t="s">
        <v>331</v>
      </c>
      <c r="G227" s="221" t="s">
        <v>221</v>
      </c>
      <c r="H227" s="222">
        <v>349.68000000000001</v>
      </c>
      <c r="I227" s="223"/>
      <c r="J227" s="224">
        <f>ROUND(I227*H227,2)</f>
        <v>0</v>
      </c>
      <c r="K227" s="220" t="s">
        <v>160</v>
      </c>
      <c r="L227" s="44"/>
      <c r="M227" s="225" t="s">
        <v>1</v>
      </c>
      <c r="N227" s="226" t="s">
        <v>38</v>
      </c>
      <c r="O227" s="91"/>
      <c r="P227" s="227">
        <f>O227*H227</f>
        <v>0</v>
      </c>
      <c r="Q227" s="227">
        <v>0.0073499999999999998</v>
      </c>
      <c r="R227" s="227">
        <f>Q227*H227</f>
        <v>2.5701480000000001</v>
      </c>
      <c r="S227" s="227">
        <v>0</v>
      </c>
      <c r="T227" s="228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9" t="s">
        <v>161</v>
      </c>
      <c r="AT227" s="229" t="s">
        <v>156</v>
      </c>
      <c r="AU227" s="229" t="s">
        <v>83</v>
      </c>
      <c r="AY227" s="17" t="s">
        <v>154</v>
      </c>
      <c r="BE227" s="230">
        <f>IF(N227="základní",J227,0)</f>
        <v>0</v>
      </c>
      <c r="BF227" s="230">
        <f>IF(N227="snížená",J227,0)</f>
        <v>0</v>
      </c>
      <c r="BG227" s="230">
        <f>IF(N227="zákl. přenesená",J227,0)</f>
        <v>0</v>
      </c>
      <c r="BH227" s="230">
        <f>IF(N227="sníž. přenesená",J227,0)</f>
        <v>0</v>
      </c>
      <c r="BI227" s="230">
        <f>IF(N227="nulová",J227,0)</f>
        <v>0</v>
      </c>
      <c r="BJ227" s="17" t="s">
        <v>81</v>
      </c>
      <c r="BK227" s="230">
        <f>ROUND(I227*H227,2)</f>
        <v>0</v>
      </c>
      <c r="BL227" s="17" t="s">
        <v>161</v>
      </c>
      <c r="BM227" s="229" t="s">
        <v>332</v>
      </c>
    </row>
    <row r="228" s="2" customFormat="1">
      <c r="A228" s="38"/>
      <c r="B228" s="39"/>
      <c r="C228" s="40"/>
      <c r="D228" s="231" t="s">
        <v>163</v>
      </c>
      <c r="E228" s="40"/>
      <c r="F228" s="232" t="s">
        <v>333</v>
      </c>
      <c r="G228" s="40"/>
      <c r="H228" s="40"/>
      <c r="I228" s="233"/>
      <c r="J228" s="40"/>
      <c r="K228" s="40"/>
      <c r="L228" s="44"/>
      <c r="M228" s="234"/>
      <c r="N228" s="235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163</v>
      </c>
      <c r="AU228" s="17" t="s">
        <v>83</v>
      </c>
    </row>
    <row r="229" s="13" customFormat="1">
      <c r="A229" s="13"/>
      <c r="B229" s="236"/>
      <c r="C229" s="237"/>
      <c r="D229" s="231" t="s">
        <v>174</v>
      </c>
      <c r="E229" s="238" t="s">
        <v>1</v>
      </c>
      <c r="F229" s="239" t="s">
        <v>334</v>
      </c>
      <c r="G229" s="237"/>
      <c r="H229" s="240">
        <v>349.68000000000001</v>
      </c>
      <c r="I229" s="241"/>
      <c r="J229" s="237"/>
      <c r="K229" s="237"/>
      <c r="L229" s="242"/>
      <c r="M229" s="243"/>
      <c r="N229" s="244"/>
      <c r="O229" s="244"/>
      <c r="P229" s="244"/>
      <c r="Q229" s="244"/>
      <c r="R229" s="244"/>
      <c r="S229" s="244"/>
      <c r="T229" s="24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6" t="s">
        <v>174</v>
      </c>
      <c r="AU229" s="246" t="s">
        <v>83</v>
      </c>
      <c r="AV229" s="13" t="s">
        <v>83</v>
      </c>
      <c r="AW229" s="13" t="s">
        <v>30</v>
      </c>
      <c r="AX229" s="13" t="s">
        <v>81</v>
      </c>
      <c r="AY229" s="246" t="s">
        <v>154</v>
      </c>
    </row>
    <row r="230" s="2" customFormat="1" ht="24.15" customHeight="1">
      <c r="A230" s="38"/>
      <c r="B230" s="39"/>
      <c r="C230" s="218" t="s">
        <v>335</v>
      </c>
      <c r="D230" s="218" t="s">
        <v>156</v>
      </c>
      <c r="E230" s="219" t="s">
        <v>336</v>
      </c>
      <c r="F230" s="220" t="s">
        <v>337</v>
      </c>
      <c r="G230" s="221" t="s">
        <v>221</v>
      </c>
      <c r="H230" s="222">
        <v>540.67999999999995</v>
      </c>
      <c r="I230" s="223"/>
      <c r="J230" s="224">
        <f>ROUND(I230*H230,2)</f>
        <v>0</v>
      </c>
      <c r="K230" s="220" t="s">
        <v>160</v>
      </c>
      <c r="L230" s="44"/>
      <c r="M230" s="225" t="s">
        <v>1</v>
      </c>
      <c r="N230" s="226" t="s">
        <v>38</v>
      </c>
      <c r="O230" s="91"/>
      <c r="P230" s="227">
        <f>O230*H230</f>
        <v>0</v>
      </c>
      <c r="Q230" s="227">
        <v>0.00020000000000000001</v>
      </c>
      <c r="R230" s="227">
        <f>Q230*H230</f>
        <v>0.108136</v>
      </c>
      <c r="S230" s="227">
        <v>0</v>
      </c>
      <c r="T230" s="22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9" t="s">
        <v>161</v>
      </c>
      <c r="AT230" s="229" t="s">
        <v>156</v>
      </c>
      <c r="AU230" s="229" t="s">
        <v>83</v>
      </c>
      <c r="AY230" s="17" t="s">
        <v>154</v>
      </c>
      <c r="BE230" s="230">
        <f>IF(N230="základní",J230,0)</f>
        <v>0</v>
      </c>
      <c r="BF230" s="230">
        <f>IF(N230="snížená",J230,0)</f>
        <v>0</v>
      </c>
      <c r="BG230" s="230">
        <f>IF(N230="zákl. přenesená",J230,0)</f>
        <v>0</v>
      </c>
      <c r="BH230" s="230">
        <f>IF(N230="sníž. přenesená",J230,0)</f>
        <v>0</v>
      </c>
      <c r="BI230" s="230">
        <f>IF(N230="nulová",J230,0)</f>
        <v>0</v>
      </c>
      <c r="BJ230" s="17" t="s">
        <v>81</v>
      </c>
      <c r="BK230" s="230">
        <f>ROUND(I230*H230,2)</f>
        <v>0</v>
      </c>
      <c r="BL230" s="17" t="s">
        <v>161</v>
      </c>
      <c r="BM230" s="229" t="s">
        <v>338</v>
      </c>
    </row>
    <row r="231" s="2" customFormat="1">
      <c r="A231" s="38"/>
      <c r="B231" s="39"/>
      <c r="C231" s="40"/>
      <c r="D231" s="231" t="s">
        <v>163</v>
      </c>
      <c r="E231" s="40"/>
      <c r="F231" s="232" t="s">
        <v>339</v>
      </c>
      <c r="G231" s="40"/>
      <c r="H231" s="40"/>
      <c r="I231" s="233"/>
      <c r="J231" s="40"/>
      <c r="K231" s="40"/>
      <c r="L231" s="44"/>
      <c r="M231" s="234"/>
      <c r="N231" s="235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163</v>
      </c>
      <c r="AU231" s="17" t="s">
        <v>83</v>
      </c>
    </row>
    <row r="232" s="2" customFormat="1" ht="49.05" customHeight="1">
      <c r="A232" s="38"/>
      <c r="B232" s="39"/>
      <c r="C232" s="218" t="s">
        <v>340</v>
      </c>
      <c r="D232" s="218" t="s">
        <v>156</v>
      </c>
      <c r="E232" s="219" t="s">
        <v>341</v>
      </c>
      <c r="F232" s="220" t="s">
        <v>342</v>
      </c>
      <c r="G232" s="221" t="s">
        <v>221</v>
      </c>
      <c r="H232" s="222">
        <v>540.67999999999995</v>
      </c>
      <c r="I232" s="223"/>
      <c r="J232" s="224">
        <f>ROUND(I232*H232,2)</f>
        <v>0</v>
      </c>
      <c r="K232" s="220" t="s">
        <v>160</v>
      </c>
      <c r="L232" s="44"/>
      <c r="M232" s="225" t="s">
        <v>1</v>
      </c>
      <c r="N232" s="226" t="s">
        <v>38</v>
      </c>
      <c r="O232" s="91"/>
      <c r="P232" s="227">
        <f>O232*H232</f>
        <v>0</v>
      </c>
      <c r="Q232" s="227">
        <v>0.01167</v>
      </c>
      <c r="R232" s="227">
        <f>Q232*H232</f>
        <v>6.3097355999999989</v>
      </c>
      <c r="S232" s="227">
        <v>0</v>
      </c>
      <c r="T232" s="228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9" t="s">
        <v>161</v>
      </c>
      <c r="AT232" s="229" t="s">
        <v>156</v>
      </c>
      <c r="AU232" s="229" t="s">
        <v>83</v>
      </c>
      <c r="AY232" s="17" t="s">
        <v>154</v>
      </c>
      <c r="BE232" s="230">
        <f>IF(N232="základní",J232,0)</f>
        <v>0</v>
      </c>
      <c r="BF232" s="230">
        <f>IF(N232="snížená",J232,0)</f>
        <v>0</v>
      </c>
      <c r="BG232" s="230">
        <f>IF(N232="zákl. přenesená",J232,0)</f>
        <v>0</v>
      </c>
      <c r="BH232" s="230">
        <f>IF(N232="sníž. přenesená",J232,0)</f>
        <v>0</v>
      </c>
      <c r="BI232" s="230">
        <f>IF(N232="nulová",J232,0)</f>
        <v>0</v>
      </c>
      <c r="BJ232" s="17" t="s">
        <v>81</v>
      </c>
      <c r="BK232" s="230">
        <f>ROUND(I232*H232,2)</f>
        <v>0</v>
      </c>
      <c r="BL232" s="17" t="s">
        <v>161</v>
      </c>
      <c r="BM232" s="229" t="s">
        <v>343</v>
      </c>
    </row>
    <row r="233" s="2" customFormat="1">
      <c r="A233" s="38"/>
      <c r="B233" s="39"/>
      <c r="C233" s="40"/>
      <c r="D233" s="231" t="s">
        <v>163</v>
      </c>
      <c r="E233" s="40"/>
      <c r="F233" s="232" t="s">
        <v>344</v>
      </c>
      <c r="G233" s="40"/>
      <c r="H233" s="40"/>
      <c r="I233" s="233"/>
      <c r="J233" s="40"/>
      <c r="K233" s="40"/>
      <c r="L233" s="44"/>
      <c r="M233" s="234"/>
      <c r="N233" s="235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163</v>
      </c>
      <c r="AU233" s="17" t="s">
        <v>83</v>
      </c>
    </row>
    <row r="234" s="2" customFormat="1" ht="24.15" customHeight="1">
      <c r="A234" s="38"/>
      <c r="B234" s="39"/>
      <c r="C234" s="258" t="s">
        <v>345</v>
      </c>
      <c r="D234" s="258" t="s">
        <v>248</v>
      </c>
      <c r="E234" s="259" t="s">
        <v>346</v>
      </c>
      <c r="F234" s="260" t="s">
        <v>347</v>
      </c>
      <c r="G234" s="261" t="s">
        <v>221</v>
      </c>
      <c r="H234" s="262">
        <v>567.71400000000006</v>
      </c>
      <c r="I234" s="263"/>
      <c r="J234" s="264">
        <f>ROUND(I234*H234,2)</f>
        <v>0</v>
      </c>
      <c r="K234" s="260" t="s">
        <v>160</v>
      </c>
      <c r="L234" s="265"/>
      <c r="M234" s="266" t="s">
        <v>1</v>
      </c>
      <c r="N234" s="267" t="s">
        <v>38</v>
      </c>
      <c r="O234" s="91"/>
      <c r="P234" s="227">
        <f>O234*H234</f>
        <v>0</v>
      </c>
      <c r="Q234" s="227">
        <v>0.025000000000000001</v>
      </c>
      <c r="R234" s="227">
        <f>Q234*H234</f>
        <v>14.192850000000002</v>
      </c>
      <c r="S234" s="227">
        <v>0</v>
      </c>
      <c r="T234" s="22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9" t="s">
        <v>200</v>
      </c>
      <c r="AT234" s="229" t="s">
        <v>248</v>
      </c>
      <c r="AU234" s="229" t="s">
        <v>83</v>
      </c>
      <c r="AY234" s="17" t="s">
        <v>154</v>
      </c>
      <c r="BE234" s="230">
        <f>IF(N234="základní",J234,0)</f>
        <v>0</v>
      </c>
      <c r="BF234" s="230">
        <f>IF(N234="snížená",J234,0)</f>
        <v>0</v>
      </c>
      <c r="BG234" s="230">
        <f>IF(N234="zákl. přenesená",J234,0)</f>
        <v>0</v>
      </c>
      <c r="BH234" s="230">
        <f>IF(N234="sníž. přenesená",J234,0)</f>
        <v>0</v>
      </c>
      <c r="BI234" s="230">
        <f>IF(N234="nulová",J234,0)</f>
        <v>0</v>
      </c>
      <c r="BJ234" s="17" t="s">
        <v>81</v>
      </c>
      <c r="BK234" s="230">
        <f>ROUND(I234*H234,2)</f>
        <v>0</v>
      </c>
      <c r="BL234" s="17" t="s">
        <v>161</v>
      </c>
      <c r="BM234" s="229" t="s">
        <v>348</v>
      </c>
    </row>
    <row r="235" s="2" customFormat="1">
      <c r="A235" s="38"/>
      <c r="B235" s="39"/>
      <c r="C235" s="40"/>
      <c r="D235" s="231" t="s">
        <v>163</v>
      </c>
      <c r="E235" s="40"/>
      <c r="F235" s="232" t="s">
        <v>347</v>
      </c>
      <c r="G235" s="40"/>
      <c r="H235" s="40"/>
      <c r="I235" s="233"/>
      <c r="J235" s="40"/>
      <c r="K235" s="40"/>
      <c r="L235" s="44"/>
      <c r="M235" s="234"/>
      <c r="N235" s="235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163</v>
      </c>
      <c r="AU235" s="17" t="s">
        <v>83</v>
      </c>
    </row>
    <row r="236" s="13" customFormat="1">
      <c r="A236" s="13"/>
      <c r="B236" s="236"/>
      <c r="C236" s="237"/>
      <c r="D236" s="231" t="s">
        <v>174</v>
      </c>
      <c r="E236" s="237"/>
      <c r="F236" s="239" t="s">
        <v>349</v>
      </c>
      <c r="G236" s="237"/>
      <c r="H236" s="240">
        <v>567.71400000000006</v>
      </c>
      <c r="I236" s="241"/>
      <c r="J236" s="237"/>
      <c r="K236" s="237"/>
      <c r="L236" s="242"/>
      <c r="M236" s="243"/>
      <c r="N236" s="244"/>
      <c r="O236" s="244"/>
      <c r="P236" s="244"/>
      <c r="Q236" s="244"/>
      <c r="R236" s="244"/>
      <c r="S236" s="244"/>
      <c r="T236" s="245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6" t="s">
        <v>174</v>
      </c>
      <c r="AU236" s="246" t="s">
        <v>83</v>
      </c>
      <c r="AV236" s="13" t="s">
        <v>83</v>
      </c>
      <c r="AW236" s="13" t="s">
        <v>4</v>
      </c>
      <c r="AX236" s="13" t="s">
        <v>81</v>
      </c>
      <c r="AY236" s="246" t="s">
        <v>154</v>
      </c>
    </row>
    <row r="237" s="2" customFormat="1" ht="24.15" customHeight="1">
      <c r="A237" s="38"/>
      <c r="B237" s="39"/>
      <c r="C237" s="218" t="s">
        <v>350</v>
      </c>
      <c r="D237" s="218" t="s">
        <v>156</v>
      </c>
      <c r="E237" s="219" t="s">
        <v>351</v>
      </c>
      <c r="F237" s="220" t="s">
        <v>352</v>
      </c>
      <c r="G237" s="221" t="s">
        <v>221</v>
      </c>
      <c r="H237" s="222">
        <v>349.68000000000001</v>
      </c>
      <c r="I237" s="223"/>
      <c r="J237" s="224">
        <f>ROUND(I237*H237,2)</f>
        <v>0</v>
      </c>
      <c r="K237" s="220" t="s">
        <v>160</v>
      </c>
      <c r="L237" s="44"/>
      <c r="M237" s="225" t="s">
        <v>1</v>
      </c>
      <c r="N237" s="226" t="s">
        <v>38</v>
      </c>
      <c r="O237" s="91"/>
      <c r="P237" s="227">
        <f>O237*H237</f>
        <v>0</v>
      </c>
      <c r="Q237" s="227">
        <v>0.023630000000000002</v>
      </c>
      <c r="R237" s="227">
        <f>Q237*H237</f>
        <v>8.2629384000000012</v>
      </c>
      <c r="S237" s="227">
        <v>0</v>
      </c>
      <c r="T237" s="228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9" t="s">
        <v>161</v>
      </c>
      <c r="AT237" s="229" t="s">
        <v>156</v>
      </c>
      <c r="AU237" s="229" t="s">
        <v>83</v>
      </c>
      <c r="AY237" s="17" t="s">
        <v>154</v>
      </c>
      <c r="BE237" s="230">
        <f>IF(N237="základní",J237,0)</f>
        <v>0</v>
      </c>
      <c r="BF237" s="230">
        <f>IF(N237="snížená",J237,0)</f>
        <v>0</v>
      </c>
      <c r="BG237" s="230">
        <f>IF(N237="zákl. přenesená",J237,0)</f>
        <v>0</v>
      </c>
      <c r="BH237" s="230">
        <f>IF(N237="sníž. přenesená",J237,0)</f>
        <v>0</v>
      </c>
      <c r="BI237" s="230">
        <f>IF(N237="nulová",J237,0)</f>
        <v>0</v>
      </c>
      <c r="BJ237" s="17" t="s">
        <v>81</v>
      </c>
      <c r="BK237" s="230">
        <f>ROUND(I237*H237,2)</f>
        <v>0</v>
      </c>
      <c r="BL237" s="17" t="s">
        <v>161</v>
      </c>
      <c r="BM237" s="229" t="s">
        <v>353</v>
      </c>
    </row>
    <row r="238" s="2" customFormat="1">
      <c r="A238" s="38"/>
      <c r="B238" s="39"/>
      <c r="C238" s="40"/>
      <c r="D238" s="231" t="s">
        <v>163</v>
      </c>
      <c r="E238" s="40"/>
      <c r="F238" s="232" t="s">
        <v>354</v>
      </c>
      <c r="G238" s="40"/>
      <c r="H238" s="40"/>
      <c r="I238" s="233"/>
      <c r="J238" s="40"/>
      <c r="K238" s="40"/>
      <c r="L238" s="44"/>
      <c r="M238" s="234"/>
      <c r="N238" s="235"/>
      <c r="O238" s="91"/>
      <c r="P238" s="91"/>
      <c r="Q238" s="91"/>
      <c r="R238" s="91"/>
      <c r="S238" s="91"/>
      <c r="T238" s="92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163</v>
      </c>
      <c r="AU238" s="17" t="s">
        <v>83</v>
      </c>
    </row>
    <row r="239" s="2" customFormat="1" ht="24.15" customHeight="1">
      <c r="A239" s="38"/>
      <c r="B239" s="39"/>
      <c r="C239" s="218" t="s">
        <v>355</v>
      </c>
      <c r="D239" s="218" t="s">
        <v>156</v>
      </c>
      <c r="E239" s="219" t="s">
        <v>356</v>
      </c>
      <c r="F239" s="220" t="s">
        <v>357</v>
      </c>
      <c r="G239" s="221" t="s">
        <v>221</v>
      </c>
      <c r="H239" s="222">
        <v>191</v>
      </c>
      <c r="I239" s="223"/>
      <c r="J239" s="224">
        <f>ROUND(I239*H239,2)</f>
        <v>0</v>
      </c>
      <c r="K239" s="220" t="s">
        <v>160</v>
      </c>
      <c r="L239" s="44"/>
      <c r="M239" s="225" t="s">
        <v>1</v>
      </c>
      <c r="N239" s="226" t="s">
        <v>38</v>
      </c>
      <c r="O239" s="91"/>
      <c r="P239" s="227">
        <f>O239*H239</f>
        <v>0</v>
      </c>
      <c r="Q239" s="227">
        <v>0.0065599999999999999</v>
      </c>
      <c r="R239" s="227">
        <f>Q239*H239</f>
        <v>1.2529600000000001</v>
      </c>
      <c r="S239" s="227">
        <v>0</v>
      </c>
      <c r="T239" s="22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161</v>
      </c>
      <c r="AT239" s="229" t="s">
        <v>156</v>
      </c>
      <c r="AU239" s="229" t="s">
        <v>83</v>
      </c>
      <c r="AY239" s="17" t="s">
        <v>154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81</v>
      </c>
      <c r="BK239" s="230">
        <f>ROUND(I239*H239,2)</f>
        <v>0</v>
      </c>
      <c r="BL239" s="17" t="s">
        <v>161</v>
      </c>
      <c r="BM239" s="229" t="s">
        <v>358</v>
      </c>
    </row>
    <row r="240" s="2" customFormat="1">
      <c r="A240" s="38"/>
      <c r="B240" s="39"/>
      <c r="C240" s="40"/>
      <c r="D240" s="231" t="s">
        <v>163</v>
      </c>
      <c r="E240" s="40"/>
      <c r="F240" s="232" t="s">
        <v>359</v>
      </c>
      <c r="G240" s="40"/>
      <c r="H240" s="40"/>
      <c r="I240" s="233"/>
      <c r="J240" s="40"/>
      <c r="K240" s="40"/>
      <c r="L240" s="44"/>
      <c r="M240" s="234"/>
      <c r="N240" s="235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163</v>
      </c>
      <c r="AU240" s="17" t="s">
        <v>83</v>
      </c>
    </row>
    <row r="241" s="2" customFormat="1" ht="24.15" customHeight="1">
      <c r="A241" s="38"/>
      <c r="B241" s="39"/>
      <c r="C241" s="218" t="s">
        <v>360</v>
      </c>
      <c r="D241" s="218" t="s">
        <v>156</v>
      </c>
      <c r="E241" s="219" t="s">
        <v>361</v>
      </c>
      <c r="F241" s="220" t="s">
        <v>362</v>
      </c>
      <c r="G241" s="221" t="s">
        <v>221</v>
      </c>
      <c r="H241" s="222">
        <v>540.67999999999995</v>
      </c>
      <c r="I241" s="223"/>
      <c r="J241" s="224">
        <f>ROUND(I241*H241,2)</f>
        <v>0</v>
      </c>
      <c r="K241" s="220" t="s">
        <v>160</v>
      </c>
      <c r="L241" s="44"/>
      <c r="M241" s="225" t="s">
        <v>1</v>
      </c>
      <c r="N241" s="226" t="s">
        <v>38</v>
      </c>
      <c r="O241" s="91"/>
      <c r="P241" s="227">
        <f>O241*H241</f>
        <v>0</v>
      </c>
      <c r="Q241" s="227">
        <v>0.0033800000000000002</v>
      </c>
      <c r="R241" s="227">
        <f>Q241*H241</f>
        <v>1.8274983999999999</v>
      </c>
      <c r="S241" s="227">
        <v>0</v>
      </c>
      <c r="T241" s="228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9" t="s">
        <v>161</v>
      </c>
      <c r="AT241" s="229" t="s">
        <v>156</v>
      </c>
      <c r="AU241" s="229" t="s">
        <v>83</v>
      </c>
      <c r="AY241" s="17" t="s">
        <v>154</v>
      </c>
      <c r="BE241" s="230">
        <f>IF(N241="základní",J241,0)</f>
        <v>0</v>
      </c>
      <c r="BF241" s="230">
        <f>IF(N241="snížená",J241,0)</f>
        <v>0</v>
      </c>
      <c r="BG241" s="230">
        <f>IF(N241="zákl. přenesená",J241,0)</f>
        <v>0</v>
      </c>
      <c r="BH241" s="230">
        <f>IF(N241="sníž. přenesená",J241,0)</f>
        <v>0</v>
      </c>
      <c r="BI241" s="230">
        <f>IF(N241="nulová",J241,0)</f>
        <v>0</v>
      </c>
      <c r="BJ241" s="17" t="s">
        <v>81</v>
      </c>
      <c r="BK241" s="230">
        <f>ROUND(I241*H241,2)</f>
        <v>0</v>
      </c>
      <c r="BL241" s="17" t="s">
        <v>161</v>
      </c>
      <c r="BM241" s="229" t="s">
        <v>363</v>
      </c>
    </row>
    <row r="242" s="2" customFormat="1">
      <c r="A242" s="38"/>
      <c r="B242" s="39"/>
      <c r="C242" s="40"/>
      <c r="D242" s="231" t="s">
        <v>163</v>
      </c>
      <c r="E242" s="40"/>
      <c r="F242" s="232" t="s">
        <v>364</v>
      </c>
      <c r="G242" s="40"/>
      <c r="H242" s="40"/>
      <c r="I242" s="233"/>
      <c r="J242" s="40"/>
      <c r="K242" s="40"/>
      <c r="L242" s="44"/>
      <c r="M242" s="234"/>
      <c r="N242" s="235"/>
      <c r="O242" s="91"/>
      <c r="P242" s="91"/>
      <c r="Q242" s="91"/>
      <c r="R242" s="91"/>
      <c r="S242" s="91"/>
      <c r="T242" s="92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163</v>
      </c>
      <c r="AU242" s="17" t="s">
        <v>83</v>
      </c>
    </row>
    <row r="243" s="12" customFormat="1" ht="22.8" customHeight="1">
      <c r="A243" s="12"/>
      <c r="B243" s="202"/>
      <c r="C243" s="203"/>
      <c r="D243" s="204" t="s">
        <v>72</v>
      </c>
      <c r="E243" s="216" t="s">
        <v>207</v>
      </c>
      <c r="F243" s="216" t="s">
        <v>365</v>
      </c>
      <c r="G243" s="203"/>
      <c r="H243" s="203"/>
      <c r="I243" s="206"/>
      <c r="J243" s="217">
        <f>BK243</f>
        <v>0</v>
      </c>
      <c r="K243" s="203"/>
      <c r="L243" s="208"/>
      <c r="M243" s="209"/>
      <c r="N243" s="210"/>
      <c r="O243" s="210"/>
      <c r="P243" s="211">
        <f>SUM(P244:P287)</f>
        <v>0</v>
      </c>
      <c r="Q243" s="210"/>
      <c r="R243" s="211">
        <f>SUM(R244:R287)</f>
        <v>0.061204500000000009</v>
      </c>
      <c r="S243" s="210"/>
      <c r="T243" s="212">
        <f>SUM(T244:T287)</f>
        <v>83.888769999999994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13" t="s">
        <v>81</v>
      </c>
      <c r="AT243" s="214" t="s">
        <v>72</v>
      </c>
      <c r="AU243" s="214" t="s">
        <v>81</v>
      </c>
      <c r="AY243" s="213" t="s">
        <v>154</v>
      </c>
      <c r="BK243" s="215">
        <f>SUM(BK244:BK287)</f>
        <v>0</v>
      </c>
    </row>
    <row r="244" s="2" customFormat="1" ht="33" customHeight="1">
      <c r="A244" s="38"/>
      <c r="B244" s="39"/>
      <c r="C244" s="218" t="s">
        <v>366</v>
      </c>
      <c r="D244" s="218" t="s">
        <v>156</v>
      </c>
      <c r="E244" s="219" t="s">
        <v>367</v>
      </c>
      <c r="F244" s="220" t="s">
        <v>368</v>
      </c>
      <c r="G244" s="221" t="s">
        <v>221</v>
      </c>
      <c r="H244" s="222">
        <v>150.59999999999999</v>
      </c>
      <c r="I244" s="223"/>
      <c r="J244" s="224">
        <f>ROUND(I244*H244,2)</f>
        <v>0</v>
      </c>
      <c r="K244" s="220" t="s">
        <v>160</v>
      </c>
      <c r="L244" s="44"/>
      <c r="M244" s="225" t="s">
        <v>1</v>
      </c>
      <c r="N244" s="226" t="s">
        <v>38</v>
      </c>
      <c r="O244" s="91"/>
      <c r="P244" s="227">
        <f>O244*H244</f>
        <v>0</v>
      </c>
      <c r="Q244" s="227">
        <v>0</v>
      </c>
      <c r="R244" s="227">
        <f>Q244*H244</f>
        <v>0</v>
      </c>
      <c r="S244" s="227">
        <v>0</v>
      </c>
      <c r="T244" s="228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9" t="s">
        <v>161</v>
      </c>
      <c r="AT244" s="229" t="s">
        <v>156</v>
      </c>
      <c r="AU244" s="229" t="s">
        <v>83</v>
      </c>
      <c r="AY244" s="17" t="s">
        <v>154</v>
      </c>
      <c r="BE244" s="230">
        <f>IF(N244="základní",J244,0)</f>
        <v>0</v>
      </c>
      <c r="BF244" s="230">
        <f>IF(N244="snížená",J244,0)</f>
        <v>0</v>
      </c>
      <c r="BG244" s="230">
        <f>IF(N244="zákl. přenesená",J244,0)</f>
        <v>0</v>
      </c>
      <c r="BH244" s="230">
        <f>IF(N244="sníž. přenesená",J244,0)</f>
        <v>0</v>
      </c>
      <c r="BI244" s="230">
        <f>IF(N244="nulová",J244,0)</f>
        <v>0</v>
      </c>
      <c r="BJ244" s="17" t="s">
        <v>81</v>
      </c>
      <c r="BK244" s="230">
        <f>ROUND(I244*H244,2)</f>
        <v>0</v>
      </c>
      <c r="BL244" s="17" t="s">
        <v>161</v>
      </c>
      <c r="BM244" s="229" t="s">
        <v>369</v>
      </c>
    </row>
    <row r="245" s="2" customFormat="1">
      <c r="A245" s="38"/>
      <c r="B245" s="39"/>
      <c r="C245" s="40"/>
      <c r="D245" s="231" t="s">
        <v>163</v>
      </c>
      <c r="E245" s="40"/>
      <c r="F245" s="232" t="s">
        <v>370</v>
      </c>
      <c r="G245" s="40"/>
      <c r="H245" s="40"/>
      <c r="I245" s="233"/>
      <c r="J245" s="40"/>
      <c r="K245" s="40"/>
      <c r="L245" s="44"/>
      <c r="M245" s="234"/>
      <c r="N245" s="235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163</v>
      </c>
      <c r="AU245" s="17" t="s">
        <v>83</v>
      </c>
    </row>
    <row r="246" s="13" customFormat="1">
      <c r="A246" s="13"/>
      <c r="B246" s="236"/>
      <c r="C246" s="237"/>
      <c r="D246" s="231" t="s">
        <v>174</v>
      </c>
      <c r="E246" s="238" t="s">
        <v>1</v>
      </c>
      <c r="F246" s="239" t="s">
        <v>371</v>
      </c>
      <c r="G246" s="237"/>
      <c r="H246" s="240">
        <v>150.59999999999999</v>
      </c>
      <c r="I246" s="241"/>
      <c r="J246" s="237"/>
      <c r="K246" s="237"/>
      <c r="L246" s="242"/>
      <c r="M246" s="243"/>
      <c r="N246" s="244"/>
      <c r="O246" s="244"/>
      <c r="P246" s="244"/>
      <c r="Q246" s="244"/>
      <c r="R246" s="244"/>
      <c r="S246" s="244"/>
      <c r="T246" s="24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6" t="s">
        <v>174</v>
      </c>
      <c r="AU246" s="246" t="s">
        <v>83</v>
      </c>
      <c r="AV246" s="13" t="s">
        <v>83</v>
      </c>
      <c r="AW246" s="13" t="s">
        <v>30</v>
      </c>
      <c r="AX246" s="13" t="s">
        <v>81</v>
      </c>
      <c r="AY246" s="246" t="s">
        <v>154</v>
      </c>
    </row>
    <row r="247" s="2" customFormat="1" ht="33" customHeight="1">
      <c r="A247" s="38"/>
      <c r="B247" s="39"/>
      <c r="C247" s="218" t="s">
        <v>372</v>
      </c>
      <c r="D247" s="218" t="s">
        <v>156</v>
      </c>
      <c r="E247" s="219" t="s">
        <v>373</v>
      </c>
      <c r="F247" s="220" t="s">
        <v>374</v>
      </c>
      <c r="G247" s="221" t="s">
        <v>221</v>
      </c>
      <c r="H247" s="222">
        <v>569</v>
      </c>
      <c r="I247" s="223"/>
      <c r="J247" s="224">
        <f>ROUND(I247*H247,2)</f>
        <v>0</v>
      </c>
      <c r="K247" s="220" t="s">
        <v>160</v>
      </c>
      <c r="L247" s="44"/>
      <c r="M247" s="225" t="s">
        <v>1</v>
      </c>
      <c r="N247" s="226" t="s">
        <v>38</v>
      </c>
      <c r="O247" s="91"/>
      <c r="P247" s="227">
        <f>O247*H247</f>
        <v>0</v>
      </c>
      <c r="Q247" s="227">
        <v>0</v>
      </c>
      <c r="R247" s="227">
        <f>Q247*H247</f>
        <v>0</v>
      </c>
      <c r="S247" s="227">
        <v>0</v>
      </c>
      <c r="T247" s="228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9" t="s">
        <v>161</v>
      </c>
      <c r="AT247" s="229" t="s">
        <v>156</v>
      </c>
      <c r="AU247" s="229" t="s">
        <v>83</v>
      </c>
      <c r="AY247" s="17" t="s">
        <v>154</v>
      </c>
      <c r="BE247" s="230">
        <f>IF(N247="základní",J247,0)</f>
        <v>0</v>
      </c>
      <c r="BF247" s="230">
        <f>IF(N247="snížená",J247,0)</f>
        <v>0</v>
      </c>
      <c r="BG247" s="230">
        <f>IF(N247="zákl. přenesená",J247,0)</f>
        <v>0</v>
      </c>
      <c r="BH247" s="230">
        <f>IF(N247="sníž. přenesená",J247,0)</f>
        <v>0</v>
      </c>
      <c r="BI247" s="230">
        <f>IF(N247="nulová",J247,0)</f>
        <v>0</v>
      </c>
      <c r="BJ247" s="17" t="s">
        <v>81</v>
      </c>
      <c r="BK247" s="230">
        <f>ROUND(I247*H247,2)</f>
        <v>0</v>
      </c>
      <c r="BL247" s="17" t="s">
        <v>161</v>
      </c>
      <c r="BM247" s="229" t="s">
        <v>375</v>
      </c>
    </row>
    <row r="248" s="2" customFormat="1">
      <c r="A248" s="38"/>
      <c r="B248" s="39"/>
      <c r="C248" s="40"/>
      <c r="D248" s="231" t="s">
        <v>163</v>
      </c>
      <c r="E248" s="40"/>
      <c r="F248" s="232" t="s">
        <v>376</v>
      </c>
      <c r="G248" s="40"/>
      <c r="H248" s="40"/>
      <c r="I248" s="233"/>
      <c r="J248" s="40"/>
      <c r="K248" s="40"/>
      <c r="L248" s="44"/>
      <c r="M248" s="234"/>
      <c r="N248" s="235"/>
      <c r="O248" s="91"/>
      <c r="P248" s="91"/>
      <c r="Q248" s="91"/>
      <c r="R248" s="91"/>
      <c r="S248" s="91"/>
      <c r="T248" s="9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163</v>
      </c>
      <c r="AU248" s="17" t="s">
        <v>83</v>
      </c>
    </row>
    <row r="249" s="13" customFormat="1">
      <c r="A249" s="13"/>
      <c r="B249" s="236"/>
      <c r="C249" s="237"/>
      <c r="D249" s="231" t="s">
        <v>174</v>
      </c>
      <c r="E249" s="238" t="s">
        <v>1</v>
      </c>
      <c r="F249" s="239" t="s">
        <v>377</v>
      </c>
      <c r="G249" s="237"/>
      <c r="H249" s="240">
        <v>450</v>
      </c>
      <c r="I249" s="241"/>
      <c r="J249" s="237"/>
      <c r="K249" s="237"/>
      <c r="L249" s="242"/>
      <c r="M249" s="243"/>
      <c r="N249" s="244"/>
      <c r="O249" s="244"/>
      <c r="P249" s="244"/>
      <c r="Q249" s="244"/>
      <c r="R249" s="244"/>
      <c r="S249" s="244"/>
      <c r="T249" s="24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6" t="s">
        <v>174</v>
      </c>
      <c r="AU249" s="246" t="s">
        <v>83</v>
      </c>
      <c r="AV249" s="13" t="s">
        <v>83</v>
      </c>
      <c r="AW249" s="13" t="s">
        <v>30</v>
      </c>
      <c r="AX249" s="13" t="s">
        <v>73</v>
      </c>
      <c r="AY249" s="246" t="s">
        <v>154</v>
      </c>
    </row>
    <row r="250" s="13" customFormat="1">
      <c r="A250" s="13"/>
      <c r="B250" s="236"/>
      <c r="C250" s="237"/>
      <c r="D250" s="231" t="s">
        <v>174</v>
      </c>
      <c r="E250" s="238" t="s">
        <v>1</v>
      </c>
      <c r="F250" s="239" t="s">
        <v>378</v>
      </c>
      <c r="G250" s="237"/>
      <c r="H250" s="240">
        <v>119</v>
      </c>
      <c r="I250" s="241"/>
      <c r="J250" s="237"/>
      <c r="K250" s="237"/>
      <c r="L250" s="242"/>
      <c r="M250" s="243"/>
      <c r="N250" s="244"/>
      <c r="O250" s="244"/>
      <c r="P250" s="244"/>
      <c r="Q250" s="244"/>
      <c r="R250" s="244"/>
      <c r="S250" s="244"/>
      <c r="T250" s="24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6" t="s">
        <v>174</v>
      </c>
      <c r="AU250" s="246" t="s">
        <v>83</v>
      </c>
      <c r="AV250" s="13" t="s">
        <v>83</v>
      </c>
      <c r="AW250" s="13" t="s">
        <v>30</v>
      </c>
      <c r="AX250" s="13" t="s">
        <v>73</v>
      </c>
      <c r="AY250" s="246" t="s">
        <v>154</v>
      </c>
    </row>
    <row r="251" s="14" customFormat="1">
      <c r="A251" s="14"/>
      <c r="B251" s="247"/>
      <c r="C251" s="248"/>
      <c r="D251" s="231" t="s">
        <v>174</v>
      </c>
      <c r="E251" s="249" t="s">
        <v>1</v>
      </c>
      <c r="F251" s="250" t="s">
        <v>187</v>
      </c>
      <c r="G251" s="248"/>
      <c r="H251" s="251">
        <v>569</v>
      </c>
      <c r="I251" s="252"/>
      <c r="J251" s="248"/>
      <c r="K251" s="248"/>
      <c r="L251" s="253"/>
      <c r="M251" s="254"/>
      <c r="N251" s="255"/>
      <c r="O251" s="255"/>
      <c r="P251" s="255"/>
      <c r="Q251" s="255"/>
      <c r="R251" s="255"/>
      <c r="S251" s="255"/>
      <c r="T251" s="25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7" t="s">
        <v>174</v>
      </c>
      <c r="AU251" s="257" t="s">
        <v>83</v>
      </c>
      <c r="AV251" s="14" t="s">
        <v>161</v>
      </c>
      <c r="AW251" s="14" t="s">
        <v>30</v>
      </c>
      <c r="AX251" s="14" t="s">
        <v>81</v>
      </c>
      <c r="AY251" s="257" t="s">
        <v>154</v>
      </c>
    </row>
    <row r="252" s="2" customFormat="1" ht="37.8" customHeight="1">
      <c r="A252" s="38"/>
      <c r="B252" s="39"/>
      <c r="C252" s="218" t="s">
        <v>379</v>
      </c>
      <c r="D252" s="218" t="s">
        <v>156</v>
      </c>
      <c r="E252" s="219" t="s">
        <v>380</v>
      </c>
      <c r="F252" s="220" t="s">
        <v>381</v>
      </c>
      <c r="G252" s="221" t="s">
        <v>221</v>
      </c>
      <c r="H252" s="222">
        <v>13554</v>
      </c>
      <c r="I252" s="223"/>
      <c r="J252" s="224">
        <f>ROUND(I252*H252,2)</f>
        <v>0</v>
      </c>
      <c r="K252" s="220" t="s">
        <v>160</v>
      </c>
      <c r="L252" s="44"/>
      <c r="M252" s="225" t="s">
        <v>1</v>
      </c>
      <c r="N252" s="226" t="s">
        <v>38</v>
      </c>
      <c r="O252" s="91"/>
      <c r="P252" s="227">
        <f>O252*H252</f>
        <v>0</v>
      </c>
      <c r="Q252" s="227">
        <v>0</v>
      </c>
      <c r="R252" s="227">
        <f>Q252*H252</f>
        <v>0</v>
      </c>
      <c r="S252" s="227">
        <v>0</v>
      </c>
      <c r="T252" s="228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9" t="s">
        <v>161</v>
      </c>
      <c r="AT252" s="229" t="s">
        <v>156</v>
      </c>
      <c r="AU252" s="229" t="s">
        <v>83</v>
      </c>
      <c r="AY252" s="17" t="s">
        <v>154</v>
      </c>
      <c r="BE252" s="230">
        <f>IF(N252="základní",J252,0)</f>
        <v>0</v>
      </c>
      <c r="BF252" s="230">
        <f>IF(N252="snížená",J252,0)</f>
        <v>0</v>
      </c>
      <c r="BG252" s="230">
        <f>IF(N252="zákl. přenesená",J252,0)</f>
        <v>0</v>
      </c>
      <c r="BH252" s="230">
        <f>IF(N252="sníž. přenesená",J252,0)</f>
        <v>0</v>
      </c>
      <c r="BI252" s="230">
        <f>IF(N252="nulová",J252,0)</f>
        <v>0</v>
      </c>
      <c r="BJ252" s="17" t="s">
        <v>81</v>
      </c>
      <c r="BK252" s="230">
        <f>ROUND(I252*H252,2)</f>
        <v>0</v>
      </c>
      <c r="BL252" s="17" t="s">
        <v>161</v>
      </c>
      <c r="BM252" s="229" t="s">
        <v>382</v>
      </c>
    </row>
    <row r="253" s="2" customFormat="1">
      <c r="A253" s="38"/>
      <c r="B253" s="39"/>
      <c r="C253" s="40"/>
      <c r="D253" s="231" t="s">
        <v>163</v>
      </c>
      <c r="E253" s="40"/>
      <c r="F253" s="232" t="s">
        <v>383</v>
      </c>
      <c r="G253" s="40"/>
      <c r="H253" s="40"/>
      <c r="I253" s="233"/>
      <c r="J253" s="40"/>
      <c r="K253" s="40"/>
      <c r="L253" s="44"/>
      <c r="M253" s="234"/>
      <c r="N253" s="235"/>
      <c r="O253" s="91"/>
      <c r="P253" s="91"/>
      <c r="Q253" s="91"/>
      <c r="R253" s="91"/>
      <c r="S253" s="91"/>
      <c r="T253" s="9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163</v>
      </c>
      <c r="AU253" s="17" t="s">
        <v>83</v>
      </c>
    </row>
    <row r="254" s="13" customFormat="1">
      <c r="A254" s="13"/>
      <c r="B254" s="236"/>
      <c r="C254" s="237"/>
      <c r="D254" s="231" t="s">
        <v>174</v>
      </c>
      <c r="E254" s="237"/>
      <c r="F254" s="239" t="s">
        <v>384</v>
      </c>
      <c r="G254" s="237"/>
      <c r="H254" s="240">
        <v>13554</v>
      </c>
      <c r="I254" s="241"/>
      <c r="J254" s="237"/>
      <c r="K254" s="237"/>
      <c r="L254" s="242"/>
      <c r="M254" s="243"/>
      <c r="N254" s="244"/>
      <c r="O254" s="244"/>
      <c r="P254" s="244"/>
      <c r="Q254" s="244"/>
      <c r="R254" s="244"/>
      <c r="S254" s="244"/>
      <c r="T254" s="24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6" t="s">
        <v>174</v>
      </c>
      <c r="AU254" s="246" t="s">
        <v>83</v>
      </c>
      <c r="AV254" s="13" t="s">
        <v>83</v>
      </c>
      <c r="AW254" s="13" t="s">
        <v>4</v>
      </c>
      <c r="AX254" s="13" t="s">
        <v>81</v>
      </c>
      <c r="AY254" s="246" t="s">
        <v>154</v>
      </c>
    </row>
    <row r="255" s="2" customFormat="1" ht="37.8" customHeight="1">
      <c r="A255" s="38"/>
      <c r="B255" s="39"/>
      <c r="C255" s="218" t="s">
        <v>385</v>
      </c>
      <c r="D255" s="218" t="s">
        <v>156</v>
      </c>
      <c r="E255" s="219" t="s">
        <v>386</v>
      </c>
      <c r="F255" s="220" t="s">
        <v>387</v>
      </c>
      <c r="G255" s="221" t="s">
        <v>221</v>
      </c>
      <c r="H255" s="222">
        <v>34140</v>
      </c>
      <c r="I255" s="223"/>
      <c r="J255" s="224">
        <f>ROUND(I255*H255,2)</f>
        <v>0</v>
      </c>
      <c r="K255" s="220" t="s">
        <v>160</v>
      </c>
      <c r="L255" s="44"/>
      <c r="M255" s="225" t="s">
        <v>1</v>
      </c>
      <c r="N255" s="226" t="s">
        <v>38</v>
      </c>
      <c r="O255" s="91"/>
      <c r="P255" s="227">
        <f>O255*H255</f>
        <v>0</v>
      </c>
      <c r="Q255" s="227">
        <v>0</v>
      </c>
      <c r="R255" s="227">
        <f>Q255*H255</f>
        <v>0</v>
      </c>
      <c r="S255" s="227">
        <v>0</v>
      </c>
      <c r="T255" s="228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9" t="s">
        <v>161</v>
      </c>
      <c r="AT255" s="229" t="s">
        <v>156</v>
      </c>
      <c r="AU255" s="229" t="s">
        <v>83</v>
      </c>
      <c r="AY255" s="17" t="s">
        <v>154</v>
      </c>
      <c r="BE255" s="230">
        <f>IF(N255="základní",J255,0)</f>
        <v>0</v>
      </c>
      <c r="BF255" s="230">
        <f>IF(N255="snížená",J255,0)</f>
        <v>0</v>
      </c>
      <c r="BG255" s="230">
        <f>IF(N255="zákl. přenesená",J255,0)</f>
        <v>0</v>
      </c>
      <c r="BH255" s="230">
        <f>IF(N255="sníž. přenesená",J255,0)</f>
        <v>0</v>
      </c>
      <c r="BI255" s="230">
        <f>IF(N255="nulová",J255,0)</f>
        <v>0</v>
      </c>
      <c r="BJ255" s="17" t="s">
        <v>81</v>
      </c>
      <c r="BK255" s="230">
        <f>ROUND(I255*H255,2)</f>
        <v>0</v>
      </c>
      <c r="BL255" s="17" t="s">
        <v>161</v>
      </c>
      <c r="BM255" s="229" t="s">
        <v>388</v>
      </c>
    </row>
    <row r="256" s="2" customFormat="1">
      <c r="A256" s="38"/>
      <c r="B256" s="39"/>
      <c r="C256" s="40"/>
      <c r="D256" s="231" t="s">
        <v>163</v>
      </c>
      <c r="E256" s="40"/>
      <c r="F256" s="232" t="s">
        <v>389</v>
      </c>
      <c r="G256" s="40"/>
      <c r="H256" s="40"/>
      <c r="I256" s="233"/>
      <c r="J256" s="40"/>
      <c r="K256" s="40"/>
      <c r="L256" s="44"/>
      <c r="M256" s="234"/>
      <c r="N256" s="235"/>
      <c r="O256" s="91"/>
      <c r="P256" s="91"/>
      <c r="Q256" s="91"/>
      <c r="R256" s="91"/>
      <c r="S256" s="91"/>
      <c r="T256" s="92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163</v>
      </c>
      <c r="AU256" s="17" t="s">
        <v>83</v>
      </c>
    </row>
    <row r="257" s="13" customFormat="1">
      <c r="A257" s="13"/>
      <c r="B257" s="236"/>
      <c r="C257" s="237"/>
      <c r="D257" s="231" t="s">
        <v>174</v>
      </c>
      <c r="E257" s="237"/>
      <c r="F257" s="239" t="s">
        <v>390</v>
      </c>
      <c r="G257" s="237"/>
      <c r="H257" s="240">
        <v>34140</v>
      </c>
      <c r="I257" s="241"/>
      <c r="J257" s="237"/>
      <c r="K257" s="237"/>
      <c r="L257" s="242"/>
      <c r="M257" s="243"/>
      <c r="N257" s="244"/>
      <c r="O257" s="244"/>
      <c r="P257" s="244"/>
      <c r="Q257" s="244"/>
      <c r="R257" s="244"/>
      <c r="S257" s="244"/>
      <c r="T257" s="24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6" t="s">
        <v>174</v>
      </c>
      <c r="AU257" s="246" t="s">
        <v>83</v>
      </c>
      <c r="AV257" s="13" t="s">
        <v>83</v>
      </c>
      <c r="AW257" s="13" t="s">
        <v>4</v>
      </c>
      <c r="AX257" s="13" t="s">
        <v>81</v>
      </c>
      <c r="AY257" s="246" t="s">
        <v>154</v>
      </c>
    </row>
    <row r="258" s="2" customFormat="1" ht="33" customHeight="1">
      <c r="A258" s="38"/>
      <c r="B258" s="39"/>
      <c r="C258" s="218" t="s">
        <v>391</v>
      </c>
      <c r="D258" s="218" t="s">
        <v>156</v>
      </c>
      <c r="E258" s="219" t="s">
        <v>392</v>
      </c>
      <c r="F258" s="220" t="s">
        <v>393</v>
      </c>
      <c r="G258" s="221" t="s">
        <v>221</v>
      </c>
      <c r="H258" s="222">
        <v>150.59999999999999</v>
      </c>
      <c r="I258" s="223"/>
      <c r="J258" s="224">
        <f>ROUND(I258*H258,2)</f>
        <v>0</v>
      </c>
      <c r="K258" s="220" t="s">
        <v>160</v>
      </c>
      <c r="L258" s="44"/>
      <c r="M258" s="225" t="s">
        <v>1</v>
      </c>
      <c r="N258" s="226" t="s">
        <v>38</v>
      </c>
      <c r="O258" s="91"/>
      <c r="P258" s="227">
        <f>O258*H258</f>
        <v>0</v>
      </c>
      <c r="Q258" s="227">
        <v>0</v>
      </c>
      <c r="R258" s="227">
        <f>Q258*H258</f>
        <v>0</v>
      </c>
      <c r="S258" s="227">
        <v>0</v>
      </c>
      <c r="T258" s="228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9" t="s">
        <v>161</v>
      </c>
      <c r="AT258" s="229" t="s">
        <v>156</v>
      </c>
      <c r="AU258" s="229" t="s">
        <v>83</v>
      </c>
      <c r="AY258" s="17" t="s">
        <v>154</v>
      </c>
      <c r="BE258" s="230">
        <f>IF(N258="základní",J258,0)</f>
        <v>0</v>
      </c>
      <c r="BF258" s="230">
        <f>IF(N258="snížená",J258,0)</f>
        <v>0</v>
      </c>
      <c r="BG258" s="230">
        <f>IF(N258="zákl. přenesená",J258,0)</f>
        <v>0</v>
      </c>
      <c r="BH258" s="230">
        <f>IF(N258="sníž. přenesená",J258,0)</f>
        <v>0</v>
      </c>
      <c r="BI258" s="230">
        <f>IF(N258="nulová",J258,0)</f>
        <v>0</v>
      </c>
      <c r="BJ258" s="17" t="s">
        <v>81</v>
      </c>
      <c r="BK258" s="230">
        <f>ROUND(I258*H258,2)</f>
        <v>0</v>
      </c>
      <c r="BL258" s="17" t="s">
        <v>161</v>
      </c>
      <c r="BM258" s="229" t="s">
        <v>394</v>
      </c>
    </row>
    <row r="259" s="2" customFormat="1">
      <c r="A259" s="38"/>
      <c r="B259" s="39"/>
      <c r="C259" s="40"/>
      <c r="D259" s="231" t="s">
        <v>163</v>
      </c>
      <c r="E259" s="40"/>
      <c r="F259" s="232" t="s">
        <v>395</v>
      </c>
      <c r="G259" s="40"/>
      <c r="H259" s="40"/>
      <c r="I259" s="233"/>
      <c r="J259" s="40"/>
      <c r="K259" s="40"/>
      <c r="L259" s="44"/>
      <c r="M259" s="234"/>
      <c r="N259" s="235"/>
      <c r="O259" s="91"/>
      <c r="P259" s="91"/>
      <c r="Q259" s="91"/>
      <c r="R259" s="91"/>
      <c r="S259" s="91"/>
      <c r="T259" s="92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163</v>
      </c>
      <c r="AU259" s="17" t="s">
        <v>83</v>
      </c>
    </row>
    <row r="260" s="2" customFormat="1" ht="33" customHeight="1">
      <c r="A260" s="38"/>
      <c r="B260" s="39"/>
      <c r="C260" s="218" t="s">
        <v>396</v>
      </c>
      <c r="D260" s="218" t="s">
        <v>156</v>
      </c>
      <c r="E260" s="219" t="s">
        <v>397</v>
      </c>
      <c r="F260" s="220" t="s">
        <v>398</v>
      </c>
      <c r="G260" s="221" t="s">
        <v>221</v>
      </c>
      <c r="H260" s="222">
        <v>569</v>
      </c>
      <c r="I260" s="223"/>
      <c r="J260" s="224">
        <f>ROUND(I260*H260,2)</f>
        <v>0</v>
      </c>
      <c r="K260" s="220" t="s">
        <v>160</v>
      </c>
      <c r="L260" s="44"/>
      <c r="M260" s="225" t="s">
        <v>1</v>
      </c>
      <c r="N260" s="226" t="s">
        <v>38</v>
      </c>
      <c r="O260" s="91"/>
      <c r="P260" s="227">
        <f>O260*H260</f>
        <v>0</v>
      </c>
      <c r="Q260" s="227">
        <v>0</v>
      </c>
      <c r="R260" s="227">
        <f>Q260*H260</f>
        <v>0</v>
      </c>
      <c r="S260" s="227">
        <v>0</v>
      </c>
      <c r="T260" s="228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9" t="s">
        <v>161</v>
      </c>
      <c r="AT260" s="229" t="s">
        <v>156</v>
      </c>
      <c r="AU260" s="229" t="s">
        <v>83</v>
      </c>
      <c r="AY260" s="17" t="s">
        <v>154</v>
      </c>
      <c r="BE260" s="230">
        <f>IF(N260="základní",J260,0)</f>
        <v>0</v>
      </c>
      <c r="BF260" s="230">
        <f>IF(N260="snížená",J260,0)</f>
        <v>0</v>
      </c>
      <c r="BG260" s="230">
        <f>IF(N260="zákl. přenesená",J260,0)</f>
        <v>0</v>
      </c>
      <c r="BH260" s="230">
        <f>IF(N260="sníž. přenesená",J260,0)</f>
        <v>0</v>
      </c>
      <c r="BI260" s="230">
        <f>IF(N260="nulová",J260,0)</f>
        <v>0</v>
      </c>
      <c r="BJ260" s="17" t="s">
        <v>81</v>
      </c>
      <c r="BK260" s="230">
        <f>ROUND(I260*H260,2)</f>
        <v>0</v>
      </c>
      <c r="BL260" s="17" t="s">
        <v>161</v>
      </c>
      <c r="BM260" s="229" t="s">
        <v>399</v>
      </c>
    </row>
    <row r="261" s="2" customFormat="1">
      <c r="A261" s="38"/>
      <c r="B261" s="39"/>
      <c r="C261" s="40"/>
      <c r="D261" s="231" t="s">
        <v>163</v>
      </c>
      <c r="E261" s="40"/>
      <c r="F261" s="232" t="s">
        <v>400</v>
      </c>
      <c r="G261" s="40"/>
      <c r="H261" s="40"/>
      <c r="I261" s="233"/>
      <c r="J261" s="40"/>
      <c r="K261" s="40"/>
      <c r="L261" s="44"/>
      <c r="M261" s="234"/>
      <c r="N261" s="235"/>
      <c r="O261" s="91"/>
      <c r="P261" s="91"/>
      <c r="Q261" s="91"/>
      <c r="R261" s="91"/>
      <c r="S261" s="91"/>
      <c r="T261" s="9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163</v>
      </c>
      <c r="AU261" s="17" t="s">
        <v>83</v>
      </c>
    </row>
    <row r="262" s="2" customFormat="1" ht="37.8" customHeight="1">
      <c r="A262" s="38"/>
      <c r="B262" s="39"/>
      <c r="C262" s="218" t="s">
        <v>401</v>
      </c>
      <c r="D262" s="218" t="s">
        <v>156</v>
      </c>
      <c r="E262" s="219" t="s">
        <v>402</v>
      </c>
      <c r="F262" s="220" t="s">
        <v>403</v>
      </c>
      <c r="G262" s="221" t="s">
        <v>221</v>
      </c>
      <c r="H262" s="222">
        <v>36</v>
      </c>
      <c r="I262" s="223"/>
      <c r="J262" s="224">
        <f>ROUND(I262*H262,2)</f>
        <v>0</v>
      </c>
      <c r="K262" s="220" t="s">
        <v>160</v>
      </c>
      <c r="L262" s="44"/>
      <c r="M262" s="225" t="s">
        <v>1</v>
      </c>
      <c r="N262" s="226" t="s">
        <v>38</v>
      </c>
      <c r="O262" s="91"/>
      <c r="P262" s="227">
        <f>O262*H262</f>
        <v>0</v>
      </c>
      <c r="Q262" s="227">
        <v>0</v>
      </c>
      <c r="R262" s="227">
        <f>Q262*H262</f>
        <v>0</v>
      </c>
      <c r="S262" s="227">
        <v>0</v>
      </c>
      <c r="T262" s="228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9" t="s">
        <v>161</v>
      </c>
      <c r="AT262" s="229" t="s">
        <v>156</v>
      </c>
      <c r="AU262" s="229" t="s">
        <v>83</v>
      </c>
      <c r="AY262" s="17" t="s">
        <v>154</v>
      </c>
      <c r="BE262" s="230">
        <f>IF(N262="základní",J262,0)</f>
        <v>0</v>
      </c>
      <c r="BF262" s="230">
        <f>IF(N262="snížená",J262,0)</f>
        <v>0</v>
      </c>
      <c r="BG262" s="230">
        <f>IF(N262="zákl. přenesená",J262,0)</f>
        <v>0</v>
      </c>
      <c r="BH262" s="230">
        <f>IF(N262="sníž. přenesená",J262,0)</f>
        <v>0</v>
      </c>
      <c r="BI262" s="230">
        <f>IF(N262="nulová",J262,0)</f>
        <v>0</v>
      </c>
      <c r="BJ262" s="17" t="s">
        <v>81</v>
      </c>
      <c r="BK262" s="230">
        <f>ROUND(I262*H262,2)</f>
        <v>0</v>
      </c>
      <c r="BL262" s="17" t="s">
        <v>161</v>
      </c>
      <c r="BM262" s="229" t="s">
        <v>404</v>
      </c>
    </row>
    <row r="263" s="2" customFormat="1">
      <c r="A263" s="38"/>
      <c r="B263" s="39"/>
      <c r="C263" s="40"/>
      <c r="D263" s="231" t="s">
        <v>163</v>
      </c>
      <c r="E263" s="40"/>
      <c r="F263" s="232" t="s">
        <v>405</v>
      </c>
      <c r="G263" s="40"/>
      <c r="H263" s="40"/>
      <c r="I263" s="233"/>
      <c r="J263" s="40"/>
      <c r="K263" s="40"/>
      <c r="L263" s="44"/>
      <c r="M263" s="234"/>
      <c r="N263" s="235"/>
      <c r="O263" s="91"/>
      <c r="P263" s="91"/>
      <c r="Q263" s="91"/>
      <c r="R263" s="91"/>
      <c r="S263" s="91"/>
      <c r="T263" s="9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163</v>
      </c>
      <c r="AU263" s="17" t="s">
        <v>83</v>
      </c>
    </row>
    <row r="264" s="13" customFormat="1">
      <c r="A264" s="13"/>
      <c r="B264" s="236"/>
      <c r="C264" s="237"/>
      <c r="D264" s="231" t="s">
        <v>174</v>
      </c>
      <c r="E264" s="238" t="s">
        <v>1</v>
      </c>
      <c r="F264" s="239" t="s">
        <v>406</v>
      </c>
      <c r="G264" s="237"/>
      <c r="H264" s="240">
        <v>36</v>
      </c>
      <c r="I264" s="241"/>
      <c r="J264" s="237"/>
      <c r="K264" s="237"/>
      <c r="L264" s="242"/>
      <c r="M264" s="243"/>
      <c r="N264" s="244"/>
      <c r="O264" s="244"/>
      <c r="P264" s="244"/>
      <c r="Q264" s="244"/>
      <c r="R264" s="244"/>
      <c r="S264" s="244"/>
      <c r="T264" s="24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6" t="s">
        <v>174</v>
      </c>
      <c r="AU264" s="246" t="s">
        <v>83</v>
      </c>
      <c r="AV264" s="13" t="s">
        <v>83</v>
      </c>
      <c r="AW264" s="13" t="s">
        <v>30</v>
      </c>
      <c r="AX264" s="13" t="s">
        <v>81</v>
      </c>
      <c r="AY264" s="246" t="s">
        <v>154</v>
      </c>
    </row>
    <row r="265" s="2" customFormat="1" ht="33" customHeight="1">
      <c r="A265" s="38"/>
      <c r="B265" s="39"/>
      <c r="C265" s="218" t="s">
        <v>407</v>
      </c>
      <c r="D265" s="218" t="s">
        <v>156</v>
      </c>
      <c r="E265" s="219" t="s">
        <v>408</v>
      </c>
      <c r="F265" s="220" t="s">
        <v>409</v>
      </c>
      <c r="G265" s="221" t="s">
        <v>221</v>
      </c>
      <c r="H265" s="222">
        <v>97.150000000000006</v>
      </c>
      <c r="I265" s="223"/>
      <c r="J265" s="224">
        <f>ROUND(I265*H265,2)</f>
        <v>0</v>
      </c>
      <c r="K265" s="220" t="s">
        <v>160</v>
      </c>
      <c r="L265" s="44"/>
      <c r="M265" s="225" t="s">
        <v>1</v>
      </c>
      <c r="N265" s="226" t="s">
        <v>38</v>
      </c>
      <c r="O265" s="91"/>
      <c r="P265" s="227">
        <f>O265*H265</f>
        <v>0</v>
      </c>
      <c r="Q265" s="227">
        <v>0.00063000000000000003</v>
      </c>
      <c r="R265" s="227">
        <f>Q265*H265</f>
        <v>0.061204500000000009</v>
      </c>
      <c r="S265" s="227">
        <v>0</v>
      </c>
      <c r="T265" s="228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9" t="s">
        <v>161</v>
      </c>
      <c r="AT265" s="229" t="s">
        <v>156</v>
      </c>
      <c r="AU265" s="229" t="s">
        <v>83</v>
      </c>
      <c r="AY265" s="17" t="s">
        <v>154</v>
      </c>
      <c r="BE265" s="230">
        <f>IF(N265="základní",J265,0)</f>
        <v>0</v>
      </c>
      <c r="BF265" s="230">
        <f>IF(N265="snížená",J265,0)</f>
        <v>0</v>
      </c>
      <c r="BG265" s="230">
        <f>IF(N265="zákl. přenesená",J265,0)</f>
        <v>0</v>
      </c>
      <c r="BH265" s="230">
        <f>IF(N265="sníž. přenesená",J265,0)</f>
        <v>0</v>
      </c>
      <c r="BI265" s="230">
        <f>IF(N265="nulová",J265,0)</f>
        <v>0</v>
      </c>
      <c r="BJ265" s="17" t="s">
        <v>81</v>
      </c>
      <c r="BK265" s="230">
        <f>ROUND(I265*H265,2)</f>
        <v>0</v>
      </c>
      <c r="BL265" s="17" t="s">
        <v>161</v>
      </c>
      <c r="BM265" s="229" t="s">
        <v>410</v>
      </c>
    </row>
    <row r="266" s="2" customFormat="1">
      <c r="A266" s="38"/>
      <c r="B266" s="39"/>
      <c r="C266" s="40"/>
      <c r="D266" s="231" t="s">
        <v>163</v>
      </c>
      <c r="E266" s="40"/>
      <c r="F266" s="232" t="s">
        <v>411</v>
      </c>
      <c r="G266" s="40"/>
      <c r="H266" s="40"/>
      <c r="I266" s="233"/>
      <c r="J266" s="40"/>
      <c r="K266" s="40"/>
      <c r="L266" s="44"/>
      <c r="M266" s="234"/>
      <c r="N266" s="235"/>
      <c r="O266" s="91"/>
      <c r="P266" s="91"/>
      <c r="Q266" s="91"/>
      <c r="R266" s="91"/>
      <c r="S266" s="91"/>
      <c r="T266" s="92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163</v>
      </c>
      <c r="AU266" s="17" t="s">
        <v>83</v>
      </c>
    </row>
    <row r="267" s="2" customFormat="1" ht="16.5" customHeight="1">
      <c r="A267" s="38"/>
      <c r="B267" s="39"/>
      <c r="C267" s="218" t="s">
        <v>412</v>
      </c>
      <c r="D267" s="218" t="s">
        <v>156</v>
      </c>
      <c r="E267" s="219" t="s">
        <v>413</v>
      </c>
      <c r="F267" s="220" t="s">
        <v>414</v>
      </c>
      <c r="G267" s="221" t="s">
        <v>159</v>
      </c>
      <c r="H267" s="222">
        <v>10.67</v>
      </c>
      <c r="I267" s="223"/>
      <c r="J267" s="224">
        <f>ROUND(I267*H267,2)</f>
        <v>0</v>
      </c>
      <c r="K267" s="220" t="s">
        <v>160</v>
      </c>
      <c r="L267" s="44"/>
      <c r="M267" s="225" t="s">
        <v>1</v>
      </c>
      <c r="N267" s="226" t="s">
        <v>38</v>
      </c>
      <c r="O267" s="91"/>
      <c r="P267" s="227">
        <f>O267*H267</f>
        <v>0</v>
      </c>
      <c r="Q267" s="227">
        <v>0</v>
      </c>
      <c r="R267" s="227">
        <f>Q267*H267</f>
        <v>0</v>
      </c>
      <c r="S267" s="227">
        <v>2</v>
      </c>
      <c r="T267" s="228">
        <f>S267*H267</f>
        <v>21.34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9" t="s">
        <v>161</v>
      </c>
      <c r="AT267" s="229" t="s">
        <v>156</v>
      </c>
      <c r="AU267" s="229" t="s">
        <v>83</v>
      </c>
      <c r="AY267" s="17" t="s">
        <v>154</v>
      </c>
      <c r="BE267" s="230">
        <f>IF(N267="základní",J267,0)</f>
        <v>0</v>
      </c>
      <c r="BF267" s="230">
        <f>IF(N267="snížená",J267,0)</f>
        <v>0</v>
      </c>
      <c r="BG267" s="230">
        <f>IF(N267="zákl. přenesená",J267,0)</f>
        <v>0</v>
      </c>
      <c r="BH267" s="230">
        <f>IF(N267="sníž. přenesená",J267,0)</f>
        <v>0</v>
      </c>
      <c r="BI267" s="230">
        <f>IF(N267="nulová",J267,0)</f>
        <v>0</v>
      </c>
      <c r="BJ267" s="17" t="s">
        <v>81</v>
      </c>
      <c r="BK267" s="230">
        <f>ROUND(I267*H267,2)</f>
        <v>0</v>
      </c>
      <c r="BL267" s="17" t="s">
        <v>161</v>
      </c>
      <c r="BM267" s="229" t="s">
        <v>415</v>
      </c>
    </row>
    <row r="268" s="2" customFormat="1">
      <c r="A268" s="38"/>
      <c r="B268" s="39"/>
      <c r="C268" s="40"/>
      <c r="D268" s="231" t="s">
        <v>163</v>
      </c>
      <c r="E268" s="40"/>
      <c r="F268" s="232" t="s">
        <v>414</v>
      </c>
      <c r="G268" s="40"/>
      <c r="H268" s="40"/>
      <c r="I268" s="233"/>
      <c r="J268" s="40"/>
      <c r="K268" s="40"/>
      <c r="L268" s="44"/>
      <c r="M268" s="234"/>
      <c r="N268" s="235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163</v>
      </c>
      <c r="AU268" s="17" t="s">
        <v>83</v>
      </c>
    </row>
    <row r="269" s="13" customFormat="1">
      <c r="A269" s="13"/>
      <c r="B269" s="236"/>
      <c r="C269" s="237"/>
      <c r="D269" s="231" t="s">
        <v>174</v>
      </c>
      <c r="E269" s="238" t="s">
        <v>1</v>
      </c>
      <c r="F269" s="239" t="s">
        <v>416</v>
      </c>
      <c r="G269" s="237"/>
      <c r="H269" s="240">
        <v>10.67</v>
      </c>
      <c r="I269" s="241"/>
      <c r="J269" s="237"/>
      <c r="K269" s="237"/>
      <c r="L269" s="242"/>
      <c r="M269" s="243"/>
      <c r="N269" s="244"/>
      <c r="O269" s="244"/>
      <c r="P269" s="244"/>
      <c r="Q269" s="244"/>
      <c r="R269" s="244"/>
      <c r="S269" s="244"/>
      <c r="T269" s="24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6" t="s">
        <v>174</v>
      </c>
      <c r="AU269" s="246" t="s">
        <v>83</v>
      </c>
      <c r="AV269" s="13" t="s">
        <v>83</v>
      </c>
      <c r="AW269" s="13" t="s">
        <v>30</v>
      </c>
      <c r="AX269" s="13" t="s">
        <v>81</v>
      </c>
      <c r="AY269" s="246" t="s">
        <v>154</v>
      </c>
    </row>
    <row r="270" s="2" customFormat="1" ht="24.15" customHeight="1">
      <c r="A270" s="38"/>
      <c r="B270" s="39"/>
      <c r="C270" s="218" t="s">
        <v>417</v>
      </c>
      <c r="D270" s="218" t="s">
        <v>156</v>
      </c>
      <c r="E270" s="219" t="s">
        <v>418</v>
      </c>
      <c r="F270" s="220" t="s">
        <v>419</v>
      </c>
      <c r="G270" s="221" t="s">
        <v>159</v>
      </c>
      <c r="H270" s="222">
        <v>33.770000000000003</v>
      </c>
      <c r="I270" s="223"/>
      <c r="J270" s="224">
        <f>ROUND(I270*H270,2)</f>
        <v>0</v>
      </c>
      <c r="K270" s="220" t="s">
        <v>160</v>
      </c>
      <c r="L270" s="44"/>
      <c r="M270" s="225" t="s">
        <v>1</v>
      </c>
      <c r="N270" s="226" t="s">
        <v>38</v>
      </c>
      <c r="O270" s="91"/>
      <c r="P270" s="227">
        <f>O270*H270</f>
        <v>0</v>
      </c>
      <c r="Q270" s="227">
        <v>0</v>
      </c>
      <c r="R270" s="227">
        <f>Q270*H270</f>
        <v>0</v>
      </c>
      <c r="S270" s="227">
        <v>1</v>
      </c>
      <c r="T270" s="228">
        <f>S270*H270</f>
        <v>33.770000000000003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9" t="s">
        <v>161</v>
      </c>
      <c r="AT270" s="229" t="s">
        <v>156</v>
      </c>
      <c r="AU270" s="229" t="s">
        <v>83</v>
      </c>
      <c r="AY270" s="17" t="s">
        <v>154</v>
      </c>
      <c r="BE270" s="230">
        <f>IF(N270="základní",J270,0)</f>
        <v>0</v>
      </c>
      <c r="BF270" s="230">
        <f>IF(N270="snížená",J270,0)</f>
        <v>0</v>
      </c>
      <c r="BG270" s="230">
        <f>IF(N270="zákl. přenesená",J270,0)</f>
        <v>0</v>
      </c>
      <c r="BH270" s="230">
        <f>IF(N270="sníž. přenesená",J270,0)</f>
        <v>0</v>
      </c>
      <c r="BI270" s="230">
        <f>IF(N270="nulová",J270,0)</f>
        <v>0</v>
      </c>
      <c r="BJ270" s="17" t="s">
        <v>81</v>
      </c>
      <c r="BK270" s="230">
        <f>ROUND(I270*H270,2)</f>
        <v>0</v>
      </c>
      <c r="BL270" s="17" t="s">
        <v>161</v>
      </c>
      <c r="BM270" s="229" t="s">
        <v>420</v>
      </c>
    </row>
    <row r="271" s="2" customFormat="1">
      <c r="A271" s="38"/>
      <c r="B271" s="39"/>
      <c r="C271" s="40"/>
      <c r="D271" s="231" t="s">
        <v>163</v>
      </c>
      <c r="E271" s="40"/>
      <c r="F271" s="232" t="s">
        <v>421</v>
      </c>
      <c r="G271" s="40"/>
      <c r="H271" s="40"/>
      <c r="I271" s="233"/>
      <c r="J271" s="40"/>
      <c r="K271" s="40"/>
      <c r="L271" s="44"/>
      <c r="M271" s="234"/>
      <c r="N271" s="235"/>
      <c r="O271" s="91"/>
      <c r="P271" s="91"/>
      <c r="Q271" s="91"/>
      <c r="R271" s="91"/>
      <c r="S271" s="91"/>
      <c r="T271" s="92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163</v>
      </c>
      <c r="AU271" s="17" t="s">
        <v>83</v>
      </c>
    </row>
    <row r="272" s="13" customFormat="1">
      <c r="A272" s="13"/>
      <c r="B272" s="236"/>
      <c r="C272" s="237"/>
      <c r="D272" s="231" t="s">
        <v>174</v>
      </c>
      <c r="E272" s="238" t="s">
        <v>1</v>
      </c>
      <c r="F272" s="239" t="s">
        <v>422</v>
      </c>
      <c r="G272" s="237"/>
      <c r="H272" s="240">
        <v>27.425000000000001</v>
      </c>
      <c r="I272" s="241"/>
      <c r="J272" s="237"/>
      <c r="K272" s="237"/>
      <c r="L272" s="242"/>
      <c r="M272" s="243"/>
      <c r="N272" s="244"/>
      <c r="O272" s="244"/>
      <c r="P272" s="244"/>
      <c r="Q272" s="244"/>
      <c r="R272" s="244"/>
      <c r="S272" s="244"/>
      <c r="T272" s="24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6" t="s">
        <v>174</v>
      </c>
      <c r="AU272" s="246" t="s">
        <v>83</v>
      </c>
      <c r="AV272" s="13" t="s">
        <v>83</v>
      </c>
      <c r="AW272" s="13" t="s">
        <v>30</v>
      </c>
      <c r="AX272" s="13" t="s">
        <v>73</v>
      </c>
      <c r="AY272" s="246" t="s">
        <v>154</v>
      </c>
    </row>
    <row r="273" s="13" customFormat="1">
      <c r="A273" s="13"/>
      <c r="B273" s="236"/>
      <c r="C273" s="237"/>
      <c r="D273" s="231" t="s">
        <v>174</v>
      </c>
      <c r="E273" s="238" t="s">
        <v>1</v>
      </c>
      <c r="F273" s="239" t="s">
        <v>423</v>
      </c>
      <c r="G273" s="237"/>
      <c r="H273" s="240">
        <v>6.3449999999999998</v>
      </c>
      <c r="I273" s="241"/>
      <c r="J273" s="237"/>
      <c r="K273" s="237"/>
      <c r="L273" s="242"/>
      <c r="M273" s="243"/>
      <c r="N273" s="244"/>
      <c r="O273" s="244"/>
      <c r="P273" s="244"/>
      <c r="Q273" s="244"/>
      <c r="R273" s="244"/>
      <c r="S273" s="244"/>
      <c r="T273" s="24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6" t="s">
        <v>174</v>
      </c>
      <c r="AU273" s="246" t="s">
        <v>83</v>
      </c>
      <c r="AV273" s="13" t="s">
        <v>83</v>
      </c>
      <c r="AW273" s="13" t="s">
        <v>30</v>
      </c>
      <c r="AX273" s="13" t="s">
        <v>73</v>
      </c>
      <c r="AY273" s="246" t="s">
        <v>154</v>
      </c>
    </row>
    <row r="274" s="14" customFormat="1">
      <c r="A274" s="14"/>
      <c r="B274" s="247"/>
      <c r="C274" s="248"/>
      <c r="D274" s="231" t="s">
        <v>174</v>
      </c>
      <c r="E274" s="249" t="s">
        <v>1</v>
      </c>
      <c r="F274" s="250" t="s">
        <v>187</v>
      </c>
      <c r="G274" s="248"/>
      <c r="H274" s="251">
        <v>33.770000000000003</v>
      </c>
      <c r="I274" s="252"/>
      <c r="J274" s="248"/>
      <c r="K274" s="248"/>
      <c r="L274" s="253"/>
      <c r="M274" s="254"/>
      <c r="N274" s="255"/>
      <c r="O274" s="255"/>
      <c r="P274" s="255"/>
      <c r="Q274" s="255"/>
      <c r="R274" s="255"/>
      <c r="S274" s="255"/>
      <c r="T274" s="256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7" t="s">
        <v>174</v>
      </c>
      <c r="AU274" s="257" t="s">
        <v>83</v>
      </c>
      <c r="AV274" s="14" t="s">
        <v>161</v>
      </c>
      <c r="AW274" s="14" t="s">
        <v>30</v>
      </c>
      <c r="AX274" s="14" t="s">
        <v>81</v>
      </c>
      <c r="AY274" s="257" t="s">
        <v>154</v>
      </c>
    </row>
    <row r="275" s="2" customFormat="1" ht="16.5" customHeight="1">
      <c r="A275" s="38"/>
      <c r="B275" s="39"/>
      <c r="C275" s="218" t="s">
        <v>424</v>
      </c>
      <c r="D275" s="218" t="s">
        <v>156</v>
      </c>
      <c r="E275" s="219" t="s">
        <v>425</v>
      </c>
      <c r="F275" s="220" t="s">
        <v>426</v>
      </c>
      <c r="G275" s="221" t="s">
        <v>159</v>
      </c>
      <c r="H275" s="222">
        <v>0.68999999999999995</v>
      </c>
      <c r="I275" s="223"/>
      <c r="J275" s="224">
        <f>ROUND(I275*H275,2)</f>
        <v>0</v>
      </c>
      <c r="K275" s="220" t="s">
        <v>160</v>
      </c>
      <c r="L275" s="44"/>
      <c r="M275" s="225" t="s">
        <v>1</v>
      </c>
      <c r="N275" s="226" t="s">
        <v>38</v>
      </c>
      <c r="O275" s="91"/>
      <c r="P275" s="227">
        <f>O275*H275</f>
        <v>0</v>
      </c>
      <c r="Q275" s="227">
        <v>0</v>
      </c>
      <c r="R275" s="227">
        <f>Q275*H275</f>
        <v>0</v>
      </c>
      <c r="S275" s="227">
        <v>2.3999999999999999</v>
      </c>
      <c r="T275" s="228">
        <f>S275*H275</f>
        <v>1.6559999999999999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9" t="s">
        <v>161</v>
      </c>
      <c r="AT275" s="229" t="s">
        <v>156</v>
      </c>
      <c r="AU275" s="229" t="s">
        <v>83</v>
      </c>
      <c r="AY275" s="17" t="s">
        <v>154</v>
      </c>
      <c r="BE275" s="230">
        <f>IF(N275="základní",J275,0)</f>
        <v>0</v>
      </c>
      <c r="BF275" s="230">
        <f>IF(N275="snížená",J275,0)</f>
        <v>0</v>
      </c>
      <c r="BG275" s="230">
        <f>IF(N275="zákl. přenesená",J275,0)</f>
        <v>0</v>
      </c>
      <c r="BH275" s="230">
        <f>IF(N275="sníž. přenesená",J275,0)</f>
        <v>0</v>
      </c>
      <c r="BI275" s="230">
        <f>IF(N275="nulová",J275,0)</f>
        <v>0</v>
      </c>
      <c r="BJ275" s="17" t="s">
        <v>81</v>
      </c>
      <c r="BK275" s="230">
        <f>ROUND(I275*H275,2)</f>
        <v>0</v>
      </c>
      <c r="BL275" s="17" t="s">
        <v>161</v>
      </c>
      <c r="BM275" s="229" t="s">
        <v>427</v>
      </c>
    </row>
    <row r="276" s="2" customFormat="1">
      <c r="A276" s="38"/>
      <c r="B276" s="39"/>
      <c r="C276" s="40"/>
      <c r="D276" s="231" t="s">
        <v>163</v>
      </c>
      <c r="E276" s="40"/>
      <c r="F276" s="232" t="s">
        <v>428</v>
      </c>
      <c r="G276" s="40"/>
      <c r="H276" s="40"/>
      <c r="I276" s="233"/>
      <c r="J276" s="40"/>
      <c r="K276" s="40"/>
      <c r="L276" s="44"/>
      <c r="M276" s="234"/>
      <c r="N276" s="235"/>
      <c r="O276" s="91"/>
      <c r="P276" s="91"/>
      <c r="Q276" s="91"/>
      <c r="R276" s="91"/>
      <c r="S276" s="91"/>
      <c r="T276" s="92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163</v>
      </c>
      <c r="AU276" s="17" t="s">
        <v>83</v>
      </c>
    </row>
    <row r="277" s="13" customFormat="1">
      <c r="A277" s="13"/>
      <c r="B277" s="236"/>
      <c r="C277" s="237"/>
      <c r="D277" s="231" t="s">
        <v>174</v>
      </c>
      <c r="E277" s="238" t="s">
        <v>1</v>
      </c>
      <c r="F277" s="239" t="s">
        <v>429</v>
      </c>
      <c r="G277" s="237"/>
      <c r="H277" s="240">
        <v>0.68999999999999995</v>
      </c>
      <c r="I277" s="241"/>
      <c r="J277" s="237"/>
      <c r="K277" s="237"/>
      <c r="L277" s="242"/>
      <c r="M277" s="243"/>
      <c r="N277" s="244"/>
      <c r="O277" s="244"/>
      <c r="P277" s="244"/>
      <c r="Q277" s="244"/>
      <c r="R277" s="244"/>
      <c r="S277" s="244"/>
      <c r="T277" s="24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6" t="s">
        <v>174</v>
      </c>
      <c r="AU277" s="246" t="s">
        <v>83</v>
      </c>
      <c r="AV277" s="13" t="s">
        <v>83</v>
      </c>
      <c r="AW277" s="13" t="s">
        <v>30</v>
      </c>
      <c r="AX277" s="13" t="s">
        <v>81</v>
      </c>
      <c r="AY277" s="246" t="s">
        <v>154</v>
      </c>
    </row>
    <row r="278" s="2" customFormat="1" ht="24.15" customHeight="1">
      <c r="A278" s="38"/>
      <c r="B278" s="39"/>
      <c r="C278" s="218" t="s">
        <v>430</v>
      </c>
      <c r="D278" s="218" t="s">
        <v>156</v>
      </c>
      <c r="E278" s="219" t="s">
        <v>431</v>
      </c>
      <c r="F278" s="220" t="s">
        <v>432</v>
      </c>
      <c r="G278" s="221" t="s">
        <v>433</v>
      </c>
      <c r="H278" s="222">
        <v>14.9</v>
      </c>
      <c r="I278" s="223"/>
      <c r="J278" s="224">
        <f>ROUND(I278*H278,2)</f>
        <v>0</v>
      </c>
      <c r="K278" s="220" t="s">
        <v>160</v>
      </c>
      <c r="L278" s="44"/>
      <c r="M278" s="225" t="s">
        <v>1</v>
      </c>
      <c r="N278" s="226" t="s">
        <v>38</v>
      </c>
      <c r="O278" s="91"/>
      <c r="P278" s="227">
        <f>O278*H278</f>
        <v>0</v>
      </c>
      <c r="Q278" s="227">
        <v>0</v>
      </c>
      <c r="R278" s="227">
        <f>Q278*H278</f>
        <v>0</v>
      </c>
      <c r="S278" s="227">
        <v>0.065000000000000002</v>
      </c>
      <c r="T278" s="228">
        <f>S278*H278</f>
        <v>0.96850000000000003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9" t="s">
        <v>161</v>
      </c>
      <c r="AT278" s="229" t="s">
        <v>156</v>
      </c>
      <c r="AU278" s="229" t="s">
        <v>83</v>
      </c>
      <c r="AY278" s="17" t="s">
        <v>154</v>
      </c>
      <c r="BE278" s="230">
        <f>IF(N278="základní",J278,0)</f>
        <v>0</v>
      </c>
      <c r="BF278" s="230">
        <f>IF(N278="snížená",J278,0)</f>
        <v>0</v>
      </c>
      <c r="BG278" s="230">
        <f>IF(N278="zákl. přenesená",J278,0)</f>
        <v>0</v>
      </c>
      <c r="BH278" s="230">
        <f>IF(N278="sníž. přenesená",J278,0)</f>
        <v>0</v>
      </c>
      <c r="BI278" s="230">
        <f>IF(N278="nulová",J278,0)</f>
        <v>0</v>
      </c>
      <c r="BJ278" s="17" t="s">
        <v>81</v>
      </c>
      <c r="BK278" s="230">
        <f>ROUND(I278*H278,2)</f>
        <v>0</v>
      </c>
      <c r="BL278" s="17" t="s">
        <v>161</v>
      </c>
      <c r="BM278" s="229" t="s">
        <v>434</v>
      </c>
    </row>
    <row r="279" s="2" customFormat="1">
      <c r="A279" s="38"/>
      <c r="B279" s="39"/>
      <c r="C279" s="40"/>
      <c r="D279" s="231" t="s">
        <v>163</v>
      </c>
      <c r="E279" s="40"/>
      <c r="F279" s="232" t="s">
        <v>435</v>
      </c>
      <c r="G279" s="40"/>
      <c r="H279" s="40"/>
      <c r="I279" s="233"/>
      <c r="J279" s="40"/>
      <c r="K279" s="40"/>
      <c r="L279" s="44"/>
      <c r="M279" s="234"/>
      <c r="N279" s="235"/>
      <c r="O279" s="91"/>
      <c r="P279" s="91"/>
      <c r="Q279" s="91"/>
      <c r="R279" s="91"/>
      <c r="S279" s="91"/>
      <c r="T279" s="92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163</v>
      </c>
      <c r="AU279" s="17" t="s">
        <v>83</v>
      </c>
    </row>
    <row r="280" s="13" customFormat="1">
      <c r="A280" s="13"/>
      <c r="B280" s="236"/>
      <c r="C280" s="237"/>
      <c r="D280" s="231" t="s">
        <v>174</v>
      </c>
      <c r="E280" s="238" t="s">
        <v>1</v>
      </c>
      <c r="F280" s="239" t="s">
        <v>436</v>
      </c>
      <c r="G280" s="237"/>
      <c r="H280" s="240">
        <v>14.9</v>
      </c>
      <c r="I280" s="241"/>
      <c r="J280" s="237"/>
      <c r="K280" s="237"/>
      <c r="L280" s="242"/>
      <c r="M280" s="243"/>
      <c r="N280" s="244"/>
      <c r="O280" s="244"/>
      <c r="P280" s="244"/>
      <c r="Q280" s="244"/>
      <c r="R280" s="244"/>
      <c r="S280" s="244"/>
      <c r="T280" s="24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6" t="s">
        <v>174</v>
      </c>
      <c r="AU280" s="246" t="s">
        <v>83</v>
      </c>
      <c r="AV280" s="13" t="s">
        <v>83</v>
      </c>
      <c r="AW280" s="13" t="s">
        <v>30</v>
      </c>
      <c r="AX280" s="13" t="s">
        <v>81</v>
      </c>
      <c r="AY280" s="246" t="s">
        <v>154</v>
      </c>
    </row>
    <row r="281" s="2" customFormat="1" ht="44.25" customHeight="1">
      <c r="A281" s="38"/>
      <c r="B281" s="39"/>
      <c r="C281" s="218" t="s">
        <v>437</v>
      </c>
      <c r="D281" s="218" t="s">
        <v>156</v>
      </c>
      <c r="E281" s="219" t="s">
        <v>438</v>
      </c>
      <c r="F281" s="220" t="s">
        <v>439</v>
      </c>
      <c r="G281" s="221" t="s">
        <v>221</v>
      </c>
      <c r="H281" s="222">
        <v>122.01000000000001</v>
      </c>
      <c r="I281" s="223"/>
      <c r="J281" s="224">
        <f>ROUND(I281*H281,2)</f>
        <v>0</v>
      </c>
      <c r="K281" s="220" t="s">
        <v>160</v>
      </c>
      <c r="L281" s="44"/>
      <c r="M281" s="225" t="s">
        <v>1</v>
      </c>
      <c r="N281" s="226" t="s">
        <v>38</v>
      </c>
      <c r="O281" s="91"/>
      <c r="P281" s="227">
        <f>O281*H281</f>
        <v>0</v>
      </c>
      <c r="Q281" s="227">
        <v>0</v>
      </c>
      <c r="R281" s="227">
        <f>Q281*H281</f>
        <v>0</v>
      </c>
      <c r="S281" s="227">
        <v>0.050999999999999997</v>
      </c>
      <c r="T281" s="228">
        <f>S281*H281</f>
        <v>6.2225099999999998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9" t="s">
        <v>161</v>
      </c>
      <c r="AT281" s="229" t="s">
        <v>156</v>
      </c>
      <c r="AU281" s="229" t="s">
        <v>83</v>
      </c>
      <c r="AY281" s="17" t="s">
        <v>154</v>
      </c>
      <c r="BE281" s="230">
        <f>IF(N281="základní",J281,0)</f>
        <v>0</v>
      </c>
      <c r="BF281" s="230">
        <f>IF(N281="snížená",J281,0)</f>
        <v>0</v>
      </c>
      <c r="BG281" s="230">
        <f>IF(N281="zákl. přenesená",J281,0)</f>
        <v>0</v>
      </c>
      <c r="BH281" s="230">
        <f>IF(N281="sníž. přenesená",J281,0)</f>
        <v>0</v>
      </c>
      <c r="BI281" s="230">
        <f>IF(N281="nulová",J281,0)</f>
        <v>0</v>
      </c>
      <c r="BJ281" s="17" t="s">
        <v>81</v>
      </c>
      <c r="BK281" s="230">
        <f>ROUND(I281*H281,2)</f>
        <v>0</v>
      </c>
      <c r="BL281" s="17" t="s">
        <v>161</v>
      </c>
      <c r="BM281" s="229" t="s">
        <v>440</v>
      </c>
    </row>
    <row r="282" s="2" customFormat="1">
      <c r="A282" s="38"/>
      <c r="B282" s="39"/>
      <c r="C282" s="40"/>
      <c r="D282" s="231" t="s">
        <v>163</v>
      </c>
      <c r="E282" s="40"/>
      <c r="F282" s="232" t="s">
        <v>441</v>
      </c>
      <c r="G282" s="40"/>
      <c r="H282" s="40"/>
      <c r="I282" s="233"/>
      <c r="J282" s="40"/>
      <c r="K282" s="40"/>
      <c r="L282" s="44"/>
      <c r="M282" s="234"/>
      <c r="N282" s="235"/>
      <c r="O282" s="91"/>
      <c r="P282" s="91"/>
      <c r="Q282" s="91"/>
      <c r="R282" s="91"/>
      <c r="S282" s="91"/>
      <c r="T282" s="92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163</v>
      </c>
      <c r="AU282" s="17" t="s">
        <v>83</v>
      </c>
    </row>
    <row r="283" s="13" customFormat="1">
      <c r="A283" s="13"/>
      <c r="B283" s="236"/>
      <c r="C283" s="237"/>
      <c r="D283" s="231" t="s">
        <v>174</v>
      </c>
      <c r="E283" s="238" t="s">
        <v>1</v>
      </c>
      <c r="F283" s="239" t="s">
        <v>320</v>
      </c>
      <c r="G283" s="237"/>
      <c r="H283" s="240">
        <v>143.16</v>
      </c>
      <c r="I283" s="241"/>
      <c r="J283" s="237"/>
      <c r="K283" s="237"/>
      <c r="L283" s="242"/>
      <c r="M283" s="243"/>
      <c r="N283" s="244"/>
      <c r="O283" s="244"/>
      <c r="P283" s="244"/>
      <c r="Q283" s="244"/>
      <c r="R283" s="244"/>
      <c r="S283" s="244"/>
      <c r="T283" s="24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6" t="s">
        <v>174</v>
      </c>
      <c r="AU283" s="246" t="s">
        <v>83</v>
      </c>
      <c r="AV283" s="13" t="s">
        <v>83</v>
      </c>
      <c r="AW283" s="13" t="s">
        <v>30</v>
      </c>
      <c r="AX283" s="13" t="s">
        <v>73</v>
      </c>
      <c r="AY283" s="246" t="s">
        <v>154</v>
      </c>
    </row>
    <row r="284" s="13" customFormat="1">
      <c r="A284" s="13"/>
      <c r="B284" s="236"/>
      <c r="C284" s="237"/>
      <c r="D284" s="231" t="s">
        <v>174</v>
      </c>
      <c r="E284" s="238" t="s">
        <v>1</v>
      </c>
      <c r="F284" s="239" t="s">
        <v>442</v>
      </c>
      <c r="G284" s="237"/>
      <c r="H284" s="240">
        <v>-21.149999999999999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6" t="s">
        <v>174</v>
      </c>
      <c r="AU284" s="246" t="s">
        <v>83</v>
      </c>
      <c r="AV284" s="13" t="s">
        <v>83</v>
      </c>
      <c r="AW284" s="13" t="s">
        <v>30</v>
      </c>
      <c r="AX284" s="13" t="s">
        <v>73</v>
      </c>
      <c r="AY284" s="246" t="s">
        <v>154</v>
      </c>
    </row>
    <row r="285" s="14" customFormat="1">
      <c r="A285" s="14"/>
      <c r="B285" s="247"/>
      <c r="C285" s="248"/>
      <c r="D285" s="231" t="s">
        <v>174</v>
      </c>
      <c r="E285" s="249" t="s">
        <v>1</v>
      </c>
      <c r="F285" s="250" t="s">
        <v>187</v>
      </c>
      <c r="G285" s="248"/>
      <c r="H285" s="251">
        <v>122.00999999999999</v>
      </c>
      <c r="I285" s="252"/>
      <c r="J285" s="248"/>
      <c r="K285" s="248"/>
      <c r="L285" s="253"/>
      <c r="M285" s="254"/>
      <c r="N285" s="255"/>
      <c r="O285" s="255"/>
      <c r="P285" s="255"/>
      <c r="Q285" s="255"/>
      <c r="R285" s="255"/>
      <c r="S285" s="255"/>
      <c r="T285" s="256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7" t="s">
        <v>174</v>
      </c>
      <c r="AU285" s="257" t="s">
        <v>83</v>
      </c>
      <c r="AV285" s="14" t="s">
        <v>161</v>
      </c>
      <c r="AW285" s="14" t="s">
        <v>30</v>
      </c>
      <c r="AX285" s="14" t="s">
        <v>81</v>
      </c>
      <c r="AY285" s="257" t="s">
        <v>154</v>
      </c>
    </row>
    <row r="286" s="2" customFormat="1" ht="37.8" customHeight="1">
      <c r="A286" s="38"/>
      <c r="B286" s="39"/>
      <c r="C286" s="218" t="s">
        <v>443</v>
      </c>
      <c r="D286" s="218" t="s">
        <v>156</v>
      </c>
      <c r="E286" s="219" t="s">
        <v>444</v>
      </c>
      <c r="F286" s="220" t="s">
        <v>445</v>
      </c>
      <c r="G286" s="221" t="s">
        <v>221</v>
      </c>
      <c r="H286" s="222">
        <v>349.68000000000001</v>
      </c>
      <c r="I286" s="223"/>
      <c r="J286" s="224">
        <f>ROUND(I286*H286,2)</f>
        <v>0</v>
      </c>
      <c r="K286" s="220" t="s">
        <v>160</v>
      </c>
      <c r="L286" s="44"/>
      <c r="M286" s="225" t="s">
        <v>1</v>
      </c>
      <c r="N286" s="226" t="s">
        <v>38</v>
      </c>
      <c r="O286" s="91"/>
      <c r="P286" s="227">
        <f>O286*H286</f>
        <v>0</v>
      </c>
      <c r="Q286" s="227">
        <v>0</v>
      </c>
      <c r="R286" s="227">
        <f>Q286*H286</f>
        <v>0</v>
      </c>
      <c r="S286" s="227">
        <v>0.057000000000000002</v>
      </c>
      <c r="T286" s="228">
        <f>S286*H286</f>
        <v>19.931760000000001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29" t="s">
        <v>161</v>
      </c>
      <c r="AT286" s="229" t="s">
        <v>156</v>
      </c>
      <c r="AU286" s="229" t="s">
        <v>83</v>
      </c>
      <c r="AY286" s="17" t="s">
        <v>154</v>
      </c>
      <c r="BE286" s="230">
        <f>IF(N286="základní",J286,0)</f>
        <v>0</v>
      </c>
      <c r="BF286" s="230">
        <f>IF(N286="snížená",J286,0)</f>
        <v>0</v>
      </c>
      <c r="BG286" s="230">
        <f>IF(N286="zákl. přenesená",J286,0)</f>
        <v>0</v>
      </c>
      <c r="BH286" s="230">
        <f>IF(N286="sníž. přenesená",J286,0)</f>
        <v>0</v>
      </c>
      <c r="BI286" s="230">
        <f>IF(N286="nulová",J286,0)</f>
        <v>0</v>
      </c>
      <c r="BJ286" s="17" t="s">
        <v>81</v>
      </c>
      <c r="BK286" s="230">
        <f>ROUND(I286*H286,2)</f>
        <v>0</v>
      </c>
      <c r="BL286" s="17" t="s">
        <v>161</v>
      </c>
      <c r="BM286" s="229" t="s">
        <v>446</v>
      </c>
    </row>
    <row r="287" s="2" customFormat="1">
      <c r="A287" s="38"/>
      <c r="B287" s="39"/>
      <c r="C287" s="40"/>
      <c r="D287" s="231" t="s">
        <v>163</v>
      </c>
      <c r="E287" s="40"/>
      <c r="F287" s="232" t="s">
        <v>447</v>
      </c>
      <c r="G287" s="40"/>
      <c r="H287" s="40"/>
      <c r="I287" s="233"/>
      <c r="J287" s="40"/>
      <c r="K287" s="40"/>
      <c r="L287" s="44"/>
      <c r="M287" s="234"/>
      <c r="N287" s="235"/>
      <c r="O287" s="91"/>
      <c r="P287" s="91"/>
      <c r="Q287" s="91"/>
      <c r="R287" s="91"/>
      <c r="S287" s="91"/>
      <c r="T287" s="92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7" t="s">
        <v>163</v>
      </c>
      <c r="AU287" s="17" t="s">
        <v>83</v>
      </c>
    </row>
    <row r="288" s="12" customFormat="1" ht="22.8" customHeight="1">
      <c r="A288" s="12"/>
      <c r="B288" s="202"/>
      <c r="C288" s="203"/>
      <c r="D288" s="204" t="s">
        <v>72</v>
      </c>
      <c r="E288" s="216" t="s">
        <v>448</v>
      </c>
      <c r="F288" s="216" t="s">
        <v>449</v>
      </c>
      <c r="G288" s="203"/>
      <c r="H288" s="203"/>
      <c r="I288" s="206"/>
      <c r="J288" s="217">
        <f>BK288</f>
        <v>0</v>
      </c>
      <c r="K288" s="203"/>
      <c r="L288" s="208"/>
      <c r="M288" s="209"/>
      <c r="N288" s="210"/>
      <c r="O288" s="210"/>
      <c r="P288" s="211">
        <f>SUM(P289:P299)</f>
        <v>0</v>
      </c>
      <c r="Q288" s="210"/>
      <c r="R288" s="211">
        <f>SUM(R289:R299)</f>
        <v>0</v>
      </c>
      <c r="S288" s="210"/>
      <c r="T288" s="212">
        <f>SUM(T289:T299)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13" t="s">
        <v>81</v>
      </c>
      <c r="AT288" s="214" t="s">
        <v>72</v>
      </c>
      <c r="AU288" s="214" t="s">
        <v>81</v>
      </c>
      <c r="AY288" s="213" t="s">
        <v>154</v>
      </c>
      <c r="BK288" s="215">
        <f>SUM(BK289:BK299)</f>
        <v>0</v>
      </c>
    </row>
    <row r="289" s="2" customFormat="1" ht="24.15" customHeight="1">
      <c r="A289" s="38"/>
      <c r="B289" s="39"/>
      <c r="C289" s="218" t="s">
        <v>450</v>
      </c>
      <c r="D289" s="218" t="s">
        <v>156</v>
      </c>
      <c r="E289" s="219" t="s">
        <v>451</v>
      </c>
      <c r="F289" s="220" t="s">
        <v>452</v>
      </c>
      <c r="G289" s="221" t="s">
        <v>203</v>
      </c>
      <c r="H289" s="222">
        <v>83.888999999999996</v>
      </c>
      <c r="I289" s="223"/>
      <c r="J289" s="224">
        <f>ROUND(I289*H289,2)</f>
        <v>0</v>
      </c>
      <c r="K289" s="220" t="s">
        <v>160</v>
      </c>
      <c r="L289" s="44"/>
      <c r="M289" s="225" t="s">
        <v>1</v>
      </c>
      <c r="N289" s="226" t="s">
        <v>38</v>
      </c>
      <c r="O289" s="91"/>
      <c r="P289" s="227">
        <f>O289*H289</f>
        <v>0</v>
      </c>
      <c r="Q289" s="227">
        <v>0</v>
      </c>
      <c r="R289" s="227">
        <f>Q289*H289</f>
        <v>0</v>
      </c>
      <c r="S289" s="227">
        <v>0</v>
      </c>
      <c r="T289" s="228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9" t="s">
        <v>161</v>
      </c>
      <c r="AT289" s="229" t="s">
        <v>156</v>
      </c>
      <c r="AU289" s="229" t="s">
        <v>83</v>
      </c>
      <c r="AY289" s="17" t="s">
        <v>154</v>
      </c>
      <c r="BE289" s="230">
        <f>IF(N289="základní",J289,0)</f>
        <v>0</v>
      </c>
      <c r="BF289" s="230">
        <f>IF(N289="snížená",J289,0)</f>
        <v>0</v>
      </c>
      <c r="BG289" s="230">
        <f>IF(N289="zákl. přenesená",J289,0)</f>
        <v>0</v>
      </c>
      <c r="BH289" s="230">
        <f>IF(N289="sníž. přenesená",J289,0)</f>
        <v>0</v>
      </c>
      <c r="BI289" s="230">
        <f>IF(N289="nulová",J289,0)</f>
        <v>0</v>
      </c>
      <c r="BJ289" s="17" t="s">
        <v>81</v>
      </c>
      <c r="BK289" s="230">
        <f>ROUND(I289*H289,2)</f>
        <v>0</v>
      </c>
      <c r="BL289" s="17" t="s">
        <v>161</v>
      </c>
      <c r="BM289" s="229" t="s">
        <v>453</v>
      </c>
    </row>
    <row r="290" s="2" customFormat="1">
      <c r="A290" s="38"/>
      <c r="B290" s="39"/>
      <c r="C290" s="40"/>
      <c r="D290" s="231" t="s">
        <v>163</v>
      </c>
      <c r="E290" s="40"/>
      <c r="F290" s="232" t="s">
        <v>454</v>
      </c>
      <c r="G290" s="40"/>
      <c r="H290" s="40"/>
      <c r="I290" s="233"/>
      <c r="J290" s="40"/>
      <c r="K290" s="40"/>
      <c r="L290" s="44"/>
      <c r="M290" s="234"/>
      <c r="N290" s="235"/>
      <c r="O290" s="91"/>
      <c r="P290" s="91"/>
      <c r="Q290" s="91"/>
      <c r="R290" s="91"/>
      <c r="S290" s="91"/>
      <c r="T290" s="92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163</v>
      </c>
      <c r="AU290" s="17" t="s">
        <v>83</v>
      </c>
    </row>
    <row r="291" s="2" customFormat="1" ht="24.15" customHeight="1">
      <c r="A291" s="38"/>
      <c r="B291" s="39"/>
      <c r="C291" s="218" t="s">
        <v>455</v>
      </c>
      <c r="D291" s="218" t="s">
        <v>156</v>
      </c>
      <c r="E291" s="219" t="s">
        <v>456</v>
      </c>
      <c r="F291" s="220" t="s">
        <v>457</v>
      </c>
      <c r="G291" s="221" t="s">
        <v>203</v>
      </c>
      <c r="H291" s="222">
        <v>1593.8910000000001</v>
      </c>
      <c r="I291" s="223"/>
      <c r="J291" s="224">
        <f>ROUND(I291*H291,2)</f>
        <v>0</v>
      </c>
      <c r="K291" s="220" t="s">
        <v>160</v>
      </c>
      <c r="L291" s="44"/>
      <c r="M291" s="225" t="s">
        <v>1</v>
      </c>
      <c r="N291" s="226" t="s">
        <v>38</v>
      </c>
      <c r="O291" s="91"/>
      <c r="P291" s="227">
        <f>O291*H291</f>
        <v>0</v>
      </c>
      <c r="Q291" s="227">
        <v>0</v>
      </c>
      <c r="R291" s="227">
        <f>Q291*H291</f>
        <v>0</v>
      </c>
      <c r="S291" s="227">
        <v>0</v>
      </c>
      <c r="T291" s="228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9" t="s">
        <v>161</v>
      </c>
      <c r="AT291" s="229" t="s">
        <v>156</v>
      </c>
      <c r="AU291" s="229" t="s">
        <v>83</v>
      </c>
      <c r="AY291" s="17" t="s">
        <v>154</v>
      </c>
      <c r="BE291" s="230">
        <f>IF(N291="základní",J291,0)</f>
        <v>0</v>
      </c>
      <c r="BF291" s="230">
        <f>IF(N291="snížená",J291,0)</f>
        <v>0</v>
      </c>
      <c r="BG291" s="230">
        <f>IF(N291="zákl. přenesená",J291,0)</f>
        <v>0</v>
      </c>
      <c r="BH291" s="230">
        <f>IF(N291="sníž. přenesená",J291,0)</f>
        <v>0</v>
      </c>
      <c r="BI291" s="230">
        <f>IF(N291="nulová",J291,0)</f>
        <v>0</v>
      </c>
      <c r="BJ291" s="17" t="s">
        <v>81</v>
      </c>
      <c r="BK291" s="230">
        <f>ROUND(I291*H291,2)</f>
        <v>0</v>
      </c>
      <c r="BL291" s="17" t="s">
        <v>161</v>
      </c>
      <c r="BM291" s="229" t="s">
        <v>458</v>
      </c>
    </row>
    <row r="292" s="2" customFormat="1">
      <c r="A292" s="38"/>
      <c r="B292" s="39"/>
      <c r="C292" s="40"/>
      <c r="D292" s="231" t="s">
        <v>163</v>
      </c>
      <c r="E292" s="40"/>
      <c r="F292" s="232" t="s">
        <v>459</v>
      </c>
      <c r="G292" s="40"/>
      <c r="H292" s="40"/>
      <c r="I292" s="233"/>
      <c r="J292" s="40"/>
      <c r="K292" s="40"/>
      <c r="L292" s="44"/>
      <c r="M292" s="234"/>
      <c r="N292" s="235"/>
      <c r="O292" s="91"/>
      <c r="P292" s="91"/>
      <c r="Q292" s="91"/>
      <c r="R292" s="91"/>
      <c r="S292" s="91"/>
      <c r="T292" s="92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163</v>
      </c>
      <c r="AU292" s="17" t="s">
        <v>83</v>
      </c>
    </row>
    <row r="293" s="13" customFormat="1">
      <c r="A293" s="13"/>
      <c r="B293" s="236"/>
      <c r="C293" s="237"/>
      <c r="D293" s="231" t="s">
        <v>174</v>
      </c>
      <c r="E293" s="237"/>
      <c r="F293" s="239" t="s">
        <v>460</v>
      </c>
      <c r="G293" s="237"/>
      <c r="H293" s="240">
        <v>1593.8910000000001</v>
      </c>
      <c r="I293" s="241"/>
      <c r="J293" s="237"/>
      <c r="K293" s="237"/>
      <c r="L293" s="242"/>
      <c r="M293" s="243"/>
      <c r="N293" s="244"/>
      <c r="O293" s="244"/>
      <c r="P293" s="244"/>
      <c r="Q293" s="244"/>
      <c r="R293" s="244"/>
      <c r="S293" s="244"/>
      <c r="T293" s="245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6" t="s">
        <v>174</v>
      </c>
      <c r="AU293" s="246" t="s">
        <v>83</v>
      </c>
      <c r="AV293" s="13" t="s">
        <v>83</v>
      </c>
      <c r="AW293" s="13" t="s">
        <v>4</v>
      </c>
      <c r="AX293" s="13" t="s">
        <v>81</v>
      </c>
      <c r="AY293" s="246" t="s">
        <v>154</v>
      </c>
    </row>
    <row r="294" s="2" customFormat="1" ht="33" customHeight="1">
      <c r="A294" s="38"/>
      <c r="B294" s="39"/>
      <c r="C294" s="218" t="s">
        <v>461</v>
      </c>
      <c r="D294" s="218" t="s">
        <v>156</v>
      </c>
      <c r="E294" s="219" t="s">
        <v>462</v>
      </c>
      <c r="F294" s="220" t="s">
        <v>463</v>
      </c>
      <c r="G294" s="221" t="s">
        <v>203</v>
      </c>
      <c r="H294" s="222">
        <v>52</v>
      </c>
      <c r="I294" s="223"/>
      <c r="J294" s="224">
        <f>ROUND(I294*H294,2)</f>
        <v>0</v>
      </c>
      <c r="K294" s="220" t="s">
        <v>160</v>
      </c>
      <c r="L294" s="44"/>
      <c r="M294" s="225" t="s">
        <v>1</v>
      </c>
      <c r="N294" s="226" t="s">
        <v>38</v>
      </c>
      <c r="O294" s="91"/>
      <c r="P294" s="227">
        <f>O294*H294</f>
        <v>0</v>
      </c>
      <c r="Q294" s="227">
        <v>0</v>
      </c>
      <c r="R294" s="227">
        <f>Q294*H294</f>
        <v>0</v>
      </c>
      <c r="S294" s="227">
        <v>0</v>
      </c>
      <c r="T294" s="228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29" t="s">
        <v>161</v>
      </c>
      <c r="AT294" s="229" t="s">
        <v>156</v>
      </c>
      <c r="AU294" s="229" t="s">
        <v>83</v>
      </c>
      <c r="AY294" s="17" t="s">
        <v>154</v>
      </c>
      <c r="BE294" s="230">
        <f>IF(N294="základní",J294,0)</f>
        <v>0</v>
      </c>
      <c r="BF294" s="230">
        <f>IF(N294="snížená",J294,0)</f>
        <v>0</v>
      </c>
      <c r="BG294" s="230">
        <f>IF(N294="zákl. přenesená",J294,0)</f>
        <v>0</v>
      </c>
      <c r="BH294" s="230">
        <f>IF(N294="sníž. přenesená",J294,0)</f>
        <v>0</v>
      </c>
      <c r="BI294" s="230">
        <f>IF(N294="nulová",J294,0)</f>
        <v>0</v>
      </c>
      <c r="BJ294" s="17" t="s">
        <v>81</v>
      </c>
      <c r="BK294" s="230">
        <f>ROUND(I294*H294,2)</f>
        <v>0</v>
      </c>
      <c r="BL294" s="17" t="s">
        <v>161</v>
      </c>
      <c r="BM294" s="229" t="s">
        <v>464</v>
      </c>
    </row>
    <row r="295" s="2" customFormat="1">
      <c r="A295" s="38"/>
      <c r="B295" s="39"/>
      <c r="C295" s="40"/>
      <c r="D295" s="231" t="s">
        <v>163</v>
      </c>
      <c r="E295" s="40"/>
      <c r="F295" s="232" t="s">
        <v>465</v>
      </c>
      <c r="G295" s="40"/>
      <c r="H295" s="40"/>
      <c r="I295" s="233"/>
      <c r="J295" s="40"/>
      <c r="K295" s="40"/>
      <c r="L295" s="44"/>
      <c r="M295" s="234"/>
      <c r="N295" s="235"/>
      <c r="O295" s="91"/>
      <c r="P295" s="91"/>
      <c r="Q295" s="91"/>
      <c r="R295" s="91"/>
      <c r="S295" s="91"/>
      <c r="T295" s="92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163</v>
      </c>
      <c r="AU295" s="17" t="s">
        <v>83</v>
      </c>
    </row>
    <row r="296" s="2" customFormat="1" ht="33" customHeight="1">
      <c r="A296" s="38"/>
      <c r="B296" s="39"/>
      <c r="C296" s="218" t="s">
        <v>466</v>
      </c>
      <c r="D296" s="218" t="s">
        <v>156</v>
      </c>
      <c r="E296" s="219" t="s">
        <v>467</v>
      </c>
      <c r="F296" s="220" t="s">
        <v>468</v>
      </c>
      <c r="G296" s="221" t="s">
        <v>203</v>
      </c>
      <c r="H296" s="222">
        <v>1.6000000000000001</v>
      </c>
      <c r="I296" s="223"/>
      <c r="J296" s="224">
        <f>ROUND(I296*H296,2)</f>
        <v>0</v>
      </c>
      <c r="K296" s="220" t="s">
        <v>160</v>
      </c>
      <c r="L296" s="44"/>
      <c r="M296" s="225" t="s">
        <v>1</v>
      </c>
      <c r="N296" s="226" t="s">
        <v>38</v>
      </c>
      <c r="O296" s="91"/>
      <c r="P296" s="227">
        <f>O296*H296</f>
        <v>0</v>
      </c>
      <c r="Q296" s="227">
        <v>0</v>
      </c>
      <c r="R296" s="227">
        <f>Q296*H296</f>
        <v>0</v>
      </c>
      <c r="S296" s="227">
        <v>0</v>
      </c>
      <c r="T296" s="228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9" t="s">
        <v>161</v>
      </c>
      <c r="AT296" s="229" t="s">
        <v>156</v>
      </c>
      <c r="AU296" s="229" t="s">
        <v>83</v>
      </c>
      <c r="AY296" s="17" t="s">
        <v>154</v>
      </c>
      <c r="BE296" s="230">
        <f>IF(N296="základní",J296,0)</f>
        <v>0</v>
      </c>
      <c r="BF296" s="230">
        <f>IF(N296="snížená",J296,0)</f>
        <v>0</v>
      </c>
      <c r="BG296" s="230">
        <f>IF(N296="zákl. přenesená",J296,0)</f>
        <v>0</v>
      </c>
      <c r="BH296" s="230">
        <f>IF(N296="sníž. přenesená",J296,0)</f>
        <v>0</v>
      </c>
      <c r="BI296" s="230">
        <f>IF(N296="nulová",J296,0)</f>
        <v>0</v>
      </c>
      <c r="BJ296" s="17" t="s">
        <v>81</v>
      </c>
      <c r="BK296" s="230">
        <f>ROUND(I296*H296,2)</f>
        <v>0</v>
      </c>
      <c r="BL296" s="17" t="s">
        <v>161</v>
      </c>
      <c r="BM296" s="229" t="s">
        <v>469</v>
      </c>
    </row>
    <row r="297" s="2" customFormat="1">
      <c r="A297" s="38"/>
      <c r="B297" s="39"/>
      <c r="C297" s="40"/>
      <c r="D297" s="231" t="s">
        <v>163</v>
      </c>
      <c r="E297" s="40"/>
      <c r="F297" s="232" t="s">
        <v>470</v>
      </c>
      <c r="G297" s="40"/>
      <c r="H297" s="40"/>
      <c r="I297" s="233"/>
      <c r="J297" s="40"/>
      <c r="K297" s="40"/>
      <c r="L297" s="44"/>
      <c r="M297" s="234"/>
      <c r="N297" s="235"/>
      <c r="O297" s="91"/>
      <c r="P297" s="91"/>
      <c r="Q297" s="91"/>
      <c r="R297" s="91"/>
      <c r="S297" s="91"/>
      <c r="T297" s="92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163</v>
      </c>
      <c r="AU297" s="17" t="s">
        <v>83</v>
      </c>
    </row>
    <row r="298" s="2" customFormat="1" ht="33" customHeight="1">
      <c r="A298" s="38"/>
      <c r="B298" s="39"/>
      <c r="C298" s="218" t="s">
        <v>471</v>
      </c>
      <c r="D298" s="218" t="s">
        <v>156</v>
      </c>
      <c r="E298" s="219" t="s">
        <v>472</v>
      </c>
      <c r="F298" s="220" t="s">
        <v>473</v>
      </c>
      <c r="G298" s="221" t="s">
        <v>203</v>
      </c>
      <c r="H298" s="222">
        <v>30.77</v>
      </c>
      <c r="I298" s="223"/>
      <c r="J298" s="224">
        <f>ROUND(I298*H298,2)</f>
        <v>0</v>
      </c>
      <c r="K298" s="220" t="s">
        <v>160</v>
      </c>
      <c r="L298" s="44"/>
      <c r="M298" s="225" t="s">
        <v>1</v>
      </c>
      <c r="N298" s="226" t="s">
        <v>38</v>
      </c>
      <c r="O298" s="91"/>
      <c r="P298" s="227">
        <f>O298*H298</f>
        <v>0</v>
      </c>
      <c r="Q298" s="227">
        <v>0</v>
      </c>
      <c r="R298" s="227">
        <f>Q298*H298</f>
        <v>0</v>
      </c>
      <c r="S298" s="227">
        <v>0</v>
      </c>
      <c r="T298" s="228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29" t="s">
        <v>161</v>
      </c>
      <c r="AT298" s="229" t="s">
        <v>156</v>
      </c>
      <c r="AU298" s="229" t="s">
        <v>83</v>
      </c>
      <c r="AY298" s="17" t="s">
        <v>154</v>
      </c>
      <c r="BE298" s="230">
        <f>IF(N298="základní",J298,0)</f>
        <v>0</v>
      </c>
      <c r="BF298" s="230">
        <f>IF(N298="snížená",J298,0)</f>
        <v>0</v>
      </c>
      <c r="BG298" s="230">
        <f>IF(N298="zákl. přenesená",J298,0)</f>
        <v>0</v>
      </c>
      <c r="BH298" s="230">
        <f>IF(N298="sníž. přenesená",J298,0)</f>
        <v>0</v>
      </c>
      <c r="BI298" s="230">
        <f>IF(N298="nulová",J298,0)</f>
        <v>0</v>
      </c>
      <c r="BJ298" s="17" t="s">
        <v>81</v>
      </c>
      <c r="BK298" s="230">
        <f>ROUND(I298*H298,2)</f>
        <v>0</v>
      </c>
      <c r="BL298" s="17" t="s">
        <v>161</v>
      </c>
      <c r="BM298" s="229" t="s">
        <v>474</v>
      </c>
    </row>
    <row r="299" s="2" customFormat="1">
      <c r="A299" s="38"/>
      <c r="B299" s="39"/>
      <c r="C299" s="40"/>
      <c r="D299" s="231" t="s">
        <v>163</v>
      </c>
      <c r="E299" s="40"/>
      <c r="F299" s="232" t="s">
        <v>475</v>
      </c>
      <c r="G299" s="40"/>
      <c r="H299" s="40"/>
      <c r="I299" s="233"/>
      <c r="J299" s="40"/>
      <c r="K299" s="40"/>
      <c r="L299" s="44"/>
      <c r="M299" s="234"/>
      <c r="N299" s="235"/>
      <c r="O299" s="91"/>
      <c r="P299" s="91"/>
      <c r="Q299" s="91"/>
      <c r="R299" s="91"/>
      <c r="S299" s="91"/>
      <c r="T299" s="92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163</v>
      </c>
      <c r="AU299" s="17" t="s">
        <v>83</v>
      </c>
    </row>
    <row r="300" s="12" customFormat="1" ht="22.8" customHeight="1">
      <c r="A300" s="12"/>
      <c r="B300" s="202"/>
      <c r="C300" s="203"/>
      <c r="D300" s="204" t="s">
        <v>72</v>
      </c>
      <c r="E300" s="216" t="s">
        <v>476</v>
      </c>
      <c r="F300" s="216" t="s">
        <v>477</v>
      </c>
      <c r="G300" s="203"/>
      <c r="H300" s="203"/>
      <c r="I300" s="206"/>
      <c r="J300" s="217">
        <f>BK300</f>
        <v>0</v>
      </c>
      <c r="K300" s="203"/>
      <c r="L300" s="208"/>
      <c r="M300" s="209"/>
      <c r="N300" s="210"/>
      <c r="O300" s="210"/>
      <c r="P300" s="211">
        <f>SUM(P301:P302)</f>
        <v>0</v>
      </c>
      <c r="Q300" s="210"/>
      <c r="R300" s="211">
        <f>SUM(R301:R302)</f>
        <v>0</v>
      </c>
      <c r="S300" s="210"/>
      <c r="T300" s="212">
        <f>SUM(T301:T302)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13" t="s">
        <v>81</v>
      </c>
      <c r="AT300" s="214" t="s">
        <v>72</v>
      </c>
      <c r="AU300" s="214" t="s">
        <v>81</v>
      </c>
      <c r="AY300" s="213" t="s">
        <v>154</v>
      </c>
      <c r="BK300" s="215">
        <f>SUM(BK301:BK302)</f>
        <v>0</v>
      </c>
    </row>
    <row r="301" s="2" customFormat="1" ht="24.15" customHeight="1">
      <c r="A301" s="38"/>
      <c r="B301" s="39"/>
      <c r="C301" s="218" t="s">
        <v>478</v>
      </c>
      <c r="D301" s="218" t="s">
        <v>156</v>
      </c>
      <c r="E301" s="219" t="s">
        <v>479</v>
      </c>
      <c r="F301" s="220" t="s">
        <v>480</v>
      </c>
      <c r="G301" s="221" t="s">
        <v>203</v>
      </c>
      <c r="H301" s="222">
        <v>378.327</v>
      </c>
      <c r="I301" s="223"/>
      <c r="J301" s="224">
        <f>ROUND(I301*H301,2)</f>
        <v>0</v>
      </c>
      <c r="K301" s="220" t="s">
        <v>160</v>
      </c>
      <c r="L301" s="44"/>
      <c r="M301" s="225" t="s">
        <v>1</v>
      </c>
      <c r="N301" s="226" t="s">
        <v>38</v>
      </c>
      <c r="O301" s="91"/>
      <c r="P301" s="227">
        <f>O301*H301</f>
        <v>0</v>
      </c>
      <c r="Q301" s="227">
        <v>0</v>
      </c>
      <c r="R301" s="227">
        <f>Q301*H301</f>
        <v>0</v>
      </c>
      <c r="S301" s="227">
        <v>0</v>
      </c>
      <c r="T301" s="228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9" t="s">
        <v>161</v>
      </c>
      <c r="AT301" s="229" t="s">
        <v>156</v>
      </c>
      <c r="AU301" s="229" t="s">
        <v>83</v>
      </c>
      <c r="AY301" s="17" t="s">
        <v>154</v>
      </c>
      <c r="BE301" s="230">
        <f>IF(N301="základní",J301,0)</f>
        <v>0</v>
      </c>
      <c r="BF301" s="230">
        <f>IF(N301="snížená",J301,0)</f>
        <v>0</v>
      </c>
      <c r="BG301" s="230">
        <f>IF(N301="zákl. přenesená",J301,0)</f>
        <v>0</v>
      </c>
      <c r="BH301" s="230">
        <f>IF(N301="sníž. přenesená",J301,0)</f>
        <v>0</v>
      </c>
      <c r="BI301" s="230">
        <f>IF(N301="nulová",J301,0)</f>
        <v>0</v>
      </c>
      <c r="BJ301" s="17" t="s">
        <v>81</v>
      </c>
      <c r="BK301" s="230">
        <f>ROUND(I301*H301,2)</f>
        <v>0</v>
      </c>
      <c r="BL301" s="17" t="s">
        <v>161</v>
      </c>
      <c r="BM301" s="229" t="s">
        <v>481</v>
      </c>
    </row>
    <row r="302" s="2" customFormat="1">
      <c r="A302" s="38"/>
      <c r="B302" s="39"/>
      <c r="C302" s="40"/>
      <c r="D302" s="231" t="s">
        <v>163</v>
      </c>
      <c r="E302" s="40"/>
      <c r="F302" s="232" t="s">
        <v>482</v>
      </c>
      <c r="G302" s="40"/>
      <c r="H302" s="40"/>
      <c r="I302" s="233"/>
      <c r="J302" s="40"/>
      <c r="K302" s="40"/>
      <c r="L302" s="44"/>
      <c r="M302" s="234"/>
      <c r="N302" s="235"/>
      <c r="O302" s="91"/>
      <c r="P302" s="91"/>
      <c r="Q302" s="91"/>
      <c r="R302" s="91"/>
      <c r="S302" s="91"/>
      <c r="T302" s="92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7" t="s">
        <v>163</v>
      </c>
      <c r="AU302" s="17" t="s">
        <v>83</v>
      </c>
    </row>
    <row r="303" s="12" customFormat="1" ht="25.92" customHeight="1">
      <c r="A303" s="12"/>
      <c r="B303" s="202"/>
      <c r="C303" s="203"/>
      <c r="D303" s="204" t="s">
        <v>72</v>
      </c>
      <c r="E303" s="205" t="s">
        <v>483</v>
      </c>
      <c r="F303" s="205" t="s">
        <v>484</v>
      </c>
      <c r="G303" s="203"/>
      <c r="H303" s="203"/>
      <c r="I303" s="206"/>
      <c r="J303" s="207">
        <f>BK303</f>
        <v>0</v>
      </c>
      <c r="K303" s="203"/>
      <c r="L303" s="208"/>
      <c r="M303" s="209"/>
      <c r="N303" s="210"/>
      <c r="O303" s="210"/>
      <c r="P303" s="211">
        <f>P304+P327+P369+P393+P400+P409+P419</f>
        <v>0</v>
      </c>
      <c r="Q303" s="210"/>
      <c r="R303" s="211">
        <f>R304+R327+R369+R393+R400+R409+R419</f>
        <v>3.3420140899999993</v>
      </c>
      <c r="S303" s="210"/>
      <c r="T303" s="212">
        <f>T304+T327+T369+T393+T400+T409+T419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13" t="s">
        <v>83</v>
      </c>
      <c r="AT303" s="214" t="s">
        <v>72</v>
      </c>
      <c r="AU303" s="214" t="s">
        <v>73</v>
      </c>
      <c r="AY303" s="213" t="s">
        <v>154</v>
      </c>
      <c r="BK303" s="215">
        <f>BK304+BK327+BK369+BK393+BK400+BK409+BK419</f>
        <v>0</v>
      </c>
    </row>
    <row r="304" s="12" customFormat="1" ht="22.8" customHeight="1">
      <c r="A304" s="12"/>
      <c r="B304" s="202"/>
      <c r="C304" s="203"/>
      <c r="D304" s="204" t="s">
        <v>72</v>
      </c>
      <c r="E304" s="216" t="s">
        <v>485</v>
      </c>
      <c r="F304" s="216" t="s">
        <v>486</v>
      </c>
      <c r="G304" s="203"/>
      <c r="H304" s="203"/>
      <c r="I304" s="206"/>
      <c r="J304" s="217">
        <f>BK304</f>
        <v>0</v>
      </c>
      <c r="K304" s="203"/>
      <c r="L304" s="208"/>
      <c r="M304" s="209"/>
      <c r="N304" s="210"/>
      <c r="O304" s="210"/>
      <c r="P304" s="211">
        <f>SUM(P305:P326)</f>
        <v>0</v>
      </c>
      <c r="Q304" s="210"/>
      <c r="R304" s="211">
        <f>SUM(R305:R326)</f>
        <v>0.56845259999999997</v>
      </c>
      <c r="S304" s="210"/>
      <c r="T304" s="212">
        <f>SUM(T305:T326)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13" t="s">
        <v>83</v>
      </c>
      <c r="AT304" s="214" t="s">
        <v>72</v>
      </c>
      <c r="AU304" s="214" t="s">
        <v>81</v>
      </c>
      <c r="AY304" s="213" t="s">
        <v>154</v>
      </c>
      <c r="BK304" s="215">
        <f>SUM(BK305:BK326)</f>
        <v>0</v>
      </c>
    </row>
    <row r="305" s="2" customFormat="1" ht="24.15" customHeight="1">
      <c r="A305" s="38"/>
      <c r="B305" s="39"/>
      <c r="C305" s="218" t="s">
        <v>487</v>
      </c>
      <c r="D305" s="218" t="s">
        <v>156</v>
      </c>
      <c r="E305" s="219" t="s">
        <v>488</v>
      </c>
      <c r="F305" s="220" t="s">
        <v>489</v>
      </c>
      <c r="G305" s="221" t="s">
        <v>221</v>
      </c>
      <c r="H305" s="222">
        <v>438.95999999999998</v>
      </c>
      <c r="I305" s="223"/>
      <c r="J305" s="224">
        <f>ROUND(I305*H305,2)</f>
        <v>0</v>
      </c>
      <c r="K305" s="220" t="s">
        <v>160</v>
      </c>
      <c r="L305" s="44"/>
      <c r="M305" s="225" t="s">
        <v>1</v>
      </c>
      <c r="N305" s="226" t="s">
        <v>38</v>
      </c>
      <c r="O305" s="91"/>
      <c r="P305" s="227">
        <f>O305*H305</f>
        <v>0</v>
      </c>
      <c r="Q305" s="227">
        <v>0</v>
      </c>
      <c r="R305" s="227">
        <f>Q305*H305</f>
        <v>0</v>
      </c>
      <c r="S305" s="227">
        <v>0</v>
      </c>
      <c r="T305" s="228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29" t="s">
        <v>247</v>
      </c>
      <c r="AT305" s="229" t="s">
        <v>156</v>
      </c>
      <c r="AU305" s="229" t="s">
        <v>83</v>
      </c>
      <c r="AY305" s="17" t="s">
        <v>154</v>
      </c>
      <c r="BE305" s="230">
        <f>IF(N305="základní",J305,0)</f>
        <v>0</v>
      </c>
      <c r="BF305" s="230">
        <f>IF(N305="snížená",J305,0)</f>
        <v>0</v>
      </c>
      <c r="BG305" s="230">
        <f>IF(N305="zákl. přenesená",J305,0)</f>
        <v>0</v>
      </c>
      <c r="BH305" s="230">
        <f>IF(N305="sníž. přenesená",J305,0)</f>
        <v>0</v>
      </c>
      <c r="BI305" s="230">
        <f>IF(N305="nulová",J305,0)</f>
        <v>0</v>
      </c>
      <c r="BJ305" s="17" t="s">
        <v>81</v>
      </c>
      <c r="BK305" s="230">
        <f>ROUND(I305*H305,2)</f>
        <v>0</v>
      </c>
      <c r="BL305" s="17" t="s">
        <v>247</v>
      </c>
      <c r="BM305" s="229" t="s">
        <v>490</v>
      </c>
    </row>
    <row r="306" s="2" customFormat="1">
      <c r="A306" s="38"/>
      <c r="B306" s="39"/>
      <c r="C306" s="40"/>
      <c r="D306" s="231" t="s">
        <v>163</v>
      </c>
      <c r="E306" s="40"/>
      <c r="F306" s="232" t="s">
        <v>491</v>
      </c>
      <c r="G306" s="40"/>
      <c r="H306" s="40"/>
      <c r="I306" s="233"/>
      <c r="J306" s="40"/>
      <c r="K306" s="40"/>
      <c r="L306" s="44"/>
      <c r="M306" s="234"/>
      <c r="N306" s="235"/>
      <c r="O306" s="91"/>
      <c r="P306" s="91"/>
      <c r="Q306" s="91"/>
      <c r="R306" s="91"/>
      <c r="S306" s="91"/>
      <c r="T306" s="92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163</v>
      </c>
      <c r="AU306" s="17" t="s">
        <v>83</v>
      </c>
    </row>
    <row r="307" s="13" customFormat="1">
      <c r="A307" s="13"/>
      <c r="B307" s="236"/>
      <c r="C307" s="237"/>
      <c r="D307" s="231" t="s">
        <v>174</v>
      </c>
      <c r="E307" s="238" t="s">
        <v>1</v>
      </c>
      <c r="F307" s="239" t="s">
        <v>492</v>
      </c>
      <c r="G307" s="237"/>
      <c r="H307" s="240">
        <v>438.95999999999998</v>
      </c>
      <c r="I307" s="241"/>
      <c r="J307" s="237"/>
      <c r="K307" s="237"/>
      <c r="L307" s="242"/>
      <c r="M307" s="243"/>
      <c r="N307" s="244"/>
      <c r="O307" s="244"/>
      <c r="P307" s="244"/>
      <c r="Q307" s="244"/>
      <c r="R307" s="244"/>
      <c r="S307" s="244"/>
      <c r="T307" s="24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6" t="s">
        <v>174</v>
      </c>
      <c r="AU307" s="246" t="s">
        <v>83</v>
      </c>
      <c r="AV307" s="13" t="s">
        <v>83</v>
      </c>
      <c r="AW307" s="13" t="s">
        <v>30</v>
      </c>
      <c r="AX307" s="13" t="s">
        <v>81</v>
      </c>
      <c r="AY307" s="246" t="s">
        <v>154</v>
      </c>
    </row>
    <row r="308" s="2" customFormat="1" ht="16.5" customHeight="1">
      <c r="A308" s="38"/>
      <c r="B308" s="39"/>
      <c r="C308" s="258" t="s">
        <v>493</v>
      </c>
      <c r="D308" s="258" t="s">
        <v>248</v>
      </c>
      <c r="E308" s="259" t="s">
        <v>494</v>
      </c>
      <c r="F308" s="260" t="s">
        <v>495</v>
      </c>
      <c r="G308" s="261" t="s">
        <v>221</v>
      </c>
      <c r="H308" s="262">
        <v>383.70600000000002</v>
      </c>
      <c r="I308" s="263"/>
      <c r="J308" s="264">
        <f>ROUND(I308*H308,2)</f>
        <v>0</v>
      </c>
      <c r="K308" s="260" t="s">
        <v>160</v>
      </c>
      <c r="L308" s="265"/>
      <c r="M308" s="266" t="s">
        <v>1</v>
      </c>
      <c r="N308" s="267" t="s">
        <v>38</v>
      </c>
      <c r="O308" s="91"/>
      <c r="P308" s="227">
        <f>O308*H308</f>
        <v>0</v>
      </c>
      <c r="Q308" s="227">
        <v>0.00050000000000000001</v>
      </c>
      <c r="R308" s="227">
        <f>Q308*H308</f>
        <v>0.19185300000000002</v>
      </c>
      <c r="S308" s="227">
        <v>0</v>
      </c>
      <c r="T308" s="228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29" t="s">
        <v>335</v>
      </c>
      <c r="AT308" s="229" t="s">
        <v>248</v>
      </c>
      <c r="AU308" s="229" t="s">
        <v>83</v>
      </c>
      <c r="AY308" s="17" t="s">
        <v>154</v>
      </c>
      <c r="BE308" s="230">
        <f>IF(N308="základní",J308,0)</f>
        <v>0</v>
      </c>
      <c r="BF308" s="230">
        <f>IF(N308="snížená",J308,0)</f>
        <v>0</v>
      </c>
      <c r="BG308" s="230">
        <f>IF(N308="zákl. přenesená",J308,0)</f>
        <v>0</v>
      </c>
      <c r="BH308" s="230">
        <f>IF(N308="sníž. přenesená",J308,0)</f>
        <v>0</v>
      </c>
      <c r="BI308" s="230">
        <f>IF(N308="nulová",J308,0)</f>
        <v>0</v>
      </c>
      <c r="BJ308" s="17" t="s">
        <v>81</v>
      </c>
      <c r="BK308" s="230">
        <f>ROUND(I308*H308,2)</f>
        <v>0</v>
      </c>
      <c r="BL308" s="17" t="s">
        <v>247</v>
      </c>
      <c r="BM308" s="229" t="s">
        <v>496</v>
      </c>
    </row>
    <row r="309" s="2" customFormat="1">
      <c r="A309" s="38"/>
      <c r="B309" s="39"/>
      <c r="C309" s="40"/>
      <c r="D309" s="231" t="s">
        <v>163</v>
      </c>
      <c r="E309" s="40"/>
      <c r="F309" s="232" t="s">
        <v>495</v>
      </c>
      <c r="G309" s="40"/>
      <c r="H309" s="40"/>
      <c r="I309" s="233"/>
      <c r="J309" s="40"/>
      <c r="K309" s="40"/>
      <c r="L309" s="44"/>
      <c r="M309" s="234"/>
      <c r="N309" s="235"/>
      <c r="O309" s="91"/>
      <c r="P309" s="91"/>
      <c r="Q309" s="91"/>
      <c r="R309" s="91"/>
      <c r="S309" s="91"/>
      <c r="T309" s="92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T309" s="17" t="s">
        <v>163</v>
      </c>
      <c r="AU309" s="17" t="s">
        <v>83</v>
      </c>
    </row>
    <row r="310" s="13" customFormat="1">
      <c r="A310" s="13"/>
      <c r="B310" s="236"/>
      <c r="C310" s="237"/>
      <c r="D310" s="231" t="s">
        <v>174</v>
      </c>
      <c r="E310" s="237"/>
      <c r="F310" s="239" t="s">
        <v>497</v>
      </c>
      <c r="G310" s="237"/>
      <c r="H310" s="240">
        <v>383.70600000000002</v>
      </c>
      <c r="I310" s="241"/>
      <c r="J310" s="237"/>
      <c r="K310" s="237"/>
      <c r="L310" s="242"/>
      <c r="M310" s="243"/>
      <c r="N310" s="244"/>
      <c r="O310" s="244"/>
      <c r="P310" s="244"/>
      <c r="Q310" s="244"/>
      <c r="R310" s="244"/>
      <c r="S310" s="244"/>
      <c r="T310" s="245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6" t="s">
        <v>174</v>
      </c>
      <c r="AU310" s="246" t="s">
        <v>83</v>
      </c>
      <c r="AV310" s="13" t="s">
        <v>83</v>
      </c>
      <c r="AW310" s="13" t="s">
        <v>4</v>
      </c>
      <c r="AX310" s="13" t="s">
        <v>81</v>
      </c>
      <c r="AY310" s="246" t="s">
        <v>154</v>
      </c>
    </row>
    <row r="311" s="2" customFormat="1" ht="16.5" customHeight="1">
      <c r="A311" s="38"/>
      <c r="B311" s="39"/>
      <c r="C311" s="258" t="s">
        <v>498</v>
      </c>
      <c r="D311" s="258" t="s">
        <v>248</v>
      </c>
      <c r="E311" s="259" t="s">
        <v>499</v>
      </c>
      <c r="F311" s="260" t="s">
        <v>500</v>
      </c>
      <c r="G311" s="261" t="s">
        <v>221</v>
      </c>
      <c r="H311" s="262">
        <v>127.902</v>
      </c>
      <c r="I311" s="263"/>
      <c r="J311" s="264">
        <f>ROUND(I311*H311,2)</f>
        <v>0</v>
      </c>
      <c r="K311" s="260" t="s">
        <v>160</v>
      </c>
      <c r="L311" s="265"/>
      <c r="M311" s="266" t="s">
        <v>1</v>
      </c>
      <c r="N311" s="267" t="s">
        <v>38</v>
      </c>
      <c r="O311" s="91"/>
      <c r="P311" s="227">
        <f>O311*H311</f>
        <v>0</v>
      </c>
      <c r="Q311" s="227">
        <v>0.00029999999999999997</v>
      </c>
      <c r="R311" s="227">
        <f>Q311*H311</f>
        <v>0.038370599999999998</v>
      </c>
      <c r="S311" s="227">
        <v>0</v>
      </c>
      <c r="T311" s="228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29" t="s">
        <v>335</v>
      </c>
      <c r="AT311" s="229" t="s">
        <v>248</v>
      </c>
      <c r="AU311" s="229" t="s">
        <v>83</v>
      </c>
      <c r="AY311" s="17" t="s">
        <v>154</v>
      </c>
      <c r="BE311" s="230">
        <f>IF(N311="základní",J311,0)</f>
        <v>0</v>
      </c>
      <c r="BF311" s="230">
        <f>IF(N311="snížená",J311,0)</f>
        <v>0</v>
      </c>
      <c r="BG311" s="230">
        <f>IF(N311="zákl. přenesená",J311,0)</f>
        <v>0</v>
      </c>
      <c r="BH311" s="230">
        <f>IF(N311="sníž. přenesená",J311,0)</f>
        <v>0</v>
      </c>
      <c r="BI311" s="230">
        <f>IF(N311="nulová",J311,0)</f>
        <v>0</v>
      </c>
      <c r="BJ311" s="17" t="s">
        <v>81</v>
      </c>
      <c r="BK311" s="230">
        <f>ROUND(I311*H311,2)</f>
        <v>0</v>
      </c>
      <c r="BL311" s="17" t="s">
        <v>247</v>
      </c>
      <c r="BM311" s="229" t="s">
        <v>501</v>
      </c>
    </row>
    <row r="312" s="2" customFormat="1">
      <c r="A312" s="38"/>
      <c r="B312" s="39"/>
      <c r="C312" s="40"/>
      <c r="D312" s="231" t="s">
        <v>163</v>
      </c>
      <c r="E312" s="40"/>
      <c r="F312" s="232" t="s">
        <v>500</v>
      </c>
      <c r="G312" s="40"/>
      <c r="H312" s="40"/>
      <c r="I312" s="233"/>
      <c r="J312" s="40"/>
      <c r="K312" s="40"/>
      <c r="L312" s="44"/>
      <c r="M312" s="234"/>
      <c r="N312" s="235"/>
      <c r="O312" s="91"/>
      <c r="P312" s="91"/>
      <c r="Q312" s="91"/>
      <c r="R312" s="91"/>
      <c r="S312" s="91"/>
      <c r="T312" s="92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163</v>
      </c>
      <c r="AU312" s="17" t="s">
        <v>83</v>
      </c>
    </row>
    <row r="313" s="13" customFormat="1">
      <c r="A313" s="13"/>
      <c r="B313" s="236"/>
      <c r="C313" s="237"/>
      <c r="D313" s="231" t="s">
        <v>174</v>
      </c>
      <c r="E313" s="238" t="s">
        <v>1</v>
      </c>
      <c r="F313" s="239" t="s">
        <v>502</v>
      </c>
      <c r="G313" s="237"/>
      <c r="H313" s="240">
        <v>109.74</v>
      </c>
      <c r="I313" s="241"/>
      <c r="J313" s="237"/>
      <c r="K313" s="237"/>
      <c r="L313" s="242"/>
      <c r="M313" s="243"/>
      <c r="N313" s="244"/>
      <c r="O313" s="244"/>
      <c r="P313" s="244"/>
      <c r="Q313" s="244"/>
      <c r="R313" s="244"/>
      <c r="S313" s="244"/>
      <c r="T313" s="245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6" t="s">
        <v>174</v>
      </c>
      <c r="AU313" s="246" t="s">
        <v>83</v>
      </c>
      <c r="AV313" s="13" t="s">
        <v>83</v>
      </c>
      <c r="AW313" s="13" t="s">
        <v>30</v>
      </c>
      <c r="AX313" s="13" t="s">
        <v>81</v>
      </c>
      <c r="AY313" s="246" t="s">
        <v>154</v>
      </c>
    </row>
    <row r="314" s="13" customFormat="1">
      <c r="A314" s="13"/>
      <c r="B314" s="236"/>
      <c r="C314" s="237"/>
      <c r="D314" s="231" t="s">
        <v>174</v>
      </c>
      <c r="E314" s="237"/>
      <c r="F314" s="239" t="s">
        <v>503</v>
      </c>
      <c r="G314" s="237"/>
      <c r="H314" s="240">
        <v>127.902</v>
      </c>
      <c r="I314" s="241"/>
      <c r="J314" s="237"/>
      <c r="K314" s="237"/>
      <c r="L314" s="242"/>
      <c r="M314" s="243"/>
      <c r="N314" s="244"/>
      <c r="O314" s="244"/>
      <c r="P314" s="244"/>
      <c r="Q314" s="244"/>
      <c r="R314" s="244"/>
      <c r="S314" s="244"/>
      <c r="T314" s="245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6" t="s">
        <v>174</v>
      </c>
      <c r="AU314" s="246" t="s">
        <v>83</v>
      </c>
      <c r="AV314" s="13" t="s">
        <v>83</v>
      </c>
      <c r="AW314" s="13" t="s">
        <v>4</v>
      </c>
      <c r="AX314" s="13" t="s">
        <v>81</v>
      </c>
      <c r="AY314" s="246" t="s">
        <v>154</v>
      </c>
    </row>
    <row r="315" s="2" customFormat="1" ht="24.15" customHeight="1">
      <c r="A315" s="38"/>
      <c r="B315" s="39"/>
      <c r="C315" s="218" t="s">
        <v>504</v>
      </c>
      <c r="D315" s="218" t="s">
        <v>156</v>
      </c>
      <c r="E315" s="219" t="s">
        <v>505</v>
      </c>
      <c r="F315" s="220" t="s">
        <v>506</v>
      </c>
      <c r="G315" s="221" t="s">
        <v>221</v>
      </c>
      <c r="H315" s="222">
        <v>130.81999999999999</v>
      </c>
      <c r="I315" s="223"/>
      <c r="J315" s="224">
        <f>ROUND(I315*H315,2)</f>
        <v>0</v>
      </c>
      <c r="K315" s="220" t="s">
        <v>160</v>
      </c>
      <c r="L315" s="44"/>
      <c r="M315" s="225" t="s">
        <v>1</v>
      </c>
      <c r="N315" s="226" t="s">
        <v>38</v>
      </c>
      <c r="O315" s="91"/>
      <c r="P315" s="227">
        <f>O315*H315</f>
        <v>0</v>
      </c>
      <c r="Q315" s="227">
        <v>3.0000000000000001E-05</v>
      </c>
      <c r="R315" s="227">
        <f>Q315*H315</f>
        <v>0.0039246000000000003</v>
      </c>
      <c r="S315" s="227">
        <v>0</v>
      </c>
      <c r="T315" s="228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29" t="s">
        <v>247</v>
      </c>
      <c r="AT315" s="229" t="s">
        <v>156</v>
      </c>
      <c r="AU315" s="229" t="s">
        <v>83</v>
      </c>
      <c r="AY315" s="17" t="s">
        <v>154</v>
      </c>
      <c r="BE315" s="230">
        <f>IF(N315="základní",J315,0)</f>
        <v>0</v>
      </c>
      <c r="BF315" s="230">
        <f>IF(N315="snížená",J315,0)</f>
        <v>0</v>
      </c>
      <c r="BG315" s="230">
        <f>IF(N315="zákl. přenesená",J315,0)</f>
        <v>0</v>
      </c>
      <c r="BH315" s="230">
        <f>IF(N315="sníž. přenesená",J315,0)</f>
        <v>0</v>
      </c>
      <c r="BI315" s="230">
        <f>IF(N315="nulová",J315,0)</f>
        <v>0</v>
      </c>
      <c r="BJ315" s="17" t="s">
        <v>81</v>
      </c>
      <c r="BK315" s="230">
        <f>ROUND(I315*H315,2)</f>
        <v>0</v>
      </c>
      <c r="BL315" s="17" t="s">
        <v>247</v>
      </c>
      <c r="BM315" s="229" t="s">
        <v>507</v>
      </c>
    </row>
    <row r="316" s="2" customFormat="1">
      <c r="A316" s="38"/>
      <c r="B316" s="39"/>
      <c r="C316" s="40"/>
      <c r="D316" s="231" t="s">
        <v>163</v>
      </c>
      <c r="E316" s="40"/>
      <c r="F316" s="232" t="s">
        <v>508</v>
      </c>
      <c r="G316" s="40"/>
      <c r="H316" s="40"/>
      <c r="I316" s="233"/>
      <c r="J316" s="40"/>
      <c r="K316" s="40"/>
      <c r="L316" s="44"/>
      <c r="M316" s="234"/>
      <c r="N316" s="235"/>
      <c r="O316" s="91"/>
      <c r="P316" s="91"/>
      <c r="Q316" s="91"/>
      <c r="R316" s="91"/>
      <c r="S316" s="91"/>
      <c r="T316" s="92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163</v>
      </c>
      <c r="AU316" s="17" t="s">
        <v>83</v>
      </c>
    </row>
    <row r="317" s="2" customFormat="1" ht="24.15" customHeight="1">
      <c r="A317" s="38"/>
      <c r="B317" s="39"/>
      <c r="C317" s="258" t="s">
        <v>509</v>
      </c>
      <c r="D317" s="258" t="s">
        <v>248</v>
      </c>
      <c r="E317" s="259" t="s">
        <v>510</v>
      </c>
      <c r="F317" s="260" t="s">
        <v>511</v>
      </c>
      <c r="G317" s="261" t="s">
        <v>221</v>
      </c>
      <c r="H317" s="262">
        <v>152.471</v>
      </c>
      <c r="I317" s="263"/>
      <c r="J317" s="264">
        <f>ROUND(I317*H317,2)</f>
        <v>0</v>
      </c>
      <c r="K317" s="260" t="s">
        <v>1</v>
      </c>
      <c r="L317" s="265"/>
      <c r="M317" s="266" t="s">
        <v>1</v>
      </c>
      <c r="N317" s="267" t="s">
        <v>38</v>
      </c>
      <c r="O317" s="91"/>
      <c r="P317" s="227">
        <f>O317*H317</f>
        <v>0</v>
      </c>
      <c r="Q317" s="227">
        <v>0.0020999999999999999</v>
      </c>
      <c r="R317" s="227">
        <f>Q317*H317</f>
        <v>0.3201891</v>
      </c>
      <c r="S317" s="227">
        <v>0</v>
      </c>
      <c r="T317" s="228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29" t="s">
        <v>335</v>
      </c>
      <c r="AT317" s="229" t="s">
        <v>248</v>
      </c>
      <c r="AU317" s="229" t="s">
        <v>83</v>
      </c>
      <c r="AY317" s="17" t="s">
        <v>154</v>
      </c>
      <c r="BE317" s="230">
        <f>IF(N317="základní",J317,0)</f>
        <v>0</v>
      </c>
      <c r="BF317" s="230">
        <f>IF(N317="snížená",J317,0)</f>
        <v>0</v>
      </c>
      <c r="BG317" s="230">
        <f>IF(N317="zákl. přenesená",J317,0)</f>
        <v>0</v>
      </c>
      <c r="BH317" s="230">
        <f>IF(N317="sníž. přenesená",J317,0)</f>
        <v>0</v>
      </c>
      <c r="BI317" s="230">
        <f>IF(N317="nulová",J317,0)</f>
        <v>0</v>
      </c>
      <c r="BJ317" s="17" t="s">
        <v>81</v>
      </c>
      <c r="BK317" s="230">
        <f>ROUND(I317*H317,2)</f>
        <v>0</v>
      </c>
      <c r="BL317" s="17" t="s">
        <v>247</v>
      </c>
      <c r="BM317" s="229" t="s">
        <v>512</v>
      </c>
    </row>
    <row r="318" s="2" customFormat="1">
      <c r="A318" s="38"/>
      <c r="B318" s="39"/>
      <c r="C318" s="40"/>
      <c r="D318" s="231" t="s">
        <v>163</v>
      </c>
      <c r="E318" s="40"/>
      <c r="F318" s="232" t="s">
        <v>511</v>
      </c>
      <c r="G318" s="40"/>
      <c r="H318" s="40"/>
      <c r="I318" s="233"/>
      <c r="J318" s="40"/>
      <c r="K318" s="40"/>
      <c r="L318" s="44"/>
      <c r="M318" s="234"/>
      <c r="N318" s="235"/>
      <c r="O318" s="91"/>
      <c r="P318" s="91"/>
      <c r="Q318" s="91"/>
      <c r="R318" s="91"/>
      <c r="S318" s="91"/>
      <c r="T318" s="92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7" t="s">
        <v>163</v>
      </c>
      <c r="AU318" s="17" t="s">
        <v>83</v>
      </c>
    </row>
    <row r="319" s="13" customFormat="1">
      <c r="A319" s="13"/>
      <c r="B319" s="236"/>
      <c r="C319" s="237"/>
      <c r="D319" s="231" t="s">
        <v>174</v>
      </c>
      <c r="E319" s="237"/>
      <c r="F319" s="239" t="s">
        <v>513</v>
      </c>
      <c r="G319" s="237"/>
      <c r="H319" s="240">
        <v>152.471</v>
      </c>
      <c r="I319" s="241"/>
      <c r="J319" s="237"/>
      <c r="K319" s="237"/>
      <c r="L319" s="242"/>
      <c r="M319" s="243"/>
      <c r="N319" s="244"/>
      <c r="O319" s="244"/>
      <c r="P319" s="244"/>
      <c r="Q319" s="244"/>
      <c r="R319" s="244"/>
      <c r="S319" s="244"/>
      <c r="T319" s="245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6" t="s">
        <v>174</v>
      </c>
      <c r="AU319" s="246" t="s">
        <v>83</v>
      </c>
      <c r="AV319" s="13" t="s">
        <v>83</v>
      </c>
      <c r="AW319" s="13" t="s">
        <v>4</v>
      </c>
      <c r="AX319" s="13" t="s">
        <v>81</v>
      </c>
      <c r="AY319" s="246" t="s">
        <v>154</v>
      </c>
    </row>
    <row r="320" s="2" customFormat="1" ht="24.15" customHeight="1">
      <c r="A320" s="38"/>
      <c r="B320" s="39"/>
      <c r="C320" s="218" t="s">
        <v>514</v>
      </c>
      <c r="D320" s="218" t="s">
        <v>156</v>
      </c>
      <c r="E320" s="219" t="s">
        <v>515</v>
      </c>
      <c r="F320" s="220" t="s">
        <v>516</v>
      </c>
      <c r="G320" s="221" t="s">
        <v>221</v>
      </c>
      <c r="H320" s="222">
        <v>5.4000000000000004</v>
      </c>
      <c r="I320" s="223"/>
      <c r="J320" s="224">
        <f>ROUND(I320*H320,2)</f>
        <v>0</v>
      </c>
      <c r="K320" s="220" t="s">
        <v>160</v>
      </c>
      <c r="L320" s="44"/>
      <c r="M320" s="225" t="s">
        <v>1</v>
      </c>
      <c r="N320" s="226" t="s">
        <v>38</v>
      </c>
      <c r="O320" s="91"/>
      <c r="P320" s="227">
        <f>O320*H320</f>
        <v>0</v>
      </c>
      <c r="Q320" s="227">
        <v>5.0000000000000002E-05</v>
      </c>
      <c r="R320" s="227">
        <f>Q320*H320</f>
        <v>0.00027000000000000006</v>
      </c>
      <c r="S320" s="227">
        <v>0</v>
      </c>
      <c r="T320" s="228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29" t="s">
        <v>247</v>
      </c>
      <c r="AT320" s="229" t="s">
        <v>156</v>
      </c>
      <c r="AU320" s="229" t="s">
        <v>83</v>
      </c>
      <c r="AY320" s="17" t="s">
        <v>154</v>
      </c>
      <c r="BE320" s="230">
        <f>IF(N320="základní",J320,0)</f>
        <v>0</v>
      </c>
      <c r="BF320" s="230">
        <f>IF(N320="snížená",J320,0)</f>
        <v>0</v>
      </c>
      <c r="BG320" s="230">
        <f>IF(N320="zákl. přenesená",J320,0)</f>
        <v>0</v>
      </c>
      <c r="BH320" s="230">
        <f>IF(N320="sníž. přenesená",J320,0)</f>
        <v>0</v>
      </c>
      <c r="BI320" s="230">
        <f>IF(N320="nulová",J320,0)</f>
        <v>0</v>
      </c>
      <c r="BJ320" s="17" t="s">
        <v>81</v>
      </c>
      <c r="BK320" s="230">
        <f>ROUND(I320*H320,2)</f>
        <v>0</v>
      </c>
      <c r="BL320" s="17" t="s">
        <v>247</v>
      </c>
      <c r="BM320" s="229" t="s">
        <v>517</v>
      </c>
    </row>
    <row r="321" s="2" customFormat="1">
      <c r="A321" s="38"/>
      <c r="B321" s="39"/>
      <c r="C321" s="40"/>
      <c r="D321" s="231" t="s">
        <v>163</v>
      </c>
      <c r="E321" s="40"/>
      <c r="F321" s="232" t="s">
        <v>518</v>
      </c>
      <c r="G321" s="40"/>
      <c r="H321" s="40"/>
      <c r="I321" s="233"/>
      <c r="J321" s="40"/>
      <c r="K321" s="40"/>
      <c r="L321" s="44"/>
      <c r="M321" s="234"/>
      <c r="N321" s="235"/>
      <c r="O321" s="91"/>
      <c r="P321" s="91"/>
      <c r="Q321" s="91"/>
      <c r="R321" s="91"/>
      <c r="S321" s="91"/>
      <c r="T321" s="92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T321" s="17" t="s">
        <v>163</v>
      </c>
      <c r="AU321" s="17" t="s">
        <v>83</v>
      </c>
    </row>
    <row r="322" s="2" customFormat="1" ht="24.15" customHeight="1">
      <c r="A322" s="38"/>
      <c r="B322" s="39"/>
      <c r="C322" s="258" t="s">
        <v>519</v>
      </c>
      <c r="D322" s="258" t="s">
        <v>248</v>
      </c>
      <c r="E322" s="259" t="s">
        <v>510</v>
      </c>
      <c r="F322" s="260" t="s">
        <v>511</v>
      </c>
      <c r="G322" s="261" t="s">
        <v>221</v>
      </c>
      <c r="H322" s="262">
        <v>6.593</v>
      </c>
      <c r="I322" s="263"/>
      <c r="J322" s="264">
        <f>ROUND(I322*H322,2)</f>
        <v>0</v>
      </c>
      <c r="K322" s="260" t="s">
        <v>1</v>
      </c>
      <c r="L322" s="265"/>
      <c r="M322" s="266" t="s">
        <v>1</v>
      </c>
      <c r="N322" s="267" t="s">
        <v>38</v>
      </c>
      <c r="O322" s="91"/>
      <c r="P322" s="227">
        <f>O322*H322</f>
        <v>0</v>
      </c>
      <c r="Q322" s="227">
        <v>0.0020999999999999999</v>
      </c>
      <c r="R322" s="227">
        <f>Q322*H322</f>
        <v>0.0138453</v>
      </c>
      <c r="S322" s="227">
        <v>0</v>
      </c>
      <c r="T322" s="228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29" t="s">
        <v>335</v>
      </c>
      <c r="AT322" s="229" t="s">
        <v>248</v>
      </c>
      <c r="AU322" s="229" t="s">
        <v>83</v>
      </c>
      <c r="AY322" s="17" t="s">
        <v>154</v>
      </c>
      <c r="BE322" s="230">
        <f>IF(N322="základní",J322,0)</f>
        <v>0</v>
      </c>
      <c r="BF322" s="230">
        <f>IF(N322="snížená",J322,0)</f>
        <v>0</v>
      </c>
      <c r="BG322" s="230">
        <f>IF(N322="zákl. přenesená",J322,0)</f>
        <v>0</v>
      </c>
      <c r="BH322" s="230">
        <f>IF(N322="sníž. přenesená",J322,0)</f>
        <v>0</v>
      </c>
      <c r="BI322" s="230">
        <f>IF(N322="nulová",J322,0)</f>
        <v>0</v>
      </c>
      <c r="BJ322" s="17" t="s">
        <v>81</v>
      </c>
      <c r="BK322" s="230">
        <f>ROUND(I322*H322,2)</f>
        <v>0</v>
      </c>
      <c r="BL322" s="17" t="s">
        <v>247</v>
      </c>
      <c r="BM322" s="229" t="s">
        <v>520</v>
      </c>
    </row>
    <row r="323" s="2" customFormat="1">
      <c r="A323" s="38"/>
      <c r="B323" s="39"/>
      <c r="C323" s="40"/>
      <c r="D323" s="231" t="s">
        <v>163</v>
      </c>
      <c r="E323" s="40"/>
      <c r="F323" s="232" t="s">
        <v>511</v>
      </c>
      <c r="G323" s="40"/>
      <c r="H323" s="40"/>
      <c r="I323" s="233"/>
      <c r="J323" s="40"/>
      <c r="K323" s="40"/>
      <c r="L323" s="44"/>
      <c r="M323" s="234"/>
      <c r="N323" s="235"/>
      <c r="O323" s="91"/>
      <c r="P323" s="91"/>
      <c r="Q323" s="91"/>
      <c r="R323" s="91"/>
      <c r="S323" s="91"/>
      <c r="T323" s="92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7" t="s">
        <v>163</v>
      </c>
      <c r="AU323" s="17" t="s">
        <v>83</v>
      </c>
    </row>
    <row r="324" s="13" customFormat="1">
      <c r="A324" s="13"/>
      <c r="B324" s="236"/>
      <c r="C324" s="237"/>
      <c r="D324" s="231" t="s">
        <v>174</v>
      </c>
      <c r="E324" s="237"/>
      <c r="F324" s="239" t="s">
        <v>521</v>
      </c>
      <c r="G324" s="237"/>
      <c r="H324" s="240">
        <v>6.593</v>
      </c>
      <c r="I324" s="241"/>
      <c r="J324" s="237"/>
      <c r="K324" s="237"/>
      <c r="L324" s="242"/>
      <c r="M324" s="243"/>
      <c r="N324" s="244"/>
      <c r="O324" s="244"/>
      <c r="P324" s="244"/>
      <c r="Q324" s="244"/>
      <c r="R324" s="244"/>
      <c r="S324" s="244"/>
      <c r="T324" s="245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6" t="s">
        <v>174</v>
      </c>
      <c r="AU324" s="246" t="s">
        <v>83</v>
      </c>
      <c r="AV324" s="13" t="s">
        <v>83</v>
      </c>
      <c r="AW324" s="13" t="s">
        <v>4</v>
      </c>
      <c r="AX324" s="13" t="s">
        <v>81</v>
      </c>
      <c r="AY324" s="246" t="s">
        <v>154</v>
      </c>
    </row>
    <row r="325" s="2" customFormat="1" ht="33" customHeight="1">
      <c r="A325" s="38"/>
      <c r="B325" s="39"/>
      <c r="C325" s="218" t="s">
        <v>522</v>
      </c>
      <c r="D325" s="218" t="s">
        <v>156</v>
      </c>
      <c r="E325" s="219" t="s">
        <v>523</v>
      </c>
      <c r="F325" s="220" t="s">
        <v>524</v>
      </c>
      <c r="G325" s="221" t="s">
        <v>203</v>
      </c>
      <c r="H325" s="222">
        <v>0.56799999999999995</v>
      </c>
      <c r="I325" s="223"/>
      <c r="J325" s="224">
        <f>ROUND(I325*H325,2)</f>
        <v>0</v>
      </c>
      <c r="K325" s="220" t="s">
        <v>160</v>
      </c>
      <c r="L325" s="44"/>
      <c r="M325" s="225" t="s">
        <v>1</v>
      </c>
      <c r="N325" s="226" t="s">
        <v>38</v>
      </c>
      <c r="O325" s="91"/>
      <c r="P325" s="227">
        <f>O325*H325</f>
        <v>0</v>
      </c>
      <c r="Q325" s="227">
        <v>0</v>
      </c>
      <c r="R325" s="227">
        <f>Q325*H325</f>
        <v>0</v>
      </c>
      <c r="S325" s="227">
        <v>0</v>
      </c>
      <c r="T325" s="228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29" t="s">
        <v>247</v>
      </c>
      <c r="AT325" s="229" t="s">
        <v>156</v>
      </c>
      <c r="AU325" s="229" t="s">
        <v>83</v>
      </c>
      <c r="AY325" s="17" t="s">
        <v>154</v>
      </c>
      <c r="BE325" s="230">
        <f>IF(N325="základní",J325,0)</f>
        <v>0</v>
      </c>
      <c r="BF325" s="230">
        <f>IF(N325="snížená",J325,0)</f>
        <v>0</v>
      </c>
      <c r="BG325" s="230">
        <f>IF(N325="zákl. přenesená",J325,0)</f>
        <v>0</v>
      </c>
      <c r="BH325" s="230">
        <f>IF(N325="sníž. přenesená",J325,0)</f>
        <v>0</v>
      </c>
      <c r="BI325" s="230">
        <f>IF(N325="nulová",J325,0)</f>
        <v>0</v>
      </c>
      <c r="BJ325" s="17" t="s">
        <v>81</v>
      </c>
      <c r="BK325" s="230">
        <f>ROUND(I325*H325,2)</f>
        <v>0</v>
      </c>
      <c r="BL325" s="17" t="s">
        <v>247</v>
      </c>
      <c r="BM325" s="229" t="s">
        <v>525</v>
      </c>
    </row>
    <row r="326" s="2" customFormat="1">
      <c r="A326" s="38"/>
      <c r="B326" s="39"/>
      <c r="C326" s="40"/>
      <c r="D326" s="231" t="s">
        <v>163</v>
      </c>
      <c r="E326" s="40"/>
      <c r="F326" s="232" t="s">
        <v>526</v>
      </c>
      <c r="G326" s="40"/>
      <c r="H326" s="40"/>
      <c r="I326" s="233"/>
      <c r="J326" s="40"/>
      <c r="K326" s="40"/>
      <c r="L326" s="44"/>
      <c r="M326" s="234"/>
      <c r="N326" s="235"/>
      <c r="O326" s="91"/>
      <c r="P326" s="91"/>
      <c r="Q326" s="91"/>
      <c r="R326" s="91"/>
      <c r="S326" s="91"/>
      <c r="T326" s="92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7" t="s">
        <v>163</v>
      </c>
      <c r="AU326" s="17" t="s">
        <v>83</v>
      </c>
    </row>
    <row r="327" s="12" customFormat="1" ht="22.8" customHeight="1">
      <c r="A327" s="12"/>
      <c r="B327" s="202"/>
      <c r="C327" s="203"/>
      <c r="D327" s="204" t="s">
        <v>72</v>
      </c>
      <c r="E327" s="216" t="s">
        <v>527</v>
      </c>
      <c r="F327" s="216" t="s">
        <v>528</v>
      </c>
      <c r="G327" s="203"/>
      <c r="H327" s="203"/>
      <c r="I327" s="206"/>
      <c r="J327" s="217">
        <f>BK327</f>
        <v>0</v>
      </c>
      <c r="K327" s="203"/>
      <c r="L327" s="208"/>
      <c r="M327" s="209"/>
      <c r="N327" s="210"/>
      <c r="O327" s="210"/>
      <c r="P327" s="211">
        <f>SUM(P328:P368)</f>
        <v>0</v>
      </c>
      <c r="Q327" s="210"/>
      <c r="R327" s="211">
        <f>SUM(R328:R368)</f>
        <v>1.02435429</v>
      </c>
      <c r="S327" s="210"/>
      <c r="T327" s="212">
        <f>SUM(T328:T368)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13" t="s">
        <v>83</v>
      </c>
      <c r="AT327" s="214" t="s">
        <v>72</v>
      </c>
      <c r="AU327" s="214" t="s">
        <v>81</v>
      </c>
      <c r="AY327" s="213" t="s">
        <v>154</v>
      </c>
      <c r="BK327" s="215">
        <f>SUM(BK328:BK368)</f>
        <v>0</v>
      </c>
    </row>
    <row r="328" s="2" customFormat="1" ht="24.15" customHeight="1">
      <c r="A328" s="38"/>
      <c r="B328" s="39"/>
      <c r="C328" s="218" t="s">
        <v>529</v>
      </c>
      <c r="D328" s="218" t="s">
        <v>156</v>
      </c>
      <c r="E328" s="219" t="s">
        <v>530</v>
      </c>
      <c r="F328" s="220" t="s">
        <v>531</v>
      </c>
      <c r="G328" s="221" t="s">
        <v>221</v>
      </c>
      <c r="H328" s="222">
        <v>108.02</v>
      </c>
      <c r="I328" s="223"/>
      <c r="J328" s="224">
        <f>ROUND(I328*H328,2)</f>
        <v>0</v>
      </c>
      <c r="K328" s="220" t="s">
        <v>160</v>
      </c>
      <c r="L328" s="44"/>
      <c r="M328" s="225" t="s">
        <v>1</v>
      </c>
      <c r="N328" s="226" t="s">
        <v>38</v>
      </c>
      <c r="O328" s="91"/>
      <c r="P328" s="227">
        <f>O328*H328</f>
        <v>0</v>
      </c>
      <c r="Q328" s="227">
        <v>0</v>
      </c>
      <c r="R328" s="227">
        <f>Q328*H328</f>
        <v>0</v>
      </c>
      <c r="S328" s="227">
        <v>0</v>
      </c>
      <c r="T328" s="228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29" t="s">
        <v>247</v>
      </c>
      <c r="AT328" s="229" t="s">
        <v>156</v>
      </c>
      <c r="AU328" s="229" t="s">
        <v>83</v>
      </c>
      <c r="AY328" s="17" t="s">
        <v>154</v>
      </c>
      <c r="BE328" s="230">
        <f>IF(N328="základní",J328,0)</f>
        <v>0</v>
      </c>
      <c r="BF328" s="230">
        <f>IF(N328="snížená",J328,0)</f>
        <v>0</v>
      </c>
      <c r="BG328" s="230">
        <f>IF(N328="zákl. přenesená",J328,0)</f>
        <v>0</v>
      </c>
      <c r="BH328" s="230">
        <f>IF(N328="sníž. přenesená",J328,0)</f>
        <v>0</v>
      </c>
      <c r="BI328" s="230">
        <f>IF(N328="nulová",J328,0)</f>
        <v>0</v>
      </c>
      <c r="BJ328" s="17" t="s">
        <v>81</v>
      </c>
      <c r="BK328" s="230">
        <f>ROUND(I328*H328,2)</f>
        <v>0</v>
      </c>
      <c r="BL328" s="17" t="s">
        <v>247</v>
      </c>
      <c r="BM328" s="229" t="s">
        <v>532</v>
      </c>
    </row>
    <row r="329" s="2" customFormat="1">
      <c r="A329" s="38"/>
      <c r="B329" s="39"/>
      <c r="C329" s="40"/>
      <c r="D329" s="231" t="s">
        <v>163</v>
      </c>
      <c r="E329" s="40"/>
      <c r="F329" s="232" t="s">
        <v>533</v>
      </c>
      <c r="G329" s="40"/>
      <c r="H329" s="40"/>
      <c r="I329" s="233"/>
      <c r="J329" s="40"/>
      <c r="K329" s="40"/>
      <c r="L329" s="44"/>
      <c r="M329" s="234"/>
      <c r="N329" s="235"/>
      <c r="O329" s="91"/>
      <c r="P329" s="91"/>
      <c r="Q329" s="91"/>
      <c r="R329" s="91"/>
      <c r="S329" s="91"/>
      <c r="T329" s="92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T329" s="17" t="s">
        <v>163</v>
      </c>
      <c r="AU329" s="17" t="s">
        <v>83</v>
      </c>
    </row>
    <row r="330" s="13" customFormat="1">
      <c r="A330" s="13"/>
      <c r="B330" s="236"/>
      <c r="C330" s="237"/>
      <c r="D330" s="231" t="s">
        <v>174</v>
      </c>
      <c r="E330" s="238" t="s">
        <v>1</v>
      </c>
      <c r="F330" s="239" t="s">
        <v>534</v>
      </c>
      <c r="G330" s="237"/>
      <c r="H330" s="240">
        <v>77.939999999999998</v>
      </c>
      <c r="I330" s="241"/>
      <c r="J330" s="237"/>
      <c r="K330" s="237"/>
      <c r="L330" s="242"/>
      <c r="M330" s="243"/>
      <c r="N330" s="244"/>
      <c r="O330" s="244"/>
      <c r="P330" s="244"/>
      <c r="Q330" s="244"/>
      <c r="R330" s="244"/>
      <c r="S330" s="244"/>
      <c r="T330" s="245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6" t="s">
        <v>174</v>
      </c>
      <c r="AU330" s="246" t="s">
        <v>83</v>
      </c>
      <c r="AV330" s="13" t="s">
        <v>83</v>
      </c>
      <c r="AW330" s="13" t="s">
        <v>30</v>
      </c>
      <c r="AX330" s="13" t="s">
        <v>73</v>
      </c>
      <c r="AY330" s="246" t="s">
        <v>154</v>
      </c>
    </row>
    <row r="331" s="13" customFormat="1">
      <c r="A331" s="13"/>
      <c r="B331" s="236"/>
      <c r="C331" s="237"/>
      <c r="D331" s="231" t="s">
        <v>174</v>
      </c>
      <c r="E331" s="238" t="s">
        <v>1</v>
      </c>
      <c r="F331" s="239" t="s">
        <v>535</v>
      </c>
      <c r="G331" s="237"/>
      <c r="H331" s="240">
        <v>30.079999999999998</v>
      </c>
      <c r="I331" s="241"/>
      <c r="J331" s="237"/>
      <c r="K331" s="237"/>
      <c r="L331" s="242"/>
      <c r="M331" s="243"/>
      <c r="N331" s="244"/>
      <c r="O331" s="244"/>
      <c r="P331" s="244"/>
      <c r="Q331" s="244"/>
      <c r="R331" s="244"/>
      <c r="S331" s="244"/>
      <c r="T331" s="245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6" t="s">
        <v>174</v>
      </c>
      <c r="AU331" s="246" t="s">
        <v>83</v>
      </c>
      <c r="AV331" s="13" t="s">
        <v>83</v>
      </c>
      <c r="AW331" s="13" t="s">
        <v>30</v>
      </c>
      <c r="AX331" s="13" t="s">
        <v>73</v>
      </c>
      <c r="AY331" s="246" t="s">
        <v>154</v>
      </c>
    </row>
    <row r="332" s="14" customFormat="1">
      <c r="A332" s="14"/>
      <c r="B332" s="247"/>
      <c r="C332" s="248"/>
      <c r="D332" s="231" t="s">
        <v>174</v>
      </c>
      <c r="E332" s="249" t="s">
        <v>1</v>
      </c>
      <c r="F332" s="250" t="s">
        <v>187</v>
      </c>
      <c r="G332" s="248"/>
      <c r="H332" s="251">
        <v>108.02</v>
      </c>
      <c r="I332" s="252"/>
      <c r="J332" s="248"/>
      <c r="K332" s="248"/>
      <c r="L332" s="253"/>
      <c r="M332" s="254"/>
      <c r="N332" s="255"/>
      <c r="O332" s="255"/>
      <c r="P332" s="255"/>
      <c r="Q332" s="255"/>
      <c r="R332" s="255"/>
      <c r="S332" s="255"/>
      <c r="T332" s="256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7" t="s">
        <v>174</v>
      </c>
      <c r="AU332" s="257" t="s">
        <v>83</v>
      </c>
      <c r="AV332" s="14" t="s">
        <v>161</v>
      </c>
      <c r="AW332" s="14" t="s">
        <v>30</v>
      </c>
      <c r="AX332" s="14" t="s">
        <v>81</v>
      </c>
      <c r="AY332" s="257" t="s">
        <v>154</v>
      </c>
    </row>
    <row r="333" s="2" customFormat="1" ht="16.5" customHeight="1">
      <c r="A333" s="38"/>
      <c r="B333" s="39"/>
      <c r="C333" s="258" t="s">
        <v>536</v>
      </c>
      <c r="D333" s="258" t="s">
        <v>248</v>
      </c>
      <c r="E333" s="259" t="s">
        <v>537</v>
      </c>
      <c r="F333" s="260" t="s">
        <v>538</v>
      </c>
      <c r="G333" s="261" t="s">
        <v>203</v>
      </c>
      <c r="H333" s="262">
        <v>0.035000000000000003</v>
      </c>
      <c r="I333" s="263"/>
      <c r="J333" s="264">
        <f>ROUND(I333*H333,2)</f>
        <v>0</v>
      </c>
      <c r="K333" s="260" t="s">
        <v>160</v>
      </c>
      <c r="L333" s="265"/>
      <c r="M333" s="266" t="s">
        <v>1</v>
      </c>
      <c r="N333" s="267" t="s">
        <v>38</v>
      </c>
      <c r="O333" s="91"/>
      <c r="P333" s="227">
        <f>O333*H333</f>
        <v>0</v>
      </c>
      <c r="Q333" s="227">
        <v>1</v>
      </c>
      <c r="R333" s="227">
        <f>Q333*H333</f>
        <v>0.035000000000000003</v>
      </c>
      <c r="S333" s="227">
        <v>0</v>
      </c>
      <c r="T333" s="228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29" t="s">
        <v>335</v>
      </c>
      <c r="AT333" s="229" t="s">
        <v>248</v>
      </c>
      <c r="AU333" s="229" t="s">
        <v>83</v>
      </c>
      <c r="AY333" s="17" t="s">
        <v>154</v>
      </c>
      <c r="BE333" s="230">
        <f>IF(N333="základní",J333,0)</f>
        <v>0</v>
      </c>
      <c r="BF333" s="230">
        <f>IF(N333="snížená",J333,0)</f>
        <v>0</v>
      </c>
      <c r="BG333" s="230">
        <f>IF(N333="zákl. přenesená",J333,0)</f>
        <v>0</v>
      </c>
      <c r="BH333" s="230">
        <f>IF(N333="sníž. přenesená",J333,0)</f>
        <v>0</v>
      </c>
      <c r="BI333" s="230">
        <f>IF(N333="nulová",J333,0)</f>
        <v>0</v>
      </c>
      <c r="BJ333" s="17" t="s">
        <v>81</v>
      </c>
      <c r="BK333" s="230">
        <f>ROUND(I333*H333,2)</f>
        <v>0</v>
      </c>
      <c r="BL333" s="17" t="s">
        <v>247</v>
      </c>
      <c r="BM333" s="229" t="s">
        <v>539</v>
      </c>
    </row>
    <row r="334" s="2" customFormat="1">
      <c r="A334" s="38"/>
      <c r="B334" s="39"/>
      <c r="C334" s="40"/>
      <c r="D334" s="231" t="s">
        <v>163</v>
      </c>
      <c r="E334" s="40"/>
      <c r="F334" s="232" t="s">
        <v>538</v>
      </c>
      <c r="G334" s="40"/>
      <c r="H334" s="40"/>
      <c r="I334" s="233"/>
      <c r="J334" s="40"/>
      <c r="K334" s="40"/>
      <c r="L334" s="44"/>
      <c r="M334" s="234"/>
      <c r="N334" s="235"/>
      <c r="O334" s="91"/>
      <c r="P334" s="91"/>
      <c r="Q334" s="91"/>
      <c r="R334" s="91"/>
      <c r="S334" s="91"/>
      <c r="T334" s="92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T334" s="17" t="s">
        <v>163</v>
      </c>
      <c r="AU334" s="17" t="s">
        <v>83</v>
      </c>
    </row>
    <row r="335" s="13" customFormat="1">
      <c r="A335" s="13"/>
      <c r="B335" s="236"/>
      <c r="C335" s="237"/>
      <c r="D335" s="231" t="s">
        <v>174</v>
      </c>
      <c r="E335" s="237"/>
      <c r="F335" s="239" t="s">
        <v>540</v>
      </c>
      <c r="G335" s="237"/>
      <c r="H335" s="240">
        <v>0.035000000000000003</v>
      </c>
      <c r="I335" s="241"/>
      <c r="J335" s="237"/>
      <c r="K335" s="237"/>
      <c r="L335" s="242"/>
      <c r="M335" s="243"/>
      <c r="N335" s="244"/>
      <c r="O335" s="244"/>
      <c r="P335" s="244"/>
      <c r="Q335" s="244"/>
      <c r="R335" s="244"/>
      <c r="S335" s="244"/>
      <c r="T335" s="245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6" t="s">
        <v>174</v>
      </c>
      <c r="AU335" s="246" t="s">
        <v>83</v>
      </c>
      <c r="AV335" s="13" t="s">
        <v>83</v>
      </c>
      <c r="AW335" s="13" t="s">
        <v>4</v>
      </c>
      <c r="AX335" s="13" t="s">
        <v>81</v>
      </c>
      <c r="AY335" s="246" t="s">
        <v>154</v>
      </c>
    </row>
    <row r="336" s="2" customFormat="1" ht="24.15" customHeight="1">
      <c r="A336" s="38"/>
      <c r="B336" s="39"/>
      <c r="C336" s="218" t="s">
        <v>541</v>
      </c>
      <c r="D336" s="218" t="s">
        <v>156</v>
      </c>
      <c r="E336" s="219" t="s">
        <v>542</v>
      </c>
      <c r="F336" s="220" t="s">
        <v>543</v>
      </c>
      <c r="G336" s="221" t="s">
        <v>221</v>
      </c>
      <c r="H336" s="222">
        <v>108.02</v>
      </c>
      <c r="I336" s="223"/>
      <c r="J336" s="224">
        <f>ROUND(I336*H336,2)</f>
        <v>0</v>
      </c>
      <c r="K336" s="220" t="s">
        <v>160</v>
      </c>
      <c r="L336" s="44"/>
      <c r="M336" s="225" t="s">
        <v>1</v>
      </c>
      <c r="N336" s="226" t="s">
        <v>38</v>
      </c>
      <c r="O336" s="91"/>
      <c r="P336" s="227">
        <f>O336*H336</f>
        <v>0</v>
      </c>
      <c r="Q336" s="227">
        <v>0</v>
      </c>
      <c r="R336" s="227">
        <f>Q336*H336</f>
        <v>0</v>
      </c>
      <c r="S336" s="227">
        <v>0</v>
      </c>
      <c r="T336" s="228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29" t="s">
        <v>247</v>
      </c>
      <c r="AT336" s="229" t="s">
        <v>156</v>
      </c>
      <c r="AU336" s="229" t="s">
        <v>83</v>
      </c>
      <c r="AY336" s="17" t="s">
        <v>154</v>
      </c>
      <c r="BE336" s="230">
        <f>IF(N336="základní",J336,0)</f>
        <v>0</v>
      </c>
      <c r="BF336" s="230">
        <f>IF(N336="snížená",J336,0)</f>
        <v>0</v>
      </c>
      <c r="BG336" s="230">
        <f>IF(N336="zákl. přenesená",J336,0)</f>
        <v>0</v>
      </c>
      <c r="BH336" s="230">
        <f>IF(N336="sníž. přenesená",J336,0)</f>
        <v>0</v>
      </c>
      <c r="BI336" s="230">
        <f>IF(N336="nulová",J336,0)</f>
        <v>0</v>
      </c>
      <c r="BJ336" s="17" t="s">
        <v>81</v>
      </c>
      <c r="BK336" s="230">
        <f>ROUND(I336*H336,2)</f>
        <v>0</v>
      </c>
      <c r="BL336" s="17" t="s">
        <v>247</v>
      </c>
      <c r="BM336" s="229" t="s">
        <v>544</v>
      </c>
    </row>
    <row r="337" s="2" customFormat="1">
      <c r="A337" s="38"/>
      <c r="B337" s="39"/>
      <c r="C337" s="40"/>
      <c r="D337" s="231" t="s">
        <v>163</v>
      </c>
      <c r="E337" s="40"/>
      <c r="F337" s="232" t="s">
        <v>545</v>
      </c>
      <c r="G337" s="40"/>
      <c r="H337" s="40"/>
      <c r="I337" s="233"/>
      <c r="J337" s="40"/>
      <c r="K337" s="40"/>
      <c r="L337" s="44"/>
      <c r="M337" s="234"/>
      <c r="N337" s="235"/>
      <c r="O337" s="91"/>
      <c r="P337" s="91"/>
      <c r="Q337" s="91"/>
      <c r="R337" s="91"/>
      <c r="S337" s="91"/>
      <c r="T337" s="92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T337" s="17" t="s">
        <v>163</v>
      </c>
      <c r="AU337" s="17" t="s">
        <v>83</v>
      </c>
    </row>
    <row r="338" s="13" customFormat="1">
      <c r="A338" s="13"/>
      <c r="B338" s="236"/>
      <c r="C338" s="237"/>
      <c r="D338" s="231" t="s">
        <v>174</v>
      </c>
      <c r="E338" s="238" t="s">
        <v>1</v>
      </c>
      <c r="F338" s="239" t="s">
        <v>546</v>
      </c>
      <c r="G338" s="237"/>
      <c r="H338" s="240">
        <v>108.02</v>
      </c>
      <c r="I338" s="241"/>
      <c r="J338" s="237"/>
      <c r="K338" s="237"/>
      <c r="L338" s="242"/>
      <c r="M338" s="243"/>
      <c r="N338" s="244"/>
      <c r="O338" s="244"/>
      <c r="P338" s="244"/>
      <c r="Q338" s="244"/>
      <c r="R338" s="244"/>
      <c r="S338" s="244"/>
      <c r="T338" s="245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6" t="s">
        <v>174</v>
      </c>
      <c r="AU338" s="246" t="s">
        <v>83</v>
      </c>
      <c r="AV338" s="13" t="s">
        <v>83</v>
      </c>
      <c r="AW338" s="13" t="s">
        <v>30</v>
      </c>
      <c r="AX338" s="13" t="s">
        <v>81</v>
      </c>
      <c r="AY338" s="246" t="s">
        <v>154</v>
      </c>
    </row>
    <row r="339" s="2" customFormat="1" ht="24.15" customHeight="1">
      <c r="A339" s="38"/>
      <c r="B339" s="39"/>
      <c r="C339" s="258" t="s">
        <v>547</v>
      </c>
      <c r="D339" s="258" t="s">
        <v>248</v>
      </c>
      <c r="E339" s="259" t="s">
        <v>548</v>
      </c>
      <c r="F339" s="260" t="s">
        <v>549</v>
      </c>
      <c r="G339" s="261" t="s">
        <v>221</v>
      </c>
      <c r="H339" s="262">
        <v>125.89700000000001</v>
      </c>
      <c r="I339" s="263"/>
      <c r="J339" s="264">
        <f>ROUND(I339*H339,2)</f>
        <v>0</v>
      </c>
      <c r="K339" s="260" t="s">
        <v>1</v>
      </c>
      <c r="L339" s="265"/>
      <c r="M339" s="266" t="s">
        <v>1</v>
      </c>
      <c r="N339" s="267" t="s">
        <v>38</v>
      </c>
      <c r="O339" s="91"/>
      <c r="P339" s="227">
        <f>O339*H339</f>
        <v>0</v>
      </c>
      <c r="Q339" s="227">
        <v>0.0040000000000000001</v>
      </c>
      <c r="R339" s="227">
        <f>Q339*H339</f>
        <v>0.50358800000000004</v>
      </c>
      <c r="S339" s="227">
        <v>0</v>
      </c>
      <c r="T339" s="228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29" t="s">
        <v>335</v>
      </c>
      <c r="AT339" s="229" t="s">
        <v>248</v>
      </c>
      <c r="AU339" s="229" t="s">
        <v>83</v>
      </c>
      <c r="AY339" s="17" t="s">
        <v>154</v>
      </c>
      <c r="BE339" s="230">
        <f>IF(N339="základní",J339,0)</f>
        <v>0</v>
      </c>
      <c r="BF339" s="230">
        <f>IF(N339="snížená",J339,0)</f>
        <v>0</v>
      </c>
      <c r="BG339" s="230">
        <f>IF(N339="zákl. přenesená",J339,0)</f>
        <v>0</v>
      </c>
      <c r="BH339" s="230">
        <f>IF(N339="sníž. přenesená",J339,0)</f>
        <v>0</v>
      </c>
      <c r="BI339" s="230">
        <f>IF(N339="nulová",J339,0)</f>
        <v>0</v>
      </c>
      <c r="BJ339" s="17" t="s">
        <v>81</v>
      </c>
      <c r="BK339" s="230">
        <f>ROUND(I339*H339,2)</f>
        <v>0</v>
      </c>
      <c r="BL339" s="17" t="s">
        <v>247</v>
      </c>
      <c r="BM339" s="229" t="s">
        <v>550</v>
      </c>
    </row>
    <row r="340" s="2" customFormat="1">
      <c r="A340" s="38"/>
      <c r="B340" s="39"/>
      <c r="C340" s="40"/>
      <c r="D340" s="231" t="s">
        <v>163</v>
      </c>
      <c r="E340" s="40"/>
      <c r="F340" s="232" t="s">
        <v>549</v>
      </c>
      <c r="G340" s="40"/>
      <c r="H340" s="40"/>
      <c r="I340" s="233"/>
      <c r="J340" s="40"/>
      <c r="K340" s="40"/>
      <c r="L340" s="44"/>
      <c r="M340" s="234"/>
      <c r="N340" s="235"/>
      <c r="O340" s="91"/>
      <c r="P340" s="91"/>
      <c r="Q340" s="91"/>
      <c r="R340" s="91"/>
      <c r="S340" s="91"/>
      <c r="T340" s="92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T340" s="17" t="s">
        <v>163</v>
      </c>
      <c r="AU340" s="17" t="s">
        <v>83</v>
      </c>
    </row>
    <row r="341" s="13" customFormat="1">
      <c r="A341" s="13"/>
      <c r="B341" s="236"/>
      <c r="C341" s="237"/>
      <c r="D341" s="231" t="s">
        <v>174</v>
      </c>
      <c r="E341" s="237"/>
      <c r="F341" s="239" t="s">
        <v>551</v>
      </c>
      <c r="G341" s="237"/>
      <c r="H341" s="240">
        <v>125.89700000000001</v>
      </c>
      <c r="I341" s="241"/>
      <c r="J341" s="237"/>
      <c r="K341" s="237"/>
      <c r="L341" s="242"/>
      <c r="M341" s="243"/>
      <c r="N341" s="244"/>
      <c r="O341" s="244"/>
      <c r="P341" s="244"/>
      <c r="Q341" s="244"/>
      <c r="R341" s="244"/>
      <c r="S341" s="244"/>
      <c r="T341" s="245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6" t="s">
        <v>174</v>
      </c>
      <c r="AU341" s="246" t="s">
        <v>83</v>
      </c>
      <c r="AV341" s="13" t="s">
        <v>83</v>
      </c>
      <c r="AW341" s="13" t="s">
        <v>4</v>
      </c>
      <c r="AX341" s="13" t="s">
        <v>81</v>
      </c>
      <c r="AY341" s="246" t="s">
        <v>154</v>
      </c>
    </row>
    <row r="342" s="2" customFormat="1" ht="33" customHeight="1">
      <c r="A342" s="38"/>
      <c r="B342" s="39"/>
      <c r="C342" s="218" t="s">
        <v>552</v>
      </c>
      <c r="D342" s="218" t="s">
        <v>156</v>
      </c>
      <c r="E342" s="219" t="s">
        <v>553</v>
      </c>
      <c r="F342" s="220" t="s">
        <v>554</v>
      </c>
      <c r="G342" s="221" t="s">
        <v>221</v>
      </c>
      <c r="H342" s="222">
        <v>19.376999999999999</v>
      </c>
      <c r="I342" s="223"/>
      <c r="J342" s="224">
        <f>ROUND(I342*H342,2)</f>
        <v>0</v>
      </c>
      <c r="K342" s="220" t="s">
        <v>160</v>
      </c>
      <c r="L342" s="44"/>
      <c r="M342" s="225" t="s">
        <v>1</v>
      </c>
      <c r="N342" s="226" t="s">
        <v>38</v>
      </c>
      <c r="O342" s="91"/>
      <c r="P342" s="227">
        <f>O342*H342</f>
        <v>0</v>
      </c>
      <c r="Q342" s="227">
        <v>0.01087</v>
      </c>
      <c r="R342" s="227">
        <f>Q342*H342</f>
        <v>0.21062798999999999</v>
      </c>
      <c r="S342" s="227">
        <v>0</v>
      </c>
      <c r="T342" s="228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29" t="s">
        <v>247</v>
      </c>
      <c r="AT342" s="229" t="s">
        <v>156</v>
      </c>
      <c r="AU342" s="229" t="s">
        <v>83</v>
      </c>
      <c r="AY342" s="17" t="s">
        <v>154</v>
      </c>
      <c r="BE342" s="230">
        <f>IF(N342="základní",J342,0)</f>
        <v>0</v>
      </c>
      <c r="BF342" s="230">
        <f>IF(N342="snížená",J342,0)</f>
        <v>0</v>
      </c>
      <c r="BG342" s="230">
        <f>IF(N342="zákl. přenesená",J342,0)</f>
        <v>0</v>
      </c>
      <c r="BH342" s="230">
        <f>IF(N342="sníž. přenesená",J342,0)</f>
        <v>0</v>
      </c>
      <c r="BI342" s="230">
        <f>IF(N342="nulová",J342,0)</f>
        <v>0</v>
      </c>
      <c r="BJ342" s="17" t="s">
        <v>81</v>
      </c>
      <c r="BK342" s="230">
        <f>ROUND(I342*H342,2)</f>
        <v>0</v>
      </c>
      <c r="BL342" s="17" t="s">
        <v>247</v>
      </c>
      <c r="BM342" s="229" t="s">
        <v>555</v>
      </c>
    </row>
    <row r="343" s="2" customFormat="1">
      <c r="A343" s="38"/>
      <c r="B343" s="39"/>
      <c r="C343" s="40"/>
      <c r="D343" s="231" t="s">
        <v>163</v>
      </c>
      <c r="E343" s="40"/>
      <c r="F343" s="232" t="s">
        <v>556</v>
      </c>
      <c r="G343" s="40"/>
      <c r="H343" s="40"/>
      <c r="I343" s="233"/>
      <c r="J343" s="40"/>
      <c r="K343" s="40"/>
      <c r="L343" s="44"/>
      <c r="M343" s="234"/>
      <c r="N343" s="235"/>
      <c r="O343" s="91"/>
      <c r="P343" s="91"/>
      <c r="Q343" s="91"/>
      <c r="R343" s="91"/>
      <c r="S343" s="91"/>
      <c r="T343" s="92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T343" s="17" t="s">
        <v>163</v>
      </c>
      <c r="AU343" s="17" t="s">
        <v>83</v>
      </c>
    </row>
    <row r="344" s="13" customFormat="1">
      <c r="A344" s="13"/>
      <c r="B344" s="236"/>
      <c r="C344" s="237"/>
      <c r="D344" s="231" t="s">
        <v>174</v>
      </c>
      <c r="E344" s="238" t="s">
        <v>1</v>
      </c>
      <c r="F344" s="239" t="s">
        <v>557</v>
      </c>
      <c r="G344" s="237"/>
      <c r="H344" s="240">
        <v>3.7290000000000001</v>
      </c>
      <c r="I344" s="241"/>
      <c r="J344" s="237"/>
      <c r="K344" s="237"/>
      <c r="L344" s="242"/>
      <c r="M344" s="243"/>
      <c r="N344" s="244"/>
      <c r="O344" s="244"/>
      <c r="P344" s="244"/>
      <c r="Q344" s="244"/>
      <c r="R344" s="244"/>
      <c r="S344" s="244"/>
      <c r="T344" s="245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6" t="s">
        <v>174</v>
      </c>
      <c r="AU344" s="246" t="s">
        <v>83</v>
      </c>
      <c r="AV344" s="13" t="s">
        <v>83</v>
      </c>
      <c r="AW344" s="13" t="s">
        <v>30</v>
      </c>
      <c r="AX344" s="13" t="s">
        <v>73</v>
      </c>
      <c r="AY344" s="246" t="s">
        <v>154</v>
      </c>
    </row>
    <row r="345" s="13" customFormat="1">
      <c r="A345" s="13"/>
      <c r="B345" s="236"/>
      <c r="C345" s="237"/>
      <c r="D345" s="231" t="s">
        <v>174</v>
      </c>
      <c r="E345" s="238" t="s">
        <v>1</v>
      </c>
      <c r="F345" s="239" t="s">
        <v>558</v>
      </c>
      <c r="G345" s="237"/>
      <c r="H345" s="240">
        <v>7.2599999999999998</v>
      </c>
      <c r="I345" s="241"/>
      <c r="J345" s="237"/>
      <c r="K345" s="237"/>
      <c r="L345" s="242"/>
      <c r="M345" s="243"/>
      <c r="N345" s="244"/>
      <c r="O345" s="244"/>
      <c r="P345" s="244"/>
      <c r="Q345" s="244"/>
      <c r="R345" s="244"/>
      <c r="S345" s="244"/>
      <c r="T345" s="245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6" t="s">
        <v>174</v>
      </c>
      <c r="AU345" s="246" t="s">
        <v>83</v>
      </c>
      <c r="AV345" s="13" t="s">
        <v>83</v>
      </c>
      <c r="AW345" s="13" t="s">
        <v>30</v>
      </c>
      <c r="AX345" s="13" t="s">
        <v>73</v>
      </c>
      <c r="AY345" s="246" t="s">
        <v>154</v>
      </c>
    </row>
    <row r="346" s="13" customFormat="1">
      <c r="A346" s="13"/>
      <c r="B346" s="236"/>
      <c r="C346" s="237"/>
      <c r="D346" s="231" t="s">
        <v>174</v>
      </c>
      <c r="E346" s="238" t="s">
        <v>1</v>
      </c>
      <c r="F346" s="239" t="s">
        <v>559</v>
      </c>
      <c r="G346" s="237"/>
      <c r="H346" s="240">
        <v>1.1879999999999999</v>
      </c>
      <c r="I346" s="241"/>
      <c r="J346" s="237"/>
      <c r="K346" s="237"/>
      <c r="L346" s="242"/>
      <c r="M346" s="243"/>
      <c r="N346" s="244"/>
      <c r="O346" s="244"/>
      <c r="P346" s="244"/>
      <c r="Q346" s="244"/>
      <c r="R346" s="244"/>
      <c r="S346" s="244"/>
      <c r="T346" s="245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6" t="s">
        <v>174</v>
      </c>
      <c r="AU346" s="246" t="s">
        <v>83</v>
      </c>
      <c r="AV346" s="13" t="s">
        <v>83</v>
      </c>
      <c r="AW346" s="13" t="s">
        <v>30</v>
      </c>
      <c r="AX346" s="13" t="s">
        <v>73</v>
      </c>
      <c r="AY346" s="246" t="s">
        <v>154</v>
      </c>
    </row>
    <row r="347" s="13" customFormat="1">
      <c r="A347" s="13"/>
      <c r="B347" s="236"/>
      <c r="C347" s="237"/>
      <c r="D347" s="231" t="s">
        <v>174</v>
      </c>
      <c r="E347" s="238" t="s">
        <v>1</v>
      </c>
      <c r="F347" s="239" t="s">
        <v>560</v>
      </c>
      <c r="G347" s="237"/>
      <c r="H347" s="240">
        <v>3.7000000000000002</v>
      </c>
      <c r="I347" s="241"/>
      <c r="J347" s="237"/>
      <c r="K347" s="237"/>
      <c r="L347" s="242"/>
      <c r="M347" s="243"/>
      <c r="N347" s="244"/>
      <c r="O347" s="244"/>
      <c r="P347" s="244"/>
      <c r="Q347" s="244"/>
      <c r="R347" s="244"/>
      <c r="S347" s="244"/>
      <c r="T347" s="245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6" t="s">
        <v>174</v>
      </c>
      <c r="AU347" s="246" t="s">
        <v>83</v>
      </c>
      <c r="AV347" s="13" t="s">
        <v>83</v>
      </c>
      <c r="AW347" s="13" t="s">
        <v>30</v>
      </c>
      <c r="AX347" s="13" t="s">
        <v>73</v>
      </c>
      <c r="AY347" s="246" t="s">
        <v>154</v>
      </c>
    </row>
    <row r="348" s="13" customFormat="1">
      <c r="A348" s="13"/>
      <c r="B348" s="236"/>
      <c r="C348" s="237"/>
      <c r="D348" s="231" t="s">
        <v>174</v>
      </c>
      <c r="E348" s="238" t="s">
        <v>1</v>
      </c>
      <c r="F348" s="239" t="s">
        <v>561</v>
      </c>
      <c r="G348" s="237"/>
      <c r="H348" s="240">
        <v>3.5</v>
      </c>
      <c r="I348" s="241"/>
      <c r="J348" s="237"/>
      <c r="K348" s="237"/>
      <c r="L348" s="242"/>
      <c r="M348" s="243"/>
      <c r="N348" s="244"/>
      <c r="O348" s="244"/>
      <c r="P348" s="244"/>
      <c r="Q348" s="244"/>
      <c r="R348" s="244"/>
      <c r="S348" s="244"/>
      <c r="T348" s="245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6" t="s">
        <v>174</v>
      </c>
      <c r="AU348" s="246" t="s">
        <v>83</v>
      </c>
      <c r="AV348" s="13" t="s">
        <v>83</v>
      </c>
      <c r="AW348" s="13" t="s">
        <v>30</v>
      </c>
      <c r="AX348" s="13" t="s">
        <v>73</v>
      </c>
      <c r="AY348" s="246" t="s">
        <v>154</v>
      </c>
    </row>
    <row r="349" s="15" customFormat="1">
      <c r="A349" s="15"/>
      <c r="B349" s="268"/>
      <c r="C349" s="269"/>
      <c r="D349" s="231" t="s">
        <v>174</v>
      </c>
      <c r="E349" s="270" t="s">
        <v>1</v>
      </c>
      <c r="F349" s="271" t="s">
        <v>562</v>
      </c>
      <c r="G349" s="269"/>
      <c r="H349" s="272">
        <v>19.377000000000002</v>
      </c>
      <c r="I349" s="273"/>
      <c r="J349" s="269"/>
      <c r="K349" s="269"/>
      <c r="L349" s="274"/>
      <c r="M349" s="275"/>
      <c r="N349" s="276"/>
      <c r="O349" s="276"/>
      <c r="P349" s="276"/>
      <c r="Q349" s="276"/>
      <c r="R349" s="276"/>
      <c r="S349" s="276"/>
      <c r="T349" s="277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78" t="s">
        <v>174</v>
      </c>
      <c r="AU349" s="278" t="s">
        <v>83</v>
      </c>
      <c r="AV349" s="15" t="s">
        <v>169</v>
      </c>
      <c r="AW349" s="15" t="s">
        <v>30</v>
      </c>
      <c r="AX349" s="15" t="s">
        <v>73</v>
      </c>
      <c r="AY349" s="278" t="s">
        <v>154</v>
      </c>
    </row>
    <row r="350" s="14" customFormat="1">
      <c r="A350" s="14"/>
      <c r="B350" s="247"/>
      <c r="C350" s="248"/>
      <c r="D350" s="231" t="s">
        <v>174</v>
      </c>
      <c r="E350" s="249" t="s">
        <v>1</v>
      </c>
      <c r="F350" s="250" t="s">
        <v>187</v>
      </c>
      <c r="G350" s="248"/>
      <c r="H350" s="251">
        <v>19.377000000000002</v>
      </c>
      <c r="I350" s="252"/>
      <c r="J350" s="248"/>
      <c r="K350" s="248"/>
      <c r="L350" s="253"/>
      <c r="M350" s="254"/>
      <c r="N350" s="255"/>
      <c r="O350" s="255"/>
      <c r="P350" s="255"/>
      <c r="Q350" s="255"/>
      <c r="R350" s="255"/>
      <c r="S350" s="255"/>
      <c r="T350" s="256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7" t="s">
        <v>174</v>
      </c>
      <c r="AU350" s="257" t="s">
        <v>83</v>
      </c>
      <c r="AV350" s="14" t="s">
        <v>161</v>
      </c>
      <c r="AW350" s="14" t="s">
        <v>30</v>
      </c>
      <c r="AX350" s="14" t="s">
        <v>81</v>
      </c>
      <c r="AY350" s="257" t="s">
        <v>154</v>
      </c>
    </row>
    <row r="351" s="2" customFormat="1" ht="33" customHeight="1">
      <c r="A351" s="38"/>
      <c r="B351" s="39"/>
      <c r="C351" s="218" t="s">
        <v>563</v>
      </c>
      <c r="D351" s="218" t="s">
        <v>156</v>
      </c>
      <c r="E351" s="219" t="s">
        <v>564</v>
      </c>
      <c r="F351" s="220" t="s">
        <v>565</v>
      </c>
      <c r="G351" s="221" t="s">
        <v>221</v>
      </c>
      <c r="H351" s="222">
        <v>77.939999999999998</v>
      </c>
      <c r="I351" s="223"/>
      <c r="J351" s="224">
        <f>ROUND(I351*H351,2)</f>
        <v>0</v>
      </c>
      <c r="K351" s="220" t="s">
        <v>160</v>
      </c>
      <c r="L351" s="44"/>
      <c r="M351" s="225" t="s">
        <v>1</v>
      </c>
      <c r="N351" s="226" t="s">
        <v>38</v>
      </c>
      <c r="O351" s="91"/>
      <c r="P351" s="227">
        <f>O351*H351</f>
        <v>0</v>
      </c>
      <c r="Q351" s="227">
        <v>0.00027999999999999998</v>
      </c>
      <c r="R351" s="227">
        <f>Q351*H351</f>
        <v>0.021823199999999997</v>
      </c>
      <c r="S351" s="227">
        <v>0</v>
      </c>
      <c r="T351" s="228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29" t="s">
        <v>247</v>
      </c>
      <c r="AT351" s="229" t="s">
        <v>156</v>
      </c>
      <c r="AU351" s="229" t="s">
        <v>83</v>
      </c>
      <c r="AY351" s="17" t="s">
        <v>154</v>
      </c>
      <c r="BE351" s="230">
        <f>IF(N351="základní",J351,0)</f>
        <v>0</v>
      </c>
      <c r="BF351" s="230">
        <f>IF(N351="snížená",J351,0)</f>
        <v>0</v>
      </c>
      <c r="BG351" s="230">
        <f>IF(N351="zákl. přenesená",J351,0)</f>
        <v>0</v>
      </c>
      <c r="BH351" s="230">
        <f>IF(N351="sníž. přenesená",J351,0)</f>
        <v>0</v>
      </c>
      <c r="BI351" s="230">
        <f>IF(N351="nulová",J351,0)</f>
        <v>0</v>
      </c>
      <c r="BJ351" s="17" t="s">
        <v>81</v>
      </c>
      <c r="BK351" s="230">
        <f>ROUND(I351*H351,2)</f>
        <v>0</v>
      </c>
      <c r="BL351" s="17" t="s">
        <v>247</v>
      </c>
      <c r="BM351" s="229" t="s">
        <v>566</v>
      </c>
    </row>
    <row r="352" s="2" customFormat="1">
      <c r="A352" s="38"/>
      <c r="B352" s="39"/>
      <c r="C352" s="40"/>
      <c r="D352" s="231" t="s">
        <v>163</v>
      </c>
      <c r="E352" s="40"/>
      <c r="F352" s="232" t="s">
        <v>567</v>
      </c>
      <c r="G352" s="40"/>
      <c r="H352" s="40"/>
      <c r="I352" s="233"/>
      <c r="J352" s="40"/>
      <c r="K352" s="40"/>
      <c r="L352" s="44"/>
      <c r="M352" s="234"/>
      <c r="N352" s="235"/>
      <c r="O352" s="91"/>
      <c r="P352" s="91"/>
      <c r="Q352" s="91"/>
      <c r="R352" s="91"/>
      <c r="S352" s="91"/>
      <c r="T352" s="92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T352" s="17" t="s">
        <v>163</v>
      </c>
      <c r="AU352" s="17" t="s">
        <v>83</v>
      </c>
    </row>
    <row r="353" s="2" customFormat="1" ht="24.15" customHeight="1">
      <c r="A353" s="38"/>
      <c r="B353" s="39"/>
      <c r="C353" s="258" t="s">
        <v>568</v>
      </c>
      <c r="D353" s="258" t="s">
        <v>248</v>
      </c>
      <c r="E353" s="259" t="s">
        <v>569</v>
      </c>
      <c r="F353" s="260" t="s">
        <v>570</v>
      </c>
      <c r="G353" s="261" t="s">
        <v>221</v>
      </c>
      <c r="H353" s="262">
        <v>90.838999999999999</v>
      </c>
      <c r="I353" s="263"/>
      <c r="J353" s="264">
        <f>ROUND(I353*H353,2)</f>
        <v>0</v>
      </c>
      <c r="K353" s="260" t="s">
        <v>1</v>
      </c>
      <c r="L353" s="265"/>
      <c r="M353" s="266" t="s">
        <v>1</v>
      </c>
      <c r="N353" s="267" t="s">
        <v>38</v>
      </c>
      <c r="O353" s="91"/>
      <c r="P353" s="227">
        <f>O353*H353</f>
        <v>0</v>
      </c>
      <c r="Q353" s="227">
        <v>0.0019</v>
      </c>
      <c r="R353" s="227">
        <f>Q353*H353</f>
        <v>0.1725941</v>
      </c>
      <c r="S353" s="227">
        <v>0</v>
      </c>
      <c r="T353" s="228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29" t="s">
        <v>335</v>
      </c>
      <c r="AT353" s="229" t="s">
        <v>248</v>
      </c>
      <c r="AU353" s="229" t="s">
        <v>83</v>
      </c>
      <c r="AY353" s="17" t="s">
        <v>154</v>
      </c>
      <c r="BE353" s="230">
        <f>IF(N353="základní",J353,0)</f>
        <v>0</v>
      </c>
      <c r="BF353" s="230">
        <f>IF(N353="snížená",J353,0)</f>
        <v>0</v>
      </c>
      <c r="BG353" s="230">
        <f>IF(N353="zákl. přenesená",J353,0)</f>
        <v>0</v>
      </c>
      <c r="BH353" s="230">
        <f>IF(N353="sníž. přenesená",J353,0)</f>
        <v>0</v>
      </c>
      <c r="BI353" s="230">
        <f>IF(N353="nulová",J353,0)</f>
        <v>0</v>
      </c>
      <c r="BJ353" s="17" t="s">
        <v>81</v>
      </c>
      <c r="BK353" s="230">
        <f>ROUND(I353*H353,2)</f>
        <v>0</v>
      </c>
      <c r="BL353" s="17" t="s">
        <v>247</v>
      </c>
      <c r="BM353" s="229" t="s">
        <v>571</v>
      </c>
    </row>
    <row r="354" s="2" customFormat="1">
      <c r="A354" s="38"/>
      <c r="B354" s="39"/>
      <c r="C354" s="40"/>
      <c r="D354" s="231" t="s">
        <v>163</v>
      </c>
      <c r="E354" s="40"/>
      <c r="F354" s="232" t="s">
        <v>570</v>
      </c>
      <c r="G354" s="40"/>
      <c r="H354" s="40"/>
      <c r="I354" s="233"/>
      <c r="J354" s="40"/>
      <c r="K354" s="40"/>
      <c r="L354" s="44"/>
      <c r="M354" s="234"/>
      <c r="N354" s="235"/>
      <c r="O354" s="91"/>
      <c r="P354" s="91"/>
      <c r="Q354" s="91"/>
      <c r="R354" s="91"/>
      <c r="S354" s="91"/>
      <c r="T354" s="92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7" t="s">
        <v>163</v>
      </c>
      <c r="AU354" s="17" t="s">
        <v>83</v>
      </c>
    </row>
    <row r="355" s="13" customFormat="1">
      <c r="A355" s="13"/>
      <c r="B355" s="236"/>
      <c r="C355" s="237"/>
      <c r="D355" s="231" t="s">
        <v>174</v>
      </c>
      <c r="E355" s="237"/>
      <c r="F355" s="239" t="s">
        <v>572</v>
      </c>
      <c r="G355" s="237"/>
      <c r="H355" s="240">
        <v>90.838999999999999</v>
      </c>
      <c r="I355" s="241"/>
      <c r="J355" s="237"/>
      <c r="K355" s="237"/>
      <c r="L355" s="242"/>
      <c r="M355" s="243"/>
      <c r="N355" s="244"/>
      <c r="O355" s="244"/>
      <c r="P355" s="244"/>
      <c r="Q355" s="244"/>
      <c r="R355" s="244"/>
      <c r="S355" s="244"/>
      <c r="T355" s="245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6" t="s">
        <v>174</v>
      </c>
      <c r="AU355" s="246" t="s">
        <v>83</v>
      </c>
      <c r="AV355" s="13" t="s">
        <v>83</v>
      </c>
      <c r="AW355" s="13" t="s">
        <v>4</v>
      </c>
      <c r="AX355" s="13" t="s">
        <v>81</v>
      </c>
      <c r="AY355" s="246" t="s">
        <v>154</v>
      </c>
    </row>
    <row r="356" s="2" customFormat="1" ht="24.15" customHeight="1">
      <c r="A356" s="38"/>
      <c r="B356" s="39"/>
      <c r="C356" s="218" t="s">
        <v>573</v>
      </c>
      <c r="D356" s="218" t="s">
        <v>156</v>
      </c>
      <c r="E356" s="219" t="s">
        <v>574</v>
      </c>
      <c r="F356" s="220" t="s">
        <v>575</v>
      </c>
      <c r="G356" s="221" t="s">
        <v>221</v>
      </c>
      <c r="H356" s="222">
        <v>77.939999999999998</v>
      </c>
      <c r="I356" s="223"/>
      <c r="J356" s="224">
        <f>ROUND(I356*H356,2)</f>
        <v>0</v>
      </c>
      <c r="K356" s="220" t="s">
        <v>160</v>
      </c>
      <c r="L356" s="44"/>
      <c r="M356" s="225" t="s">
        <v>1</v>
      </c>
      <c r="N356" s="226" t="s">
        <v>38</v>
      </c>
      <c r="O356" s="91"/>
      <c r="P356" s="227">
        <f>O356*H356</f>
        <v>0</v>
      </c>
      <c r="Q356" s="227">
        <v>0</v>
      </c>
      <c r="R356" s="227">
        <f>Q356*H356</f>
        <v>0</v>
      </c>
      <c r="S356" s="227">
        <v>0</v>
      </c>
      <c r="T356" s="228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29" t="s">
        <v>247</v>
      </c>
      <c r="AT356" s="229" t="s">
        <v>156</v>
      </c>
      <c r="AU356" s="229" t="s">
        <v>83</v>
      </c>
      <c r="AY356" s="17" t="s">
        <v>154</v>
      </c>
      <c r="BE356" s="230">
        <f>IF(N356="základní",J356,0)</f>
        <v>0</v>
      </c>
      <c r="BF356" s="230">
        <f>IF(N356="snížená",J356,0)</f>
        <v>0</v>
      </c>
      <c r="BG356" s="230">
        <f>IF(N356="zákl. přenesená",J356,0)</f>
        <v>0</v>
      </c>
      <c r="BH356" s="230">
        <f>IF(N356="sníž. přenesená",J356,0)</f>
        <v>0</v>
      </c>
      <c r="BI356" s="230">
        <f>IF(N356="nulová",J356,0)</f>
        <v>0</v>
      </c>
      <c r="BJ356" s="17" t="s">
        <v>81</v>
      </c>
      <c r="BK356" s="230">
        <f>ROUND(I356*H356,2)</f>
        <v>0</v>
      </c>
      <c r="BL356" s="17" t="s">
        <v>247</v>
      </c>
      <c r="BM356" s="229" t="s">
        <v>576</v>
      </c>
    </row>
    <row r="357" s="2" customFormat="1">
      <c r="A357" s="38"/>
      <c r="B357" s="39"/>
      <c r="C357" s="40"/>
      <c r="D357" s="231" t="s">
        <v>163</v>
      </c>
      <c r="E357" s="40"/>
      <c r="F357" s="232" t="s">
        <v>577</v>
      </c>
      <c r="G357" s="40"/>
      <c r="H357" s="40"/>
      <c r="I357" s="233"/>
      <c r="J357" s="40"/>
      <c r="K357" s="40"/>
      <c r="L357" s="44"/>
      <c r="M357" s="234"/>
      <c r="N357" s="235"/>
      <c r="O357" s="91"/>
      <c r="P357" s="91"/>
      <c r="Q357" s="91"/>
      <c r="R357" s="91"/>
      <c r="S357" s="91"/>
      <c r="T357" s="92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T357" s="17" t="s">
        <v>163</v>
      </c>
      <c r="AU357" s="17" t="s">
        <v>83</v>
      </c>
    </row>
    <row r="358" s="2" customFormat="1" ht="16.5" customHeight="1">
      <c r="A358" s="38"/>
      <c r="B358" s="39"/>
      <c r="C358" s="258" t="s">
        <v>578</v>
      </c>
      <c r="D358" s="258" t="s">
        <v>248</v>
      </c>
      <c r="E358" s="259" t="s">
        <v>579</v>
      </c>
      <c r="F358" s="260" t="s">
        <v>580</v>
      </c>
      <c r="G358" s="261" t="s">
        <v>221</v>
      </c>
      <c r="H358" s="262">
        <v>90.021000000000001</v>
      </c>
      <c r="I358" s="263"/>
      <c r="J358" s="264">
        <f>ROUND(I358*H358,2)</f>
        <v>0</v>
      </c>
      <c r="K358" s="260" t="s">
        <v>160</v>
      </c>
      <c r="L358" s="265"/>
      <c r="M358" s="266" t="s">
        <v>1</v>
      </c>
      <c r="N358" s="267" t="s">
        <v>38</v>
      </c>
      <c r="O358" s="91"/>
      <c r="P358" s="227">
        <f>O358*H358</f>
        <v>0</v>
      </c>
      <c r="Q358" s="227">
        <v>0.00020000000000000001</v>
      </c>
      <c r="R358" s="227">
        <f>Q358*H358</f>
        <v>0.018004200000000001</v>
      </c>
      <c r="S358" s="227">
        <v>0</v>
      </c>
      <c r="T358" s="228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29" t="s">
        <v>335</v>
      </c>
      <c r="AT358" s="229" t="s">
        <v>248</v>
      </c>
      <c r="AU358" s="229" t="s">
        <v>83</v>
      </c>
      <c r="AY358" s="17" t="s">
        <v>154</v>
      </c>
      <c r="BE358" s="230">
        <f>IF(N358="základní",J358,0)</f>
        <v>0</v>
      </c>
      <c r="BF358" s="230">
        <f>IF(N358="snížená",J358,0)</f>
        <v>0</v>
      </c>
      <c r="BG358" s="230">
        <f>IF(N358="zákl. přenesená",J358,0)</f>
        <v>0</v>
      </c>
      <c r="BH358" s="230">
        <f>IF(N358="sníž. přenesená",J358,0)</f>
        <v>0</v>
      </c>
      <c r="BI358" s="230">
        <f>IF(N358="nulová",J358,0)</f>
        <v>0</v>
      </c>
      <c r="BJ358" s="17" t="s">
        <v>81</v>
      </c>
      <c r="BK358" s="230">
        <f>ROUND(I358*H358,2)</f>
        <v>0</v>
      </c>
      <c r="BL358" s="17" t="s">
        <v>247</v>
      </c>
      <c r="BM358" s="229" t="s">
        <v>581</v>
      </c>
    </row>
    <row r="359" s="2" customFormat="1">
      <c r="A359" s="38"/>
      <c r="B359" s="39"/>
      <c r="C359" s="40"/>
      <c r="D359" s="231" t="s">
        <v>163</v>
      </c>
      <c r="E359" s="40"/>
      <c r="F359" s="232" t="s">
        <v>580</v>
      </c>
      <c r="G359" s="40"/>
      <c r="H359" s="40"/>
      <c r="I359" s="233"/>
      <c r="J359" s="40"/>
      <c r="K359" s="40"/>
      <c r="L359" s="44"/>
      <c r="M359" s="234"/>
      <c r="N359" s="235"/>
      <c r="O359" s="91"/>
      <c r="P359" s="91"/>
      <c r="Q359" s="91"/>
      <c r="R359" s="91"/>
      <c r="S359" s="91"/>
      <c r="T359" s="92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T359" s="17" t="s">
        <v>163</v>
      </c>
      <c r="AU359" s="17" t="s">
        <v>83</v>
      </c>
    </row>
    <row r="360" s="13" customFormat="1">
      <c r="A360" s="13"/>
      <c r="B360" s="236"/>
      <c r="C360" s="237"/>
      <c r="D360" s="231" t="s">
        <v>174</v>
      </c>
      <c r="E360" s="237"/>
      <c r="F360" s="239" t="s">
        <v>582</v>
      </c>
      <c r="G360" s="237"/>
      <c r="H360" s="240">
        <v>90.021000000000001</v>
      </c>
      <c r="I360" s="241"/>
      <c r="J360" s="237"/>
      <c r="K360" s="237"/>
      <c r="L360" s="242"/>
      <c r="M360" s="243"/>
      <c r="N360" s="244"/>
      <c r="O360" s="244"/>
      <c r="P360" s="244"/>
      <c r="Q360" s="244"/>
      <c r="R360" s="244"/>
      <c r="S360" s="244"/>
      <c r="T360" s="245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6" t="s">
        <v>174</v>
      </c>
      <c r="AU360" s="246" t="s">
        <v>83</v>
      </c>
      <c r="AV360" s="13" t="s">
        <v>83</v>
      </c>
      <c r="AW360" s="13" t="s">
        <v>4</v>
      </c>
      <c r="AX360" s="13" t="s">
        <v>81</v>
      </c>
      <c r="AY360" s="246" t="s">
        <v>154</v>
      </c>
    </row>
    <row r="361" s="2" customFormat="1" ht="24.15" customHeight="1">
      <c r="A361" s="38"/>
      <c r="B361" s="39"/>
      <c r="C361" s="218" t="s">
        <v>583</v>
      </c>
      <c r="D361" s="218" t="s">
        <v>156</v>
      </c>
      <c r="E361" s="219" t="s">
        <v>584</v>
      </c>
      <c r="F361" s="220" t="s">
        <v>585</v>
      </c>
      <c r="G361" s="221" t="s">
        <v>221</v>
      </c>
      <c r="H361" s="222">
        <v>22.559999999999999</v>
      </c>
      <c r="I361" s="223"/>
      <c r="J361" s="224">
        <f>ROUND(I361*H361,2)</f>
        <v>0</v>
      </c>
      <c r="K361" s="220" t="s">
        <v>160</v>
      </c>
      <c r="L361" s="44"/>
      <c r="M361" s="225" t="s">
        <v>1</v>
      </c>
      <c r="N361" s="226" t="s">
        <v>38</v>
      </c>
      <c r="O361" s="91"/>
      <c r="P361" s="227">
        <f>O361*H361</f>
        <v>0</v>
      </c>
      <c r="Q361" s="227">
        <v>0.00050000000000000001</v>
      </c>
      <c r="R361" s="227">
        <f>Q361*H361</f>
        <v>0.01128</v>
      </c>
      <c r="S361" s="227">
        <v>0</v>
      </c>
      <c r="T361" s="228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29" t="s">
        <v>247</v>
      </c>
      <c r="AT361" s="229" t="s">
        <v>156</v>
      </c>
      <c r="AU361" s="229" t="s">
        <v>83</v>
      </c>
      <c r="AY361" s="17" t="s">
        <v>154</v>
      </c>
      <c r="BE361" s="230">
        <f>IF(N361="základní",J361,0)</f>
        <v>0</v>
      </c>
      <c r="BF361" s="230">
        <f>IF(N361="snížená",J361,0)</f>
        <v>0</v>
      </c>
      <c r="BG361" s="230">
        <f>IF(N361="zákl. přenesená",J361,0)</f>
        <v>0</v>
      </c>
      <c r="BH361" s="230">
        <f>IF(N361="sníž. přenesená",J361,0)</f>
        <v>0</v>
      </c>
      <c r="BI361" s="230">
        <f>IF(N361="nulová",J361,0)</f>
        <v>0</v>
      </c>
      <c r="BJ361" s="17" t="s">
        <v>81</v>
      </c>
      <c r="BK361" s="230">
        <f>ROUND(I361*H361,2)</f>
        <v>0</v>
      </c>
      <c r="BL361" s="17" t="s">
        <v>247</v>
      </c>
      <c r="BM361" s="229" t="s">
        <v>586</v>
      </c>
    </row>
    <row r="362" s="2" customFormat="1">
      <c r="A362" s="38"/>
      <c r="B362" s="39"/>
      <c r="C362" s="40"/>
      <c r="D362" s="231" t="s">
        <v>163</v>
      </c>
      <c r="E362" s="40"/>
      <c r="F362" s="232" t="s">
        <v>587</v>
      </c>
      <c r="G362" s="40"/>
      <c r="H362" s="40"/>
      <c r="I362" s="233"/>
      <c r="J362" s="40"/>
      <c r="K362" s="40"/>
      <c r="L362" s="44"/>
      <c r="M362" s="234"/>
      <c r="N362" s="235"/>
      <c r="O362" s="91"/>
      <c r="P362" s="91"/>
      <c r="Q362" s="91"/>
      <c r="R362" s="91"/>
      <c r="S362" s="91"/>
      <c r="T362" s="92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T362" s="17" t="s">
        <v>163</v>
      </c>
      <c r="AU362" s="17" t="s">
        <v>83</v>
      </c>
    </row>
    <row r="363" s="13" customFormat="1">
      <c r="A363" s="13"/>
      <c r="B363" s="236"/>
      <c r="C363" s="237"/>
      <c r="D363" s="231" t="s">
        <v>174</v>
      </c>
      <c r="E363" s="238" t="s">
        <v>1</v>
      </c>
      <c r="F363" s="239" t="s">
        <v>588</v>
      </c>
      <c r="G363" s="237"/>
      <c r="H363" s="240">
        <v>22.559999999999999</v>
      </c>
      <c r="I363" s="241"/>
      <c r="J363" s="237"/>
      <c r="K363" s="237"/>
      <c r="L363" s="242"/>
      <c r="M363" s="243"/>
      <c r="N363" s="244"/>
      <c r="O363" s="244"/>
      <c r="P363" s="244"/>
      <c r="Q363" s="244"/>
      <c r="R363" s="244"/>
      <c r="S363" s="244"/>
      <c r="T363" s="245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6" t="s">
        <v>174</v>
      </c>
      <c r="AU363" s="246" t="s">
        <v>83</v>
      </c>
      <c r="AV363" s="13" t="s">
        <v>83</v>
      </c>
      <c r="AW363" s="13" t="s">
        <v>30</v>
      </c>
      <c r="AX363" s="13" t="s">
        <v>81</v>
      </c>
      <c r="AY363" s="246" t="s">
        <v>154</v>
      </c>
    </row>
    <row r="364" s="2" customFormat="1" ht="24.15" customHeight="1">
      <c r="A364" s="38"/>
      <c r="B364" s="39"/>
      <c r="C364" s="258" t="s">
        <v>589</v>
      </c>
      <c r="D364" s="258" t="s">
        <v>248</v>
      </c>
      <c r="E364" s="259" t="s">
        <v>590</v>
      </c>
      <c r="F364" s="260" t="s">
        <v>591</v>
      </c>
      <c r="G364" s="261" t="s">
        <v>221</v>
      </c>
      <c r="H364" s="262">
        <v>27.071999999999999</v>
      </c>
      <c r="I364" s="263"/>
      <c r="J364" s="264">
        <f>ROUND(I364*H364,2)</f>
        <v>0</v>
      </c>
      <c r="K364" s="260" t="s">
        <v>1</v>
      </c>
      <c r="L364" s="265"/>
      <c r="M364" s="266" t="s">
        <v>1</v>
      </c>
      <c r="N364" s="267" t="s">
        <v>38</v>
      </c>
      <c r="O364" s="91"/>
      <c r="P364" s="227">
        <f>O364*H364</f>
        <v>0</v>
      </c>
      <c r="Q364" s="227">
        <v>0.0019</v>
      </c>
      <c r="R364" s="227">
        <f>Q364*H364</f>
        <v>0.051436799999999998</v>
      </c>
      <c r="S364" s="227">
        <v>0</v>
      </c>
      <c r="T364" s="228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29" t="s">
        <v>335</v>
      </c>
      <c r="AT364" s="229" t="s">
        <v>248</v>
      </c>
      <c r="AU364" s="229" t="s">
        <v>83</v>
      </c>
      <c r="AY364" s="17" t="s">
        <v>154</v>
      </c>
      <c r="BE364" s="230">
        <f>IF(N364="základní",J364,0)</f>
        <v>0</v>
      </c>
      <c r="BF364" s="230">
        <f>IF(N364="snížená",J364,0)</f>
        <v>0</v>
      </c>
      <c r="BG364" s="230">
        <f>IF(N364="zákl. přenesená",J364,0)</f>
        <v>0</v>
      </c>
      <c r="BH364" s="230">
        <f>IF(N364="sníž. přenesená",J364,0)</f>
        <v>0</v>
      </c>
      <c r="BI364" s="230">
        <f>IF(N364="nulová",J364,0)</f>
        <v>0</v>
      </c>
      <c r="BJ364" s="17" t="s">
        <v>81</v>
      </c>
      <c r="BK364" s="230">
        <f>ROUND(I364*H364,2)</f>
        <v>0</v>
      </c>
      <c r="BL364" s="17" t="s">
        <v>247</v>
      </c>
      <c r="BM364" s="229" t="s">
        <v>592</v>
      </c>
    </row>
    <row r="365" s="2" customFormat="1">
      <c r="A365" s="38"/>
      <c r="B365" s="39"/>
      <c r="C365" s="40"/>
      <c r="D365" s="231" t="s">
        <v>163</v>
      </c>
      <c r="E365" s="40"/>
      <c r="F365" s="232" t="s">
        <v>591</v>
      </c>
      <c r="G365" s="40"/>
      <c r="H365" s="40"/>
      <c r="I365" s="233"/>
      <c r="J365" s="40"/>
      <c r="K365" s="40"/>
      <c r="L365" s="44"/>
      <c r="M365" s="234"/>
      <c r="N365" s="235"/>
      <c r="O365" s="91"/>
      <c r="P365" s="91"/>
      <c r="Q365" s="91"/>
      <c r="R365" s="91"/>
      <c r="S365" s="91"/>
      <c r="T365" s="92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T365" s="17" t="s">
        <v>163</v>
      </c>
      <c r="AU365" s="17" t="s">
        <v>83</v>
      </c>
    </row>
    <row r="366" s="13" customFormat="1">
      <c r="A366" s="13"/>
      <c r="B366" s="236"/>
      <c r="C366" s="237"/>
      <c r="D366" s="231" t="s">
        <v>174</v>
      </c>
      <c r="E366" s="237"/>
      <c r="F366" s="239" t="s">
        <v>593</v>
      </c>
      <c r="G366" s="237"/>
      <c r="H366" s="240">
        <v>27.071999999999999</v>
      </c>
      <c r="I366" s="241"/>
      <c r="J366" s="237"/>
      <c r="K366" s="237"/>
      <c r="L366" s="242"/>
      <c r="M366" s="243"/>
      <c r="N366" s="244"/>
      <c r="O366" s="244"/>
      <c r="P366" s="244"/>
      <c r="Q366" s="244"/>
      <c r="R366" s="244"/>
      <c r="S366" s="244"/>
      <c r="T366" s="245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6" t="s">
        <v>174</v>
      </c>
      <c r="AU366" s="246" t="s">
        <v>83</v>
      </c>
      <c r="AV366" s="13" t="s">
        <v>83</v>
      </c>
      <c r="AW366" s="13" t="s">
        <v>4</v>
      </c>
      <c r="AX366" s="13" t="s">
        <v>81</v>
      </c>
      <c r="AY366" s="246" t="s">
        <v>154</v>
      </c>
    </row>
    <row r="367" s="2" customFormat="1" ht="24.15" customHeight="1">
      <c r="A367" s="38"/>
      <c r="B367" s="39"/>
      <c r="C367" s="218" t="s">
        <v>594</v>
      </c>
      <c r="D367" s="218" t="s">
        <v>156</v>
      </c>
      <c r="E367" s="219" t="s">
        <v>595</v>
      </c>
      <c r="F367" s="220" t="s">
        <v>596</v>
      </c>
      <c r="G367" s="221" t="s">
        <v>203</v>
      </c>
      <c r="H367" s="222">
        <v>1.024</v>
      </c>
      <c r="I367" s="223"/>
      <c r="J367" s="224">
        <f>ROUND(I367*H367,2)</f>
        <v>0</v>
      </c>
      <c r="K367" s="220" t="s">
        <v>160</v>
      </c>
      <c r="L367" s="44"/>
      <c r="M367" s="225" t="s">
        <v>1</v>
      </c>
      <c r="N367" s="226" t="s">
        <v>38</v>
      </c>
      <c r="O367" s="91"/>
      <c r="P367" s="227">
        <f>O367*H367</f>
        <v>0</v>
      </c>
      <c r="Q367" s="227">
        <v>0</v>
      </c>
      <c r="R367" s="227">
        <f>Q367*H367</f>
        <v>0</v>
      </c>
      <c r="S367" s="227">
        <v>0</v>
      </c>
      <c r="T367" s="228">
        <f>S367*H367</f>
        <v>0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229" t="s">
        <v>247</v>
      </c>
      <c r="AT367" s="229" t="s">
        <v>156</v>
      </c>
      <c r="AU367" s="229" t="s">
        <v>83</v>
      </c>
      <c r="AY367" s="17" t="s">
        <v>154</v>
      </c>
      <c r="BE367" s="230">
        <f>IF(N367="základní",J367,0)</f>
        <v>0</v>
      </c>
      <c r="BF367" s="230">
        <f>IF(N367="snížená",J367,0)</f>
        <v>0</v>
      </c>
      <c r="BG367" s="230">
        <f>IF(N367="zákl. přenesená",J367,0)</f>
        <v>0</v>
      </c>
      <c r="BH367" s="230">
        <f>IF(N367="sníž. přenesená",J367,0)</f>
        <v>0</v>
      </c>
      <c r="BI367" s="230">
        <f>IF(N367="nulová",J367,0)</f>
        <v>0</v>
      </c>
      <c r="BJ367" s="17" t="s">
        <v>81</v>
      </c>
      <c r="BK367" s="230">
        <f>ROUND(I367*H367,2)</f>
        <v>0</v>
      </c>
      <c r="BL367" s="17" t="s">
        <v>247</v>
      </c>
      <c r="BM367" s="229" t="s">
        <v>597</v>
      </c>
    </row>
    <row r="368" s="2" customFormat="1">
      <c r="A368" s="38"/>
      <c r="B368" s="39"/>
      <c r="C368" s="40"/>
      <c r="D368" s="231" t="s">
        <v>163</v>
      </c>
      <c r="E368" s="40"/>
      <c r="F368" s="232" t="s">
        <v>598</v>
      </c>
      <c r="G368" s="40"/>
      <c r="H368" s="40"/>
      <c r="I368" s="233"/>
      <c r="J368" s="40"/>
      <c r="K368" s="40"/>
      <c r="L368" s="44"/>
      <c r="M368" s="234"/>
      <c r="N368" s="235"/>
      <c r="O368" s="91"/>
      <c r="P368" s="91"/>
      <c r="Q368" s="91"/>
      <c r="R368" s="91"/>
      <c r="S368" s="91"/>
      <c r="T368" s="92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T368" s="17" t="s">
        <v>163</v>
      </c>
      <c r="AU368" s="17" t="s">
        <v>83</v>
      </c>
    </row>
    <row r="369" s="12" customFormat="1" ht="22.8" customHeight="1">
      <c r="A369" s="12"/>
      <c r="B369" s="202"/>
      <c r="C369" s="203"/>
      <c r="D369" s="204" t="s">
        <v>72</v>
      </c>
      <c r="E369" s="216" t="s">
        <v>599</v>
      </c>
      <c r="F369" s="216" t="s">
        <v>600</v>
      </c>
      <c r="G369" s="203"/>
      <c r="H369" s="203"/>
      <c r="I369" s="206"/>
      <c r="J369" s="217">
        <f>BK369</f>
        <v>0</v>
      </c>
      <c r="K369" s="203"/>
      <c r="L369" s="208"/>
      <c r="M369" s="209"/>
      <c r="N369" s="210"/>
      <c r="O369" s="210"/>
      <c r="P369" s="211">
        <f>SUM(P370:P392)</f>
        <v>0</v>
      </c>
      <c r="Q369" s="210"/>
      <c r="R369" s="211">
        <f>SUM(R370:R392)</f>
        <v>1.4801930999999999</v>
      </c>
      <c r="S369" s="210"/>
      <c r="T369" s="212">
        <f>SUM(T370:T392)</f>
        <v>0</v>
      </c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R369" s="213" t="s">
        <v>83</v>
      </c>
      <c r="AT369" s="214" t="s">
        <v>72</v>
      </c>
      <c r="AU369" s="214" t="s">
        <v>81</v>
      </c>
      <c r="AY369" s="213" t="s">
        <v>154</v>
      </c>
      <c r="BK369" s="215">
        <f>SUM(BK370:BK392)</f>
        <v>0</v>
      </c>
    </row>
    <row r="370" s="2" customFormat="1" ht="33" customHeight="1">
      <c r="A370" s="38"/>
      <c r="B370" s="39"/>
      <c r="C370" s="218" t="s">
        <v>601</v>
      </c>
      <c r="D370" s="218" t="s">
        <v>156</v>
      </c>
      <c r="E370" s="219" t="s">
        <v>602</v>
      </c>
      <c r="F370" s="220" t="s">
        <v>603</v>
      </c>
      <c r="G370" s="221" t="s">
        <v>221</v>
      </c>
      <c r="H370" s="222">
        <v>16.760000000000002</v>
      </c>
      <c r="I370" s="223"/>
      <c r="J370" s="224">
        <f>ROUND(I370*H370,2)</f>
        <v>0</v>
      </c>
      <c r="K370" s="220" t="s">
        <v>160</v>
      </c>
      <c r="L370" s="44"/>
      <c r="M370" s="225" t="s">
        <v>1</v>
      </c>
      <c r="N370" s="226" t="s">
        <v>38</v>
      </c>
      <c r="O370" s="91"/>
      <c r="P370" s="227">
        <f>O370*H370</f>
        <v>0</v>
      </c>
      <c r="Q370" s="227">
        <v>5.0000000000000002E-05</v>
      </c>
      <c r="R370" s="227">
        <f>Q370*H370</f>
        <v>0.00083800000000000009</v>
      </c>
      <c r="S370" s="227">
        <v>0</v>
      </c>
      <c r="T370" s="228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29" t="s">
        <v>247</v>
      </c>
      <c r="AT370" s="229" t="s">
        <v>156</v>
      </c>
      <c r="AU370" s="229" t="s">
        <v>83</v>
      </c>
      <c r="AY370" s="17" t="s">
        <v>154</v>
      </c>
      <c r="BE370" s="230">
        <f>IF(N370="základní",J370,0)</f>
        <v>0</v>
      </c>
      <c r="BF370" s="230">
        <f>IF(N370="snížená",J370,0)</f>
        <v>0</v>
      </c>
      <c r="BG370" s="230">
        <f>IF(N370="zákl. přenesená",J370,0)</f>
        <v>0</v>
      </c>
      <c r="BH370" s="230">
        <f>IF(N370="sníž. přenesená",J370,0)</f>
        <v>0</v>
      </c>
      <c r="BI370" s="230">
        <f>IF(N370="nulová",J370,0)</f>
        <v>0</v>
      </c>
      <c r="BJ370" s="17" t="s">
        <v>81</v>
      </c>
      <c r="BK370" s="230">
        <f>ROUND(I370*H370,2)</f>
        <v>0</v>
      </c>
      <c r="BL370" s="17" t="s">
        <v>247</v>
      </c>
      <c r="BM370" s="229" t="s">
        <v>604</v>
      </c>
    </row>
    <row r="371" s="2" customFormat="1">
      <c r="A371" s="38"/>
      <c r="B371" s="39"/>
      <c r="C371" s="40"/>
      <c r="D371" s="231" t="s">
        <v>163</v>
      </c>
      <c r="E371" s="40"/>
      <c r="F371" s="232" t="s">
        <v>605</v>
      </c>
      <c r="G371" s="40"/>
      <c r="H371" s="40"/>
      <c r="I371" s="233"/>
      <c r="J371" s="40"/>
      <c r="K371" s="40"/>
      <c r="L371" s="44"/>
      <c r="M371" s="234"/>
      <c r="N371" s="235"/>
      <c r="O371" s="91"/>
      <c r="P371" s="91"/>
      <c r="Q371" s="91"/>
      <c r="R371" s="91"/>
      <c r="S371" s="91"/>
      <c r="T371" s="92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T371" s="17" t="s">
        <v>163</v>
      </c>
      <c r="AU371" s="17" t="s">
        <v>83</v>
      </c>
    </row>
    <row r="372" s="2" customFormat="1">
      <c r="A372" s="38"/>
      <c r="B372" s="39"/>
      <c r="C372" s="40"/>
      <c r="D372" s="231" t="s">
        <v>606</v>
      </c>
      <c r="E372" s="40"/>
      <c r="F372" s="279" t="s">
        <v>607</v>
      </c>
      <c r="G372" s="40"/>
      <c r="H372" s="40"/>
      <c r="I372" s="233"/>
      <c r="J372" s="40"/>
      <c r="K372" s="40"/>
      <c r="L372" s="44"/>
      <c r="M372" s="234"/>
      <c r="N372" s="235"/>
      <c r="O372" s="91"/>
      <c r="P372" s="91"/>
      <c r="Q372" s="91"/>
      <c r="R372" s="91"/>
      <c r="S372" s="91"/>
      <c r="T372" s="92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17" t="s">
        <v>606</v>
      </c>
      <c r="AU372" s="17" t="s">
        <v>83</v>
      </c>
    </row>
    <row r="373" s="2" customFormat="1" ht="24.15" customHeight="1">
      <c r="A373" s="38"/>
      <c r="B373" s="39"/>
      <c r="C373" s="258" t="s">
        <v>608</v>
      </c>
      <c r="D373" s="258" t="s">
        <v>248</v>
      </c>
      <c r="E373" s="259" t="s">
        <v>609</v>
      </c>
      <c r="F373" s="260" t="s">
        <v>610</v>
      </c>
      <c r="G373" s="261" t="s">
        <v>221</v>
      </c>
      <c r="H373" s="262">
        <v>18.100999999999999</v>
      </c>
      <c r="I373" s="263"/>
      <c r="J373" s="264">
        <f>ROUND(I373*H373,2)</f>
        <v>0</v>
      </c>
      <c r="K373" s="260" t="s">
        <v>160</v>
      </c>
      <c r="L373" s="265"/>
      <c r="M373" s="266" t="s">
        <v>1</v>
      </c>
      <c r="N373" s="267" t="s">
        <v>38</v>
      </c>
      <c r="O373" s="91"/>
      <c r="P373" s="227">
        <f>O373*H373</f>
        <v>0</v>
      </c>
      <c r="Q373" s="227">
        <v>0.00059999999999999995</v>
      </c>
      <c r="R373" s="227">
        <f>Q373*H373</f>
        <v>0.010860599999999998</v>
      </c>
      <c r="S373" s="227">
        <v>0</v>
      </c>
      <c r="T373" s="228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29" t="s">
        <v>335</v>
      </c>
      <c r="AT373" s="229" t="s">
        <v>248</v>
      </c>
      <c r="AU373" s="229" t="s">
        <v>83</v>
      </c>
      <c r="AY373" s="17" t="s">
        <v>154</v>
      </c>
      <c r="BE373" s="230">
        <f>IF(N373="základní",J373,0)</f>
        <v>0</v>
      </c>
      <c r="BF373" s="230">
        <f>IF(N373="snížená",J373,0)</f>
        <v>0</v>
      </c>
      <c r="BG373" s="230">
        <f>IF(N373="zákl. přenesená",J373,0)</f>
        <v>0</v>
      </c>
      <c r="BH373" s="230">
        <f>IF(N373="sníž. přenesená",J373,0)</f>
        <v>0</v>
      </c>
      <c r="BI373" s="230">
        <f>IF(N373="nulová",J373,0)</f>
        <v>0</v>
      </c>
      <c r="BJ373" s="17" t="s">
        <v>81</v>
      </c>
      <c r="BK373" s="230">
        <f>ROUND(I373*H373,2)</f>
        <v>0</v>
      </c>
      <c r="BL373" s="17" t="s">
        <v>247</v>
      </c>
      <c r="BM373" s="229" t="s">
        <v>611</v>
      </c>
    </row>
    <row r="374" s="2" customFormat="1">
      <c r="A374" s="38"/>
      <c r="B374" s="39"/>
      <c r="C374" s="40"/>
      <c r="D374" s="231" t="s">
        <v>163</v>
      </c>
      <c r="E374" s="40"/>
      <c r="F374" s="232" t="s">
        <v>610</v>
      </c>
      <c r="G374" s="40"/>
      <c r="H374" s="40"/>
      <c r="I374" s="233"/>
      <c r="J374" s="40"/>
      <c r="K374" s="40"/>
      <c r="L374" s="44"/>
      <c r="M374" s="234"/>
      <c r="N374" s="235"/>
      <c r="O374" s="91"/>
      <c r="P374" s="91"/>
      <c r="Q374" s="91"/>
      <c r="R374" s="91"/>
      <c r="S374" s="91"/>
      <c r="T374" s="92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T374" s="17" t="s">
        <v>163</v>
      </c>
      <c r="AU374" s="17" t="s">
        <v>83</v>
      </c>
    </row>
    <row r="375" s="13" customFormat="1">
      <c r="A375" s="13"/>
      <c r="B375" s="236"/>
      <c r="C375" s="237"/>
      <c r="D375" s="231" t="s">
        <v>174</v>
      </c>
      <c r="E375" s="237"/>
      <c r="F375" s="239" t="s">
        <v>612</v>
      </c>
      <c r="G375" s="237"/>
      <c r="H375" s="240">
        <v>18.100999999999999</v>
      </c>
      <c r="I375" s="241"/>
      <c r="J375" s="237"/>
      <c r="K375" s="237"/>
      <c r="L375" s="242"/>
      <c r="M375" s="243"/>
      <c r="N375" s="244"/>
      <c r="O375" s="244"/>
      <c r="P375" s="244"/>
      <c r="Q375" s="244"/>
      <c r="R375" s="244"/>
      <c r="S375" s="244"/>
      <c r="T375" s="24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6" t="s">
        <v>174</v>
      </c>
      <c r="AU375" s="246" t="s">
        <v>83</v>
      </c>
      <c r="AV375" s="13" t="s">
        <v>83</v>
      </c>
      <c r="AW375" s="13" t="s">
        <v>4</v>
      </c>
      <c r="AX375" s="13" t="s">
        <v>81</v>
      </c>
      <c r="AY375" s="246" t="s">
        <v>154</v>
      </c>
    </row>
    <row r="376" s="2" customFormat="1" ht="37.8" customHeight="1">
      <c r="A376" s="38"/>
      <c r="B376" s="39"/>
      <c r="C376" s="218" t="s">
        <v>613</v>
      </c>
      <c r="D376" s="218" t="s">
        <v>156</v>
      </c>
      <c r="E376" s="219" t="s">
        <v>614</v>
      </c>
      <c r="F376" s="220" t="s">
        <v>615</v>
      </c>
      <c r="G376" s="221" t="s">
        <v>221</v>
      </c>
      <c r="H376" s="222">
        <v>29.960000000000001</v>
      </c>
      <c r="I376" s="223"/>
      <c r="J376" s="224">
        <f>ROUND(I376*H376,2)</f>
        <v>0</v>
      </c>
      <c r="K376" s="220" t="s">
        <v>160</v>
      </c>
      <c r="L376" s="44"/>
      <c r="M376" s="225" t="s">
        <v>1</v>
      </c>
      <c r="N376" s="226" t="s">
        <v>38</v>
      </c>
      <c r="O376" s="91"/>
      <c r="P376" s="227">
        <f>O376*H376</f>
        <v>0</v>
      </c>
      <c r="Q376" s="227">
        <v>5.0000000000000002E-05</v>
      </c>
      <c r="R376" s="227">
        <f>Q376*H376</f>
        <v>0.0014980000000000002</v>
      </c>
      <c r="S376" s="227">
        <v>0</v>
      </c>
      <c r="T376" s="228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229" t="s">
        <v>247</v>
      </c>
      <c r="AT376" s="229" t="s">
        <v>156</v>
      </c>
      <c r="AU376" s="229" t="s">
        <v>83</v>
      </c>
      <c r="AY376" s="17" t="s">
        <v>154</v>
      </c>
      <c r="BE376" s="230">
        <f>IF(N376="základní",J376,0)</f>
        <v>0</v>
      </c>
      <c r="BF376" s="230">
        <f>IF(N376="snížená",J376,0)</f>
        <v>0</v>
      </c>
      <c r="BG376" s="230">
        <f>IF(N376="zákl. přenesená",J376,0)</f>
        <v>0</v>
      </c>
      <c r="BH376" s="230">
        <f>IF(N376="sníž. přenesená",J376,0)</f>
        <v>0</v>
      </c>
      <c r="BI376" s="230">
        <f>IF(N376="nulová",J376,0)</f>
        <v>0</v>
      </c>
      <c r="BJ376" s="17" t="s">
        <v>81</v>
      </c>
      <c r="BK376" s="230">
        <f>ROUND(I376*H376,2)</f>
        <v>0</v>
      </c>
      <c r="BL376" s="17" t="s">
        <v>247</v>
      </c>
      <c r="BM376" s="229" t="s">
        <v>616</v>
      </c>
    </row>
    <row r="377" s="2" customFormat="1">
      <c r="A377" s="38"/>
      <c r="B377" s="39"/>
      <c r="C377" s="40"/>
      <c r="D377" s="231" t="s">
        <v>163</v>
      </c>
      <c r="E377" s="40"/>
      <c r="F377" s="232" t="s">
        <v>617</v>
      </c>
      <c r="G377" s="40"/>
      <c r="H377" s="40"/>
      <c r="I377" s="233"/>
      <c r="J377" s="40"/>
      <c r="K377" s="40"/>
      <c r="L377" s="44"/>
      <c r="M377" s="234"/>
      <c r="N377" s="235"/>
      <c r="O377" s="91"/>
      <c r="P377" s="91"/>
      <c r="Q377" s="91"/>
      <c r="R377" s="91"/>
      <c r="S377" s="91"/>
      <c r="T377" s="92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T377" s="17" t="s">
        <v>163</v>
      </c>
      <c r="AU377" s="17" t="s">
        <v>83</v>
      </c>
    </row>
    <row r="378" s="2" customFormat="1">
      <c r="A378" s="38"/>
      <c r="B378" s="39"/>
      <c r="C378" s="40"/>
      <c r="D378" s="231" t="s">
        <v>606</v>
      </c>
      <c r="E378" s="40"/>
      <c r="F378" s="279" t="s">
        <v>618</v>
      </c>
      <c r="G378" s="40"/>
      <c r="H378" s="40"/>
      <c r="I378" s="233"/>
      <c r="J378" s="40"/>
      <c r="K378" s="40"/>
      <c r="L378" s="44"/>
      <c r="M378" s="234"/>
      <c r="N378" s="235"/>
      <c r="O378" s="91"/>
      <c r="P378" s="91"/>
      <c r="Q378" s="91"/>
      <c r="R378" s="91"/>
      <c r="S378" s="91"/>
      <c r="T378" s="92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T378" s="17" t="s">
        <v>606</v>
      </c>
      <c r="AU378" s="17" t="s">
        <v>83</v>
      </c>
    </row>
    <row r="379" s="2" customFormat="1" ht="24.15" customHeight="1">
      <c r="A379" s="38"/>
      <c r="B379" s="39"/>
      <c r="C379" s="258" t="s">
        <v>619</v>
      </c>
      <c r="D379" s="258" t="s">
        <v>248</v>
      </c>
      <c r="E379" s="259" t="s">
        <v>620</v>
      </c>
      <c r="F379" s="260" t="s">
        <v>621</v>
      </c>
      <c r="G379" s="261" t="s">
        <v>221</v>
      </c>
      <c r="H379" s="262">
        <v>32.356999999999999</v>
      </c>
      <c r="I379" s="263"/>
      <c r="J379" s="264">
        <f>ROUND(I379*H379,2)</f>
        <v>0</v>
      </c>
      <c r="K379" s="260" t="s">
        <v>160</v>
      </c>
      <c r="L379" s="265"/>
      <c r="M379" s="266" t="s">
        <v>1</v>
      </c>
      <c r="N379" s="267" t="s">
        <v>38</v>
      </c>
      <c r="O379" s="91"/>
      <c r="P379" s="227">
        <f>O379*H379</f>
        <v>0</v>
      </c>
      <c r="Q379" s="227">
        <v>0.0041000000000000003</v>
      </c>
      <c r="R379" s="227">
        <f>Q379*H379</f>
        <v>0.1326637</v>
      </c>
      <c r="S379" s="227">
        <v>0</v>
      </c>
      <c r="T379" s="228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29" t="s">
        <v>335</v>
      </c>
      <c r="AT379" s="229" t="s">
        <v>248</v>
      </c>
      <c r="AU379" s="229" t="s">
        <v>83</v>
      </c>
      <c r="AY379" s="17" t="s">
        <v>154</v>
      </c>
      <c r="BE379" s="230">
        <f>IF(N379="základní",J379,0)</f>
        <v>0</v>
      </c>
      <c r="BF379" s="230">
        <f>IF(N379="snížená",J379,0)</f>
        <v>0</v>
      </c>
      <c r="BG379" s="230">
        <f>IF(N379="zákl. přenesená",J379,0)</f>
        <v>0</v>
      </c>
      <c r="BH379" s="230">
        <f>IF(N379="sníž. přenesená",J379,0)</f>
        <v>0</v>
      </c>
      <c r="BI379" s="230">
        <f>IF(N379="nulová",J379,0)</f>
        <v>0</v>
      </c>
      <c r="BJ379" s="17" t="s">
        <v>81</v>
      </c>
      <c r="BK379" s="230">
        <f>ROUND(I379*H379,2)</f>
        <v>0</v>
      </c>
      <c r="BL379" s="17" t="s">
        <v>247</v>
      </c>
      <c r="BM379" s="229" t="s">
        <v>622</v>
      </c>
    </row>
    <row r="380" s="2" customFormat="1">
      <c r="A380" s="38"/>
      <c r="B380" s="39"/>
      <c r="C380" s="40"/>
      <c r="D380" s="231" t="s">
        <v>163</v>
      </c>
      <c r="E380" s="40"/>
      <c r="F380" s="232" t="s">
        <v>621</v>
      </c>
      <c r="G380" s="40"/>
      <c r="H380" s="40"/>
      <c r="I380" s="233"/>
      <c r="J380" s="40"/>
      <c r="K380" s="40"/>
      <c r="L380" s="44"/>
      <c r="M380" s="234"/>
      <c r="N380" s="235"/>
      <c r="O380" s="91"/>
      <c r="P380" s="91"/>
      <c r="Q380" s="91"/>
      <c r="R380" s="91"/>
      <c r="S380" s="91"/>
      <c r="T380" s="92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T380" s="17" t="s">
        <v>163</v>
      </c>
      <c r="AU380" s="17" t="s">
        <v>83</v>
      </c>
    </row>
    <row r="381" s="13" customFormat="1">
      <c r="A381" s="13"/>
      <c r="B381" s="236"/>
      <c r="C381" s="237"/>
      <c r="D381" s="231" t="s">
        <v>174</v>
      </c>
      <c r="E381" s="237"/>
      <c r="F381" s="239" t="s">
        <v>623</v>
      </c>
      <c r="G381" s="237"/>
      <c r="H381" s="240">
        <v>32.356999999999999</v>
      </c>
      <c r="I381" s="241"/>
      <c r="J381" s="237"/>
      <c r="K381" s="237"/>
      <c r="L381" s="242"/>
      <c r="M381" s="243"/>
      <c r="N381" s="244"/>
      <c r="O381" s="244"/>
      <c r="P381" s="244"/>
      <c r="Q381" s="244"/>
      <c r="R381" s="244"/>
      <c r="S381" s="244"/>
      <c r="T381" s="245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6" t="s">
        <v>174</v>
      </c>
      <c r="AU381" s="246" t="s">
        <v>83</v>
      </c>
      <c r="AV381" s="13" t="s">
        <v>83</v>
      </c>
      <c r="AW381" s="13" t="s">
        <v>4</v>
      </c>
      <c r="AX381" s="13" t="s">
        <v>81</v>
      </c>
      <c r="AY381" s="246" t="s">
        <v>154</v>
      </c>
    </row>
    <row r="382" s="2" customFormat="1" ht="33" customHeight="1">
      <c r="A382" s="38"/>
      <c r="B382" s="39"/>
      <c r="C382" s="218" t="s">
        <v>624</v>
      </c>
      <c r="D382" s="218" t="s">
        <v>156</v>
      </c>
      <c r="E382" s="219" t="s">
        <v>625</v>
      </c>
      <c r="F382" s="220" t="s">
        <v>626</v>
      </c>
      <c r="G382" s="221" t="s">
        <v>221</v>
      </c>
      <c r="H382" s="222">
        <v>155.88</v>
      </c>
      <c r="I382" s="223"/>
      <c r="J382" s="224">
        <f>ROUND(I382*H382,2)</f>
        <v>0</v>
      </c>
      <c r="K382" s="220" t="s">
        <v>160</v>
      </c>
      <c r="L382" s="44"/>
      <c r="M382" s="225" t="s">
        <v>1</v>
      </c>
      <c r="N382" s="226" t="s">
        <v>38</v>
      </c>
      <c r="O382" s="91"/>
      <c r="P382" s="227">
        <f>O382*H382</f>
        <v>0</v>
      </c>
      <c r="Q382" s="227">
        <v>0.00058</v>
      </c>
      <c r="R382" s="227">
        <f>Q382*H382</f>
        <v>0.090410400000000002</v>
      </c>
      <c r="S382" s="227">
        <v>0</v>
      </c>
      <c r="T382" s="228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29" t="s">
        <v>247</v>
      </c>
      <c r="AT382" s="229" t="s">
        <v>156</v>
      </c>
      <c r="AU382" s="229" t="s">
        <v>83</v>
      </c>
      <c r="AY382" s="17" t="s">
        <v>154</v>
      </c>
      <c r="BE382" s="230">
        <f>IF(N382="základní",J382,0)</f>
        <v>0</v>
      </c>
      <c r="BF382" s="230">
        <f>IF(N382="snížená",J382,0)</f>
        <v>0</v>
      </c>
      <c r="BG382" s="230">
        <f>IF(N382="zákl. přenesená",J382,0)</f>
        <v>0</v>
      </c>
      <c r="BH382" s="230">
        <f>IF(N382="sníž. přenesená",J382,0)</f>
        <v>0</v>
      </c>
      <c r="BI382" s="230">
        <f>IF(N382="nulová",J382,0)</f>
        <v>0</v>
      </c>
      <c r="BJ382" s="17" t="s">
        <v>81</v>
      </c>
      <c r="BK382" s="230">
        <f>ROUND(I382*H382,2)</f>
        <v>0</v>
      </c>
      <c r="BL382" s="17" t="s">
        <v>247</v>
      </c>
      <c r="BM382" s="229" t="s">
        <v>627</v>
      </c>
    </row>
    <row r="383" s="2" customFormat="1">
      <c r="A383" s="38"/>
      <c r="B383" s="39"/>
      <c r="C383" s="40"/>
      <c r="D383" s="231" t="s">
        <v>163</v>
      </c>
      <c r="E383" s="40"/>
      <c r="F383" s="232" t="s">
        <v>628</v>
      </c>
      <c r="G383" s="40"/>
      <c r="H383" s="40"/>
      <c r="I383" s="233"/>
      <c r="J383" s="40"/>
      <c r="K383" s="40"/>
      <c r="L383" s="44"/>
      <c r="M383" s="234"/>
      <c r="N383" s="235"/>
      <c r="O383" s="91"/>
      <c r="P383" s="91"/>
      <c r="Q383" s="91"/>
      <c r="R383" s="91"/>
      <c r="S383" s="91"/>
      <c r="T383" s="92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T383" s="17" t="s">
        <v>163</v>
      </c>
      <c r="AU383" s="17" t="s">
        <v>83</v>
      </c>
    </row>
    <row r="384" s="13" customFormat="1">
      <c r="A384" s="13"/>
      <c r="B384" s="236"/>
      <c r="C384" s="237"/>
      <c r="D384" s="231" t="s">
        <v>174</v>
      </c>
      <c r="E384" s="237"/>
      <c r="F384" s="239" t="s">
        <v>629</v>
      </c>
      <c r="G384" s="237"/>
      <c r="H384" s="240">
        <v>155.88</v>
      </c>
      <c r="I384" s="241"/>
      <c r="J384" s="237"/>
      <c r="K384" s="237"/>
      <c r="L384" s="242"/>
      <c r="M384" s="243"/>
      <c r="N384" s="244"/>
      <c r="O384" s="244"/>
      <c r="P384" s="244"/>
      <c r="Q384" s="244"/>
      <c r="R384" s="244"/>
      <c r="S384" s="244"/>
      <c r="T384" s="245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6" t="s">
        <v>174</v>
      </c>
      <c r="AU384" s="246" t="s">
        <v>83</v>
      </c>
      <c r="AV384" s="13" t="s">
        <v>83</v>
      </c>
      <c r="AW384" s="13" t="s">
        <v>4</v>
      </c>
      <c r="AX384" s="13" t="s">
        <v>81</v>
      </c>
      <c r="AY384" s="246" t="s">
        <v>154</v>
      </c>
    </row>
    <row r="385" s="2" customFormat="1" ht="24.15" customHeight="1">
      <c r="A385" s="38"/>
      <c r="B385" s="39"/>
      <c r="C385" s="258" t="s">
        <v>630</v>
      </c>
      <c r="D385" s="258" t="s">
        <v>248</v>
      </c>
      <c r="E385" s="259" t="s">
        <v>631</v>
      </c>
      <c r="F385" s="260" t="s">
        <v>632</v>
      </c>
      <c r="G385" s="261" t="s">
        <v>221</v>
      </c>
      <c r="H385" s="262">
        <v>81.837000000000003</v>
      </c>
      <c r="I385" s="263"/>
      <c r="J385" s="264">
        <f>ROUND(I385*H385,2)</f>
        <v>0</v>
      </c>
      <c r="K385" s="260" t="s">
        <v>160</v>
      </c>
      <c r="L385" s="265"/>
      <c r="M385" s="266" t="s">
        <v>1</v>
      </c>
      <c r="N385" s="267" t="s">
        <v>38</v>
      </c>
      <c r="O385" s="91"/>
      <c r="P385" s="227">
        <f>O385*H385</f>
        <v>0</v>
      </c>
      <c r="Q385" s="227">
        <v>0.0044999999999999997</v>
      </c>
      <c r="R385" s="227">
        <f>Q385*H385</f>
        <v>0.3682665</v>
      </c>
      <c r="S385" s="227">
        <v>0</v>
      </c>
      <c r="T385" s="228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29" t="s">
        <v>335</v>
      </c>
      <c r="AT385" s="229" t="s">
        <v>248</v>
      </c>
      <c r="AU385" s="229" t="s">
        <v>83</v>
      </c>
      <c r="AY385" s="17" t="s">
        <v>154</v>
      </c>
      <c r="BE385" s="230">
        <f>IF(N385="základní",J385,0)</f>
        <v>0</v>
      </c>
      <c r="BF385" s="230">
        <f>IF(N385="snížená",J385,0)</f>
        <v>0</v>
      </c>
      <c r="BG385" s="230">
        <f>IF(N385="zákl. přenesená",J385,0)</f>
        <v>0</v>
      </c>
      <c r="BH385" s="230">
        <f>IF(N385="sníž. přenesená",J385,0)</f>
        <v>0</v>
      </c>
      <c r="BI385" s="230">
        <f>IF(N385="nulová",J385,0)</f>
        <v>0</v>
      </c>
      <c r="BJ385" s="17" t="s">
        <v>81</v>
      </c>
      <c r="BK385" s="230">
        <f>ROUND(I385*H385,2)</f>
        <v>0</v>
      </c>
      <c r="BL385" s="17" t="s">
        <v>247</v>
      </c>
      <c r="BM385" s="229" t="s">
        <v>633</v>
      </c>
    </row>
    <row r="386" s="2" customFormat="1">
      <c r="A386" s="38"/>
      <c r="B386" s="39"/>
      <c r="C386" s="40"/>
      <c r="D386" s="231" t="s">
        <v>163</v>
      </c>
      <c r="E386" s="40"/>
      <c r="F386" s="232" t="s">
        <v>632</v>
      </c>
      <c r="G386" s="40"/>
      <c r="H386" s="40"/>
      <c r="I386" s="233"/>
      <c r="J386" s="40"/>
      <c r="K386" s="40"/>
      <c r="L386" s="44"/>
      <c r="M386" s="234"/>
      <c r="N386" s="235"/>
      <c r="O386" s="91"/>
      <c r="P386" s="91"/>
      <c r="Q386" s="91"/>
      <c r="R386" s="91"/>
      <c r="S386" s="91"/>
      <c r="T386" s="92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T386" s="17" t="s">
        <v>163</v>
      </c>
      <c r="AU386" s="17" t="s">
        <v>83</v>
      </c>
    </row>
    <row r="387" s="13" customFormat="1">
      <c r="A387" s="13"/>
      <c r="B387" s="236"/>
      <c r="C387" s="237"/>
      <c r="D387" s="231" t="s">
        <v>174</v>
      </c>
      <c r="E387" s="237"/>
      <c r="F387" s="239" t="s">
        <v>634</v>
      </c>
      <c r="G387" s="237"/>
      <c r="H387" s="240">
        <v>81.837000000000003</v>
      </c>
      <c r="I387" s="241"/>
      <c r="J387" s="237"/>
      <c r="K387" s="237"/>
      <c r="L387" s="242"/>
      <c r="M387" s="243"/>
      <c r="N387" s="244"/>
      <c r="O387" s="244"/>
      <c r="P387" s="244"/>
      <c r="Q387" s="244"/>
      <c r="R387" s="244"/>
      <c r="S387" s="244"/>
      <c r="T387" s="245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6" t="s">
        <v>174</v>
      </c>
      <c r="AU387" s="246" t="s">
        <v>83</v>
      </c>
      <c r="AV387" s="13" t="s">
        <v>83</v>
      </c>
      <c r="AW387" s="13" t="s">
        <v>4</v>
      </c>
      <c r="AX387" s="13" t="s">
        <v>81</v>
      </c>
      <c r="AY387" s="246" t="s">
        <v>154</v>
      </c>
    </row>
    <row r="388" s="2" customFormat="1" ht="24.15" customHeight="1">
      <c r="A388" s="38"/>
      <c r="B388" s="39"/>
      <c r="C388" s="258" t="s">
        <v>635</v>
      </c>
      <c r="D388" s="258" t="s">
        <v>248</v>
      </c>
      <c r="E388" s="259" t="s">
        <v>636</v>
      </c>
      <c r="F388" s="260" t="s">
        <v>637</v>
      </c>
      <c r="G388" s="261" t="s">
        <v>221</v>
      </c>
      <c r="H388" s="262">
        <v>81.837000000000003</v>
      </c>
      <c r="I388" s="263"/>
      <c r="J388" s="264">
        <f>ROUND(I388*H388,2)</f>
        <v>0</v>
      </c>
      <c r="K388" s="260" t="s">
        <v>160</v>
      </c>
      <c r="L388" s="265"/>
      <c r="M388" s="266" t="s">
        <v>1</v>
      </c>
      <c r="N388" s="267" t="s">
        <v>38</v>
      </c>
      <c r="O388" s="91"/>
      <c r="P388" s="227">
        <f>O388*H388</f>
        <v>0</v>
      </c>
      <c r="Q388" s="227">
        <v>0.010699999999999999</v>
      </c>
      <c r="R388" s="227">
        <f>Q388*H388</f>
        <v>0.87565590000000004</v>
      </c>
      <c r="S388" s="227">
        <v>0</v>
      </c>
      <c r="T388" s="228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29" t="s">
        <v>335</v>
      </c>
      <c r="AT388" s="229" t="s">
        <v>248</v>
      </c>
      <c r="AU388" s="229" t="s">
        <v>83</v>
      </c>
      <c r="AY388" s="17" t="s">
        <v>154</v>
      </c>
      <c r="BE388" s="230">
        <f>IF(N388="základní",J388,0)</f>
        <v>0</v>
      </c>
      <c r="BF388" s="230">
        <f>IF(N388="snížená",J388,0)</f>
        <v>0</v>
      </c>
      <c r="BG388" s="230">
        <f>IF(N388="zákl. přenesená",J388,0)</f>
        <v>0</v>
      </c>
      <c r="BH388" s="230">
        <f>IF(N388="sníž. přenesená",J388,0)</f>
        <v>0</v>
      </c>
      <c r="BI388" s="230">
        <f>IF(N388="nulová",J388,0)</f>
        <v>0</v>
      </c>
      <c r="BJ388" s="17" t="s">
        <v>81</v>
      </c>
      <c r="BK388" s="230">
        <f>ROUND(I388*H388,2)</f>
        <v>0</v>
      </c>
      <c r="BL388" s="17" t="s">
        <v>247</v>
      </c>
      <c r="BM388" s="229" t="s">
        <v>638</v>
      </c>
    </row>
    <row r="389" s="2" customFormat="1">
      <c r="A389" s="38"/>
      <c r="B389" s="39"/>
      <c r="C389" s="40"/>
      <c r="D389" s="231" t="s">
        <v>163</v>
      </c>
      <c r="E389" s="40"/>
      <c r="F389" s="232" t="s">
        <v>637</v>
      </c>
      <c r="G389" s="40"/>
      <c r="H389" s="40"/>
      <c r="I389" s="233"/>
      <c r="J389" s="40"/>
      <c r="K389" s="40"/>
      <c r="L389" s="44"/>
      <c r="M389" s="234"/>
      <c r="N389" s="235"/>
      <c r="O389" s="91"/>
      <c r="P389" s="91"/>
      <c r="Q389" s="91"/>
      <c r="R389" s="91"/>
      <c r="S389" s="91"/>
      <c r="T389" s="92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T389" s="17" t="s">
        <v>163</v>
      </c>
      <c r="AU389" s="17" t="s">
        <v>83</v>
      </c>
    </row>
    <row r="390" s="13" customFormat="1">
      <c r="A390" s="13"/>
      <c r="B390" s="236"/>
      <c r="C390" s="237"/>
      <c r="D390" s="231" t="s">
        <v>174</v>
      </c>
      <c r="E390" s="237"/>
      <c r="F390" s="239" t="s">
        <v>634</v>
      </c>
      <c r="G390" s="237"/>
      <c r="H390" s="240">
        <v>81.837000000000003</v>
      </c>
      <c r="I390" s="241"/>
      <c r="J390" s="237"/>
      <c r="K390" s="237"/>
      <c r="L390" s="242"/>
      <c r="M390" s="243"/>
      <c r="N390" s="244"/>
      <c r="O390" s="244"/>
      <c r="P390" s="244"/>
      <c r="Q390" s="244"/>
      <c r="R390" s="244"/>
      <c r="S390" s="244"/>
      <c r="T390" s="245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6" t="s">
        <v>174</v>
      </c>
      <c r="AU390" s="246" t="s">
        <v>83</v>
      </c>
      <c r="AV390" s="13" t="s">
        <v>83</v>
      </c>
      <c r="AW390" s="13" t="s">
        <v>4</v>
      </c>
      <c r="AX390" s="13" t="s">
        <v>81</v>
      </c>
      <c r="AY390" s="246" t="s">
        <v>154</v>
      </c>
    </row>
    <row r="391" s="2" customFormat="1" ht="24.15" customHeight="1">
      <c r="A391" s="38"/>
      <c r="B391" s="39"/>
      <c r="C391" s="218" t="s">
        <v>639</v>
      </c>
      <c r="D391" s="218" t="s">
        <v>156</v>
      </c>
      <c r="E391" s="219" t="s">
        <v>640</v>
      </c>
      <c r="F391" s="220" t="s">
        <v>641</v>
      </c>
      <c r="G391" s="221" t="s">
        <v>203</v>
      </c>
      <c r="H391" s="222">
        <v>1.48</v>
      </c>
      <c r="I391" s="223"/>
      <c r="J391" s="224">
        <f>ROUND(I391*H391,2)</f>
        <v>0</v>
      </c>
      <c r="K391" s="220" t="s">
        <v>160</v>
      </c>
      <c r="L391" s="44"/>
      <c r="M391" s="225" t="s">
        <v>1</v>
      </c>
      <c r="N391" s="226" t="s">
        <v>38</v>
      </c>
      <c r="O391" s="91"/>
      <c r="P391" s="227">
        <f>O391*H391</f>
        <v>0</v>
      </c>
      <c r="Q391" s="227">
        <v>0</v>
      </c>
      <c r="R391" s="227">
        <f>Q391*H391</f>
        <v>0</v>
      </c>
      <c r="S391" s="227">
        <v>0</v>
      </c>
      <c r="T391" s="228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29" t="s">
        <v>247</v>
      </c>
      <c r="AT391" s="229" t="s">
        <v>156</v>
      </c>
      <c r="AU391" s="229" t="s">
        <v>83</v>
      </c>
      <c r="AY391" s="17" t="s">
        <v>154</v>
      </c>
      <c r="BE391" s="230">
        <f>IF(N391="základní",J391,0)</f>
        <v>0</v>
      </c>
      <c r="BF391" s="230">
        <f>IF(N391="snížená",J391,0)</f>
        <v>0</v>
      </c>
      <c r="BG391" s="230">
        <f>IF(N391="zákl. přenesená",J391,0)</f>
        <v>0</v>
      </c>
      <c r="BH391" s="230">
        <f>IF(N391="sníž. přenesená",J391,0)</f>
        <v>0</v>
      </c>
      <c r="BI391" s="230">
        <f>IF(N391="nulová",J391,0)</f>
        <v>0</v>
      </c>
      <c r="BJ391" s="17" t="s">
        <v>81</v>
      </c>
      <c r="BK391" s="230">
        <f>ROUND(I391*H391,2)</f>
        <v>0</v>
      </c>
      <c r="BL391" s="17" t="s">
        <v>247</v>
      </c>
      <c r="BM391" s="229" t="s">
        <v>642</v>
      </c>
    </row>
    <row r="392" s="2" customFormat="1">
      <c r="A392" s="38"/>
      <c r="B392" s="39"/>
      <c r="C392" s="40"/>
      <c r="D392" s="231" t="s">
        <v>163</v>
      </c>
      <c r="E392" s="40"/>
      <c r="F392" s="232" t="s">
        <v>643</v>
      </c>
      <c r="G392" s="40"/>
      <c r="H392" s="40"/>
      <c r="I392" s="233"/>
      <c r="J392" s="40"/>
      <c r="K392" s="40"/>
      <c r="L392" s="44"/>
      <c r="M392" s="234"/>
      <c r="N392" s="235"/>
      <c r="O392" s="91"/>
      <c r="P392" s="91"/>
      <c r="Q392" s="91"/>
      <c r="R392" s="91"/>
      <c r="S392" s="91"/>
      <c r="T392" s="92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T392" s="17" t="s">
        <v>163</v>
      </c>
      <c r="AU392" s="17" t="s">
        <v>83</v>
      </c>
    </row>
    <row r="393" s="12" customFormat="1" ht="22.8" customHeight="1">
      <c r="A393" s="12"/>
      <c r="B393" s="202"/>
      <c r="C393" s="203"/>
      <c r="D393" s="204" t="s">
        <v>72</v>
      </c>
      <c r="E393" s="216" t="s">
        <v>644</v>
      </c>
      <c r="F393" s="216" t="s">
        <v>645</v>
      </c>
      <c r="G393" s="203"/>
      <c r="H393" s="203"/>
      <c r="I393" s="206"/>
      <c r="J393" s="217">
        <f>BK393</f>
        <v>0</v>
      </c>
      <c r="K393" s="203"/>
      <c r="L393" s="208"/>
      <c r="M393" s="209"/>
      <c r="N393" s="210"/>
      <c r="O393" s="210"/>
      <c r="P393" s="211">
        <f>SUM(P394:P399)</f>
        <v>0</v>
      </c>
      <c r="Q393" s="210"/>
      <c r="R393" s="211">
        <f>SUM(R394:R399)</f>
        <v>0</v>
      </c>
      <c r="S393" s="210"/>
      <c r="T393" s="212">
        <f>SUM(T394:T399)</f>
        <v>0</v>
      </c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R393" s="213" t="s">
        <v>83</v>
      </c>
      <c r="AT393" s="214" t="s">
        <v>72</v>
      </c>
      <c r="AU393" s="214" t="s">
        <v>81</v>
      </c>
      <c r="AY393" s="213" t="s">
        <v>154</v>
      </c>
      <c r="BK393" s="215">
        <f>SUM(BK394:BK399)</f>
        <v>0</v>
      </c>
    </row>
    <row r="394" s="2" customFormat="1" ht="24.15" customHeight="1">
      <c r="A394" s="38"/>
      <c r="B394" s="39"/>
      <c r="C394" s="218" t="s">
        <v>646</v>
      </c>
      <c r="D394" s="218" t="s">
        <v>156</v>
      </c>
      <c r="E394" s="219" t="s">
        <v>647</v>
      </c>
      <c r="F394" s="220" t="s">
        <v>648</v>
      </c>
      <c r="G394" s="221" t="s">
        <v>649</v>
      </c>
      <c r="H394" s="222">
        <v>6</v>
      </c>
      <c r="I394" s="223"/>
      <c r="J394" s="224">
        <f>ROUND(I394*H394,2)</f>
        <v>0</v>
      </c>
      <c r="K394" s="220" t="s">
        <v>160</v>
      </c>
      <c r="L394" s="44"/>
      <c r="M394" s="225" t="s">
        <v>1</v>
      </c>
      <c r="N394" s="226" t="s">
        <v>38</v>
      </c>
      <c r="O394" s="91"/>
      <c r="P394" s="227">
        <f>O394*H394</f>
        <v>0</v>
      </c>
      <c r="Q394" s="227">
        <v>0</v>
      </c>
      <c r="R394" s="227">
        <f>Q394*H394</f>
        <v>0</v>
      </c>
      <c r="S394" s="227">
        <v>0</v>
      </c>
      <c r="T394" s="228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229" t="s">
        <v>247</v>
      </c>
      <c r="AT394" s="229" t="s">
        <v>156</v>
      </c>
      <c r="AU394" s="229" t="s">
        <v>83</v>
      </c>
      <c r="AY394" s="17" t="s">
        <v>154</v>
      </c>
      <c r="BE394" s="230">
        <f>IF(N394="základní",J394,0)</f>
        <v>0</v>
      </c>
      <c r="BF394" s="230">
        <f>IF(N394="snížená",J394,0)</f>
        <v>0</v>
      </c>
      <c r="BG394" s="230">
        <f>IF(N394="zákl. přenesená",J394,0)</f>
        <v>0</v>
      </c>
      <c r="BH394" s="230">
        <f>IF(N394="sníž. přenesená",J394,0)</f>
        <v>0</v>
      </c>
      <c r="BI394" s="230">
        <f>IF(N394="nulová",J394,0)</f>
        <v>0</v>
      </c>
      <c r="BJ394" s="17" t="s">
        <v>81</v>
      </c>
      <c r="BK394" s="230">
        <f>ROUND(I394*H394,2)</f>
        <v>0</v>
      </c>
      <c r="BL394" s="17" t="s">
        <v>247</v>
      </c>
      <c r="BM394" s="229" t="s">
        <v>650</v>
      </c>
    </row>
    <row r="395" s="2" customFormat="1">
      <c r="A395" s="38"/>
      <c r="B395" s="39"/>
      <c r="C395" s="40"/>
      <c r="D395" s="231" t="s">
        <v>163</v>
      </c>
      <c r="E395" s="40"/>
      <c r="F395" s="232" t="s">
        <v>651</v>
      </c>
      <c r="G395" s="40"/>
      <c r="H395" s="40"/>
      <c r="I395" s="233"/>
      <c r="J395" s="40"/>
      <c r="K395" s="40"/>
      <c r="L395" s="44"/>
      <c r="M395" s="234"/>
      <c r="N395" s="235"/>
      <c r="O395" s="91"/>
      <c r="P395" s="91"/>
      <c r="Q395" s="91"/>
      <c r="R395" s="91"/>
      <c r="S395" s="91"/>
      <c r="T395" s="92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T395" s="17" t="s">
        <v>163</v>
      </c>
      <c r="AU395" s="17" t="s">
        <v>83</v>
      </c>
    </row>
    <row r="396" s="2" customFormat="1" ht="16.5" customHeight="1">
      <c r="A396" s="38"/>
      <c r="B396" s="39"/>
      <c r="C396" s="258" t="s">
        <v>652</v>
      </c>
      <c r="D396" s="258" t="s">
        <v>248</v>
      </c>
      <c r="E396" s="259" t="s">
        <v>653</v>
      </c>
      <c r="F396" s="260" t="s">
        <v>654</v>
      </c>
      <c r="G396" s="261" t="s">
        <v>649</v>
      </c>
      <c r="H396" s="262">
        <v>4</v>
      </c>
      <c r="I396" s="263"/>
      <c r="J396" s="264">
        <f>ROUND(I396*H396,2)</f>
        <v>0</v>
      </c>
      <c r="K396" s="260" t="s">
        <v>1</v>
      </c>
      <c r="L396" s="265"/>
      <c r="M396" s="266" t="s">
        <v>1</v>
      </c>
      <c r="N396" s="267" t="s">
        <v>38</v>
      </c>
      <c r="O396" s="91"/>
      <c r="P396" s="227">
        <f>O396*H396</f>
        <v>0</v>
      </c>
      <c r="Q396" s="227">
        <v>0</v>
      </c>
      <c r="R396" s="227">
        <f>Q396*H396</f>
        <v>0</v>
      </c>
      <c r="S396" s="227">
        <v>0</v>
      </c>
      <c r="T396" s="228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29" t="s">
        <v>335</v>
      </c>
      <c r="AT396" s="229" t="s">
        <v>248</v>
      </c>
      <c r="AU396" s="229" t="s">
        <v>83</v>
      </c>
      <c r="AY396" s="17" t="s">
        <v>154</v>
      </c>
      <c r="BE396" s="230">
        <f>IF(N396="základní",J396,0)</f>
        <v>0</v>
      </c>
      <c r="BF396" s="230">
        <f>IF(N396="snížená",J396,0)</f>
        <v>0</v>
      </c>
      <c r="BG396" s="230">
        <f>IF(N396="zákl. přenesená",J396,0)</f>
        <v>0</v>
      </c>
      <c r="BH396" s="230">
        <f>IF(N396="sníž. přenesená",J396,0)</f>
        <v>0</v>
      </c>
      <c r="BI396" s="230">
        <f>IF(N396="nulová",J396,0)</f>
        <v>0</v>
      </c>
      <c r="BJ396" s="17" t="s">
        <v>81</v>
      </c>
      <c r="BK396" s="230">
        <f>ROUND(I396*H396,2)</f>
        <v>0</v>
      </c>
      <c r="BL396" s="17" t="s">
        <v>247</v>
      </c>
      <c r="BM396" s="229" t="s">
        <v>655</v>
      </c>
    </row>
    <row r="397" s="2" customFormat="1">
      <c r="A397" s="38"/>
      <c r="B397" s="39"/>
      <c r="C397" s="40"/>
      <c r="D397" s="231" t="s">
        <v>163</v>
      </c>
      <c r="E397" s="40"/>
      <c r="F397" s="232" t="s">
        <v>654</v>
      </c>
      <c r="G397" s="40"/>
      <c r="H397" s="40"/>
      <c r="I397" s="233"/>
      <c r="J397" s="40"/>
      <c r="K397" s="40"/>
      <c r="L397" s="44"/>
      <c r="M397" s="234"/>
      <c r="N397" s="235"/>
      <c r="O397" s="91"/>
      <c r="P397" s="91"/>
      <c r="Q397" s="91"/>
      <c r="R397" s="91"/>
      <c r="S397" s="91"/>
      <c r="T397" s="92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17" t="s">
        <v>163</v>
      </c>
      <c r="AU397" s="17" t="s">
        <v>83</v>
      </c>
    </row>
    <row r="398" s="2" customFormat="1" ht="16.5" customHeight="1">
      <c r="A398" s="38"/>
      <c r="B398" s="39"/>
      <c r="C398" s="258" t="s">
        <v>656</v>
      </c>
      <c r="D398" s="258" t="s">
        <v>248</v>
      </c>
      <c r="E398" s="259" t="s">
        <v>657</v>
      </c>
      <c r="F398" s="260" t="s">
        <v>658</v>
      </c>
      <c r="G398" s="261" t="s">
        <v>649</v>
      </c>
      <c r="H398" s="262">
        <v>2</v>
      </c>
      <c r="I398" s="263"/>
      <c r="J398" s="264">
        <f>ROUND(I398*H398,2)</f>
        <v>0</v>
      </c>
      <c r="K398" s="260" t="s">
        <v>1</v>
      </c>
      <c r="L398" s="265"/>
      <c r="M398" s="266" t="s">
        <v>1</v>
      </c>
      <c r="N398" s="267" t="s">
        <v>38</v>
      </c>
      <c r="O398" s="91"/>
      <c r="P398" s="227">
        <f>O398*H398</f>
        <v>0</v>
      </c>
      <c r="Q398" s="227">
        <v>0</v>
      </c>
      <c r="R398" s="227">
        <f>Q398*H398</f>
        <v>0</v>
      </c>
      <c r="S398" s="227">
        <v>0</v>
      </c>
      <c r="T398" s="228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29" t="s">
        <v>335</v>
      </c>
      <c r="AT398" s="229" t="s">
        <v>248</v>
      </c>
      <c r="AU398" s="229" t="s">
        <v>83</v>
      </c>
      <c r="AY398" s="17" t="s">
        <v>154</v>
      </c>
      <c r="BE398" s="230">
        <f>IF(N398="základní",J398,0)</f>
        <v>0</v>
      </c>
      <c r="BF398" s="230">
        <f>IF(N398="snížená",J398,0)</f>
        <v>0</v>
      </c>
      <c r="BG398" s="230">
        <f>IF(N398="zákl. přenesená",J398,0)</f>
        <v>0</v>
      </c>
      <c r="BH398" s="230">
        <f>IF(N398="sníž. přenesená",J398,0)</f>
        <v>0</v>
      </c>
      <c r="BI398" s="230">
        <f>IF(N398="nulová",J398,0)</f>
        <v>0</v>
      </c>
      <c r="BJ398" s="17" t="s">
        <v>81</v>
      </c>
      <c r="BK398" s="230">
        <f>ROUND(I398*H398,2)</f>
        <v>0</v>
      </c>
      <c r="BL398" s="17" t="s">
        <v>247</v>
      </c>
      <c r="BM398" s="229" t="s">
        <v>659</v>
      </c>
    </row>
    <row r="399" s="2" customFormat="1">
      <c r="A399" s="38"/>
      <c r="B399" s="39"/>
      <c r="C399" s="40"/>
      <c r="D399" s="231" t="s">
        <v>163</v>
      </c>
      <c r="E399" s="40"/>
      <c r="F399" s="232" t="s">
        <v>658</v>
      </c>
      <c r="G399" s="40"/>
      <c r="H399" s="40"/>
      <c r="I399" s="233"/>
      <c r="J399" s="40"/>
      <c r="K399" s="40"/>
      <c r="L399" s="44"/>
      <c r="M399" s="234"/>
      <c r="N399" s="235"/>
      <c r="O399" s="91"/>
      <c r="P399" s="91"/>
      <c r="Q399" s="91"/>
      <c r="R399" s="91"/>
      <c r="S399" s="91"/>
      <c r="T399" s="92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T399" s="17" t="s">
        <v>163</v>
      </c>
      <c r="AU399" s="17" t="s">
        <v>83</v>
      </c>
    </row>
    <row r="400" s="12" customFormat="1" ht="22.8" customHeight="1">
      <c r="A400" s="12"/>
      <c r="B400" s="202"/>
      <c r="C400" s="203"/>
      <c r="D400" s="204" t="s">
        <v>72</v>
      </c>
      <c r="E400" s="216" t="s">
        <v>660</v>
      </c>
      <c r="F400" s="216" t="s">
        <v>661</v>
      </c>
      <c r="G400" s="203"/>
      <c r="H400" s="203"/>
      <c r="I400" s="206"/>
      <c r="J400" s="217">
        <f>BK400</f>
        <v>0</v>
      </c>
      <c r="K400" s="203"/>
      <c r="L400" s="208"/>
      <c r="M400" s="209"/>
      <c r="N400" s="210"/>
      <c r="O400" s="210"/>
      <c r="P400" s="211">
        <f>SUM(P401:P408)</f>
        <v>0</v>
      </c>
      <c r="Q400" s="210"/>
      <c r="R400" s="211">
        <f>SUM(R401:R408)</f>
        <v>0.0034499999999999999</v>
      </c>
      <c r="S400" s="210"/>
      <c r="T400" s="212">
        <f>SUM(T401:T408)</f>
        <v>0</v>
      </c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R400" s="213" t="s">
        <v>83</v>
      </c>
      <c r="AT400" s="214" t="s">
        <v>72</v>
      </c>
      <c r="AU400" s="214" t="s">
        <v>81</v>
      </c>
      <c r="AY400" s="213" t="s">
        <v>154</v>
      </c>
      <c r="BK400" s="215">
        <f>SUM(BK401:BK408)</f>
        <v>0</v>
      </c>
    </row>
    <row r="401" s="2" customFormat="1" ht="24.15" customHeight="1">
      <c r="A401" s="38"/>
      <c r="B401" s="39"/>
      <c r="C401" s="218" t="s">
        <v>662</v>
      </c>
      <c r="D401" s="218" t="s">
        <v>156</v>
      </c>
      <c r="E401" s="219" t="s">
        <v>663</v>
      </c>
      <c r="F401" s="220" t="s">
        <v>664</v>
      </c>
      <c r="G401" s="221" t="s">
        <v>649</v>
      </c>
      <c r="H401" s="222">
        <v>1</v>
      </c>
      <c r="I401" s="223"/>
      <c r="J401" s="224">
        <f>ROUND(I401*H401,2)</f>
        <v>0</v>
      </c>
      <c r="K401" s="220" t="s">
        <v>160</v>
      </c>
      <c r="L401" s="44"/>
      <c r="M401" s="225" t="s">
        <v>1</v>
      </c>
      <c r="N401" s="226" t="s">
        <v>38</v>
      </c>
      <c r="O401" s="91"/>
      <c r="P401" s="227">
        <f>O401*H401</f>
        <v>0</v>
      </c>
      <c r="Q401" s="227">
        <v>0.00059000000000000003</v>
      </c>
      <c r="R401" s="227">
        <f>Q401*H401</f>
        <v>0.00059000000000000003</v>
      </c>
      <c r="S401" s="227">
        <v>0</v>
      </c>
      <c r="T401" s="228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29" t="s">
        <v>161</v>
      </c>
      <c r="AT401" s="229" t="s">
        <v>156</v>
      </c>
      <c r="AU401" s="229" t="s">
        <v>83</v>
      </c>
      <c r="AY401" s="17" t="s">
        <v>154</v>
      </c>
      <c r="BE401" s="230">
        <f>IF(N401="základní",J401,0)</f>
        <v>0</v>
      </c>
      <c r="BF401" s="230">
        <f>IF(N401="snížená",J401,0)</f>
        <v>0</v>
      </c>
      <c r="BG401" s="230">
        <f>IF(N401="zákl. přenesená",J401,0)</f>
        <v>0</v>
      </c>
      <c r="BH401" s="230">
        <f>IF(N401="sníž. přenesená",J401,0)</f>
        <v>0</v>
      </c>
      <c r="BI401" s="230">
        <f>IF(N401="nulová",J401,0)</f>
        <v>0</v>
      </c>
      <c r="BJ401" s="17" t="s">
        <v>81</v>
      </c>
      <c r="BK401" s="230">
        <f>ROUND(I401*H401,2)</f>
        <v>0</v>
      </c>
      <c r="BL401" s="17" t="s">
        <v>161</v>
      </c>
      <c r="BM401" s="229" t="s">
        <v>665</v>
      </c>
    </row>
    <row r="402" s="2" customFormat="1">
      <c r="A402" s="38"/>
      <c r="B402" s="39"/>
      <c r="C402" s="40"/>
      <c r="D402" s="231" t="s">
        <v>163</v>
      </c>
      <c r="E402" s="40"/>
      <c r="F402" s="232" t="s">
        <v>666</v>
      </c>
      <c r="G402" s="40"/>
      <c r="H402" s="40"/>
      <c r="I402" s="233"/>
      <c r="J402" s="40"/>
      <c r="K402" s="40"/>
      <c r="L402" s="44"/>
      <c r="M402" s="234"/>
      <c r="N402" s="235"/>
      <c r="O402" s="91"/>
      <c r="P402" s="91"/>
      <c r="Q402" s="91"/>
      <c r="R402" s="91"/>
      <c r="S402" s="91"/>
      <c r="T402" s="92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T402" s="17" t="s">
        <v>163</v>
      </c>
      <c r="AU402" s="17" t="s">
        <v>83</v>
      </c>
    </row>
    <row r="403" s="2" customFormat="1" ht="16.5" customHeight="1">
      <c r="A403" s="38"/>
      <c r="B403" s="39"/>
      <c r="C403" s="258" t="s">
        <v>667</v>
      </c>
      <c r="D403" s="258" t="s">
        <v>248</v>
      </c>
      <c r="E403" s="259" t="s">
        <v>668</v>
      </c>
      <c r="F403" s="260" t="s">
        <v>669</v>
      </c>
      <c r="G403" s="261" t="s">
        <v>649</v>
      </c>
      <c r="H403" s="262">
        <v>1</v>
      </c>
      <c r="I403" s="263"/>
      <c r="J403" s="264">
        <f>ROUND(I403*H403,2)</f>
        <v>0</v>
      </c>
      <c r="K403" s="260" t="s">
        <v>1</v>
      </c>
      <c r="L403" s="265"/>
      <c r="M403" s="266" t="s">
        <v>1</v>
      </c>
      <c r="N403" s="267" t="s">
        <v>38</v>
      </c>
      <c r="O403" s="91"/>
      <c r="P403" s="227">
        <f>O403*H403</f>
        <v>0</v>
      </c>
      <c r="Q403" s="227">
        <v>0</v>
      </c>
      <c r="R403" s="227">
        <f>Q403*H403</f>
        <v>0</v>
      </c>
      <c r="S403" s="227">
        <v>0</v>
      </c>
      <c r="T403" s="228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29" t="s">
        <v>200</v>
      </c>
      <c r="AT403" s="229" t="s">
        <v>248</v>
      </c>
      <c r="AU403" s="229" t="s">
        <v>83</v>
      </c>
      <c r="AY403" s="17" t="s">
        <v>154</v>
      </c>
      <c r="BE403" s="230">
        <f>IF(N403="základní",J403,0)</f>
        <v>0</v>
      </c>
      <c r="BF403" s="230">
        <f>IF(N403="snížená",J403,0)</f>
        <v>0</v>
      </c>
      <c r="BG403" s="230">
        <f>IF(N403="zákl. přenesená",J403,0)</f>
        <v>0</v>
      </c>
      <c r="BH403" s="230">
        <f>IF(N403="sníž. přenesená",J403,0)</f>
        <v>0</v>
      </c>
      <c r="BI403" s="230">
        <f>IF(N403="nulová",J403,0)</f>
        <v>0</v>
      </c>
      <c r="BJ403" s="17" t="s">
        <v>81</v>
      </c>
      <c r="BK403" s="230">
        <f>ROUND(I403*H403,2)</f>
        <v>0</v>
      </c>
      <c r="BL403" s="17" t="s">
        <v>161</v>
      </c>
      <c r="BM403" s="229" t="s">
        <v>670</v>
      </c>
    </row>
    <row r="404" s="2" customFormat="1">
      <c r="A404" s="38"/>
      <c r="B404" s="39"/>
      <c r="C404" s="40"/>
      <c r="D404" s="231" t="s">
        <v>163</v>
      </c>
      <c r="E404" s="40"/>
      <c r="F404" s="232" t="s">
        <v>669</v>
      </c>
      <c r="G404" s="40"/>
      <c r="H404" s="40"/>
      <c r="I404" s="233"/>
      <c r="J404" s="40"/>
      <c r="K404" s="40"/>
      <c r="L404" s="44"/>
      <c r="M404" s="234"/>
      <c r="N404" s="235"/>
      <c r="O404" s="91"/>
      <c r="P404" s="91"/>
      <c r="Q404" s="91"/>
      <c r="R404" s="91"/>
      <c r="S404" s="91"/>
      <c r="T404" s="92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T404" s="17" t="s">
        <v>163</v>
      </c>
      <c r="AU404" s="17" t="s">
        <v>83</v>
      </c>
    </row>
    <row r="405" s="2" customFormat="1" ht="24.15" customHeight="1">
      <c r="A405" s="38"/>
      <c r="B405" s="39"/>
      <c r="C405" s="218" t="s">
        <v>671</v>
      </c>
      <c r="D405" s="218" t="s">
        <v>156</v>
      </c>
      <c r="E405" s="219" t="s">
        <v>672</v>
      </c>
      <c r="F405" s="220" t="s">
        <v>673</v>
      </c>
      <c r="G405" s="221" t="s">
        <v>649</v>
      </c>
      <c r="H405" s="222">
        <v>1</v>
      </c>
      <c r="I405" s="223"/>
      <c r="J405" s="224">
        <f>ROUND(I405*H405,2)</f>
        <v>0</v>
      </c>
      <c r="K405" s="220" t="s">
        <v>160</v>
      </c>
      <c r="L405" s="44"/>
      <c r="M405" s="225" t="s">
        <v>1</v>
      </c>
      <c r="N405" s="226" t="s">
        <v>38</v>
      </c>
      <c r="O405" s="91"/>
      <c r="P405" s="227">
        <f>O405*H405</f>
        <v>0</v>
      </c>
      <c r="Q405" s="227">
        <v>0.00017000000000000001</v>
      </c>
      <c r="R405" s="227">
        <f>Q405*H405</f>
        <v>0.00017000000000000001</v>
      </c>
      <c r="S405" s="227">
        <v>0</v>
      </c>
      <c r="T405" s="228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29" t="s">
        <v>247</v>
      </c>
      <c r="AT405" s="229" t="s">
        <v>156</v>
      </c>
      <c r="AU405" s="229" t="s">
        <v>83</v>
      </c>
      <c r="AY405" s="17" t="s">
        <v>154</v>
      </c>
      <c r="BE405" s="230">
        <f>IF(N405="základní",J405,0)</f>
        <v>0</v>
      </c>
      <c r="BF405" s="230">
        <f>IF(N405="snížená",J405,0)</f>
        <v>0</v>
      </c>
      <c r="BG405" s="230">
        <f>IF(N405="zákl. přenesená",J405,0)</f>
        <v>0</v>
      </c>
      <c r="BH405" s="230">
        <f>IF(N405="sníž. přenesená",J405,0)</f>
        <v>0</v>
      </c>
      <c r="BI405" s="230">
        <f>IF(N405="nulová",J405,0)</f>
        <v>0</v>
      </c>
      <c r="BJ405" s="17" t="s">
        <v>81</v>
      </c>
      <c r="BK405" s="230">
        <f>ROUND(I405*H405,2)</f>
        <v>0</v>
      </c>
      <c r="BL405" s="17" t="s">
        <v>247</v>
      </c>
      <c r="BM405" s="229" t="s">
        <v>674</v>
      </c>
    </row>
    <row r="406" s="2" customFormat="1">
      <c r="A406" s="38"/>
      <c r="B406" s="39"/>
      <c r="C406" s="40"/>
      <c r="D406" s="231" t="s">
        <v>163</v>
      </c>
      <c r="E406" s="40"/>
      <c r="F406" s="232" t="s">
        <v>675</v>
      </c>
      <c r="G406" s="40"/>
      <c r="H406" s="40"/>
      <c r="I406" s="233"/>
      <c r="J406" s="40"/>
      <c r="K406" s="40"/>
      <c r="L406" s="44"/>
      <c r="M406" s="234"/>
      <c r="N406" s="235"/>
      <c r="O406" s="91"/>
      <c r="P406" s="91"/>
      <c r="Q406" s="91"/>
      <c r="R406" s="91"/>
      <c r="S406" s="91"/>
      <c r="T406" s="92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T406" s="17" t="s">
        <v>163</v>
      </c>
      <c r="AU406" s="17" t="s">
        <v>83</v>
      </c>
    </row>
    <row r="407" s="2" customFormat="1" ht="24.15" customHeight="1">
      <c r="A407" s="38"/>
      <c r="B407" s="39"/>
      <c r="C407" s="258" t="s">
        <v>676</v>
      </c>
      <c r="D407" s="258" t="s">
        <v>248</v>
      </c>
      <c r="E407" s="259" t="s">
        <v>677</v>
      </c>
      <c r="F407" s="260" t="s">
        <v>678</v>
      </c>
      <c r="G407" s="261" t="s">
        <v>649</v>
      </c>
      <c r="H407" s="262">
        <v>1</v>
      </c>
      <c r="I407" s="263"/>
      <c r="J407" s="264">
        <f>ROUND(I407*H407,2)</f>
        <v>0</v>
      </c>
      <c r="K407" s="260" t="s">
        <v>160</v>
      </c>
      <c r="L407" s="265"/>
      <c r="M407" s="266" t="s">
        <v>1</v>
      </c>
      <c r="N407" s="267" t="s">
        <v>38</v>
      </c>
      <c r="O407" s="91"/>
      <c r="P407" s="227">
        <f>O407*H407</f>
        <v>0</v>
      </c>
      <c r="Q407" s="227">
        <v>0.0026900000000000001</v>
      </c>
      <c r="R407" s="227">
        <f>Q407*H407</f>
        <v>0.0026900000000000001</v>
      </c>
      <c r="S407" s="227">
        <v>0</v>
      </c>
      <c r="T407" s="228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29" t="s">
        <v>335</v>
      </c>
      <c r="AT407" s="229" t="s">
        <v>248</v>
      </c>
      <c r="AU407" s="229" t="s">
        <v>83</v>
      </c>
      <c r="AY407" s="17" t="s">
        <v>154</v>
      </c>
      <c r="BE407" s="230">
        <f>IF(N407="základní",J407,0)</f>
        <v>0</v>
      </c>
      <c r="BF407" s="230">
        <f>IF(N407="snížená",J407,0)</f>
        <v>0</v>
      </c>
      <c r="BG407" s="230">
        <f>IF(N407="zákl. přenesená",J407,0)</f>
        <v>0</v>
      </c>
      <c r="BH407" s="230">
        <f>IF(N407="sníž. přenesená",J407,0)</f>
        <v>0</v>
      </c>
      <c r="BI407" s="230">
        <f>IF(N407="nulová",J407,0)</f>
        <v>0</v>
      </c>
      <c r="BJ407" s="17" t="s">
        <v>81</v>
      </c>
      <c r="BK407" s="230">
        <f>ROUND(I407*H407,2)</f>
        <v>0</v>
      </c>
      <c r="BL407" s="17" t="s">
        <v>247</v>
      </c>
      <c r="BM407" s="229" t="s">
        <v>679</v>
      </c>
    </row>
    <row r="408" s="2" customFormat="1">
      <c r="A408" s="38"/>
      <c r="B408" s="39"/>
      <c r="C408" s="40"/>
      <c r="D408" s="231" t="s">
        <v>163</v>
      </c>
      <c r="E408" s="40"/>
      <c r="F408" s="232" t="s">
        <v>678</v>
      </c>
      <c r="G408" s="40"/>
      <c r="H408" s="40"/>
      <c r="I408" s="233"/>
      <c r="J408" s="40"/>
      <c r="K408" s="40"/>
      <c r="L408" s="44"/>
      <c r="M408" s="234"/>
      <c r="N408" s="235"/>
      <c r="O408" s="91"/>
      <c r="P408" s="91"/>
      <c r="Q408" s="91"/>
      <c r="R408" s="91"/>
      <c r="S408" s="91"/>
      <c r="T408" s="92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T408" s="17" t="s">
        <v>163</v>
      </c>
      <c r="AU408" s="17" t="s">
        <v>83</v>
      </c>
    </row>
    <row r="409" s="12" customFormat="1" ht="22.8" customHeight="1">
      <c r="A409" s="12"/>
      <c r="B409" s="202"/>
      <c r="C409" s="203"/>
      <c r="D409" s="204" t="s">
        <v>72</v>
      </c>
      <c r="E409" s="216" t="s">
        <v>680</v>
      </c>
      <c r="F409" s="216" t="s">
        <v>681</v>
      </c>
      <c r="G409" s="203"/>
      <c r="H409" s="203"/>
      <c r="I409" s="206"/>
      <c r="J409" s="217">
        <f>BK409</f>
        <v>0</v>
      </c>
      <c r="K409" s="203"/>
      <c r="L409" s="208"/>
      <c r="M409" s="209"/>
      <c r="N409" s="210"/>
      <c r="O409" s="210"/>
      <c r="P409" s="211">
        <f>SUM(P410:P418)</f>
        <v>0</v>
      </c>
      <c r="Q409" s="210"/>
      <c r="R409" s="211">
        <f>SUM(R410:R418)</f>
        <v>0.064746600000000001</v>
      </c>
      <c r="S409" s="210"/>
      <c r="T409" s="212">
        <f>SUM(T410:T418)</f>
        <v>0</v>
      </c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R409" s="213" t="s">
        <v>83</v>
      </c>
      <c r="AT409" s="214" t="s">
        <v>72</v>
      </c>
      <c r="AU409" s="214" t="s">
        <v>81</v>
      </c>
      <c r="AY409" s="213" t="s">
        <v>154</v>
      </c>
      <c r="BK409" s="215">
        <f>SUM(BK410:BK418)</f>
        <v>0</v>
      </c>
    </row>
    <row r="410" s="2" customFormat="1" ht="16.5" customHeight="1">
      <c r="A410" s="38"/>
      <c r="B410" s="39"/>
      <c r="C410" s="218" t="s">
        <v>682</v>
      </c>
      <c r="D410" s="218" t="s">
        <v>156</v>
      </c>
      <c r="E410" s="219" t="s">
        <v>683</v>
      </c>
      <c r="F410" s="220" t="s">
        <v>684</v>
      </c>
      <c r="G410" s="221" t="s">
        <v>221</v>
      </c>
      <c r="H410" s="222">
        <v>109.74</v>
      </c>
      <c r="I410" s="223"/>
      <c r="J410" s="224">
        <f>ROUND(I410*H410,2)</f>
        <v>0</v>
      </c>
      <c r="K410" s="220" t="s">
        <v>160</v>
      </c>
      <c r="L410" s="44"/>
      <c r="M410" s="225" t="s">
        <v>1</v>
      </c>
      <c r="N410" s="226" t="s">
        <v>38</v>
      </c>
      <c r="O410" s="91"/>
      <c r="P410" s="227">
        <f>O410*H410</f>
        <v>0</v>
      </c>
      <c r="Q410" s="227">
        <v>0</v>
      </c>
      <c r="R410" s="227">
        <f>Q410*H410</f>
        <v>0</v>
      </c>
      <c r="S410" s="227">
        <v>0</v>
      </c>
      <c r="T410" s="228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29" t="s">
        <v>247</v>
      </c>
      <c r="AT410" s="229" t="s">
        <v>156</v>
      </c>
      <c r="AU410" s="229" t="s">
        <v>83</v>
      </c>
      <c r="AY410" s="17" t="s">
        <v>154</v>
      </c>
      <c r="BE410" s="230">
        <f>IF(N410="základní",J410,0)</f>
        <v>0</v>
      </c>
      <c r="BF410" s="230">
        <f>IF(N410="snížená",J410,0)</f>
        <v>0</v>
      </c>
      <c r="BG410" s="230">
        <f>IF(N410="zákl. přenesená",J410,0)</f>
        <v>0</v>
      </c>
      <c r="BH410" s="230">
        <f>IF(N410="sníž. přenesená",J410,0)</f>
        <v>0</v>
      </c>
      <c r="BI410" s="230">
        <f>IF(N410="nulová",J410,0)</f>
        <v>0</v>
      </c>
      <c r="BJ410" s="17" t="s">
        <v>81</v>
      </c>
      <c r="BK410" s="230">
        <f>ROUND(I410*H410,2)</f>
        <v>0</v>
      </c>
      <c r="BL410" s="17" t="s">
        <v>247</v>
      </c>
      <c r="BM410" s="229" t="s">
        <v>685</v>
      </c>
    </row>
    <row r="411" s="2" customFormat="1">
      <c r="A411" s="38"/>
      <c r="B411" s="39"/>
      <c r="C411" s="40"/>
      <c r="D411" s="231" t="s">
        <v>163</v>
      </c>
      <c r="E411" s="40"/>
      <c r="F411" s="232" t="s">
        <v>686</v>
      </c>
      <c r="G411" s="40"/>
      <c r="H411" s="40"/>
      <c r="I411" s="233"/>
      <c r="J411" s="40"/>
      <c r="K411" s="40"/>
      <c r="L411" s="44"/>
      <c r="M411" s="234"/>
      <c r="N411" s="235"/>
      <c r="O411" s="91"/>
      <c r="P411" s="91"/>
      <c r="Q411" s="91"/>
      <c r="R411" s="91"/>
      <c r="S411" s="91"/>
      <c r="T411" s="92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T411" s="17" t="s">
        <v>163</v>
      </c>
      <c r="AU411" s="17" t="s">
        <v>83</v>
      </c>
    </row>
    <row r="412" s="2" customFormat="1" ht="24.15" customHeight="1">
      <c r="A412" s="38"/>
      <c r="B412" s="39"/>
      <c r="C412" s="218" t="s">
        <v>687</v>
      </c>
      <c r="D412" s="218" t="s">
        <v>156</v>
      </c>
      <c r="E412" s="219" t="s">
        <v>688</v>
      </c>
      <c r="F412" s="220" t="s">
        <v>689</v>
      </c>
      <c r="G412" s="221" t="s">
        <v>221</v>
      </c>
      <c r="H412" s="222">
        <v>109.74</v>
      </c>
      <c r="I412" s="223"/>
      <c r="J412" s="224">
        <f>ROUND(I412*H412,2)</f>
        <v>0</v>
      </c>
      <c r="K412" s="220" t="s">
        <v>160</v>
      </c>
      <c r="L412" s="44"/>
      <c r="M412" s="225" t="s">
        <v>1</v>
      </c>
      <c r="N412" s="226" t="s">
        <v>38</v>
      </c>
      <c r="O412" s="91"/>
      <c r="P412" s="227">
        <f>O412*H412</f>
        <v>0</v>
      </c>
      <c r="Q412" s="227">
        <v>4.0000000000000003E-05</v>
      </c>
      <c r="R412" s="227">
        <f>Q412*H412</f>
        <v>0.0043896000000000004</v>
      </c>
      <c r="S412" s="227">
        <v>0</v>
      </c>
      <c r="T412" s="228">
        <f>S412*H412</f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229" t="s">
        <v>247</v>
      </c>
      <c r="AT412" s="229" t="s">
        <v>156</v>
      </c>
      <c r="AU412" s="229" t="s">
        <v>83</v>
      </c>
      <c r="AY412" s="17" t="s">
        <v>154</v>
      </c>
      <c r="BE412" s="230">
        <f>IF(N412="základní",J412,0)</f>
        <v>0</v>
      </c>
      <c r="BF412" s="230">
        <f>IF(N412="snížená",J412,0)</f>
        <v>0</v>
      </c>
      <c r="BG412" s="230">
        <f>IF(N412="zákl. přenesená",J412,0)</f>
        <v>0</v>
      </c>
      <c r="BH412" s="230">
        <f>IF(N412="sníž. přenesená",J412,0)</f>
        <v>0</v>
      </c>
      <c r="BI412" s="230">
        <f>IF(N412="nulová",J412,0)</f>
        <v>0</v>
      </c>
      <c r="BJ412" s="17" t="s">
        <v>81</v>
      </c>
      <c r="BK412" s="230">
        <f>ROUND(I412*H412,2)</f>
        <v>0</v>
      </c>
      <c r="BL412" s="17" t="s">
        <v>247</v>
      </c>
      <c r="BM412" s="229" t="s">
        <v>690</v>
      </c>
    </row>
    <row r="413" s="2" customFormat="1">
      <c r="A413" s="38"/>
      <c r="B413" s="39"/>
      <c r="C413" s="40"/>
      <c r="D413" s="231" t="s">
        <v>163</v>
      </c>
      <c r="E413" s="40"/>
      <c r="F413" s="232" t="s">
        <v>691</v>
      </c>
      <c r="G413" s="40"/>
      <c r="H413" s="40"/>
      <c r="I413" s="233"/>
      <c r="J413" s="40"/>
      <c r="K413" s="40"/>
      <c r="L413" s="44"/>
      <c r="M413" s="234"/>
      <c r="N413" s="235"/>
      <c r="O413" s="91"/>
      <c r="P413" s="91"/>
      <c r="Q413" s="91"/>
      <c r="R413" s="91"/>
      <c r="S413" s="91"/>
      <c r="T413" s="92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T413" s="17" t="s">
        <v>163</v>
      </c>
      <c r="AU413" s="17" t="s">
        <v>83</v>
      </c>
    </row>
    <row r="414" s="2" customFormat="1" ht="16.5" customHeight="1">
      <c r="A414" s="38"/>
      <c r="B414" s="39"/>
      <c r="C414" s="218" t="s">
        <v>692</v>
      </c>
      <c r="D414" s="218" t="s">
        <v>156</v>
      </c>
      <c r="E414" s="219" t="s">
        <v>693</v>
      </c>
      <c r="F414" s="220" t="s">
        <v>694</v>
      </c>
      <c r="G414" s="221" t="s">
        <v>221</v>
      </c>
      <c r="H414" s="222">
        <v>109.74</v>
      </c>
      <c r="I414" s="223"/>
      <c r="J414" s="224">
        <f>ROUND(I414*H414,2)</f>
        <v>0</v>
      </c>
      <c r="K414" s="220" t="s">
        <v>1</v>
      </c>
      <c r="L414" s="44"/>
      <c r="M414" s="225" t="s">
        <v>1</v>
      </c>
      <c r="N414" s="226" t="s">
        <v>38</v>
      </c>
      <c r="O414" s="91"/>
      <c r="P414" s="227">
        <f>O414*H414</f>
        <v>0</v>
      </c>
      <c r="Q414" s="227">
        <v>0.00055000000000000003</v>
      </c>
      <c r="R414" s="227">
        <f>Q414*H414</f>
        <v>0.060357000000000001</v>
      </c>
      <c r="S414" s="227">
        <v>0</v>
      </c>
      <c r="T414" s="228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229" t="s">
        <v>247</v>
      </c>
      <c r="AT414" s="229" t="s">
        <v>156</v>
      </c>
      <c r="AU414" s="229" t="s">
        <v>83</v>
      </c>
      <c r="AY414" s="17" t="s">
        <v>154</v>
      </c>
      <c r="BE414" s="230">
        <f>IF(N414="základní",J414,0)</f>
        <v>0</v>
      </c>
      <c r="BF414" s="230">
        <f>IF(N414="snížená",J414,0)</f>
        <v>0</v>
      </c>
      <c r="BG414" s="230">
        <f>IF(N414="zákl. přenesená",J414,0)</f>
        <v>0</v>
      </c>
      <c r="BH414" s="230">
        <f>IF(N414="sníž. přenesená",J414,0)</f>
        <v>0</v>
      </c>
      <c r="BI414" s="230">
        <f>IF(N414="nulová",J414,0)</f>
        <v>0</v>
      </c>
      <c r="BJ414" s="17" t="s">
        <v>81</v>
      </c>
      <c r="BK414" s="230">
        <f>ROUND(I414*H414,2)</f>
        <v>0</v>
      </c>
      <c r="BL414" s="17" t="s">
        <v>247</v>
      </c>
      <c r="BM414" s="229" t="s">
        <v>695</v>
      </c>
    </row>
    <row r="415" s="2" customFormat="1">
      <c r="A415" s="38"/>
      <c r="B415" s="39"/>
      <c r="C415" s="40"/>
      <c r="D415" s="231" t="s">
        <v>163</v>
      </c>
      <c r="E415" s="40"/>
      <c r="F415" s="232" t="s">
        <v>694</v>
      </c>
      <c r="G415" s="40"/>
      <c r="H415" s="40"/>
      <c r="I415" s="233"/>
      <c r="J415" s="40"/>
      <c r="K415" s="40"/>
      <c r="L415" s="44"/>
      <c r="M415" s="234"/>
      <c r="N415" s="235"/>
      <c r="O415" s="91"/>
      <c r="P415" s="91"/>
      <c r="Q415" s="91"/>
      <c r="R415" s="91"/>
      <c r="S415" s="91"/>
      <c r="T415" s="92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T415" s="17" t="s">
        <v>163</v>
      </c>
      <c r="AU415" s="17" t="s">
        <v>83</v>
      </c>
    </row>
    <row r="416" s="2" customFormat="1">
      <c r="A416" s="38"/>
      <c r="B416" s="39"/>
      <c r="C416" s="40"/>
      <c r="D416" s="231" t="s">
        <v>606</v>
      </c>
      <c r="E416" s="40"/>
      <c r="F416" s="279" t="s">
        <v>696</v>
      </c>
      <c r="G416" s="40"/>
      <c r="H416" s="40"/>
      <c r="I416" s="233"/>
      <c r="J416" s="40"/>
      <c r="K416" s="40"/>
      <c r="L416" s="44"/>
      <c r="M416" s="234"/>
      <c r="N416" s="235"/>
      <c r="O416" s="91"/>
      <c r="P416" s="91"/>
      <c r="Q416" s="91"/>
      <c r="R416" s="91"/>
      <c r="S416" s="91"/>
      <c r="T416" s="92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T416" s="17" t="s">
        <v>606</v>
      </c>
      <c r="AU416" s="17" t="s">
        <v>83</v>
      </c>
    </row>
    <row r="417" s="2" customFormat="1" ht="24.15" customHeight="1">
      <c r="A417" s="38"/>
      <c r="B417" s="39"/>
      <c r="C417" s="218" t="s">
        <v>697</v>
      </c>
      <c r="D417" s="218" t="s">
        <v>156</v>
      </c>
      <c r="E417" s="219" t="s">
        <v>698</v>
      </c>
      <c r="F417" s="220" t="s">
        <v>699</v>
      </c>
      <c r="G417" s="221" t="s">
        <v>203</v>
      </c>
      <c r="H417" s="222">
        <v>0.065000000000000002</v>
      </c>
      <c r="I417" s="223"/>
      <c r="J417" s="224">
        <f>ROUND(I417*H417,2)</f>
        <v>0</v>
      </c>
      <c r="K417" s="220" t="s">
        <v>160</v>
      </c>
      <c r="L417" s="44"/>
      <c r="M417" s="225" t="s">
        <v>1</v>
      </c>
      <c r="N417" s="226" t="s">
        <v>38</v>
      </c>
      <c r="O417" s="91"/>
      <c r="P417" s="227">
        <f>O417*H417</f>
        <v>0</v>
      </c>
      <c r="Q417" s="227">
        <v>0</v>
      </c>
      <c r="R417" s="227">
        <f>Q417*H417</f>
        <v>0</v>
      </c>
      <c r="S417" s="227">
        <v>0</v>
      </c>
      <c r="T417" s="228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229" t="s">
        <v>247</v>
      </c>
      <c r="AT417" s="229" t="s">
        <v>156</v>
      </c>
      <c r="AU417" s="229" t="s">
        <v>83</v>
      </c>
      <c r="AY417" s="17" t="s">
        <v>154</v>
      </c>
      <c r="BE417" s="230">
        <f>IF(N417="základní",J417,0)</f>
        <v>0</v>
      </c>
      <c r="BF417" s="230">
        <f>IF(N417="snížená",J417,0)</f>
        <v>0</v>
      </c>
      <c r="BG417" s="230">
        <f>IF(N417="zákl. přenesená",J417,0)</f>
        <v>0</v>
      </c>
      <c r="BH417" s="230">
        <f>IF(N417="sníž. přenesená",J417,0)</f>
        <v>0</v>
      </c>
      <c r="BI417" s="230">
        <f>IF(N417="nulová",J417,0)</f>
        <v>0</v>
      </c>
      <c r="BJ417" s="17" t="s">
        <v>81</v>
      </c>
      <c r="BK417" s="230">
        <f>ROUND(I417*H417,2)</f>
        <v>0</v>
      </c>
      <c r="BL417" s="17" t="s">
        <v>247</v>
      </c>
      <c r="BM417" s="229" t="s">
        <v>700</v>
      </c>
    </row>
    <row r="418" s="2" customFormat="1">
      <c r="A418" s="38"/>
      <c r="B418" s="39"/>
      <c r="C418" s="40"/>
      <c r="D418" s="231" t="s">
        <v>163</v>
      </c>
      <c r="E418" s="40"/>
      <c r="F418" s="232" t="s">
        <v>701</v>
      </c>
      <c r="G418" s="40"/>
      <c r="H418" s="40"/>
      <c r="I418" s="233"/>
      <c r="J418" s="40"/>
      <c r="K418" s="40"/>
      <c r="L418" s="44"/>
      <c r="M418" s="234"/>
      <c r="N418" s="235"/>
      <c r="O418" s="91"/>
      <c r="P418" s="91"/>
      <c r="Q418" s="91"/>
      <c r="R418" s="91"/>
      <c r="S418" s="91"/>
      <c r="T418" s="92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T418" s="17" t="s">
        <v>163</v>
      </c>
      <c r="AU418" s="17" t="s">
        <v>83</v>
      </c>
    </row>
    <row r="419" s="12" customFormat="1" ht="22.8" customHeight="1">
      <c r="A419" s="12"/>
      <c r="B419" s="202"/>
      <c r="C419" s="203"/>
      <c r="D419" s="204" t="s">
        <v>72</v>
      </c>
      <c r="E419" s="216" t="s">
        <v>702</v>
      </c>
      <c r="F419" s="216" t="s">
        <v>703</v>
      </c>
      <c r="G419" s="203"/>
      <c r="H419" s="203"/>
      <c r="I419" s="206"/>
      <c r="J419" s="217">
        <f>BK419</f>
        <v>0</v>
      </c>
      <c r="K419" s="203"/>
      <c r="L419" s="208"/>
      <c r="M419" s="209"/>
      <c r="N419" s="210"/>
      <c r="O419" s="210"/>
      <c r="P419" s="211">
        <f>SUM(P420:P426)</f>
        <v>0</v>
      </c>
      <c r="Q419" s="210"/>
      <c r="R419" s="211">
        <f>SUM(R420:R426)</f>
        <v>0.20081749999999998</v>
      </c>
      <c r="S419" s="210"/>
      <c r="T419" s="212">
        <f>SUM(T420:T426)</f>
        <v>0</v>
      </c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R419" s="213" t="s">
        <v>83</v>
      </c>
      <c r="AT419" s="214" t="s">
        <v>72</v>
      </c>
      <c r="AU419" s="214" t="s">
        <v>81</v>
      </c>
      <c r="AY419" s="213" t="s">
        <v>154</v>
      </c>
      <c r="BK419" s="215">
        <f>SUM(BK420:BK426)</f>
        <v>0</v>
      </c>
    </row>
    <row r="420" s="2" customFormat="1" ht="24.15" customHeight="1">
      <c r="A420" s="38"/>
      <c r="B420" s="39"/>
      <c r="C420" s="218" t="s">
        <v>704</v>
      </c>
      <c r="D420" s="218" t="s">
        <v>156</v>
      </c>
      <c r="E420" s="219" t="s">
        <v>705</v>
      </c>
      <c r="F420" s="220" t="s">
        <v>706</v>
      </c>
      <c r="G420" s="221" t="s">
        <v>221</v>
      </c>
      <c r="H420" s="222">
        <v>401.63499999999999</v>
      </c>
      <c r="I420" s="223"/>
      <c r="J420" s="224">
        <f>ROUND(I420*H420,2)</f>
        <v>0</v>
      </c>
      <c r="K420" s="220" t="s">
        <v>160</v>
      </c>
      <c r="L420" s="44"/>
      <c r="M420" s="225" t="s">
        <v>1</v>
      </c>
      <c r="N420" s="226" t="s">
        <v>38</v>
      </c>
      <c r="O420" s="91"/>
      <c r="P420" s="227">
        <f>O420*H420</f>
        <v>0</v>
      </c>
      <c r="Q420" s="227">
        <v>0</v>
      </c>
      <c r="R420" s="227">
        <f>Q420*H420</f>
        <v>0</v>
      </c>
      <c r="S420" s="227">
        <v>0</v>
      </c>
      <c r="T420" s="228">
        <f>S420*H420</f>
        <v>0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229" t="s">
        <v>247</v>
      </c>
      <c r="AT420" s="229" t="s">
        <v>156</v>
      </c>
      <c r="AU420" s="229" t="s">
        <v>83</v>
      </c>
      <c r="AY420" s="17" t="s">
        <v>154</v>
      </c>
      <c r="BE420" s="230">
        <f>IF(N420="základní",J420,0)</f>
        <v>0</v>
      </c>
      <c r="BF420" s="230">
        <f>IF(N420="snížená",J420,0)</f>
        <v>0</v>
      </c>
      <c r="BG420" s="230">
        <f>IF(N420="zákl. přenesená",J420,0)</f>
        <v>0</v>
      </c>
      <c r="BH420" s="230">
        <f>IF(N420="sníž. přenesená",J420,0)</f>
        <v>0</v>
      </c>
      <c r="BI420" s="230">
        <f>IF(N420="nulová",J420,0)</f>
        <v>0</v>
      </c>
      <c r="BJ420" s="17" t="s">
        <v>81</v>
      </c>
      <c r="BK420" s="230">
        <f>ROUND(I420*H420,2)</f>
        <v>0</v>
      </c>
      <c r="BL420" s="17" t="s">
        <v>247</v>
      </c>
      <c r="BM420" s="229" t="s">
        <v>707</v>
      </c>
    </row>
    <row r="421" s="2" customFormat="1">
      <c r="A421" s="38"/>
      <c r="B421" s="39"/>
      <c r="C421" s="40"/>
      <c r="D421" s="231" t="s">
        <v>163</v>
      </c>
      <c r="E421" s="40"/>
      <c r="F421" s="232" t="s">
        <v>708</v>
      </c>
      <c r="G421" s="40"/>
      <c r="H421" s="40"/>
      <c r="I421" s="233"/>
      <c r="J421" s="40"/>
      <c r="K421" s="40"/>
      <c r="L421" s="44"/>
      <c r="M421" s="234"/>
      <c r="N421" s="235"/>
      <c r="O421" s="91"/>
      <c r="P421" s="91"/>
      <c r="Q421" s="91"/>
      <c r="R421" s="91"/>
      <c r="S421" s="91"/>
      <c r="T421" s="92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T421" s="17" t="s">
        <v>163</v>
      </c>
      <c r="AU421" s="17" t="s">
        <v>83</v>
      </c>
    </row>
    <row r="422" s="13" customFormat="1">
      <c r="A422" s="13"/>
      <c r="B422" s="236"/>
      <c r="C422" s="237"/>
      <c r="D422" s="231" t="s">
        <v>174</v>
      </c>
      <c r="E422" s="238" t="s">
        <v>1</v>
      </c>
      <c r="F422" s="239" t="s">
        <v>709</v>
      </c>
      <c r="G422" s="237"/>
      <c r="H422" s="240">
        <v>401.63499999999999</v>
      </c>
      <c r="I422" s="241"/>
      <c r="J422" s="237"/>
      <c r="K422" s="237"/>
      <c r="L422" s="242"/>
      <c r="M422" s="243"/>
      <c r="N422" s="244"/>
      <c r="O422" s="244"/>
      <c r="P422" s="244"/>
      <c r="Q422" s="244"/>
      <c r="R422" s="244"/>
      <c r="S422" s="244"/>
      <c r="T422" s="245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6" t="s">
        <v>174</v>
      </c>
      <c r="AU422" s="246" t="s">
        <v>83</v>
      </c>
      <c r="AV422" s="13" t="s">
        <v>83</v>
      </c>
      <c r="AW422" s="13" t="s">
        <v>30</v>
      </c>
      <c r="AX422" s="13" t="s">
        <v>81</v>
      </c>
      <c r="AY422" s="246" t="s">
        <v>154</v>
      </c>
    </row>
    <row r="423" s="2" customFormat="1" ht="33" customHeight="1">
      <c r="A423" s="38"/>
      <c r="B423" s="39"/>
      <c r="C423" s="218" t="s">
        <v>710</v>
      </c>
      <c r="D423" s="218" t="s">
        <v>156</v>
      </c>
      <c r="E423" s="219" t="s">
        <v>711</v>
      </c>
      <c r="F423" s="220" t="s">
        <v>712</v>
      </c>
      <c r="G423" s="221" t="s">
        <v>221</v>
      </c>
      <c r="H423" s="222">
        <v>401.63499999999999</v>
      </c>
      <c r="I423" s="223"/>
      <c r="J423" s="224">
        <f>ROUND(I423*H423,2)</f>
        <v>0</v>
      </c>
      <c r="K423" s="220" t="s">
        <v>160</v>
      </c>
      <c r="L423" s="44"/>
      <c r="M423" s="225" t="s">
        <v>1</v>
      </c>
      <c r="N423" s="226" t="s">
        <v>38</v>
      </c>
      <c r="O423" s="91"/>
      <c r="P423" s="227">
        <f>O423*H423</f>
        <v>0</v>
      </c>
      <c r="Q423" s="227">
        <v>0.00021000000000000001</v>
      </c>
      <c r="R423" s="227">
        <f>Q423*H423</f>
        <v>0.084343349999999997</v>
      </c>
      <c r="S423" s="227">
        <v>0</v>
      </c>
      <c r="T423" s="228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29" t="s">
        <v>247</v>
      </c>
      <c r="AT423" s="229" t="s">
        <v>156</v>
      </c>
      <c r="AU423" s="229" t="s">
        <v>83</v>
      </c>
      <c r="AY423" s="17" t="s">
        <v>154</v>
      </c>
      <c r="BE423" s="230">
        <f>IF(N423="základní",J423,0)</f>
        <v>0</v>
      </c>
      <c r="BF423" s="230">
        <f>IF(N423="snížená",J423,0)</f>
        <v>0</v>
      </c>
      <c r="BG423" s="230">
        <f>IF(N423="zákl. přenesená",J423,0)</f>
        <v>0</v>
      </c>
      <c r="BH423" s="230">
        <f>IF(N423="sníž. přenesená",J423,0)</f>
        <v>0</v>
      </c>
      <c r="BI423" s="230">
        <f>IF(N423="nulová",J423,0)</f>
        <v>0</v>
      </c>
      <c r="BJ423" s="17" t="s">
        <v>81</v>
      </c>
      <c r="BK423" s="230">
        <f>ROUND(I423*H423,2)</f>
        <v>0</v>
      </c>
      <c r="BL423" s="17" t="s">
        <v>247</v>
      </c>
      <c r="BM423" s="229" t="s">
        <v>713</v>
      </c>
    </row>
    <row r="424" s="2" customFormat="1">
      <c r="A424" s="38"/>
      <c r="B424" s="39"/>
      <c r="C424" s="40"/>
      <c r="D424" s="231" t="s">
        <v>163</v>
      </c>
      <c r="E424" s="40"/>
      <c r="F424" s="232" t="s">
        <v>714</v>
      </c>
      <c r="G424" s="40"/>
      <c r="H424" s="40"/>
      <c r="I424" s="233"/>
      <c r="J424" s="40"/>
      <c r="K424" s="40"/>
      <c r="L424" s="44"/>
      <c r="M424" s="234"/>
      <c r="N424" s="235"/>
      <c r="O424" s="91"/>
      <c r="P424" s="91"/>
      <c r="Q424" s="91"/>
      <c r="R424" s="91"/>
      <c r="S424" s="91"/>
      <c r="T424" s="92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T424" s="17" t="s">
        <v>163</v>
      </c>
      <c r="AU424" s="17" t="s">
        <v>83</v>
      </c>
    </row>
    <row r="425" s="2" customFormat="1" ht="24.15" customHeight="1">
      <c r="A425" s="38"/>
      <c r="B425" s="39"/>
      <c r="C425" s="218" t="s">
        <v>715</v>
      </c>
      <c r="D425" s="218" t="s">
        <v>156</v>
      </c>
      <c r="E425" s="219" t="s">
        <v>716</v>
      </c>
      <c r="F425" s="220" t="s">
        <v>717</v>
      </c>
      <c r="G425" s="221" t="s">
        <v>221</v>
      </c>
      <c r="H425" s="222">
        <v>401.63499999999999</v>
      </c>
      <c r="I425" s="223"/>
      <c r="J425" s="224">
        <f>ROUND(I425*H425,2)</f>
        <v>0</v>
      </c>
      <c r="K425" s="220" t="s">
        <v>160</v>
      </c>
      <c r="L425" s="44"/>
      <c r="M425" s="225" t="s">
        <v>1</v>
      </c>
      <c r="N425" s="226" t="s">
        <v>38</v>
      </c>
      <c r="O425" s="91"/>
      <c r="P425" s="227">
        <f>O425*H425</f>
        <v>0</v>
      </c>
      <c r="Q425" s="227">
        <v>0.00029</v>
      </c>
      <c r="R425" s="227">
        <f>Q425*H425</f>
        <v>0.11647415</v>
      </c>
      <c r="S425" s="227">
        <v>0</v>
      </c>
      <c r="T425" s="228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29" t="s">
        <v>247</v>
      </c>
      <c r="AT425" s="229" t="s">
        <v>156</v>
      </c>
      <c r="AU425" s="229" t="s">
        <v>83</v>
      </c>
      <c r="AY425" s="17" t="s">
        <v>154</v>
      </c>
      <c r="BE425" s="230">
        <f>IF(N425="základní",J425,0)</f>
        <v>0</v>
      </c>
      <c r="BF425" s="230">
        <f>IF(N425="snížená",J425,0)</f>
        <v>0</v>
      </c>
      <c r="BG425" s="230">
        <f>IF(N425="zákl. přenesená",J425,0)</f>
        <v>0</v>
      </c>
      <c r="BH425" s="230">
        <f>IF(N425="sníž. přenesená",J425,0)</f>
        <v>0</v>
      </c>
      <c r="BI425" s="230">
        <f>IF(N425="nulová",J425,0)</f>
        <v>0</v>
      </c>
      <c r="BJ425" s="17" t="s">
        <v>81</v>
      </c>
      <c r="BK425" s="230">
        <f>ROUND(I425*H425,2)</f>
        <v>0</v>
      </c>
      <c r="BL425" s="17" t="s">
        <v>247</v>
      </c>
      <c r="BM425" s="229" t="s">
        <v>718</v>
      </c>
    </row>
    <row r="426" s="2" customFormat="1">
      <c r="A426" s="38"/>
      <c r="B426" s="39"/>
      <c r="C426" s="40"/>
      <c r="D426" s="231" t="s">
        <v>163</v>
      </c>
      <c r="E426" s="40"/>
      <c r="F426" s="232" t="s">
        <v>719</v>
      </c>
      <c r="G426" s="40"/>
      <c r="H426" s="40"/>
      <c r="I426" s="233"/>
      <c r="J426" s="40"/>
      <c r="K426" s="40"/>
      <c r="L426" s="44"/>
      <c r="M426" s="280"/>
      <c r="N426" s="281"/>
      <c r="O426" s="282"/>
      <c r="P426" s="282"/>
      <c r="Q426" s="282"/>
      <c r="R426" s="282"/>
      <c r="S426" s="282"/>
      <c r="T426" s="283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17" t="s">
        <v>163</v>
      </c>
      <c r="AU426" s="17" t="s">
        <v>83</v>
      </c>
    </row>
    <row r="427" s="2" customFormat="1" ht="6.96" customHeight="1">
      <c r="A427" s="38"/>
      <c r="B427" s="66"/>
      <c r="C427" s="67"/>
      <c r="D427" s="67"/>
      <c r="E427" s="67"/>
      <c r="F427" s="67"/>
      <c r="G427" s="67"/>
      <c r="H427" s="67"/>
      <c r="I427" s="67"/>
      <c r="J427" s="67"/>
      <c r="K427" s="67"/>
      <c r="L427" s="44"/>
      <c r="M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</row>
  </sheetData>
  <sheetProtection sheet="1" autoFilter="0" formatColumns="0" formatRows="0" objects="1" scenarios="1" spinCount="100000" saltValue="27Ntmmld7GY3fBSJWJuXDsUtC1GJVnnpPz+IUcnVh3TUWiXdFaXIvhNTK4ic/SmqXqi8aOPZY0lTBo/+V+d/KA==" hashValue="VA+ZGHFBOLTtCNmy6QyYSm/bzAdsl/gn2/V/zrDP27ycho+YmVN3rsbyqVliDGiymNR3QKPrB0KI3YKbQsSojw==" algorithmName="SHA-512" password="CC35"/>
  <autoFilter ref="C132:K426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114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Frigoexim, SO 105 Kotelna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115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720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13. 1. 2026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ROUND((SUM(BE121:BE205)),  2)</f>
        <v>0</v>
      </c>
      <c r="G33" s="38"/>
      <c r="H33" s="38"/>
      <c r="I33" s="155">
        <v>0.20999999999999999</v>
      </c>
      <c r="J33" s="154">
        <f>ROUND(((SUM(BE121:BE205))*I33),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ROUND((SUM(BF121:BF205)),  2)</f>
        <v>0</v>
      </c>
      <c r="G34" s="38"/>
      <c r="H34" s="38"/>
      <c r="I34" s="155">
        <v>0.12</v>
      </c>
      <c r="J34" s="154">
        <f>ROUND(((SUM(BF121:BF205))*I34),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ROUND((SUM(BG121:BG205)),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ROUND((SUM(BH121:BH205)),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ROUND((SUM(BI121:BI205)),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Frigoexim, SO 105 Kotelna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115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02 - Přípojky vody a kanalizace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13. 1. 2026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118</v>
      </c>
      <c r="D94" s="176"/>
      <c r="E94" s="176"/>
      <c r="F94" s="176"/>
      <c r="G94" s="176"/>
      <c r="H94" s="176"/>
      <c r="I94" s="176"/>
      <c r="J94" s="177" t="s">
        <v>119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120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121</v>
      </c>
    </row>
    <row r="97" s="9" customFormat="1" ht="24.96" customHeight="1">
      <c r="A97" s="9"/>
      <c r="B97" s="179"/>
      <c r="C97" s="180"/>
      <c r="D97" s="181" t="s">
        <v>122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123</v>
      </c>
      <c r="E98" s="188"/>
      <c r="F98" s="188"/>
      <c r="G98" s="188"/>
      <c r="H98" s="188"/>
      <c r="I98" s="188"/>
      <c r="J98" s="189">
        <f>J123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126</v>
      </c>
      <c r="E99" s="188"/>
      <c r="F99" s="188"/>
      <c r="G99" s="188"/>
      <c r="H99" s="188"/>
      <c r="I99" s="188"/>
      <c r="J99" s="189">
        <f>J152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721</v>
      </c>
      <c r="E100" s="188"/>
      <c r="F100" s="188"/>
      <c r="G100" s="188"/>
      <c r="H100" s="188"/>
      <c r="I100" s="188"/>
      <c r="J100" s="189">
        <f>J158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130</v>
      </c>
      <c r="E101" s="188"/>
      <c r="F101" s="188"/>
      <c r="G101" s="188"/>
      <c r="H101" s="188"/>
      <c r="I101" s="188"/>
      <c r="J101" s="189">
        <f>J203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139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74" t="str">
        <f>E7</f>
        <v>Frigoexim, SO 105 Kotelna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115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02 - Přípojky vody a kanalizace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 xml:space="preserve"> </v>
      </c>
      <c r="G115" s="40"/>
      <c r="H115" s="40"/>
      <c r="I115" s="32" t="s">
        <v>22</v>
      </c>
      <c r="J115" s="79" t="str">
        <f>IF(J12="","",J12)</f>
        <v>13. 1. 2026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E15</f>
        <v xml:space="preserve"> </v>
      </c>
      <c r="G117" s="40"/>
      <c r="H117" s="40"/>
      <c r="I117" s="32" t="s">
        <v>29</v>
      </c>
      <c r="J117" s="36" t="str">
        <f>E21</f>
        <v xml:space="preserve"> 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27</v>
      </c>
      <c r="D118" s="40"/>
      <c r="E118" s="40"/>
      <c r="F118" s="27" t="str">
        <f>IF(E18="","",E18)</f>
        <v>Vyplň údaj</v>
      </c>
      <c r="G118" s="40"/>
      <c r="H118" s="40"/>
      <c r="I118" s="32" t="s">
        <v>31</v>
      </c>
      <c r="J118" s="36" t="str">
        <f>E24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1"/>
      <c r="B120" s="192"/>
      <c r="C120" s="193" t="s">
        <v>140</v>
      </c>
      <c r="D120" s="194" t="s">
        <v>58</v>
      </c>
      <c r="E120" s="194" t="s">
        <v>54</v>
      </c>
      <c r="F120" s="194" t="s">
        <v>55</v>
      </c>
      <c r="G120" s="194" t="s">
        <v>141</v>
      </c>
      <c r="H120" s="194" t="s">
        <v>142</v>
      </c>
      <c r="I120" s="194" t="s">
        <v>143</v>
      </c>
      <c r="J120" s="194" t="s">
        <v>119</v>
      </c>
      <c r="K120" s="195" t="s">
        <v>144</v>
      </c>
      <c r="L120" s="196"/>
      <c r="M120" s="100" t="s">
        <v>1</v>
      </c>
      <c r="N120" s="101" t="s">
        <v>37</v>
      </c>
      <c r="O120" s="101" t="s">
        <v>145</v>
      </c>
      <c r="P120" s="101" t="s">
        <v>146</v>
      </c>
      <c r="Q120" s="101" t="s">
        <v>147</v>
      </c>
      <c r="R120" s="101" t="s">
        <v>148</v>
      </c>
      <c r="S120" s="101" t="s">
        <v>149</v>
      </c>
      <c r="T120" s="102" t="s">
        <v>150</v>
      </c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</row>
    <row r="121" s="2" customFormat="1" ht="22.8" customHeight="1">
      <c r="A121" s="38"/>
      <c r="B121" s="39"/>
      <c r="C121" s="107" t="s">
        <v>151</v>
      </c>
      <c r="D121" s="40"/>
      <c r="E121" s="40"/>
      <c r="F121" s="40"/>
      <c r="G121" s="40"/>
      <c r="H121" s="40"/>
      <c r="I121" s="40"/>
      <c r="J121" s="197">
        <f>BK121</f>
        <v>0</v>
      </c>
      <c r="K121" s="40"/>
      <c r="L121" s="44"/>
      <c r="M121" s="103"/>
      <c r="N121" s="198"/>
      <c r="O121" s="104"/>
      <c r="P121" s="199">
        <f>P122</f>
        <v>0</v>
      </c>
      <c r="Q121" s="104"/>
      <c r="R121" s="199">
        <f>R122</f>
        <v>16.583642699999999</v>
      </c>
      <c r="S121" s="104"/>
      <c r="T121" s="200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72</v>
      </c>
      <c r="AU121" s="17" t="s">
        <v>121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72</v>
      </c>
      <c r="E122" s="205" t="s">
        <v>152</v>
      </c>
      <c r="F122" s="205" t="s">
        <v>153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P123+P152+P158+P203</f>
        <v>0</v>
      </c>
      <c r="Q122" s="210"/>
      <c r="R122" s="211">
        <f>R123+R152+R158+R203</f>
        <v>16.583642699999999</v>
      </c>
      <c r="S122" s="210"/>
      <c r="T122" s="212">
        <f>T123+T152+T158+T203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81</v>
      </c>
      <c r="AT122" s="214" t="s">
        <v>72</v>
      </c>
      <c r="AU122" s="214" t="s">
        <v>73</v>
      </c>
      <c r="AY122" s="213" t="s">
        <v>154</v>
      </c>
      <c r="BK122" s="215">
        <f>BK123+BK152+BK158+BK203</f>
        <v>0</v>
      </c>
    </row>
    <row r="123" s="12" customFormat="1" ht="22.8" customHeight="1">
      <c r="A123" s="12"/>
      <c r="B123" s="202"/>
      <c r="C123" s="203"/>
      <c r="D123" s="204" t="s">
        <v>72</v>
      </c>
      <c r="E123" s="216" t="s">
        <v>81</v>
      </c>
      <c r="F123" s="216" t="s">
        <v>155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SUM(P124:P151)</f>
        <v>0</v>
      </c>
      <c r="Q123" s="210"/>
      <c r="R123" s="211">
        <f>SUM(R124:R151)</f>
        <v>12.02</v>
      </c>
      <c r="S123" s="210"/>
      <c r="T123" s="212">
        <f>SUM(T124:T151)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81</v>
      </c>
      <c r="AT123" s="214" t="s">
        <v>72</v>
      </c>
      <c r="AU123" s="214" t="s">
        <v>81</v>
      </c>
      <c r="AY123" s="213" t="s">
        <v>154</v>
      </c>
      <c r="BK123" s="215">
        <f>SUM(BK124:BK151)</f>
        <v>0</v>
      </c>
    </row>
    <row r="124" s="2" customFormat="1" ht="33" customHeight="1">
      <c r="A124" s="38"/>
      <c r="B124" s="39"/>
      <c r="C124" s="218" t="s">
        <v>81</v>
      </c>
      <c r="D124" s="218" t="s">
        <v>156</v>
      </c>
      <c r="E124" s="219" t="s">
        <v>722</v>
      </c>
      <c r="F124" s="220" t="s">
        <v>723</v>
      </c>
      <c r="G124" s="221" t="s">
        <v>159</v>
      </c>
      <c r="H124" s="222">
        <v>1.5</v>
      </c>
      <c r="I124" s="223"/>
      <c r="J124" s="224">
        <f>ROUND(I124*H124,2)</f>
        <v>0</v>
      </c>
      <c r="K124" s="220" t="s">
        <v>160</v>
      </c>
      <c r="L124" s="44"/>
      <c r="M124" s="225" t="s">
        <v>1</v>
      </c>
      <c r="N124" s="226" t="s">
        <v>38</v>
      </c>
      <c r="O124" s="91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9" t="s">
        <v>161</v>
      </c>
      <c r="AT124" s="229" t="s">
        <v>156</v>
      </c>
      <c r="AU124" s="229" t="s">
        <v>83</v>
      </c>
      <c r="AY124" s="17" t="s">
        <v>154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7" t="s">
        <v>81</v>
      </c>
      <c r="BK124" s="230">
        <f>ROUND(I124*H124,2)</f>
        <v>0</v>
      </c>
      <c r="BL124" s="17" t="s">
        <v>161</v>
      </c>
      <c r="BM124" s="229" t="s">
        <v>724</v>
      </c>
    </row>
    <row r="125" s="2" customFormat="1">
      <c r="A125" s="38"/>
      <c r="B125" s="39"/>
      <c r="C125" s="40"/>
      <c r="D125" s="231" t="s">
        <v>163</v>
      </c>
      <c r="E125" s="40"/>
      <c r="F125" s="232" t="s">
        <v>725</v>
      </c>
      <c r="G125" s="40"/>
      <c r="H125" s="40"/>
      <c r="I125" s="233"/>
      <c r="J125" s="40"/>
      <c r="K125" s="40"/>
      <c r="L125" s="44"/>
      <c r="M125" s="234"/>
      <c r="N125" s="235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163</v>
      </c>
      <c r="AU125" s="17" t="s">
        <v>83</v>
      </c>
    </row>
    <row r="126" s="2" customFormat="1" ht="33" customHeight="1">
      <c r="A126" s="38"/>
      <c r="B126" s="39"/>
      <c r="C126" s="218" t="s">
        <v>83</v>
      </c>
      <c r="D126" s="218" t="s">
        <v>156</v>
      </c>
      <c r="E126" s="219" t="s">
        <v>726</v>
      </c>
      <c r="F126" s="220" t="s">
        <v>727</v>
      </c>
      <c r="G126" s="221" t="s">
        <v>159</v>
      </c>
      <c r="H126" s="222">
        <v>26.945</v>
      </c>
      <c r="I126" s="223"/>
      <c r="J126" s="224">
        <f>ROUND(I126*H126,2)</f>
        <v>0</v>
      </c>
      <c r="K126" s="220" t="s">
        <v>160</v>
      </c>
      <c r="L126" s="44"/>
      <c r="M126" s="225" t="s">
        <v>1</v>
      </c>
      <c r="N126" s="226" t="s">
        <v>38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161</v>
      </c>
      <c r="AT126" s="229" t="s">
        <v>156</v>
      </c>
      <c r="AU126" s="229" t="s">
        <v>83</v>
      </c>
      <c r="AY126" s="17" t="s">
        <v>154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81</v>
      </c>
      <c r="BK126" s="230">
        <f>ROUND(I126*H126,2)</f>
        <v>0</v>
      </c>
      <c r="BL126" s="17" t="s">
        <v>161</v>
      </c>
      <c r="BM126" s="229" t="s">
        <v>728</v>
      </c>
    </row>
    <row r="127" s="2" customFormat="1">
      <c r="A127" s="38"/>
      <c r="B127" s="39"/>
      <c r="C127" s="40"/>
      <c r="D127" s="231" t="s">
        <v>163</v>
      </c>
      <c r="E127" s="40"/>
      <c r="F127" s="232" t="s">
        <v>729</v>
      </c>
      <c r="G127" s="40"/>
      <c r="H127" s="40"/>
      <c r="I127" s="233"/>
      <c r="J127" s="40"/>
      <c r="K127" s="40"/>
      <c r="L127" s="44"/>
      <c r="M127" s="234"/>
      <c r="N127" s="235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163</v>
      </c>
      <c r="AU127" s="17" t="s">
        <v>83</v>
      </c>
    </row>
    <row r="128" s="13" customFormat="1">
      <c r="A128" s="13"/>
      <c r="B128" s="236"/>
      <c r="C128" s="237"/>
      <c r="D128" s="231" t="s">
        <v>174</v>
      </c>
      <c r="E128" s="238" t="s">
        <v>1</v>
      </c>
      <c r="F128" s="239" t="s">
        <v>730</v>
      </c>
      <c r="G128" s="237"/>
      <c r="H128" s="240">
        <v>11.925000000000001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6" t="s">
        <v>174</v>
      </c>
      <c r="AU128" s="246" t="s">
        <v>83</v>
      </c>
      <c r="AV128" s="13" t="s">
        <v>83</v>
      </c>
      <c r="AW128" s="13" t="s">
        <v>30</v>
      </c>
      <c r="AX128" s="13" t="s">
        <v>73</v>
      </c>
      <c r="AY128" s="246" t="s">
        <v>154</v>
      </c>
    </row>
    <row r="129" s="13" customFormat="1">
      <c r="A129" s="13"/>
      <c r="B129" s="236"/>
      <c r="C129" s="237"/>
      <c r="D129" s="231" t="s">
        <v>174</v>
      </c>
      <c r="E129" s="238" t="s">
        <v>1</v>
      </c>
      <c r="F129" s="239" t="s">
        <v>731</v>
      </c>
      <c r="G129" s="237"/>
      <c r="H129" s="240">
        <v>6.7199999999999998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6" t="s">
        <v>174</v>
      </c>
      <c r="AU129" s="246" t="s">
        <v>83</v>
      </c>
      <c r="AV129" s="13" t="s">
        <v>83</v>
      </c>
      <c r="AW129" s="13" t="s">
        <v>30</v>
      </c>
      <c r="AX129" s="13" t="s">
        <v>73</v>
      </c>
      <c r="AY129" s="246" t="s">
        <v>154</v>
      </c>
    </row>
    <row r="130" s="13" customFormat="1">
      <c r="A130" s="13"/>
      <c r="B130" s="236"/>
      <c r="C130" s="237"/>
      <c r="D130" s="231" t="s">
        <v>174</v>
      </c>
      <c r="E130" s="238" t="s">
        <v>1</v>
      </c>
      <c r="F130" s="239" t="s">
        <v>732</v>
      </c>
      <c r="G130" s="237"/>
      <c r="H130" s="240">
        <v>8.3000000000000007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6" t="s">
        <v>174</v>
      </c>
      <c r="AU130" s="246" t="s">
        <v>83</v>
      </c>
      <c r="AV130" s="13" t="s">
        <v>83</v>
      </c>
      <c r="AW130" s="13" t="s">
        <v>30</v>
      </c>
      <c r="AX130" s="13" t="s">
        <v>73</v>
      </c>
      <c r="AY130" s="246" t="s">
        <v>154</v>
      </c>
    </row>
    <row r="131" s="14" customFormat="1">
      <c r="A131" s="14"/>
      <c r="B131" s="247"/>
      <c r="C131" s="248"/>
      <c r="D131" s="231" t="s">
        <v>174</v>
      </c>
      <c r="E131" s="249" t="s">
        <v>1</v>
      </c>
      <c r="F131" s="250" t="s">
        <v>187</v>
      </c>
      <c r="G131" s="248"/>
      <c r="H131" s="251">
        <v>26.945</v>
      </c>
      <c r="I131" s="252"/>
      <c r="J131" s="248"/>
      <c r="K131" s="248"/>
      <c r="L131" s="253"/>
      <c r="M131" s="254"/>
      <c r="N131" s="255"/>
      <c r="O131" s="255"/>
      <c r="P131" s="255"/>
      <c r="Q131" s="255"/>
      <c r="R131" s="255"/>
      <c r="S131" s="255"/>
      <c r="T131" s="25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7" t="s">
        <v>174</v>
      </c>
      <c r="AU131" s="257" t="s">
        <v>83</v>
      </c>
      <c r="AV131" s="14" t="s">
        <v>161</v>
      </c>
      <c r="AW131" s="14" t="s">
        <v>30</v>
      </c>
      <c r="AX131" s="14" t="s">
        <v>81</v>
      </c>
      <c r="AY131" s="257" t="s">
        <v>154</v>
      </c>
    </row>
    <row r="132" s="2" customFormat="1" ht="24.15" customHeight="1">
      <c r="A132" s="38"/>
      <c r="B132" s="39"/>
      <c r="C132" s="218" t="s">
        <v>169</v>
      </c>
      <c r="D132" s="218" t="s">
        <v>156</v>
      </c>
      <c r="E132" s="219" t="s">
        <v>176</v>
      </c>
      <c r="F132" s="220" t="s">
        <v>177</v>
      </c>
      <c r="G132" s="221" t="s">
        <v>159</v>
      </c>
      <c r="H132" s="222">
        <v>10.731</v>
      </c>
      <c r="I132" s="223"/>
      <c r="J132" s="224">
        <f>ROUND(I132*H132,2)</f>
        <v>0</v>
      </c>
      <c r="K132" s="220" t="s">
        <v>1</v>
      </c>
      <c r="L132" s="44"/>
      <c r="M132" s="225" t="s">
        <v>1</v>
      </c>
      <c r="N132" s="226" t="s">
        <v>38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161</v>
      </c>
      <c r="AT132" s="229" t="s">
        <v>156</v>
      </c>
      <c r="AU132" s="229" t="s">
        <v>83</v>
      </c>
      <c r="AY132" s="17" t="s">
        <v>154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81</v>
      </c>
      <c r="BK132" s="230">
        <f>ROUND(I132*H132,2)</f>
        <v>0</v>
      </c>
      <c r="BL132" s="17" t="s">
        <v>161</v>
      </c>
      <c r="BM132" s="229" t="s">
        <v>733</v>
      </c>
    </row>
    <row r="133" s="2" customFormat="1">
      <c r="A133" s="38"/>
      <c r="B133" s="39"/>
      <c r="C133" s="40"/>
      <c r="D133" s="231" t="s">
        <v>163</v>
      </c>
      <c r="E133" s="40"/>
      <c r="F133" s="232" t="s">
        <v>177</v>
      </c>
      <c r="G133" s="40"/>
      <c r="H133" s="40"/>
      <c r="I133" s="233"/>
      <c r="J133" s="40"/>
      <c r="K133" s="40"/>
      <c r="L133" s="44"/>
      <c r="M133" s="234"/>
      <c r="N133" s="235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163</v>
      </c>
      <c r="AU133" s="17" t="s">
        <v>83</v>
      </c>
    </row>
    <row r="134" s="13" customFormat="1">
      <c r="A134" s="13"/>
      <c r="B134" s="236"/>
      <c r="C134" s="237"/>
      <c r="D134" s="231" t="s">
        <v>174</v>
      </c>
      <c r="E134" s="238" t="s">
        <v>1</v>
      </c>
      <c r="F134" s="239" t="s">
        <v>734</v>
      </c>
      <c r="G134" s="237"/>
      <c r="H134" s="240">
        <v>10.731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6" t="s">
        <v>174</v>
      </c>
      <c r="AU134" s="246" t="s">
        <v>83</v>
      </c>
      <c r="AV134" s="13" t="s">
        <v>83</v>
      </c>
      <c r="AW134" s="13" t="s">
        <v>30</v>
      </c>
      <c r="AX134" s="13" t="s">
        <v>81</v>
      </c>
      <c r="AY134" s="246" t="s">
        <v>154</v>
      </c>
    </row>
    <row r="135" s="2" customFormat="1" ht="24.15" customHeight="1">
      <c r="A135" s="38"/>
      <c r="B135" s="39"/>
      <c r="C135" s="218" t="s">
        <v>161</v>
      </c>
      <c r="D135" s="218" t="s">
        <v>156</v>
      </c>
      <c r="E135" s="219" t="s">
        <v>735</v>
      </c>
      <c r="F135" s="220" t="s">
        <v>736</v>
      </c>
      <c r="G135" s="221" t="s">
        <v>159</v>
      </c>
      <c r="H135" s="222">
        <v>17.713999999999999</v>
      </c>
      <c r="I135" s="223"/>
      <c r="J135" s="224">
        <f>ROUND(I135*H135,2)</f>
        <v>0</v>
      </c>
      <c r="K135" s="220" t="s">
        <v>160</v>
      </c>
      <c r="L135" s="44"/>
      <c r="M135" s="225" t="s">
        <v>1</v>
      </c>
      <c r="N135" s="226" t="s">
        <v>38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161</v>
      </c>
      <c r="AT135" s="229" t="s">
        <v>156</v>
      </c>
      <c r="AU135" s="229" t="s">
        <v>83</v>
      </c>
      <c r="AY135" s="17" t="s">
        <v>154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81</v>
      </c>
      <c r="BK135" s="230">
        <f>ROUND(I135*H135,2)</f>
        <v>0</v>
      </c>
      <c r="BL135" s="17" t="s">
        <v>161</v>
      </c>
      <c r="BM135" s="229" t="s">
        <v>737</v>
      </c>
    </row>
    <row r="136" s="2" customFormat="1">
      <c r="A136" s="38"/>
      <c r="B136" s="39"/>
      <c r="C136" s="40"/>
      <c r="D136" s="231" t="s">
        <v>163</v>
      </c>
      <c r="E136" s="40"/>
      <c r="F136" s="232" t="s">
        <v>738</v>
      </c>
      <c r="G136" s="40"/>
      <c r="H136" s="40"/>
      <c r="I136" s="233"/>
      <c r="J136" s="40"/>
      <c r="K136" s="40"/>
      <c r="L136" s="44"/>
      <c r="M136" s="234"/>
      <c r="N136" s="23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163</v>
      </c>
      <c r="AU136" s="17" t="s">
        <v>83</v>
      </c>
    </row>
    <row r="137" s="13" customFormat="1">
      <c r="A137" s="13"/>
      <c r="B137" s="236"/>
      <c r="C137" s="237"/>
      <c r="D137" s="231" t="s">
        <v>174</v>
      </c>
      <c r="E137" s="238" t="s">
        <v>1</v>
      </c>
      <c r="F137" s="239" t="s">
        <v>739</v>
      </c>
      <c r="G137" s="237"/>
      <c r="H137" s="240">
        <v>28.445</v>
      </c>
      <c r="I137" s="241"/>
      <c r="J137" s="237"/>
      <c r="K137" s="237"/>
      <c r="L137" s="242"/>
      <c r="M137" s="243"/>
      <c r="N137" s="244"/>
      <c r="O137" s="244"/>
      <c r="P137" s="244"/>
      <c r="Q137" s="244"/>
      <c r="R137" s="244"/>
      <c r="S137" s="244"/>
      <c r="T137" s="24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6" t="s">
        <v>174</v>
      </c>
      <c r="AU137" s="246" t="s">
        <v>83</v>
      </c>
      <c r="AV137" s="13" t="s">
        <v>83</v>
      </c>
      <c r="AW137" s="13" t="s">
        <v>30</v>
      </c>
      <c r="AX137" s="13" t="s">
        <v>73</v>
      </c>
      <c r="AY137" s="246" t="s">
        <v>154</v>
      </c>
    </row>
    <row r="138" s="13" customFormat="1">
      <c r="A138" s="13"/>
      <c r="B138" s="236"/>
      <c r="C138" s="237"/>
      <c r="D138" s="231" t="s">
        <v>174</v>
      </c>
      <c r="E138" s="238" t="s">
        <v>1</v>
      </c>
      <c r="F138" s="239" t="s">
        <v>740</v>
      </c>
      <c r="G138" s="237"/>
      <c r="H138" s="240">
        <v>-7.4699999999999998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6" t="s">
        <v>174</v>
      </c>
      <c r="AU138" s="246" t="s">
        <v>83</v>
      </c>
      <c r="AV138" s="13" t="s">
        <v>83</v>
      </c>
      <c r="AW138" s="13" t="s">
        <v>30</v>
      </c>
      <c r="AX138" s="13" t="s">
        <v>73</v>
      </c>
      <c r="AY138" s="246" t="s">
        <v>154</v>
      </c>
    </row>
    <row r="139" s="13" customFormat="1">
      <c r="A139" s="13"/>
      <c r="B139" s="236"/>
      <c r="C139" s="237"/>
      <c r="D139" s="231" t="s">
        <v>174</v>
      </c>
      <c r="E139" s="238" t="s">
        <v>1</v>
      </c>
      <c r="F139" s="239" t="s">
        <v>741</v>
      </c>
      <c r="G139" s="237"/>
      <c r="H139" s="240">
        <v>-3.2610000000000001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6" t="s">
        <v>174</v>
      </c>
      <c r="AU139" s="246" t="s">
        <v>83</v>
      </c>
      <c r="AV139" s="13" t="s">
        <v>83</v>
      </c>
      <c r="AW139" s="13" t="s">
        <v>30</v>
      </c>
      <c r="AX139" s="13" t="s">
        <v>73</v>
      </c>
      <c r="AY139" s="246" t="s">
        <v>154</v>
      </c>
    </row>
    <row r="140" s="14" customFormat="1">
      <c r="A140" s="14"/>
      <c r="B140" s="247"/>
      <c r="C140" s="248"/>
      <c r="D140" s="231" t="s">
        <v>174</v>
      </c>
      <c r="E140" s="249" t="s">
        <v>1</v>
      </c>
      <c r="F140" s="250" t="s">
        <v>187</v>
      </c>
      <c r="G140" s="248"/>
      <c r="H140" s="251">
        <v>17.714000000000002</v>
      </c>
      <c r="I140" s="252"/>
      <c r="J140" s="248"/>
      <c r="K140" s="248"/>
      <c r="L140" s="253"/>
      <c r="M140" s="254"/>
      <c r="N140" s="255"/>
      <c r="O140" s="255"/>
      <c r="P140" s="255"/>
      <c r="Q140" s="255"/>
      <c r="R140" s="255"/>
      <c r="S140" s="255"/>
      <c r="T140" s="25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7" t="s">
        <v>174</v>
      </c>
      <c r="AU140" s="257" t="s">
        <v>83</v>
      </c>
      <c r="AV140" s="14" t="s">
        <v>161</v>
      </c>
      <c r="AW140" s="14" t="s">
        <v>30</v>
      </c>
      <c r="AX140" s="14" t="s">
        <v>81</v>
      </c>
      <c r="AY140" s="257" t="s">
        <v>154</v>
      </c>
    </row>
    <row r="141" s="2" customFormat="1" ht="24.15" customHeight="1">
      <c r="A141" s="38"/>
      <c r="B141" s="39"/>
      <c r="C141" s="218" t="s">
        <v>180</v>
      </c>
      <c r="D141" s="218" t="s">
        <v>156</v>
      </c>
      <c r="E141" s="219" t="s">
        <v>742</v>
      </c>
      <c r="F141" s="220" t="s">
        <v>743</v>
      </c>
      <c r="G141" s="221" t="s">
        <v>159</v>
      </c>
      <c r="H141" s="222">
        <v>6.0099999999999998</v>
      </c>
      <c r="I141" s="223"/>
      <c r="J141" s="224">
        <f>ROUND(I141*H141,2)</f>
        <v>0</v>
      </c>
      <c r="K141" s="220" t="s">
        <v>160</v>
      </c>
      <c r="L141" s="44"/>
      <c r="M141" s="225" t="s">
        <v>1</v>
      </c>
      <c r="N141" s="226" t="s">
        <v>38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161</v>
      </c>
      <c r="AT141" s="229" t="s">
        <v>156</v>
      </c>
      <c r="AU141" s="229" t="s">
        <v>83</v>
      </c>
      <c r="AY141" s="17" t="s">
        <v>154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81</v>
      </c>
      <c r="BK141" s="230">
        <f>ROUND(I141*H141,2)</f>
        <v>0</v>
      </c>
      <c r="BL141" s="17" t="s">
        <v>161</v>
      </c>
      <c r="BM141" s="229" t="s">
        <v>744</v>
      </c>
    </row>
    <row r="142" s="2" customFormat="1">
      <c r="A142" s="38"/>
      <c r="B142" s="39"/>
      <c r="C142" s="40"/>
      <c r="D142" s="231" t="s">
        <v>163</v>
      </c>
      <c r="E142" s="40"/>
      <c r="F142" s="232" t="s">
        <v>745</v>
      </c>
      <c r="G142" s="40"/>
      <c r="H142" s="40"/>
      <c r="I142" s="233"/>
      <c r="J142" s="40"/>
      <c r="K142" s="40"/>
      <c r="L142" s="44"/>
      <c r="M142" s="234"/>
      <c r="N142" s="235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163</v>
      </c>
      <c r="AU142" s="17" t="s">
        <v>83</v>
      </c>
    </row>
    <row r="143" s="13" customFormat="1">
      <c r="A143" s="13"/>
      <c r="B143" s="236"/>
      <c r="C143" s="237"/>
      <c r="D143" s="231" t="s">
        <v>174</v>
      </c>
      <c r="E143" s="238" t="s">
        <v>1</v>
      </c>
      <c r="F143" s="239" t="s">
        <v>746</v>
      </c>
      <c r="G143" s="237"/>
      <c r="H143" s="240">
        <v>4.0499999999999998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6" t="s">
        <v>174</v>
      </c>
      <c r="AU143" s="246" t="s">
        <v>83</v>
      </c>
      <c r="AV143" s="13" t="s">
        <v>83</v>
      </c>
      <c r="AW143" s="13" t="s">
        <v>30</v>
      </c>
      <c r="AX143" s="13" t="s">
        <v>73</v>
      </c>
      <c r="AY143" s="246" t="s">
        <v>154</v>
      </c>
    </row>
    <row r="144" s="13" customFormat="1">
      <c r="A144" s="13"/>
      <c r="B144" s="236"/>
      <c r="C144" s="237"/>
      <c r="D144" s="231" t="s">
        <v>174</v>
      </c>
      <c r="E144" s="238" t="s">
        <v>1</v>
      </c>
      <c r="F144" s="239" t="s">
        <v>747</v>
      </c>
      <c r="G144" s="237"/>
      <c r="H144" s="240">
        <v>1.96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6" t="s">
        <v>174</v>
      </c>
      <c r="AU144" s="246" t="s">
        <v>83</v>
      </c>
      <c r="AV144" s="13" t="s">
        <v>83</v>
      </c>
      <c r="AW144" s="13" t="s">
        <v>30</v>
      </c>
      <c r="AX144" s="13" t="s">
        <v>73</v>
      </c>
      <c r="AY144" s="246" t="s">
        <v>154</v>
      </c>
    </row>
    <row r="145" s="14" customFormat="1">
      <c r="A145" s="14"/>
      <c r="B145" s="247"/>
      <c r="C145" s="248"/>
      <c r="D145" s="231" t="s">
        <v>174</v>
      </c>
      <c r="E145" s="249" t="s">
        <v>1</v>
      </c>
      <c r="F145" s="250" t="s">
        <v>187</v>
      </c>
      <c r="G145" s="248"/>
      <c r="H145" s="251">
        <v>6.0099999999999998</v>
      </c>
      <c r="I145" s="252"/>
      <c r="J145" s="248"/>
      <c r="K145" s="248"/>
      <c r="L145" s="253"/>
      <c r="M145" s="254"/>
      <c r="N145" s="255"/>
      <c r="O145" s="255"/>
      <c r="P145" s="255"/>
      <c r="Q145" s="255"/>
      <c r="R145" s="255"/>
      <c r="S145" s="255"/>
      <c r="T145" s="25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7" t="s">
        <v>174</v>
      </c>
      <c r="AU145" s="257" t="s">
        <v>83</v>
      </c>
      <c r="AV145" s="14" t="s">
        <v>161</v>
      </c>
      <c r="AW145" s="14" t="s">
        <v>30</v>
      </c>
      <c r="AX145" s="14" t="s">
        <v>81</v>
      </c>
      <c r="AY145" s="257" t="s">
        <v>154</v>
      </c>
    </row>
    <row r="146" s="2" customFormat="1" ht="16.5" customHeight="1">
      <c r="A146" s="38"/>
      <c r="B146" s="39"/>
      <c r="C146" s="258" t="s">
        <v>188</v>
      </c>
      <c r="D146" s="258" t="s">
        <v>248</v>
      </c>
      <c r="E146" s="259" t="s">
        <v>748</v>
      </c>
      <c r="F146" s="260" t="s">
        <v>749</v>
      </c>
      <c r="G146" s="261" t="s">
        <v>203</v>
      </c>
      <c r="H146" s="262">
        <v>12.02</v>
      </c>
      <c r="I146" s="263"/>
      <c r="J146" s="264">
        <f>ROUND(I146*H146,2)</f>
        <v>0</v>
      </c>
      <c r="K146" s="260" t="s">
        <v>160</v>
      </c>
      <c r="L146" s="265"/>
      <c r="M146" s="266" t="s">
        <v>1</v>
      </c>
      <c r="N146" s="267" t="s">
        <v>38</v>
      </c>
      <c r="O146" s="91"/>
      <c r="P146" s="227">
        <f>O146*H146</f>
        <v>0</v>
      </c>
      <c r="Q146" s="227">
        <v>1</v>
      </c>
      <c r="R146" s="227">
        <f>Q146*H146</f>
        <v>12.02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200</v>
      </c>
      <c r="AT146" s="229" t="s">
        <v>248</v>
      </c>
      <c r="AU146" s="229" t="s">
        <v>83</v>
      </c>
      <c r="AY146" s="17" t="s">
        <v>154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81</v>
      </c>
      <c r="BK146" s="230">
        <f>ROUND(I146*H146,2)</f>
        <v>0</v>
      </c>
      <c r="BL146" s="17" t="s">
        <v>161</v>
      </c>
      <c r="BM146" s="229" t="s">
        <v>750</v>
      </c>
    </row>
    <row r="147" s="2" customFormat="1">
      <c r="A147" s="38"/>
      <c r="B147" s="39"/>
      <c r="C147" s="40"/>
      <c r="D147" s="231" t="s">
        <v>163</v>
      </c>
      <c r="E147" s="40"/>
      <c r="F147" s="232" t="s">
        <v>749</v>
      </c>
      <c r="G147" s="40"/>
      <c r="H147" s="40"/>
      <c r="I147" s="233"/>
      <c r="J147" s="40"/>
      <c r="K147" s="40"/>
      <c r="L147" s="44"/>
      <c r="M147" s="234"/>
      <c r="N147" s="235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163</v>
      </c>
      <c r="AU147" s="17" t="s">
        <v>83</v>
      </c>
    </row>
    <row r="148" s="13" customFormat="1">
      <c r="A148" s="13"/>
      <c r="B148" s="236"/>
      <c r="C148" s="237"/>
      <c r="D148" s="231" t="s">
        <v>174</v>
      </c>
      <c r="E148" s="237"/>
      <c r="F148" s="239" t="s">
        <v>751</v>
      </c>
      <c r="G148" s="237"/>
      <c r="H148" s="240">
        <v>12.02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6" t="s">
        <v>174</v>
      </c>
      <c r="AU148" s="246" t="s">
        <v>83</v>
      </c>
      <c r="AV148" s="13" t="s">
        <v>83</v>
      </c>
      <c r="AW148" s="13" t="s">
        <v>4</v>
      </c>
      <c r="AX148" s="13" t="s">
        <v>81</v>
      </c>
      <c r="AY148" s="246" t="s">
        <v>154</v>
      </c>
    </row>
    <row r="149" s="2" customFormat="1" ht="24.15" customHeight="1">
      <c r="A149" s="38"/>
      <c r="B149" s="39"/>
      <c r="C149" s="218" t="s">
        <v>194</v>
      </c>
      <c r="D149" s="218" t="s">
        <v>156</v>
      </c>
      <c r="E149" s="219" t="s">
        <v>752</v>
      </c>
      <c r="F149" s="220" t="s">
        <v>753</v>
      </c>
      <c r="G149" s="221" t="s">
        <v>221</v>
      </c>
      <c r="H149" s="222">
        <v>14.6</v>
      </c>
      <c r="I149" s="223"/>
      <c r="J149" s="224">
        <f>ROUND(I149*H149,2)</f>
        <v>0</v>
      </c>
      <c r="K149" s="220" t="s">
        <v>160</v>
      </c>
      <c r="L149" s="44"/>
      <c r="M149" s="225" t="s">
        <v>1</v>
      </c>
      <c r="N149" s="226" t="s">
        <v>38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161</v>
      </c>
      <c r="AT149" s="229" t="s">
        <v>156</v>
      </c>
      <c r="AU149" s="229" t="s">
        <v>83</v>
      </c>
      <c r="AY149" s="17" t="s">
        <v>154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81</v>
      </c>
      <c r="BK149" s="230">
        <f>ROUND(I149*H149,2)</f>
        <v>0</v>
      </c>
      <c r="BL149" s="17" t="s">
        <v>161</v>
      </c>
      <c r="BM149" s="229" t="s">
        <v>754</v>
      </c>
    </row>
    <row r="150" s="2" customFormat="1">
      <c r="A150" s="38"/>
      <c r="B150" s="39"/>
      <c r="C150" s="40"/>
      <c r="D150" s="231" t="s">
        <v>163</v>
      </c>
      <c r="E150" s="40"/>
      <c r="F150" s="232" t="s">
        <v>755</v>
      </c>
      <c r="G150" s="40"/>
      <c r="H150" s="40"/>
      <c r="I150" s="233"/>
      <c r="J150" s="40"/>
      <c r="K150" s="40"/>
      <c r="L150" s="44"/>
      <c r="M150" s="234"/>
      <c r="N150" s="23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163</v>
      </c>
      <c r="AU150" s="17" t="s">
        <v>83</v>
      </c>
    </row>
    <row r="151" s="13" customFormat="1">
      <c r="A151" s="13"/>
      <c r="B151" s="236"/>
      <c r="C151" s="237"/>
      <c r="D151" s="231" t="s">
        <v>174</v>
      </c>
      <c r="E151" s="238" t="s">
        <v>1</v>
      </c>
      <c r="F151" s="239" t="s">
        <v>756</v>
      </c>
      <c r="G151" s="237"/>
      <c r="H151" s="240">
        <v>14.6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6" t="s">
        <v>174</v>
      </c>
      <c r="AU151" s="246" t="s">
        <v>83</v>
      </c>
      <c r="AV151" s="13" t="s">
        <v>83</v>
      </c>
      <c r="AW151" s="13" t="s">
        <v>30</v>
      </c>
      <c r="AX151" s="13" t="s">
        <v>81</v>
      </c>
      <c r="AY151" s="246" t="s">
        <v>154</v>
      </c>
    </row>
    <row r="152" s="12" customFormat="1" ht="22.8" customHeight="1">
      <c r="A152" s="12"/>
      <c r="B152" s="202"/>
      <c r="C152" s="203"/>
      <c r="D152" s="204" t="s">
        <v>72</v>
      </c>
      <c r="E152" s="216" t="s">
        <v>161</v>
      </c>
      <c r="F152" s="216" t="s">
        <v>266</v>
      </c>
      <c r="G152" s="203"/>
      <c r="H152" s="203"/>
      <c r="I152" s="206"/>
      <c r="J152" s="217">
        <f>BK152</f>
        <v>0</v>
      </c>
      <c r="K152" s="203"/>
      <c r="L152" s="208"/>
      <c r="M152" s="209"/>
      <c r="N152" s="210"/>
      <c r="O152" s="210"/>
      <c r="P152" s="211">
        <f>SUM(P153:P157)</f>
        <v>0</v>
      </c>
      <c r="Q152" s="210"/>
      <c r="R152" s="211">
        <f>SUM(R153:R157)</f>
        <v>0</v>
      </c>
      <c r="S152" s="210"/>
      <c r="T152" s="212">
        <f>SUM(T153:T157)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3" t="s">
        <v>81</v>
      </c>
      <c r="AT152" s="214" t="s">
        <v>72</v>
      </c>
      <c r="AU152" s="214" t="s">
        <v>81</v>
      </c>
      <c r="AY152" s="213" t="s">
        <v>154</v>
      </c>
      <c r="BK152" s="215">
        <f>SUM(BK153:BK157)</f>
        <v>0</v>
      </c>
    </row>
    <row r="153" s="2" customFormat="1" ht="24.15" customHeight="1">
      <c r="A153" s="38"/>
      <c r="B153" s="39"/>
      <c r="C153" s="218" t="s">
        <v>200</v>
      </c>
      <c r="D153" s="218" t="s">
        <v>156</v>
      </c>
      <c r="E153" s="219" t="s">
        <v>757</v>
      </c>
      <c r="F153" s="220" t="s">
        <v>758</v>
      </c>
      <c r="G153" s="221" t="s">
        <v>159</v>
      </c>
      <c r="H153" s="222">
        <v>1.46</v>
      </c>
      <c r="I153" s="223"/>
      <c r="J153" s="224">
        <f>ROUND(I153*H153,2)</f>
        <v>0</v>
      </c>
      <c r="K153" s="220" t="s">
        <v>160</v>
      </c>
      <c r="L153" s="44"/>
      <c r="M153" s="225" t="s">
        <v>1</v>
      </c>
      <c r="N153" s="226" t="s">
        <v>38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161</v>
      </c>
      <c r="AT153" s="229" t="s">
        <v>156</v>
      </c>
      <c r="AU153" s="229" t="s">
        <v>83</v>
      </c>
      <c r="AY153" s="17" t="s">
        <v>154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81</v>
      </c>
      <c r="BK153" s="230">
        <f>ROUND(I153*H153,2)</f>
        <v>0</v>
      </c>
      <c r="BL153" s="17" t="s">
        <v>161</v>
      </c>
      <c r="BM153" s="229" t="s">
        <v>759</v>
      </c>
    </row>
    <row r="154" s="2" customFormat="1">
      <c r="A154" s="38"/>
      <c r="B154" s="39"/>
      <c r="C154" s="40"/>
      <c r="D154" s="231" t="s">
        <v>163</v>
      </c>
      <c r="E154" s="40"/>
      <c r="F154" s="232" t="s">
        <v>760</v>
      </c>
      <c r="G154" s="40"/>
      <c r="H154" s="40"/>
      <c r="I154" s="233"/>
      <c r="J154" s="40"/>
      <c r="K154" s="40"/>
      <c r="L154" s="44"/>
      <c r="M154" s="234"/>
      <c r="N154" s="235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163</v>
      </c>
      <c r="AU154" s="17" t="s">
        <v>83</v>
      </c>
    </row>
    <row r="155" s="13" customFormat="1">
      <c r="A155" s="13"/>
      <c r="B155" s="236"/>
      <c r="C155" s="237"/>
      <c r="D155" s="231" t="s">
        <v>174</v>
      </c>
      <c r="E155" s="238" t="s">
        <v>1</v>
      </c>
      <c r="F155" s="239" t="s">
        <v>761</v>
      </c>
      <c r="G155" s="237"/>
      <c r="H155" s="240">
        <v>0.90000000000000002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6" t="s">
        <v>174</v>
      </c>
      <c r="AU155" s="246" t="s">
        <v>83</v>
      </c>
      <c r="AV155" s="13" t="s">
        <v>83</v>
      </c>
      <c r="AW155" s="13" t="s">
        <v>30</v>
      </c>
      <c r="AX155" s="13" t="s">
        <v>73</v>
      </c>
      <c r="AY155" s="246" t="s">
        <v>154</v>
      </c>
    </row>
    <row r="156" s="13" customFormat="1">
      <c r="A156" s="13"/>
      <c r="B156" s="236"/>
      <c r="C156" s="237"/>
      <c r="D156" s="231" t="s">
        <v>174</v>
      </c>
      <c r="E156" s="238" t="s">
        <v>1</v>
      </c>
      <c r="F156" s="239" t="s">
        <v>762</v>
      </c>
      <c r="G156" s="237"/>
      <c r="H156" s="240">
        <v>0.56000000000000005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6" t="s">
        <v>174</v>
      </c>
      <c r="AU156" s="246" t="s">
        <v>83</v>
      </c>
      <c r="AV156" s="13" t="s">
        <v>83</v>
      </c>
      <c r="AW156" s="13" t="s">
        <v>30</v>
      </c>
      <c r="AX156" s="13" t="s">
        <v>73</v>
      </c>
      <c r="AY156" s="246" t="s">
        <v>154</v>
      </c>
    </row>
    <row r="157" s="14" customFormat="1">
      <c r="A157" s="14"/>
      <c r="B157" s="247"/>
      <c r="C157" s="248"/>
      <c r="D157" s="231" t="s">
        <v>174</v>
      </c>
      <c r="E157" s="249" t="s">
        <v>1</v>
      </c>
      <c r="F157" s="250" t="s">
        <v>187</v>
      </c>
      <c r="G157" s="248"/>
      <c r="H157" s="251">
        <v>1.46</v>
      </c>
      <c r="I157" s="252"/>
      <c r="J157" s="248"/>
      <c r="K157" s="248"/>
      <c r="L157" s="253"/>
      <c r="M157" s="254"/>
      <c r="N157" s="255"/>
      <c r="O157" s="255"/>
      <c r="P157" s="255"/>
      <c r="Q157" s="255"/>
      <c r="R157" s="255"/>
      <c r="S157" s="255"/>
      <c r="T157" s="25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7" t="s">
        <v>174</v>
      </c>
      <c r="AU157" s="257" t="s">
        <v>83</v>
      </c>
      <c r="AV157" s="14" t="s">
        <v>161</v>
      </c>
      <c r="AW157" s="14" t="s">
        <v>30</v>
      </c>
      <c r="AX157" s="14" t="s">
        <v>81</v>
      </c>
      <c r="AY157" s="257" t="s">
        <v>154</v>
      </c>
    </row>
    <row r="158" s="12" customFormat="1" ht="22.8" customHeight="1">
      <c r="A158" s="12"/>
      <c r="B158" s="202"/>
      <c r="C158" s="203"/>
      <c r="D158" s="204" t="s">
        <v>72</v>
      </c>
      <c r="E158" s="216" t="s">
        <v>200</v>
      </c>
      <c r="F158" s="216" t="s">
        <v>763</v>
      </c>
      <c r="G158" s="203"/>
      <c r="H158" s="203"/>
      <c r="I158" s="206"/>
      <c r="J158" s="217">
        <f>BK158</f>
        <v>0</v>
      </c>
      <c r="K158" s="203"/>
      <c r="L158" s="208"/>
      <c r="M158" s="209"/>
      <c r="N158" s="210"/>
      <c r="O158" s="210"/>
      <c r="P158" s="211">
        <f>SUM(P159:P202)</f>
        <v>0</v>
      </c>
      <c r="Q158" s="210"/>
      <c r="R158" s="211">
        <f>SUM(R159:R202)</f>
        <v>4.5636426999999991</v>
      </c>
      <c r="S158" s="210"/>
      <c r="T158" s="212">
        <f>SUM(T159:T202)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3" t="s">
        <v>81</v>
      </c>
      <c r="AT158" s="214" t="s">
        <v>72</v>
      </c>
      <c r="AU158" s="214" t="s">
        <v>81</v>
      </c>
      <c r="AY158" s="213" t="s">
        <v>154</v>
      </c>
      <c r="BK158" s="215">
        <f>SUM(BK159:BK202)</f>
        <v>0</v>
      </c>
    </row>
    <row r="159" s="2" customFormat="1" ht="33" customHeight="1">
      <c r="A159" s="38"/>
      <c r="B159" s="39"/>
      <c r="C159" s="218" t="s">
        <v>207</v>
      </c>
      <c r="D159" s="218" t="s">
        <v>156</v>
      </c>
      <c r="E159" s="219" t="s">
        <v>764</v>
      </c>
      <c r="F159" s="220" t="s">
        <v>765</v>
      </c>
      <c r="G159" s="221" t="s">
        <v>433</v>
      </c>
      <c r="H159" s="222">
        <v>8</v>
      </c>
      <c r="I159" s="223"/>
      <c r="J159" s="224">
        <f>ROUND(I159*H159,2)</f>
        <v>0</v>
      </c>
      <c r="K159" s="220" t="s">
        <v>160</v>
      </c>
      <c r="L159" s="44"/>
      <c r="M159" s="225" t="s">
        <v>1</v>
      </c>
      <c r="N159" s="226" t="s">
        <v>38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161</v>
      </c>
      <c r="AT159" s="229" t="s">
        <v>156</v>
      </c>
      <c r="AU159" s="229" t="s">
        <v>83</v>
      </c>
      <c r="AY159" s="17" t="s">
        <v>154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81</v>
      </c>
      <c r="BK159" s="230">
        <f>ROUND(I159*H159,2)</f>
        <v>0</v>
      </c>
      <c r="BL159" s="17" t="s">
        <v>161</v>
      </c>
      <c r="BM159" s="229" t="s">
        <v>766</v>
      </c>
    </row>
    <row r="160" s="2" customFormat="1">
      <c r="A160" s="38"/>
      <c r="B160" s="39"/>
      <c r="C160" s="40"/>
      <c r="D160" s="231" t="s">
        <v>163</v>
      </c>
      <c r="E160" s="40"/>
      <c r="F160" s="232" t="s">
        <v>767</v>
      </c>
      <c r="G160" s="40"/>
      <c r="H160" s="40"/>
      <c r="I160" s="233"/>
      <c r="J160" s="40"/>
      <c r="K160" s="40"/>
      <c r="L160" s="44"/>
      <c r="M160" s="234"/>
      <c r="N160" s="235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163</v>
      </c>
      <c r="AU160" s="17" t="s">
        <v>83</v>
      </c>
    </row>
    <row r="161" s="2" customFormat="1" ht="24.15" customHeight="1">
      <c r="A161" s="38"/>
      <c r="B161" s="39"/>
      <c r="C161" s="258" t="s">
        <v>108</v>
      </c>
      <c r="D161" s="258" t="s">
        <v>248</v>
      </c>
      <c r="E161" s="259" t="s">
        <v>768</v>
      </c>
      <c r="F161" s="260" t="s">
        <v>769</v>
      </c>
      <c r="G161" s="261" t="s">
        <v>433</v>
      </c>
      <c r="H161" s="262">
        <v>8.1199999999999992</v>
      </c>
      <c r="I161" s="263"/>
      <c r="J161" s="264">
        <f>ROUND(I161*H161,2)</f>
        <v>0</v>
      </c>
      <c r="K161" s="260" t="s">
        <v>160</v>
      </c>
      <c r="L161" s="265"/>
      <c r="M161" s="266" t="s">
        <v>1</v>
      </c>
      <c r="N161" s="267" t="s">
        <v>38</v>
      </c>
      <c r="O161" s="91"/>
      <c r="P161" s="227">
        <f>O161*H161</f>
        <v>0</v>
      </c>
      <c r="Q161" s="227">
        <v>0.00042999999999999999</v>
      </c>
      <c r="R161" s="227">
        <f>Q161*H161</f>
        <v>0.0034915999999999997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200</v>
      </c>
      <c r="AT161" s="229" t="s">
        <v>248</v>
      </c>
      <c r="AU161" s="229" t="s">
        <v>83</v>
      </c>
      <c r="AY161" s="17" t="s">
        <v>154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81</v>
      </c>
      <c r="BK161" s="230">
        <f>ROUND(I161*H161,2)</f>
        <v>0</v>
      </c>
      <c r="BL161" s="17" t="s">
        <v>161</v>
      </c>
      <c r="BM161" s="229" t="s">
        <v>770</v>
      </c>
    </row>
    <row r="162" s="2" customFormat="1">
      <c r="A162" s="38"/>
      <c r="B162" s="39"/>
      <c r="C162" s="40"/>
      <c r="D162" s="231" t="s">
        <v>163</v>
      </c>
      <c r="E162" s="40"/>
      <c r="F162" s="232" t="s">
        <v>769</v>
      </c>
      <c r="G162" s="40"/>
      <c r="H162" s="40"/>
      <c r="I162" s="233"/>
      <c r="J162" s="40"/>
      <c r="K162" s="40"/>
      <c r="L162" s="44"/>
      <c r="M162" s="234"/>
      <c r="N162" s="235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163</v>
      </c>
      <c r="AU162" s="17" t="s">
        <v>83</v>
      </c>
    </row>
    <row r="163" s="13" customFormat="1">
      <c r="A163" s="13"/>
      <c r="B163" s="236"/>
      <c r="C163" s="237"/>
      <c r="D163" s="231" t="s">
        <v>174</v>
      </c>
      <c r="E163" s="237"/>
      <c r="F163" s="239" t="s">
        <v>771</v>
      </c>
      <c r="G163" s="237"/>
      <c r="H163" s="240">
        <v>8.1199999999999992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6" t="s">
        <v>174</v>
      </c>
      <c r="AU163" s="246" t="s">
        <v>83</v>
      </c>
      <c r="AV163" s="13" t="s">
        <v>83</v>
      </c>
      <c r="AW163" s="13" t="s">
        <v>4</v>
      </c>
      <c r="AX163" s="13" t="s">
        <v>81</v>
      </c>
      <c r="AY163" s="246" t="s">
        <v>154</v>
      </c>
    </row>
    <row r="164" s="2" customFormat="1" ht="24.15" customHeight="1">
      <c r="A164" s="38"/>
      <c r="B164" s="39"/>
      <c r="C164" s="218" t="s">
        <v>111</v>
      </c>
      <c r="D164" s="218" t="s">
        <v>156</v>
      </c>
      <c r="E164" s="219" t="s">
        <v>772</v>
      </c>
      <c r="F164" s="220" t="s">
        <v>773</v>
      </c>
      <c r="G164" s="221" t="s">
        <v>433</v>
      </c>
      <c r="H164" s="222">
        <v>11</v>
      </c>
      <c r="I164" s="223"/>
      <c r="J164" s="224">
        <f>ROUND(I164*H164,2)</f>
        <v>0</v>
      </c>
      <c r="K164" s="220" t="s">
        <v>160</v>
      </c>
      <c r="L164" s="44"/>
      <c r="M164" s="225" t="s">
        <v>1</v>
      </c>
      <c r="N164" s="226" t="s">
        <v>38</v>
      </c>
      <c r="O164" s="91"/>
      <c r="P164" s="227">
        <f>O164*H164</f>
        <v>0</v>
      </c>
      <c r="Q164" s="227">
        <v>1.0000000000000001E-05</v>
      </c>
      <c r="R164" s="227">
        <f>Q164*H164</f>
        <v>0.00011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161</v>
      </c>
      <c r="AT164" s="229" t="s">
        <v>156</v>
      </c>
      <c r="AU164" s="229" t="s">
        <v>83</v>
      </c>
      <c r="AY164" s="17" t="s">
        <v>154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81</v>
      </c>
      <c r="BK164" s="230">
        <f>ROUND(I164*H164,2)</f>
        <v>0</v>
      </c>
      <c r="BL164" s="17" t="s">
        <v>161</v>
      </c>
      <c r="BM164" s="229" t="s">
        <v>774</v>
      </c>
    </row>
    <row r="165" s="2" customFormat="1">
      <c r="A165" s="38"/>
      <c r="B165" s="39"/>
      <c r="C165" s="40"/>
      <c r="D165" s="231" t="s">
        <v>163</v>
      </c>
      <c r="E165" s="40"/>
      <c r="F165" s="232" t="s">
        <v>775</v>
      </c>
      <c r="G165" s="40"/>
      <c r="H165" s="40"/>
      <c r="I165" s="233"/>
      <c r="J165" s="40"/>
      <c r="K165" s="40"/>
      <c r="L165" s="44"/>
      <c r="M165" s="234"/>
      <c r="N165" s="235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163</v>
      </c>
      <c r="AU165" s="17" t="s">
        <v>83</v>
      </c>
    </row>
    <row r="166" s="2" customFormat="1" ht="24.15" customHeight="1">
      <c r="A166" s="38"/>
      <c r="B166" s="39"/>
      <c r="C166" s="258" t="s">
        <v>8</v>
      </c>
      <c r="D166" s="258" t="s">
        <v>248</v>
      </c>
      <c r="E166" s="259" t="s">
        <v>776</v>
      </c>
      <c r="F166" s="260" t="s">
        <v>777</v>
      </c>
      <c r="G166" s="261" t="s">
        <v>433</v>
      </c>
      <c r="H166" s="262">
        <v>11.33</v>
      </c>
      <c r="I166" s="263"/>
      <c r="J166" s="264">
        <f>ROUND(I166*H166,2)</f>
        <v>0</v>
      </c>
      <c r="K166" s="260" t="s">
        <v>160</v>
      </c>
      <c r="L166" s="265"/>
      <c r="M166" s="266" t="s">
        <v>1</v>
      </c>
      <c r="N166" s="267" t="s">
        <v>38</v>
      </c>
      <c r="O166" s="91"/>
      <c r="P166" s="227">
        <f>O166*H166</f>
        <v>0</v>
      </c>
      <c r="Q166" s="227">
        <v>0.0026700000000000001</v>
      </c>
      <c r="R166" s="227">
        <f>Q166*H166</f>
        <v>0.0302511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200</v>
      </c>
      <c r="AT166" s="229" t="s">
        <v>248</v>
      </c>
      <c r="AU166" s="229" t="s">
        <v>83</v>
      </c>
      <c r="AY166" s="17" t="s">
        <v>154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81</v>
      </c>
      <c r="BK166" s="230">
        <f>ROUND(I166*H166,2)</f>
        <v>0</v>
      </c>
      <c r="BL166" s="17" t="s">
        <v>161</v>
      </c>
      <c r="BM166" s="229" t="s">
        <v>778</v>
      </c>
    </row>
    <row r="167" s="2" customFormat="1">
      <c r="A167" s="38"/>
      <c r="B167" s="39"/>
      <c r="C167" s="40"/>
      <c r="D167" s="231" t="s">
        <v>163</v>
      </c>
      <c r="E167" s="40"/>
      <c r="F167" s="232" t="s">
        <v>777</v>
      </c>
      <c r="G167" s="40"/>
      <c r="H167" s="40"/>
      <c r="I167" s="233"/>
      <c r="J167" s="40"/>
      <c r="K167" s="40"/>
      <c r="L167" s="44"/>
      <c r="M167" s="234"/>
      <c r="N167" s="235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163</v>
      </c>
      <c r="AU167" s="17" t="s">
        <v>83</v>
      </c>
    </row>
    <row r="168" s="13" customFormat="1">
      <c r="A168" s="13"/>
      <c r="B168" s="236"/>
      <c r="C168" s="237"/>
      <c r="D168" s="231" t="s">
        <v>174</v>
      </c>
      <c r="E168" s="237"/>
      <c r="F168" s="239" t="s">
        <v>779</v>
      </c>
      <c r="G168" s="237"/>
      <c r="H168" s="240">
        <v>11.33</v>
      </c>
      <c r="I168" s="241"/>
      <c r="J168" s="237"/>
      <c r="K168" s="237"/>
      <c r="L168" s="242"/>
      <c r="M168" s="243"/>
      <c r="N168" s="244"/>
      <c r="O168" s="244"/>
      <c r="P168" s="244"/>
      <c r="Q168" s="244"/>
      <c r="R168" s="244"/>
      <c r="S168" s="244"/>
      <c r="T168" s="24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6" t="s">
        <v>174</v>
      </c>
      <c r="AU168" s="246" t="s">
        <v>83</v>
      </c>
      <c r="AV168" s="13" t="s">
        <v>83</v>
      </c>
      <c r="AW168" s="13" t="s">
        <v>4</v>
      </c>
      <c r="AX168" s="13" t="s">
        <v>81</v>
      </c>
      <c r="AY168" s="246" t="s">
        <v>154</v>
      </c>
    </row>
    <row r="169" s="2" customFormat="1" ht="24.15" customHeight="1">
      <c r="A169" s="38"/>
      <c r="B169" s="39"/>
      <c r="C169" s="218" t="s">
        <v>231</v>
      </c>
      <c r="D169" s="218" t="s">
        <v>156</v>
      </c>
      <c r="E169" s="219" t="s">
        <v>780</v>
      </c>
      <c r="F169" s="220" t="s">
        <v>781</v>
      </c>
      <c r="G169" s="221" t="s">
        <v>649</v>
      </c>
      <c r="H169" s="222">
        <v>1</v>
      </c>
      <c r="I169" s="223"/>
      <c r="J169" s="224">
        <f>ROUND(I169*H169,2)</f>
        <v>0</v>
      </c>
      <c r="K169" s="220" t="s">
        <v>160</v>
      </c>
      <c r="L169" s="44"/>
      <c r="M169" s="225" t="s">
        <v>1</v>
      </c>
      <c r="N169" s="226" t="s">
        <v>38</v>
      </c>
      <c r="O169" s="91"/>
      <c r="P169" s="227">
        <f>O169*H169</f>
        <v>0</v>
      </c>
      <c r="Q169" s="227">
        <v>8.0000000000000007E-05</v>
      </c>
      <c r="R169" s="227">
        <f>Q169*H169</f>
        <v>8.0000000000000007E-05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161</v>
      </c>
      <c r="AT169" s="229" t="s">
        <v>156</v>
      </c>
      <c r="AU169" s="229" t="s">
        <v>83</v>
      </c>
      <c r="AY169" s="17" t="s">
        <v>154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81</v>
      </c>
      <c r="BK169" s="230">
        <f>ROUND(I169*H169,2)</f>
        <v>0</v>
      </c>
      <c r="BL169" s="17" t="s">
        <v>161</v>
      </c>
      <c r="BM169" s="229" t="s">
        <v>782</v>
      </c>
    </row>
    <row r="170" s="2" customFormat="1">
      <c r="A170" s="38"/>
      <c r="B170" s="39"/>
      <c r="C170" s="40"/>
      <c r="D170" s="231" t="s">
        <v>163</v>
      </c>
      <c r="E170" s="40"/>
      <c r="F170" s="232" t="s">
        <v>783</v>
      </c>
      <c r="G170" s="40"/>
      <c r="H170" s="40"/>
      <c r="I170" s="233"/>
      <c r="J170" s="40"/>
      <c r="K170" s="40"/>
      <c r="L170" s="44"/>
      <c r="M170" s="234"/>
      <c r="N170" s="235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163</v>
      </c>
      <c r="AU170" s="17" t="s">
        <v>83</v>
      </c>
    </row>
    <row r="171" s="2" customFormat="1" ht="16.5" customHeight="1">
      <c r="A171" s="38"/>
      <c r="B171" s="39"/>
      <c r="C171" s="258" t="s">
        <v>236</v>
      </c>
      <c r="D171" s="258" t="s">
        <v>248</v>
      </c>
      <c r="E171" s="259" t="s">
        <v>784</v>
      </c>
      <c r="F171" s="260" t="s">
        <v>785</v>
      </c>
      <c r="G171" s="261" t="s">
        <v>649</v>
      </c>
      <c r="H171" s="262">
        <v>1</v>
      </c>
      <c r="I171" s="263"/>
      <c r="J171" s="264">
        <f>ROUND(I171*H171,2)</f>
        <v>0</v>
      </c>
      <c r="K171" s="260" t="s">
        <v>160</v>
      </c>
      <c r="L171" s="265"/>
      <c r="M171" s="266" t="s">
        <v>1</v>
      </c>
      <c r="N171" s="267" t="s">
        <v>38</v>
      </c>
      <c r="O171" s="91"/>
      <c r="P171" s="227">
        <f>O171*H171</f>
        <v>0</v>
      </c>
      <c r="Q171" s="227">
        <v>0.00108</v>
      </c>
      <c r="R171" s="227">
        <f>Q171*H171</f>
        <v>0.00108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200</v>
      </c>
      <c r="AT171" s="229" t="s">
        <v>248</v>
      </c>
      <c r="AU171" s="229" t="s">
        <v>83</v>
      </c>
      <c r="AY171" s="17" t="s">
        <v>154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81</v>
      </c>
      <c r="BK171" s="230">
        <f>ROUND(I171*H171,2)</f>
        <v>0</v>
      </c>
      <c r="BL171" s="17" t="s">
        <v>161</v>
      </c>
      <c r="BM171" s="229" t="s">
        <v>786</v>
      </c>
    </row>
    <row r="172" s="2" customFormat="1">
      <c r="A172" s="38"/>
      <c r="B172" s="39"/>
      <c r="C172" s="40"/>
      <c r="D172" s="231" t="s">
        <v>163</v>
      </c>
      <c r="E172" s="40"/>
      <c r="F172" s="232" t="s">
        <v>785</v>
      </c>
      <c r="G172" s="40"/>
      <c r="H172" s="40"/>
      <c r="I172" s="233"/>
      <c r="J172" s="40"/>
      <c r="K172" s="40"/>
      <c r="L172" s="44"/>
      <c r="M172" s="234"/>
      <c r="N172" s="235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163</v>
      </c>
      <c r="AU172" s="17" t="s">
        <v>83</v>
      </c>
    </row>
    <row r="173" s="2" customFormat="1" ht="24.15" customHeight="1">
      <c r="A173" s="38"/>
      <c r="B173" s="39"/>
      <c r="C173" s="218" t="s">
        <v>241</v>
      </c>
      <c r="D173" s="218" t="s">
        <v>156</v>
      </c>
      <c r="E173" s="219" t="s">
        <v>787</v>
      </c>
      <c r="F173" s="220" t="s">
        <v>788</v>
      </c>
      <c r="G173" s="221" t="s">
        <v>649</v>
      </c>
      <c r="H173" s="222">
        <v>1</v>
      </c>
      <c r="I173" s="223"/>
      <c r="J173" s="224">
        <f>ROUND(I173*H173,2)</f>
        <v>0</v>
      </c>
      <c r="K173" s="220" t="s">
        <v>160</v>
      </c>
      <c r="L173" s="44"/>
      <c r="M173" s="225" t="s">
        <v>1</v>
      </c>
      <c r="N173" s="226" t="s">
        <v>38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161</v>
      </c>
      <c r="AT173" s="229" t="s">
        <v>156</v>
      </c>
      <c r="AU173" s="229" t="s">
        <v>83</v>
      </c>
      <c r="AY173" s="17" t="s">
        <v>154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81</v>
      </c>
      <c r="BK173" s="230">
        <f>ROUND(I173*H173,2)</f>
        <v>0</v>
      </c>
      <c r="BL173" s="17" t="s">
        <v>161</v>
      </c>
      <c r="BM173" s="229" t="s">
        <v>789</v>
      </c>
    </row>
    <row r="174" s="2" customFormat="1">
      <c r="A174" s="38"/>
      <c r="B174" s="39"/>
      <c r="C174" s="40"/>
      <c r="D174" s="231" t="s">
        <v>163</v>
      </c>
      <c r="E174" s="40"/>
      <c r="F174" s="232" t="s">
        <v>790</v>
      </c>
      <c r="G174" s="40"/>
      <c r="H174" s="40"/>
      <c r="I174" s="233"/>
      <c r="J174" s="40"/>
      <c r="K174" s="40"/>
      <c r="L174" s="44"/>
      <c r="M174" s="234"/>
      <c r="N174" s="235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163</v>
      </c>
      <c r="AU174" s="17" t="s">
        <v>83</v>
      </c>
    </row>
    <row r="175" s="2" customFormat="1" ht="33" customHeight="1">
      <c r="A175" s="38"/>
      <c r="B175" s="39"/>
      <c r="C175" s="258" t="s">
        <v>247</v>
      </c>
      <c r="D175" s="258" t="s">
        <v>248</v>
      </c>
      <c r="E175" s="259" t="s">
        <v>791</v>
      </c>
      <c r="F175" s="260" t="s">
        <v>792</v>
      </c>
      <c r="G175" s="261" t="s">
        <v>649</v>
      </c>
      <c r="H175" s="262">
        <v>1</v>
      </c>
      <c r="I175" s="263"/>
      <c r="J175" s="264">
        <f>ROUND(I175*H175,2)</f>
        <v>0</v>
      </c>
      <c r="K175" s="260" t="s">
        <v>160</v>
      </c>
      <c r="L175" s="265"/>
      <c r="M175" s="266" t="s">
        <v>1</v>
      </c>
      <c r="N175" s="267" t="s">
        <v>38</v>
      </c>
      <c r="O175" s="91"/>
      <c r="P175" s="227">
        <f>O175*H175</f>
        <v>0</v>
      </c>
      <c r="Q175" s="227">
        <v>0.0019</v>
      </c>
      <c r="R175" s="227">
        <f>Q175*H175</f>
        <v>0.0019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200</v>
      </c>
      <c r="AT175" s="229" t="s">
        <v>248</v>
      </c>
      <c r="AU175" s="229" t="s">
        <v>83</v>
      </c>
      <c r="AY175" s="17" t="s">
        <v>154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81</v>
      </c>
      <c r="BK175" s="230">
        <f>ROUND(I175*H175,2)</f>
        <v>0</v>
      </c>
      <c r="BL175" s="17" t="s">
        <v>161</v>
      </c>
      <c r="BM175" s="229" t="s">
        <v>793</v>
      </c>
    </row>
    <row r="176" s="2" customFormat="1">
      <c r="A176" s="38"/>
      <c r="B176" s="39"/>
      <c r="C176" s="40"/>
      <c r="D176" s="231" t="s">
        <v>163</v>
      </c>
      <c r="E176" s="40"/>
      <c r="F176" s="232" t="s">
        <v>792</v>
      </c>
      <c r="G176" s="40"/>
      <c r="H176" s="40"/>
      <c r="I176" s="233"/>
      <c r="J176" s="40"/>
      <c r="K176" s="40"/>
      <c r="L176" s="44"/>
      <c r="M176" s="234"/>
      <c r="N176" s="235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163</v>
      </c>
      <c r="AU176" s="17" t="s">
        <v>83</v>
      </c>
    </row>
    <row r="177" s="2" customFormat="1" ht="24.15" customHeight="1">
      <c r="A177" s="38"/>
      <c r="B177" s="39"/>
      <c r="C177" s="258" t="s">
        <v>252</v>
      </c>
      <c r="D177" s="258" t="s">
        <v>248</v>
      </c>
      <c r="E177" s="259" t="s">
        <v>794</v>
      </c>
      <c r="F177" s="260" t="s">
        <v>795</v>
      </c>
      <c r="G177" s="261" t="s">
        <v>649</v>
      </c>
      <c r="H177" s="262">
        <v>1</v>
      </c>
      <c r="I177" s="263"/>
      <c r="J177" s="264">
        <f>ROUND(I177*H177,2)</f>
        <v>0</v>
      </c>
      <c r="K177" s="260" t="s">
        <v>160</v>
      </c>
      <c r="L177" s="265"/>
      <c r="M177" s="266" t="s">
        <v>1</v>
      </c>
      <c r="N177" s="267" t="s">
        <v>38</v>
      </c>
      <c r="O177" s="91"/>
      <c r="P177" s="227">
        <f>O177*H177</f>
        <v>0</v>
      </c>
      <c r="Q177" s="227">
        <v>0.0035000000000000001</v>
      </c>
      <c r="R177" s="227">
        <f>Q177*H177</f>
        <v>0.0035000000000000001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200</v>
      </c>
      <c r="AT177" s="229" t="s">
        <v>248</v>
      </c>
      <c r="AU177" s="229" t="s">
        <v>83</v>
      </c>
      <c r="AY177" s="17" t="s">
        <v>154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81</v>
      </c>
      <c r="BK177" s="230">
        <f>ROUND(I177*H177,2)</f>
        <v>0</v>
      </c>
      <c r="BL177" s="17" t="s">
        <v>161</v>
      </c>
      <c r="BM177" s="229" t="s">
        <v>796</v>
      </c>
    </row>
    <row r="178" s="2" customFormat="1">
      <c r="A178" s="38"/>
      <c r="B178" s="39"/>
      <c r="C178" s="40"/>
      <c r="D178" s="231" t="s">
        <v>163</v>
      </c>
      <c r="E178" s="40"/>
      <c r="F178" s="232" t="s">
        <v>795</v>
      </c>
      <c r="G178" s="40"/>
      <c r="H178" s="40"/>
      <c r="I178" s="233"/>
      <c r="J178" s="40"/>
      <c r="K178" s="40"/>
      <c r="L178" s="44"/>
      <c r="M178" s="234"/>
      <c r="N178" s="235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163</v>
      </c>
      <c r="AU178" s="17" t="s">
        <v>83</v>
      </c>
    </row>
    <row r="179" s="2" customFormat="1" ht="24.15" customHeight="1">
      <c r="A179" s="38"/>
      <c r="B179" s="39"/>
      <c r="C179" s="218" t="s">
        <v>258</v>
      </c>
      <c r="D179" s="218" t="s">
        <v>156</v>
      </c>
      <c r="E179" s="219" t="s">
        <v>797</v>
      </c>
      <c r="F179" s="220" t="s">
        <v>798</v>
      </c>
      <c r="G179" s="221" t="s">
        <v>649</v>
      </c>
      <c r="H179" s="222">
        <v>1</v>
      </c>
      <c r="I179" s="223"/>
      <c r="J179" s="224">
        <f>ROUND(I179*H179,2)</f>
        <v>0</v>
      </c>
      <c r="K179" s="220" t="s">
        <v>160</v>
      </c>
      <c r="L179" s="44"/>
      <c r="M179" s="225" t="s">
        <v>1</v>
      </c>
      <c r="N179" s="226" t="s">
        <v>38</v>
      </c>
      <c r="O179" s="91"/>
      <c r="P179" s="227">
        <f>O179*H179</f>
        <v>0</v>
      </c>
      <c r="Q179" s="227">
        <v>0.41948000000000002</v>
      </c>
      <c r="R179" s="227">
        <f>Q179*H179</f>
        <v>0.41948000000000002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161</v>
      </c>
      <c r="AT179" s="229" t="s">
        <v>156</v>
      </c>
      <c r="AU179" s="229" t="s">
        <v>83</v>
      </c>
      <c r="AY179" s="17" t="s">
        <v>154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81</v>
      </c>
      <c r="BK179" s="230">
        <f>ROUND(I179*H179,2)</f>
        <v>0</v>
      </c>
      <c r="BL179" s="17" t="s">
        <v>161</v>
      </c>
      <c r="BM179" s="229" t="s">
        <v>799</v>
      </c>
    </row>
    <row r="180" s="2" customFormat="1">
      <c r="A180" s="38"/>
      <c r="B180" s="39"/>
      <c r="C180" s="40"/>
      <c r="D180" s="231" t="s">
        <v>163</v>
      </c>
      <c r="E180" s="40"/>
      <c r="F180" s="232" t="s">
        <v>800</v>
      </c>
      <c r="G180" s="40"/>
      <c r="H180" s="40"/>
      <c r="I180" s="233"/>
      <c r="J180" s="40"/>
      <c r="K180" s="40"/>
      <c r="L180" s="44"/>
      <c r="M180" s="234"/>
      <c r="N180" s="235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163</v>
      </c>
      <c r="AU180" s="17" t="s">
        <v>83</v>
      </c>
    </row>
    <row r="181" s="2" customFormat="1" ht="21.75" customHeight="1">
      <c r="A181" s="38"/>
      <c r="B181" s="39"/>
      <c r="C181" s="258" t="s">
        <v>262</v>
      </c>
      <c r="D181" s="258" t="s">
        <v>248</v>
      </c>
      <c r="E181" s="259" t="s">
        <v>801</v>
      </c>
      <c r="F181" s="260" t="s">
        <v>802</v>
      </c>
      <c r="G181" s="261" t="s">
        <v>649</v>
      </c>
      <c r="H181" s="262">
        <v>1</v>
      </c>
      <c r="I181" s="263"/>
      <c r="J181" s="264">
        <f>ROUND(I181*H181,2)</f>
        <v>0</v>
      </c>
      <c r="K181" s="260" t="s">
        <v>160</v>
      </c>
      <c r="L181" s="265"/>
      <c r="M181" s="266" t="s">
        <v>1</v>
      </c>
      <c r="N181" s="267" t="s">
        <v>38</v>
      </c>
      <c r="O181" s="91"/>
      <c r="P181" s="227">
        <f>O181*H181</f>
        <v>0</v>
      </c>
      <c r="Q181" s="227">
        <v>1.8700000000000001</v>
      </c>
      <c r="R181" s="227">
        <f>Q181*H181</f>
        <v>1.8700000000000001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200</v>
      </c>
      <c r="AT181" s="229" t="s">
        <v>248</v>
      </c>
      <c r="AU181" s="229" t="s">
        <v>83</v>
      </c>
      <c r="AY181" s="17" t="s">
        <v>154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81</v>
      </c>
      <c r="BK181" s="230">
        <f>ROUND(I181*H181,2)</f>
        <v>0</v>
      </c>
      <c r="BL181" s="17" t="s">
        <v>161</v>
      </c>
      <c r="BM181" s="229" t="s">
        <v>803</v>
      </c>
    </row>
    <row r="182" s="2" customFormat="1">
      <c r="A182" s="38"/>
      <c r="B182" s="39"/>
      <c r="C182" s="40"/>
      <c r="D182" s="231" t="s">
        <v>163</v>
      </c>
      <c r="E182" s="40"/>
      <c r="F182" s="232" t="s">
        <v>802</v>
      </c>
      <c r="G182" s="40"/>
      <c r="H182" s="40"/>
      <c r="I182" s="233"/>
      <c r="J182" s="40"/>
      <c r="K182" s="40"/>
      <c r="L182" s="44"/>
      <c r="M182" s="234"/>
      <c r="N182" s="235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163</v>
      </c>
      <c r="AU182" s="17" t="s">
        <v>83</v>
      </c>
    </row>
    <row r="183" s="2" customFormat="1" ht="24.15" customHeight="1">
      <c r="A183" s="38"/>
      <c r="B183" s="39"/>
      <c r="C183" s="218" t="s">
        <v>267</v>
      </c>
      <c r="D183" s="218" t="s">
        <v>156</v>
      </c>
      <c r="E183" s="219" t="s">
        <v>804</v>
      </c>
      <c r="F183" s="220" t="s">
        <v>805</v>
      </c>
      <c r="G183" s="221" t="s">
        <v>649</v>
      </c>
      <c r="H183" s="222">
        <v>1</v>
      </c>
      <c r="I183" s="223"/>
      <c r="J183" s="224">
        <f>ROUND(I183*H183,2)</f>
        <v>0</v>
      </c>
      <c r="K183" s="220" t="s">
        <v>160</v>
      </c>
      <c r="L183" s="44"/>
      <c r="M183" s="225" t="s">
        <v>1</v>
      </c>
      <c r="N183" s="226" t="s">
        <v>38</v>
      </c>
      <c r="O183" s="91"/>
      <c r="P183" s="227">
        <f>O183*H183</f>
        <v>0</v>
      </c>
      <c r="Q183" s="227">
        <v>0.0098899999999999995</v>
      </c>
      <c r="R183" s="227">
        <f>Q183*H183</f>
        <v>0.0098899999999999995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161</v>
      </c>
      <c r="AT183" s="229" t="s">
        <v>156</v>
      </c>
      <c r="AU183" s="229" t="s">
        <v>83</v>
      </c>
      <c r="AY183" s="17" t="s">
        <v>154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81</v>
      </c>
      <c r="BK183" s="230">
        <f>ROUND(I183*H183,2)</f>
        <v>0</v>
      </c>
      <c r="BL183" s="17" t="s">
        <v>161</v>
      </c>
      <c r="BM183" s="229" t="s">
        <v>806</v>
      </c>
    </row>
    <row r="184" s="2" customFormat="1">
      <c r="A184" s="38"/>
      <c r="B184" s="39"/>
      <c r="C184" s="40"/>
      <c r="D184" s="231" t="s">
        <v>163</v>
      </c>
      <c r="E184" s="40"/>
      <c r="F184" s="232" t="s">
        <v>807</v>
      </c>
      <c r="G184" s="40"/>
      <c r="H184" s="40"/>
      <c r="I184" s="233"/>
      <c r="J184" s="40"/>
      <c r="K184" s="40"/>
      <c r="L184" s="44"/>
      <c r="M184" s="234"/>
      <c r="N184" s="235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163</v>
      </c>
      <c r="AU184" s="17" t="s">
        <v>83</v>
      </c>
    </row>
    <row r="185" s="2" customFormat="1" ht="16.5" customHeight="1">
      <c r="A185" s="38"/>
      <c r="B185" s="39"/>
      <c r="C185" s="258" t="s">
        <v>7</v>
      </c>
      <c r="D185" s="258" t="s">
        <v>248</v>
      </c>
      <c r="E185" s="259" t="s">
        <v>808</v>
      </c>
      <c r="F185" s="260" t="s">
        <v>809</v>
      </c>
      <c r="G185" s="261" t="s">
        <v>649</v>
      </c>
      <c r="H185" s="262">
        <v>1</v>
      </c>
      <c r="I185" s="263"/>
      <c r="J185" s="264">
        <f>ROUND(I185*H185,2)</f>
        <v>0</v>
      </c>
      <c r="K185" s="260" t="s">
        <v>160</v>
      </c>
      <c r="L185" s="265"/>
      <c r="M185" s="266" t="s">
        <v>1</v>
      </c>
      <c r="N185" s="267" t="s">
        <v>38</v>
      </c>
      <c r="O185" s="91"/>
      <c r="P185" s="227">
        <f>O185*H185</f>
        <v>0</v>
      </c>
      <c r="Q185" s="227">
        <v>0.26200000000000001</v>
      </c>
      <c r="R185" s="227">
        <f>Q185*H185</f>
        <v>0.26200000000000001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200</v>
      </c>
      <c r="AT185" s="229" t="s">
        <v>248</v>
      </c>
      <c r="AU185" s="229" t="s">
        <v>83</v>
      </c>
      <c r="AY185" s="17" t="s">
        <v>154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81</v>
      </c>
      <c r="BK185" s="230">
        <f>ROUND(I185*H185,2)</f>
        <v>0</v>
      </c>
      <c r="BL185" s="17" t="s">
        <v>161</v>
      </c>
      <c r="BM185" s="229" t="s">
        <v>810</v>
      </c>
    </row>
    <row r="186" s="2" customFormat="1">
      <c r="A186" s="38"/>
      <c r="B186" s="39"/>
      <c r="C186" s="40"/>
      <c r="D186" s="231" t="s">
        <v>163</v>
      </c>
      <c r="E186" s="40"/>
      <c r="F186" s="232" t="s">
        <v>809</v>
      </c>
      <c r="G186" s="40"/>
      <c r="H186" s="40"/>
      <c r="I186" s="233"/>
      <c r="J186" s="40"/>
      <c r="K186" s="40"/>
      <c r="L186" s="44"/>
      <c r="M186" s="234"/>
      <c r="N186" s="235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163</v>
      </c>
      <c r="AU186" s="17" t="s">
        <v>83</v>
      </c>
    </row>
    <row r="187" s="2" customFormat="1" ht="24.15" customHeight="1">
      <c r="A187" s="38"/>
      <c r="B187" s="39"/>
      <c r="C187" s="218" t="s">
        <v>277</v>
      </c>
      <c r="D187" s="218" t="s">
        <v>156</v>
      </c>
      <c r="E187" s="219" t="s">
        <v>811</v>
      </c>
      <c r="F187" s="220" t="s">
        <v>812</v>
      </c>
      <c r="G187" s="221" t="s">
        <v>649</v>
      </c>
      <c r="H187" s="222">
        <v>2</v>
      </c>
      <c r="I187" s="223"/>
      <c r="J187" s="224">
        <f>ROUND(I187*H187,2)</f>
        <v>0</v>
      </c>
      <c r="K187" s="220" t="s">
        <v>160</v>
      </c>
      <c r="L187" s="44"/>
      <c r="M187" s="225" t="s">
        <v>1</v>
      </c>
      <c r="N187" s="226" t="s">
        <v>38</v>
      </c>
      <c r="O187" s="91"/>
      <c r="P187" s="227">
        <f>O187*H187</f>
        <v>0</v>
      </c>
      <c r="Q187" s="227">
        <v>0.0098899999999999995</v>
      </c>
      <c r="R187" s="227">
        <f>Q187*H187</f>
        <v>0.019779999999999999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161</v>
      </c>
      <c r="AT187" s="229" t="s">
        <v>156</v>
      </c>
      <c r="AU187" s="229" t="s">
        <v>83</v>
      </c>
      <c r="AY187" s="17" t="s">
        <v>154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81</v>
      </c>
      <c r="BK187" s="230">
        <f>ROUND(I187*H187,2)</f>
        <v>0</v>
      </c>
      <c r="BL187" s="17" t="s">
        <v>161</v>
      </c>
      <c r="BM187" s="229" t="s">
        <v>813</v>
      </c>
    </row>
    <row r="188" s="2" customFormat="1">
      <c r="A188" s="38"/>
      <c r="B188" s="39"/>
      <c r="C188" s="40"/>
      <c r="D188" s="231" t="s">
        <v>163</v>
      </c>
      <c r="E188" s="40"/>
      <c r="F188" s="232" t="s">
        <v>814</v>
      </c>
      <c r="G188" s="40"/>
      <c r="H188" s="40"/>
      <c r="I188" s="233"/>
      <c r="J188" s="40"/>
      <c r="K188" s="40"/>
      <c r="L188" s="44"/>
      <c r="M188" s="234"/>
      <c r="N188" s="235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163</v>
      </c>
      <c r="AU188" s="17" t="s">
        <v>83</v>
      </c>
    </row>
    <row r="189" s="2" customFormat="1" ht="16.5" customHeight="1">
      <c r="A189" s="38"/>
      <c r="B189" s="39"/>
      <c r="C189" s="258" t="s">
        <v>282</v>
      </c>
      <c r="D189" s="258" t="s">
        <v>248</v>
      </c>
      <c r="E189" s="259" t="s">
        <v>815</v>
      </c>
      <c r="F189" s="260" t="s">
        <v>816</v>
      </c>
      <c r="G189" s="261" t="s">
        <v>649</v>
      </c>
      <c r="H189" s="262">
        <v>2</v>
      </c>
      <c r="I189" s="263"/>
      <c r="J189" s="264">
        <f>ROUND(I189*H189,2)</f>
        <v>0</v>
      </c>
      <c r="K189" s="260" t="s">
        <v>160</v>
      </c>
      <c r="L189" s="265"/>
      <c r="M189" s="266" t="s">
        <v>1</v>
      </c>
      <c r="N189" s="267" t="s">
        <v>38</v>
      </c>
      <c r="O189" s="91"/>
      <c r="P189" s="227">
        <f>O189*H189</f>
        <v>0</v>
      </c>
      <c r="Q189" s="227">
        <v>0.52600000000000002</v>
      </c>
      <c r="R189" s="227">
        <f>Q189*H189</f>
        <v>1.0520000000000001</v>
      </c>
      <c r="S189" s="227">
        <v>0</v>
      </c>
      <c r="T189" s="22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200</v>
      </c>
      <c r="AT189" s="229" t="s">
        <v>248</v>
      </c>
      <c r="AU189" s="229" t="s">
        <v>83</v>
      </c>
      <c r="AY189" s="17" t="s">
        <v>154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81</v>
      </c>
      <c r="BK189" s="230">
        <f>ROUND(I189*H189,2)</f>
        <v>0</v>
      </c>
      <c r="BL189" s="17" t="s">
        <v>161</v>
      </c>
      <c r="BM189" s="229" t="s">
        <v>817</v>
      </c>
    </row>
    <row r="190" s="2" customFormat="1">
      <c r="A190" s="38"/>
      <c r="B190" s="39"/>
      <c r="C190" s="40"/>
      <c r="D190" s="231" t="s">
        <v>163</v>
      </c>
      <c r="E190" s="40"/>
      <c r="F190" s="232" t="s">
        <v>816</v>
      </c>
      <c r="G190" s="40"/>
      <c r="H190" s="40"/>
      <c r="I190" s="233"/>
      <c r="J190" s="40"/>
      <c r="K190" s="40"/>
      <c r="L190" s="44"/>
      <c r="M190" s="234"/>
      <c r="N190" s="235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163</v>
      </c>
      <c r="AU190" s="17" t="s">
        <v>83</v>
      </c>
    </row>
    <row r="191" s="2" customFormat="1" ht="24.15" customHeight="1">
      <c r="A191" s="38"/>
      <c r="B191" s="39"/>
      <c r="C191" s="218" t="s">
        <v>288</v>
      </c>
      <c r="D191" s="218" t="s">
        <v>156</v>
      </c>
      <c r="E191" s="219" t="s">
        <v>818</v>
      </c>
      <c r="F191" s="220" t="s">
        <v>819</v>
      </c>
      <c r="G191" s="221" t="s">
        <v>649</v>
      </c>
      <c r="H191" s="222">
        <v>1</v>
      </c>
      <c r="I191" s="223"/>
      <c r="J191" s="224">
        <f>ROUND(I191*H191,2)</f>
        <v>0</v>
      </c>
      <c r="K191" s="220" t="s">
        <v>160</v>
      </c>
      <c r="L191" s="44"/>
      <c r="M191" s="225" t="s">
        <v>1</v>
      </c>
      <c r="N191" s="226" t="s">
        <v>38</v>
      </c>
      <c r="O191" s="91"/>
      <c r="P191" s="227">
        <f>O191*H191</f>
        <v>0</v>
      </c>
      <c r="Q191" s="227">
        <v>0.01218</v>
      </c>
      <c r="R191" s="227">
        <f>Q191*H191</f>
        <v>0.01218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161</v>
      </c>
      <c r="AT191" s="229" t="s">
        <v>156</v>
      </c>
      <c r="AU191" s="229" t="s">
        <v>83</v>
      </c>
      <c r="AY191" s="17" t="s">
        <v>154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81</v>
      </c>
      <c r="BK191" s="230">
        <f>ROUND(I191*H191,2)</f>
        <v>0</v>
      </c>
      <c r="BL191" s="17" t="s">
        <v>161</v>
      </c>
      <c r="BM191" s="229" t="s">
        <v>820</v>
      </c>
    </row>
    <row r="192" s="2" customFormat="1">
      <c r="A192" s="38"/>
      <c r="B192" s="39"/>
      <c r="C192" s="40"/>
      <c r="D192" s="231" t="s">
        <v>163</v>
      </c>
      <c r="E192" s="40"/>
      <c r="F192" s="232" t="s">
        <v>821</v>
      </c>
      <c r="G192" s="40"/>
      <c r="H192" s="40"/>
      <c r="I192" s="233"/>
      <c r="J192" s="40"/>
      <c r="K192" s="40"/>
      <c r="L192" s="44"/>
      <c r="M192" s="234"/>
      <c r="N192" s="235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163</v>
      </c>
      <c r="AU192" s="17" t="s">
        <v>83</v>
      </c>
    </row>
    <row r="193" s="2" customFormat="1" ht="24.15" customHeight="1">
      <c r="A193" s="38"/>
      <c r="B193" s="39"/>
      <c r="C193" s="258" t="s">
        <v>294</v>
      </c>
      <c r="D193" s="258" t="s">
        <v>248</v>
      </c>
      <c r="E193" s="259" t="s">
        <v>822</v>
      </c>
      <c r="F193" s="260" t="s">
        <v>823</v>
      </c>
      <c r="G193" s="261" t="s">
        <v>649</v>
      </c>
      <c r="H193" s="262">
        <v>1</v>
      </c>
      <c r="I193" s="263"/>
      <c r="J193" s="264">
        <f>ROUND(I193*H193,2)</f>
        <v>0</v>
      </c>
      <c r="K193" s="260" t="s">
        <v>160</v>
      </c>
      <c r="L193" s="265"/>
      <c r="M193" s="266" t="s">
        <v>1</v>
      </c>
      <c r="N193" s="267" t="s">
        <v>38</v>
      </c>
      <c r="O193" s="91"/>
      <c r="P193" s="227">
        <f>O193*H193</f>
        <v>0</v>
      </c>
      <c r="Q193" s="227">
        <v>0.58499999999999996</v>
      </c>
      <c r="R193" s="227">
        <f>Q193*H193</f>
        <v>0.58499999999999996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200</v>
      </c>
      <c r="AT193" s="229" t="s">
        <v>248</v>
      </c>
      <c r="AU193" s="229" t="s">
        <v>83</v>
      </c>
      <c r="AY193" s="17" t="s">
        <v>154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81</v>
      </c>
      <c r="BK193" s="230">
        <f>ROUND(I193*H193,2)</f>
        <v>0</v>
      </c>
      <c r="BL193" s="17" t="s">
        <v>161</v>
      </c>
      <c r="BM193" s="229" t="s">
        <v>824</v>
      </c>
    </row>
    <row r="194" s="2" customFormat="1">
      <c r="A194" s="38"/>
      <c r="B194" s="39"/>
      <c r="C194" s="40"/>
      <c r="D194" s="231" t="s">
        <v>163</v>
      </c>
      <c r="E194" s="40"/>
      <c r="F194" s="232" t="s">
        <v>823</v>
      </c>
      <c r="G194" s="40"/>
      <c r="H194" s="40"/>
      <c r="I194" s="233"/>
      <c r="J194" s="40"/>
      <c r="K194" s="40"/>
      <c r="L194" s="44"/>
      <c r="M194" s="234"/>
      <c r="N194" s="235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163</v>
      </c>
      <c r="AU194" s="17" t="s">
        <v>83</v>
      </c>
    </row>
    <row r="195" s="2" customFormat="1" ht="37.8" customHeight="1">
      <c r="A195" s="38"/>
      <c r="B195" s="39"/>
      <c r="C195" s="218" t="s">
        <v>300</v>
      </c>
      <c r="D195" s="218" t="s">
        <v>156</v>
      </c>
      <c r="E195" s="219" t="s">
        <v>825</v>
      </c>
      <c r="F195" s="220" t="s">
        <v>826</v>
      </c>
      <c r="G195" s="221" t="s">
        <v>649</v>
      </c>
      <c r="H195" s="222">
        <v>1</v>
      </c>
      <c r="I195" s="223"/>
      <c r="J195" s="224">
        <f>ROUND(I195*H195,2)</f>
        <v>0</v>
      </c>
      <c r="K195" s="220" t="s">
        <v>160</v>
      </c>
      <c r="L195" s="44"/>
      <c r="M195" s="225" t="s">
        <v>1</v>
      </c>
      <c r="N195" s="226" t="s">
        <v>38</v>
      </c>
      <c r="O195" s="91"/>
      <c r="P195" s="227">
        <f>O195*H195</f>
        <v>0</v>
      </c>
      <c r="Q195" s="227">
        <v>0.089999999999999997</v>
      </c>
      <c r="R195" s="227">
        <f>Q195*H195</f>
        <v>0.089999999999999997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161</v>
      </c>
      <c r="AT195" s="229" t="s">
        <v>156</v>
      </c>
      <c r="AU195" s="229" t="s">
        <v>83</v>
      </c>
      <c r="AY195" s="17" t="s">
        <v>154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81</v>
      </c>
      <c r="BK195" s="230">
        <f>ROUND(I195*H195,2)</f>
        <v>0</v>
      </c>
      <c r="BL195" s="17" t="s">
        <v>161</v>
      </c>
      <c r="BM195" s="229" t="s">
        <v>827</v>
      </c>
    </row>
    <row r="196" s="2" customFormat="1">
      <c r="A196" s="38"/>
      <c r="B196" s="39"/>
      <c r="C196" s="40"/>
      <c r="D196" s="231" t="s">
        <v>163</v>
      </c>
      <c r="E196" s="40"/>
      <c r="F196" s="232" t="s">
        <v>828</v>
      </c>
      <c r="G196" s="40"/>
      <c r="H196" s="40"/>
      <c r="I196" s="233"/>
      <c r="J196" s="40"/>
      <c r="K196" s="40"/>
      <c r="L196" s="44"/>
      <c r="M196" s="234"/>
      <c r="N196" s="235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163</v>
      </c>
      <c r="AU196" s="17" t="s">
        <v>83</v>
      </c>
    </row>
    <row r="197" s="2" customFormat="1" ht="21.75" customHeight="1">
      <c r="A197" s="38"/>
      <c r="B197" s="39"/>
      <c r="C197" s="258" t="s">
        <v>305</v>
      </c>
      <c r="D197" s="258" t="s">
        <v>248</v>
      </c>
      <c r="E197" s="259" t="s">
        <v>829</v>
      </c>
      <c r="F197" s="260" t="s">
        <v>830</v>
      </c>
      <c r="G197" s="261" t="s">
        <v>649</v>
      </c>
      <c r="H197" s="262">
        <v>1</v>
      </c>
      <c r="I197" s="263"/>
      <c r="J197" s="264">
        <f>ROUND(I197*H197,2)</f>
        <v>0</v>
      </c>
      <c r="K197" s="260" t="s">
        <v>160</v>
      </c>
      <c r="L197" s="265"/>
      <c r="M197" s="266" t="s">
        <v>1</v>
      </c>
      <c r="N197" s="267" t="s">
        <v>38</v>
      </c>
      <c r="O197" s="91"/>
      <c r="P197" s="227">
        <f>O197*H197</f>
        <v>0</v>
      </c>
      <c r="Q197" s="227">
        <v>0.19600000000000001</v>
      </c>
      <c r="R197" s="227">
        <f>Q197*H197</f>
        <v>0.19600000000000001</v>
      </c>
      <c r="S197" s="227">
        <v>0</v>
      </c>
      <c r="T197" s="22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200</v>
      </c>
      <c r="AT197" s="229" t="s">
        <v>248</v>
      </c>
      <c r="AU197" s="229" t="s">
        <v>83</v>
      </c>
      <c r="AY197" s="17" t="s">
        <v>154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81</v>
      </c>
      <c r="BK197" s="230">
        <f>ROUND(I197*H197,2)</f>
        <v>0</v>
      </c>
      <c r="BL197" s="17" t="s">
        <v>161</v>
      </c>
      <c r="BM197" s="229" t="s">
        <v>831</v>
      </c>
    </row>
    <row r="198" s="2" customFormat="1">
      <c r="A198" s="38"/>
      <c r="B198" s="39"/>
      <c r="C198" s="40"/>
      <c r="D198" s="231" t="s">
        <v>163</v>
      </c>
      <c r="E198" s="40"/>
      <c r="F198" s="232" t="s">
        <v>830</v>
      </c>
      <c r="G198" s="40"/>
      <c r="H198" s="40"/>
      <c r="I198" s="233"/>
      <c r="J198" s="40"/>
      <c r="K198" s="40"/>
      <c r="L198" s="44"/>
      <c r="M198" s="234"/>
      <c r="N198" s="235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163</v>
      </c>
      <c r="AU198" s="17" t="s">
        <v>83</v>
      </c>
    </row>
    <row r="199" s="2" customFormat="1" ht="16.5" customHeight="1">
      <c r="A199" s="38"/>
      <c r="B199" s="39"/>
      <c r="C199" s="218" t="s">
        <v>310</v>
      </c>
      <c r="D199" s="218" t="s">
        <v>156</v>
      </c>
      <c r="E199" s="219" t="s">
        <v>832</v>
      </c>
      <c r="F199" s="220" t="s">
        <v>833</v>
      </c>
      <c r="G199" s="221" t="s">
        <v>649</v>
      </c>
      <c r="H199" s="222">
        <v>1</v>
      </c>
      <c r="I199" s="223"/>
      <c r="J199" s="224">
        <f>ROUND(I199*H199,2)</f>
        <v>0</v>
      </c>
      <c r="K199" s="220" t="s">
        <v>160</v>
      </c>
      <c r="L199" s="44"/>
      <c r="M199" s="225" t="s">
        <v>1</v>
      </c>
      <c r="N199" s="226" t="s">
        <v>38</v>
      </c>
      <c r="O199" s="91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161</v>
      </c>
      <c r="AT199" s="229" t="s">
        <v>156</v>
      </c>
      <c r="AU199" s="229" t="s">
        <v>83</v>
      </c>
      <c r="AY199" s="17" t="s">
        <v>154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81</v>
      </c>
      <c r="BK199" s="230">
        <f>ROUND(I199*H199,2)</f>
        <v>0</v>
      </c>
      <c r="BL199" s="17" t="s">
        <v>161</v>
      </c>
      <c r="BM199" s="229" t="s">
        <v>834</v>
      </c>
    </row>
    <row r="200" s="2" customFormat="1">
      <c r="A200" s="38"/>
      <c r="B200" s="39"/>
      <c r="C200" s="40"/>
      <c r="D200" s="231" t="s">
        <v>163</v>
      </c>
      <c r="E200" s="40"/>
      <c r="F200" s="232" t="s">
        <v>835</v>
      </c>
      <c r="G200" s="40"/>
      <c r="H200" s="40"/>
      <c r="I200" s="233"/>
      <c r="J200" s="40"/>
      <c r="K200" s="40"/>
      <c r="L200" s="44"/>
      <c r="M200" s="234"/>
      <c r="N200" s="235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163</v>
      </c>
      <c r="AU200" s="17" t="s">
        <v>83</v>
      </c>
    </row>
    <row r="201" s="2" customFormat="1" ht="24.15" customHeight="1">
      <c r="A201" s="38"/>
      <c r="B201" s="39"/>
      <c r="C201" s="258" t="s">
        <v>315</v>
      </c>
      <c r="D201" s="258" t="s">
        <v>248</v>
      </c>
      <c r="E201" s="259" t="s">
        <v>836</v>
      </c>
      <c r="F201" s="260" t="s">
        <v>837</v>
      </c>
      <c r="G201" s="261" t="s">
        <v>649</v>
      </c>
      <c r="H201" s="262">
        <v>1</v>
      </c>
      <c r="I201" s="263"/>
      <c r="J201" s="264">
        <f>ROUND(I201*H201,2)</f>
        <v>0</v>
      </c>
      <c r="K201" s="260" t="s">
        <v>160</v>
      </c>
      <c r="L201" s="265"/>
      <c r="M201" s="266" t="s">
        <v>1</v>
      </c>
      <c r="N201" s="267" t="s">
        <v>38</v>
      </c>
      <c r="O201" s="91"/>
      <c r="P201" s="227">
        <f>O201*H201</f>
        <v>0</v>
      </c>
      <c r="Q201" s="227">
        <v>0.0068999999999999999</v>
      </c>
      <c r="R201" s="227">
        <f>Q201*H201</f>
        <v>0.0068999999999999999</v>
      </c>
      <c r="S201" s="227">
        <v>0</v>
      </c>
      <c r="T201" s="22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200</v>
      </c>
      <c r="AT201" s="229" t="s">
        <v>248</v>
      </c>
      <c r="AU201" s="229" t="s">
        <v>83</v>
      </c>
      <c r="AY201" s="17" t="s">
        <v>154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81</v>
      </c>
      <c r="BK201" s="230">
        <f>ROUND(I201*H201,2)</f>
        <v>0</v>
      </c>
      <c r="BL201" s="17" t="s">
        <v>161</v>
      </c>
      <c r="BM201" s="229" t="s">
        <v>838</v>
      </c>
    </row>
    <row r="202" s="2" customFormat="1">
      <c r="A202" s="38"/>
      <c r="B202" s="39"/>
      <c r="C202" s="40"/>
      <c r="D202" s="231" t="s">
        <v>163</v>
      </c>
      <c r="E202" s="40"/>
      <c r="F202" s="232" t="s">
        <v>837</v>
      </c>
      <c r="G202" s="40"/>
      <c r="H202" s="40"/>
      <c r="I202" s="233"/>
      <c r="J202" s="40"/>
      <c r="K202" s="40"/>
      <c r="L202" s="44"/>
      <c r="M202" s="234"/>
      <c r="N202" s="235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163</v>
      </c>
      <c r="AU202" s="17" t="s">
        <v>83</v>
      </c>
    </row>
    <row r="203" s="12" customFormat="1" ht="22.8" customHeight="1">
      <c r="A203" s="12"/>
      <c r="B203" s="202"/>
      <c r="C203" s="203"/>
      <c r="D203" s="204" t="s">
        <v>72</v>
      </c>
      <c r="E203" s="216" t="s">
        <v>476</v>
      </c>
      <c r="F203" s="216" t="s">
        <v>477</v>
      </c>
      <c r="G203" s="203"/>
      <c r="H203" s="203"/>
      <c r="I203" s="206"/>
      <c r="J203" s="217">
        <f>BK203</f>
        <v>0</v>
      </c>
      <c r="K203" s="203"/>
      <c r="L203" s="208"/>
      <c r="M203" s="209"/>
      <c r="N203" s="210"/>
      <c r="O203" s="210"/>
      <c r="P203" s="211">
        <f>SUM(P204:P205)</f>
        <v>0</v>
      </c>
      <c r="Q203" s="210"/>
      <c r="R203" s="211">
        <f>SUM(R204:R205)</f>
        <v>0</v>
      </c>
      <c r="S203" s="210"/>
      <c r="T203" s="212">
        <f>SUM(T204:T205)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3" t="s">
        <v>81</v>
      </c>
      <c r="AT203" s="214" t="s">
        <v>72</v>
      </c>
      <c r="AU203" s="214" t="s">
        <v>81</v>
      </c>
      <c r="AY203" s="213" t="s">
        <v>154</v>
      </c>
      <c r="BK203" s="215">
        <f>SUM(BK204:BK205)</f>
        <v>0</v>
      </c>
    </row>
    <row r="204" s="2" customFormat="1" ht="24.15" customHeight="1">
      <c r="A204" s="38"/>
      <c r="B204" s="39"/>
      <c r="C204" s="218" t="s">
        <v>322</v>
      </c>
      <c r="D204" s="218" t="s">
        <v>156</v>
      </c>
      <c r="E204" s="219" t="s">
        <v>839</v>
      </c>
      <c r="F204" s="220" t="s">
        <v>840</v>
      </c>
      <c r="G204" s="221" t="s">
        <v>203</v>
      </c>
      <c r="H204" s="222">
        <v>16.584</v>
      </c>
      <c r="I204" s="223"/>
      <c r="J204" s="224">
        <f>ROUND(I204*H204,2)</f>
        <v>0</v>
      </c>
      <c r="K204" s="220" t="s">
        <v>160</v>
      </c>
      <c r="L204" s="44"/>
      <c r="M204" s="225" t="s">
        <v>1</v>
      </c>
      <c r="N204" s="226" t="s">
        <v>38</v>
      </c>
      <c r="O204" s="91"/>
      <c r="P204" s="227">
        <f>O204*H204</f>
        <v>0</v>
      </c>
      <c r="Q204" s="227">
        <v>0</v>
      </c>
      <c r="R204" s="227">
        <f>Q204*H204</f>
        <v>0</v>
      </c>
      <c r="S204" s="227">
        <v>0</v>
      </c>
      <c r="T204" s="22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9" t="s">
        <v>161</v>
      </c>
      <c r="AT204" s="229" t="s">
        <v>156</v>
      </c>
      <c r="AU204" s="229" t="s">
        <v>83</v>
      </c>
      <c r="AY204" s="17" t="s">
        <v>154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7" t="s">
        <v>81</v>
      </c>
      <c r="BK204" s="230">
        <f>ROUND(I204*H204,2)</f>
        <v>0</v>
      </c>
      <c r="BL204" s="17" t="s">
        <v>161</v>
      </c>
      <c r="BM204" s="229" t="s">
        <v>841</v>
      </c>
    </row>
    <row r="205" s="2" customFormat="1">
      <c r="A205" s="38"/>
      <c r="B205" s="39"/>
      <c r="C205" s="40"/>
      <c r="D205" s="231" t="s">
        <v>163</v>
      </c>
      <c r="E205" s="40"/>
      <c r="F205" s="232" t="s">
        <v>842</v>
      </c>
      <c r="G205" s="40"/>
      <c r="H205" s="40"/>
      <c r="I205" s="233"/>
      <c r="J205" s="40"/>
      <c r="K205" s="40"/>
      <c r="L205" s="44"/>
      <c r="M205" s="280"/>
      <c r="N205" s="281"/>
      <c r="O205" s="282"/>
      <c r="P205" s="282"/>
      <c r="Q205" s="282"/>
      <c r="R205" s="282"/>
      <c r="S205" s="282"/>
      <c r="T205" s="283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163</v>
      </c>
      <c r="AU205" s="17" t="s">
        <v>83</v>
      </c>
    </row>
    <row r="206" s="2" customFormat="1" ht="6.96" customHeight="1">
      <c r="A206" s="38"/>
      <c r="B206" s="66"/>
      <c r="C206" s="67"/>
      <c r="D206" s="67"/>
      <c r="E206" s="67"/>
      <c r="F206" s="67"/>
      <c r="G206" s="67"/>
      <c r="H206" s="67"/>
      <c r="I206" s="67"/>
      <c r="J206" s="67"/>
      <c r="K206" s="67"/>
      <c r="L206" s="44"/>
      <c r="M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</row>
  </sheetData>
  <sheetProtection sheet="1" autoFilter="0" formatColumns="0" formatRows="0" objects="1" scenarios="1" spinCount="100000" saltValue="0OdYkNmnbAjKG3u7C9s0SjDcwCQatRJy9Acc6NGWJw1VZu3GMPC8i1/yt2bcbpYRvrxRntVgXxiTGgyi11OJXA==" hashValue="HVtKqIm1lHZ6wKkvvEaD13Ufpq37Bfrs5BoNGNfsXjsophLVwv3qKEilxBjCu2dRAYU4EB/SWfsNMqjis7oEFQ==" algorithmName="SHA-512" password="CC35"/>
  <autoFilter ref="C120:K205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114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Frigoexim, SO 105 Kotelna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115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843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13. 1. 2026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ROUND((SUM(BE119:BE157)),  2)</f>
        <v>0</v>
      </c>
      <c r="G33" s="38"/>
      <c r="H33" s="38"/>
      <c r="I33" s="155">
        <v>0.20999999999999999</v>
      </c>
      <c r="J33" s="154">
        <f>ROUND(((SUM(BE119:BE157))*I33),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ROUND((SUM(BF119:BF157)),  2)</f>
        <v>0</v>
      </c>
      <c r="G34" s="38"/>
      <c r="H34" s="38"/>
      <c r="I34" s="155">
        <v>0.12</v>
      </c>
      <c r="J34" s="154">
        <f>ROUND(((SUM(BF119:BF157))*I34),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ROUND((SUM(BG119:BG157)),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ROUND((SUM(BH119:BH157)),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ROUND((SUM(BI119:BI157)),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Frigoexim, SO 105 Kotelna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115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03 - ZTI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13. 1. 2026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118</v>
      </c>
      <c r="D94" s="176"/>
      <c r="E94" s="176"/>
      <c r="F94" s="176"/>
      <c r="G94" s="176"/>
      <c r="H94" s="176"/>
      <c r="I94" s="176"/>
      <c r="J94" s="177" t="s">
        <v>119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120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121</v>
      </c>
    </row>
    <row r="97" s="9" customFormat="1" ht="24.96" customHeight="1">
      <c r="A97" s="9"/>
      <c r="B97" s="179"/>
      <c r="C97" s="180"/>
      <c r="D97" s="181" t="s">
        <v>131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844</v>
      </c>
      <c r="E98" s="188"/>
      <c r="F98" s="188"/>
      <c r="G98" s="188"/>
      <c r="H98" s="188"/>
      <c r="I98" s="188"/>
      <c r="J98" s="189">
        <f>J121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845</v>
      </c>
      <c r="E99" s="188"/>
      <c r="F99" s="188"/>
      <c r="G99" s="188"/>
      <c r="H99" s="188"/>
      <c r="I99" s="188"/>
      <c r="J99" s="189">
        <f>J141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139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174" t="str">
        <f>E7</f>
        <v>Frigoexim, SO 105 Kotelna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115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76" t="str">
        <f>E9</f>
        <v>03 - ZTI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 xml:space="preserve"> </v>
      </c>
      <c r="G113" s="40"/>
      <c r="H113" s="40"/>
      <c r="I113" s="32" t="s">
        <v>22</v>
      </c>
      <c r="J113" s="79" t="str">
        <f>IF(J12="","",J12)</f>
        <v>13. 1. 2026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24</v>
      </c>
      <c r="D115" s="40"/>
      <c r="E115" s="40"/>
      <c r="F115" s="27" t="str">
        <f>E15</f>
        <v xml:space="preserve"> </v>
      </c>
      <c r="G115" s="40"/>
      <c r="H115" s="40"/>
      <c r="I115" s="32" t="s">
        <v>29</v>
      </c>
      <c r="J115" s="36" t="str">
        <f>E21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27</v>
      </c>
      <c r="D116" s="40"/>
      <c r="E116" s="40"/>
      <c r="F116" s="27" t="str">
        <f>IF(E18="","",E18)</f>
        <v>Vyplň údaj</v>
      </c>
      <c r="G116" s="40"/>
      <c r="H116" s="40"/>
      <c r="I116" s="32" t="s">
        <v>31</v>
      </c>
      <c r="J116" s="36" t="str">
        <f>E24</f>
        <v xml:space="preserve"> 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1" customFormat="1" ht="29.28" customHeight="1">
      <c r="A118" s="191"/>
      <c r="B118" s="192"/>
      <c r="C118" s="193" t="s">
        <v>140</v>
      </c>
      <c r="D118" s="194" t="s">
        <v>58</v>
      </c>
      <c r="E118" s="194" t="s">
        <v>54</v>
      </c>
      <c r="F118" s="194" t="s">
        <v>55</v>
      </c>
      <c r="G118" s="194" t="s">
        <v>141</v>
      </c>
      <c r="H118" s="194" t="s">
        <v>142</v>
      </c>
      <c r="I118" s="194" t="s">
        <v>143</v>
      </c>
      <c r="J118" s="194" t="s">
        <v>119</v>
      </c>
      <c r="K118" s="195" t="s">
        <v>144</v>
      </c>
      <c r="L118" s="196"/>
      <c r="M118" s="100" t="s">
        <v>1</v>
      </c>
      <c r="N118" s="101" t="s">
        <v>37</v>
      </c>
      <c r="O118" s="101" t="s">
        <v>145</v>
      </c>
      <c r="P118" s="101" t="s">
        <v>146</v>
      </c>
      <c r="Q118" s="101" t="s">
        <v>147</v>
      </c>
      <c r="R118" s="101" t="s">
        <v>148</v>
      </c>
      <c r="S118" s="101" t="s">
        <v>149</v>
      </c>
      <c r="T118" s="102" t="s">
        <v>150</v>
      </c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</row>
    <row r="119" s="2" customFormat="1" ht="22.8" customHeight="1">
      <c r="A119" s="38"/>
      <c r="B119" s="39"/>
      <c r="C119" s="107" t="s">
        <v>151</v>
      </c>
      <c r="D119" s="40"/>
      <c r="E119" s="40"/>
      <c r="F119" s="40"/>
      <c r="G119" s="40"/>
      <c r="H119" s="40"/>
      <c r="I119" s="40"/>
      <c r="J119" s="197">
        <f>BK119</f>
        <v>0</v>
      </c>
      <c r="K119" s="40"/>
      <c r="L119" s="44"/>
      <c r="M119" s="103"/>
      <c r="N119" s="198"/>
      <c r="O119" s="104"/>
      <c r="P119" s="199">
        <f>P120</f>
        <v>0</v>
      </c>
      <c r="Q119" s="104"/>
      <c r="R119" s="199">
        <f>R120</f>
        <v>0.076875999999999986</v>
      </c>
      <c r="S119" s="104"/>
      <c r="T119" s="200">
        <f>T120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72</v>
      </c>
      <c r="AU119" s="17" t="s">
        <v>121</v>
      </c>
      <c r="BK119" s="201">
        <f>BK120</f>
        <v>0</v>
      </c>
    </row>
    <row r="120" s="12" customFormat="1" ht="25.92" customHeight="1">
      <c r="A120" s="12"/>
      <c r="B120" s="202"/>
      <c r="C120" s="203"/>
      <c r="D120" s="204" t="s">
        <v>72</v>
      </c>
      <c r="E120" s="205" t="s">
        <v>483</v>
      </c>
      <c r="F120" s="205" t="s">
        <v>484</v>
      </c>
      <c r="G120" s="203"/>
      <c r="H120" s="203"/>
      <c r="I120" s="206"/>
      <c r="J120" s="207">
        <f>BK120</f>
        <v>0</v>
      </c>
      <c r="K120" s="203"/>
      <c r="L120" s="208"/>
      <c r="M120" s="209"/>
      <c r="N120" s="210"/>
      <c r="O120" s="210"/>
      <c r="P120" s="211">
        <f>P121+P141</f>
        <v>0</v>
      </c>
      <c r="Q120" s="210"/>
      <c r="R120" s="211">
        <f>R121+R141</f>
        <v>0.076875999999999986</v>
      </c>
      <c r="S120" s="210"/>
      <c r="T120" s="212">
        <f>T121+T141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83</v>
      </c>
      <c r="AT120" s="214" t="s">
        <v>72</v>
      </c>
      <c r="AU120" s="214" t="s">
        <v>73</v>
      </c>
      <c r="AY120" s="213" t="s">
        <v>154</v>
      </c>
      <c r="BK120" s="215">
        <f>BK121+BK141</f>
        <v>0</v>
      </c>
    </row>
    <row r="121" s="12" customFormat="1" ht="22.8" customHeight="1">
      <c r="A121" s="12"/>
      <c r="B121" s="202"/>
      <c r="C121" s="203"/>
      <c r="D121" s="204" t="s">
        <v>72</v>
      </c>
      <c r="E121" s="216" t="s">
        <v>846</v>
      </c>
      <c r="F121" s="216" t="s">
        <v>847</v>
      </c>
      <c r="G121" s="203"/>
      <c r="H121" s="203"/>
      <c r="I121" s="206"/>
      <c r="J121" s="217">
        <f>BK121</f>
        <v>0</v>
      </c>
      <c r="K121" s="203"/>
      <c r="L121" s="208"/>
      <c r="M121" s="209"/>
      <c r="N121" s="210"/>
      <c r="O121" s="210"/>
      <c r="P121" s="211">
        <f>SUM(P122:P140)</f>
        <v>0</v>
      </c>
      <c r="Q121" s="210"/>
      <c r="R121" s="211">
        <f>SUM(R122:R140)</f>
        <v>0.065529999999999991</v>
      </c>
      <c r="S121" s="210"/>
      <c r="T121" s="212">
        <f>SUM(T122:T140)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83</v>
      </c>
      <c r="AT121" s="214" t="s">
        <v>72</v>
      </c>
      <c r="AU121" s="214" t="s">
        <v>81</v>
      </c>
      <c r="AY121" s="213" t="s">
        <v>154</v>
      </c>
      <c r="BK121" s="215">
        <f>SUM(BK122:BK140)</f>
        <v>0</v>
      </c>
    </row>
    <row r="122" s="2" customFormat="1" ht="21.75" customHeight="1">
      <c r="A122" s="38"/>
      <c r="B122" s="39"/>
      <c r="C122" s="218" t="s">
        <v>81</v>
      </c>
      <c r="D122" s="218" t="s">
        <v>156</v>
      </c>
      <c r="E122" s="219" t="s">
        <v>848</v>
      </c>
      <c r="F122" s="220" t="s">
        <v>849</v>
      </c>
      <c r="G122" s="221" t="s">
        <v>433</v>
      </c>
      <c r="H122" s="222">
        <v>11</v>
      </c>
      <c r="I122" s="223"/>
      <c r="J122" s="224">
        <f>ROUND(I122*H122,2)</f>
        <v>0</v>
      </c>
      <c r="K122" s="220" t="s">
        <v>160</v>
      </c>
      <c r="L122" s="44"/>
      <c r="M122" s="225" t="s">
        <v>1</v>
      </c>
      <c r="N122" s="226" t="s">
        <v>38</v>
      </c>
      <c r="O122" s="91"/>
      <c r="P122" s="227">
        <f>O122*H122</f>
        <v>0</v>
      </c>
      <c r="Q122" s="227">
        <v>0.0018600000000000001</v>
      </c>
      <c r="R122" s="227">
        <f>Q122*H122</f>
        <v>0.020460000000000002</v>
      </c>
      <c r="S122" s="227">
        <v>0</v>
      </c>
      <c r="T122" s="228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9" t="s">
        <v>247</v>
      </c>
      <c r="AT122" s="229" t="s">
        <v>156</v>
      </c>
      <c r="AU122" s="229" t="s">
        <v>83</v>
      </c>
      <c r="AY122" s="17" t="s">
        <v>154</v>
      </c>
      <c r="BE122" s="230">
        <f>IF(N122="základní",J122,0)</f>
        <v>0</v>
      </c>
      <c r="BF122" s="230">
        <f>IF(N122="snížená",J122,0)</f>
        <v>0</v>
      </c>
      <c r="BG122" s="230">
        <f>IF(N122="zákl. přenesená",J122,0)</f>
        <v>0</v>
      </c>
      <c r="BH122" s="230">
        <f>IF(N122="sníž. přenesená",J122,0)</f>
        <v>0</v>
      </c>
      <c r="BI122" s="230">
        <f>IF(N122="nulová",J122,0)</f>
        <v>0</v>
      </c>
      <c r="BJ122" s="17" t="s">
        <v>81</v>
      </c>
      <c r="BK122" s="230">
        <f>ROUND(I122*H122,2)</f>
        <v>0</v>
      </c>
      <c r="BL122" s="17" t="s">
        <v>247</v>
      </c>
      <c r="BM122" s="229" t="s">
        <v>850</v>
      </c>
    </row>
    <row r="123" s="2" customFormat="1">
      <c r="A123" s="38"/>
      <c r="B123" s="39"/>
      <c r="C123" s="40"/>
      <c r="D123" s="231" t="s">
        <v>163</v>
      </c>
      <c r="E123" s="40"/>
      <c r="F123" s="232" t="s">
        <v>851</v>
      </c>
      <c r="G123" s="40"/>
      <c r="H123" s="40"/>
      <c r="I123" s="233"/>
      <c r="J123" s="40"/>
      <c r="K123" s="40"/>
      <c r="L123" s="44"/>
      <c r="M123" s="234"/>
      <c r="N123" s="235"/>
      <c r="O123" s="91"/>
      <c r="P123" s="91"/>
      <c r="Q123" s="91"/>
      <c r="R123" s="91"/>
      <c r="S123" s="91"/>
      <c r="T123" s="92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163</v>
      </c>
      <c r="AU123" s="17" t="s">
        <v>83</v>
      </c>
    </row>
    <row r="124" s="2" customFormat="1" ht="21.75" customHeight="1">
      <c r="A124" s="38"/>
      <c r="B124" s="39"/>
      <c r="C124" s="218" t="s">
        <v>83</v>
      </c>
      <c r="D124" s="218" t="s">
        <v>156</v>
      </c>
      <c r="E124" s="219" t="s">
        <v>852</v>
      </c>
      <c r="F124" s="220" t="s">
        <v>853</v>
      </c>
      <c r="G124" s="221" t="s">
        <v>433</v>
      </c>
      <c r="H124" s="222">
        <v>0.80000000000000004</v>
      </c>
      <c r="I124" s="223"/>
      <c r="J124" s="224">
        <f>ROUND(I124*H124,2)</f>
        <v>0</v>
      </c>
      <c r="K124" s="220" t="s">
        <v>160</v>
      </c>
      <c r="L124" s="44"/>
      <c r="M124" s="225" t="s">
        <v>1</v>
      </c>
      <c r="N124" s="226" t="s">
        <v>38</v>
      </c>
      <c r="O124" s="91"/>
      <c r="P124" s="227">
        <f>O124*H124</f>
        <v>0</v>
      </c>
      <c r="Q124" s="227">
        <v>0.0014400000000000001</v>
      </c>
      <c r="R124" s="227">
        <f>Q124*H124</f>
        <v>0.001152</v>
      </c>
      <c r="S124" s="227">
        <v>0</v>
      </c>
      <c r="T124" s="22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9" t="s">
        <v>247</v>
      </c>
      <c r="AT124" s="229" t="s">
        <v>156</v>
      </c>
      <c r="AU124" s="229" t="s">
        <v>83</v>
      </c>
      <c r="AY124" s="17" t="s">
        <v>154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7" t="s">
        <v>81</v>
      </c>
      <c r="BK124" s="230">
        <f>ROUND(I124*H124,2)</f>
        <v>0</v>
      </c>
      <c r="BL124" s="17" t="s">
        <v>247</v>
      </c>
      <c r="BM124" s="229" t="s">
        <v>854</v>
      </c>
    </row>
    <row r="125" s="2" customFormat="1">
      <c r="A125" s="38"/>
      <c r="B125" s="39"/>
      <c r="C125" s="40"/>
      <c r="D125" s="231" t="s">
        <v>163</v>
      </c>
      <c r="E125" s="40"/>
      <c r="F125" s="232" t="s">
        <v>855</v>
      </c>
      <c r="G125" s="40"/>
      <c r="H125" s="40"/>
      <c r="I125" s="233"/>
      <c r="J125" s="40"/>
      <c r="K125" s="40"/>
      <c r="L125" s="44"/>
      <c r="M125" s="234"/>
      <c r="N125" s="235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163</v>
      </c>
      <c r="AU125" s="17" t="s">
        <v>83</v>
      </c>
    </row>
    <row r="126" s="2" customFormat="1" ht="21.75" customHeight="1">
      <c r="A126" s="38"/>
      <c r="B126" s="39"/>
      <c r="C126" s="218" t="s">
        <v>169</v>
      </c>
      <c r="D126" s="218" t="s">
        <v>156</v>
      </c>
      <c r="E126" s="219" t="s">
        <v>856</v>
      </c>
      <c r="F126" s="220" t="s">
        <v>857</v>
      </c>
      <c r="G126" s="221" t="s">
        <v>433</v>
      </c>
      <c r="H126" s="222">
        <v>17</v>
      </c>
      <c r="I126" s="223"/>
      <c r="J126" s="224">
        <f>ROUND(I126*H126,2)</f>
        <v>0</v>
      </c>
      <c r="K126" s="220" t="s">
        <v>160</v>
      </c>
      <c r="L126" s="44"/>
      <c r="M126" s="225" t="s">
        <v>1</v>
      </c>
      <c r="N126" s="226" t="s">
        <v>38</v>
      </c>
      <c r="O126" s="91"/>
      <c r="P126" s="227">
        <f>O126*H126</f>
        <v>0</v>
      </c>
      <c r="Q126" s="227">
        <v>0.00197</v>
      </c>
      <c r="R126" s="227">
        <f>Q126*H126</f>
        <v>0.033489999999999999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247</v>
      </c>
      <c r="AT126" s="229" t="s">
        <v>156</v>
      </c>
      <c r="AU126" s="229" t="s">
        <v>83</v>
      </c>
      <c r="AY126" s="17" t="s">
        <v>154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81</v>
      </c>
      <c r="BK126" s="230">
        <f>ROUND(I126*H126,2)</f>
        <v>0</v>
      </c>
      <c r="BL126" s="17" t="s">
        <v>247</v>
      </c>
      <c r="BM126" s="229" t="s">
        <v>858</v>
      </c>
    </row>
    <row r="127" s="2" customFormat="1">
      <c r="A127" s="38"/>
      <c r="B127" s="39"/>
      <c r="C127" s="40"/>
      <c r="D127" s="231" t="s">
        <v>163</v>
      </c>
      <c r="E127" s="40"/>
      <c r="F127" s="232" t="s">
        <v>859</v>
      </c>
      <c r="G127" s="40"/>
      <c r="H127" s="40"/>
      <c r="I127" s="233"/>
      <c r="J127" s="40"/>
      <c r="K127" s="40"/>
      <c r="L127" s="44"/>
      <c r="M127" s="234"/>
      <c r="N127" s="235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163</v>
      </c>
      <c r="AU127" s="17" t="s">
        <v>83</v>
      </c>
    </row>
    <row r="128" s="13" customFormat="1">
      <c r="A128" s="13"/>
      <c r="B128" s="236"/>
      <c r="C128" s="237"/>
      <c r="D128" s="231" t="s">
        <v>174</v>
      </c>
      <c r="E128" s="238" t="s">
        <v>1</v>
      </c>
      <c r="F128" s="239" t="s">
        <v>252</v>
      </c>
      <c r="G128" s="237"/>
      <c r="H128" s="240">
        <v>17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6" t="s">
        <v>174</v>
      </c>
      <c r="AU128" s="246" t="s">
        <v>83</v>
      </c>
      <c r="AV128" s="13" t="s">
        <v>83</v>
      </c>
      <c r="AW128" s="13" t="s">
        <v>30</v>
      </c>
      <c r="AX128" s="13" t="s">
        <v>81</v>
      </c>
      <c r="AY128" s="246" t="s">
        <v>154</v>
      </c>
    </row>
    <row r="129" s="2" customFormat="1" ht="16.5" customHeight="1">
      <c r="A129" s="38"/>
      <c r="B129" s="39"/>
      <c r="C129" s="218" t="s">
        <v>161</v>
      </c>
      <c r="D129" s="218" t="s">
        <v>156</v>
      </c>
      <c r="E129" s="219" t="s">
        <v>860</v>
      </c>
      <c r="F129" s="220" t="s">
        <v>861</v>
      </c>
      <c r="G129" s="221" t="s">
        <v>433</v>
      </c>
      <c r="H129" s="222">
        <v>2.6000000000000001</v>
      </c>
      <c r="I129" s="223"/>
      <c r="J129" s="224">
        <f>ROUND(I129*H129,2)</f>
        <v>0</v>
      </c>
      <c r="K129" s="220" t="s">
        <v>160</v>
      </c>
      <c r="L129" s="44"/>
      <c r="M129" s="225" t="s">
        <v>1</v>
      </c>
      <c r="N129" s="226" t="s">
        <v>38</v>
      </c>
      <c r="O129" s="91"/>
      <c r="P129" s="227">
        <f>O129*H129</f>
        <v>0</v>
      </c>
      <c r="Q129" s="227">
        <v>0.00063000000000000003</v>
      </c>
      <c r="R129" s="227">
        <f>Q129*H129</f>
        <v>0.0016380000000000001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247</v>
      </c>
      <c r="AT129" s="229" t="s">
        <v>156</v>
      </c>
      <c r="AU129" s="229" t="s">
        <v>83</v>
      </c>
      <c r="AY129" s="17" t="s">
        <v>154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81</v>
      </c>
      <c r="BK129" s="230">
        <f>ROUND(I129*H129,2)</f>
        <v>0</v>
      </c>
      <c r="BL129" s="17" t="s">
        <v>247</v>
      </c>
      <c r="BM129" s="229" t="s">
        <v>862</v>
      </c>
    </row>
    <row r="130" s="2" customFormat="1">
      <c r="A130" s="38"/>
      <c r="B130" s="39"/>
      <c r="C130" s="40"/>
      <c r="D130" s="231" t="s">
        <v>163</v>
      </c>
      <c r="E130" s="40"/>
      <c r="F130" s="232" t="s">
        <v>863</v>
      </c>
      <c r="G130" s="40"/>
      <c r="H130" s="40"/>
      <c r="I130" s="233"/>
      <c r="J130" s="40"/>
      <c r="K130" s="40"/>
      <c r="L130" s="44"/>
      <c r="M130" s="234"/>
      <c r="N130" s="235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163</v>
      </c>
      <c r="AU130" s="17" t="s">
        <v>83</v>
      </c>
    </row>
    <row r="131" s="2" customFormat="1" ht="21.75" customHeight="1">
      <c r="A131" s="38"/>
      <c r="B131" s="39"/>
      <c r="C131" s="218" t="s">
        <v>180</v>
      </c>
      <c r="D131" s="218" t="s">
        <v>156</v>
      </c>
      <c r="E131" s="219" t="s">
        <v>864</v>
      </c>
      <c r="F131" s="220" t="s">
        <v>865</v>
      </c>
      <c r="G131" s="221" t="s">
        <v>649</v>
      </c>
      <c r="H131" s="222">
        <v>5</v>
      </c>
      <c r="I131" s="223"/>
      <c r="J131" s="224">
        <f>ROUND(I131*H131,2)</f>
        <v>0</v>
      </c>
      <c r="K131" s="220" t="s">
        <v>160</v>
      </c>
      <c r="L131" s="44"/>
      <c r="M131" s="225" t="s">
        <v>1</v>
      </c>
      <c r="N131" s="226" t="s">
        <v>38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247</v>
      </c>
      <c r="AT131" s="229" t="s">
        <v>156</v>
      </c>
      <c r="AU131" s="229" t="s">
        <v>83</v>
      </c>
      <c r="AY131" s="17" t="s">
        <v>154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81</v>
      </c>
      <c r="BK131" s="230">
        <f>ROUND(I131*H131,2)</f>
        <v>0</v>
      </c>
      <c r="BL131" s="17" t="s">
        <v>247</v>
      </c>
      <c r="BM131" s="229" t="s">
        <v>866</v>
      </c>
    </row>
    <row r="132" s="2" customFormat="1">
      <c r="A132" s="38"/>
      <c r="B132" s="39"/>
      <c r="C132" s="40"/>
      <c r="D132" s="231" t="s">
        <v>163</v>
      </c>
      <c r="E132" s="40"/>
      <c r="F132" s="232" t="s">
        <v>867</v>
      </c>
      <c r="G132" s="40"/>
      <c r="H132" s="40"/>
      <c r="I132" s="233"/>
      <c r="J132" s="40"/>
      <c r="K132" s="40"/>
      <c r="L132" s="44"/>
      <c r="M132" s="234"/>
      <c r="N132" s="235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163</v>
      </c>
      <c r="AU132" s="17" t="s">
        <v>83</v>
      </c>
    </row>
    <row r="133" s="2" customFormat="1" ht="24.15" customHeight="1">
      <c r="A133" s="38"/>
      <c r="B133" s="39"/>
      <c r="C133" s="218" t="s">
        <v>188</v>
      </c>
      <c r="D133" s="218" t="s">
        <v>156</v>
      </c>
      <c r="E133" s="219" t="s">
        <v>868</v>
      </c>
      <c r="F133" s="220" t="s">
        <v>869</v>
      </c>
      <c r="G133" s="221" t="s">
        <v>649</v>
      </c>
      <c r="H133" s="222">
        <v>4</v>
      </c>
      <c r="I133" s="223"/>
      <c r="J133" s="224">
        <f>ROUND(I133*H133,2)</f>
        <v>0</v>
      </c>
      <c r="K133" s="220" t="s">
        <v>160</v>
      </c>
      <c r="L133" s="44"/>
      <c r="M133" s="225" t="s">
        <v>1</v>
      </c>
      <c r="N133" s="226" t="s">
        <v>38</v>
      </c>
      <c r="O133" s="91"/>
      <c r="P133" s="227">
        <f>O133*H133</f>
        <v>0</v>
      </c>
      <c r="Q133" s="227">
        <v>0.00089999999999999998</v>
      </c>
      <c r="R133" s="227">
        <f>Q133*H133</f>
        <v>0.0035999999999999999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247</v>
      </c>
      <c r="AT133" s="229" t="s">
        <v>156</v>
      </c>
      <c r="AU133" s="229" t="s">
        <v>83</v>
      </c>
      <c r="AY133" s="17" t="s">
        <v>154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81</v>
      </c>
      <c r="BK133" s="230">
        <f>ROUND(I133*H133,2)</f>
        <v>0</v>
      </c>
      <c r="BL133" s="17" t="s">
        <v>247</v>
      </c>
      <c r="BM133" s="229" t="s">
        <v>870</v>
      </c>
    </row>
    <row r="134" s="2" customFormat="1">
      <c r="A134" s="38"/>
      <c r="B134" s="39"/>
      <c r="C134" s="40"/>
      <c r="D134" s="231" t="s">
        <v>163</v>
      </c>
      <c r="E134" s="40"/>
      <c r="F134" s="232" t="s">
        <v>871</v>
      </c>
      <c r="G134" s="40"/>
      <c r="H134" s="40"/>
      <c r="I134" s="233"/>
      <c r="J134" s="40"/>
      <c r="K134" s="40"/>
      <c r="L134" s="44"/>
      <c r="M134" s="234"/>
      <c r="N134" s="235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163</v>
      </c>
      <c r="AU134" s="17" t="s">
        <v>83</v>
      </c>
    </row>
    <row r="135" s="2" customFormat="1" ht="33" customHeight="1">
      <c r="A135" s="38"/>
      <c r="B135" s="39"/>
      <c r="C135" s="218" t="s">
        <v>194</v>
      </c>
      <c r="D135" s="218" t="s">
        <v>156</v>
      </c>
      <c r="E135" s="219" t="s">
        <v>872</v>
      </c>
      <c r="F135" s="220" t="s">
        <v>873</v>
      </c>
      <c r="G135" s="221" t="s">
        <v>649</v>
      </c>
      <c r="H135" s="222">
        <v>1</v>
      </c>
      <c r="I135" s="223"/>
      <c r="J135" s="224">
        <f>ROUND(I135*H135,2)</f>
        <v>0</v>
      </c>
      <c r="K135" s="220" t="s">
        <v>160</v>
      </c>
      <c r="L135" s="44"/>
      <c r="M135" s="225" t="s">
        <v>1</v>
      </c>
      <c r="N135" s="226" t="s">
        <v>38</v>
      </c>
      <c r="O135" s="91"/>
      <c r="P135" s="227">
        <f>O135*H135</f>
        <v>0</v>
      </c>
      <c r="Q135" s="227">
        <v>0.0039300000000000003</v>
      </c>
      <c r="R135" s="227">
        <f>Q135*H135</f>
        <v>0.0039300000000000003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247</v>
      </c>
      <c r="AT135" s="229" t="s">
        <v>156</v>
      </c>
      <c r="AU135" s="229" t="s">
        <v>83</v>
      </c>
      <c r="AY135" s="17" t="s">
        <v>154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81</v>
      </c>
      <c r="BK135" s="230">
        <f>ROUND(I135*H135,2)</f>
        <v>0</v>
      </c>
      <c r="BL135" s="17" t="s">
        <v>247</v>
      </c>
      <c r="BM135" s="229" t="s">
        <v>874</v>
      </c>
    </row>
    <row r="136" s="2" customFormat="1">
      <c r="A136" s="38"/>
      <c r="B136" s="39"/>
      <c r="C136" s="40"/>
      <c r="D136" s="231" t="s">
        <v>163</v>
      </c>
      <c r="E136" s="40"/>
      <c r="F136" s="232" t="s">
        <v>875</v>
      </c>
      <c r="G136" s="40"/>
      <c r="H136" s="40"/>
      <c r="I136" s="233"/>
      <c r="J136" s="40"/>
      <c r="K136" s="40"/>
      <c r="L136" s="44"/>
      <c r="M136" s="234"/>
      <c r="N136" s="23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163</v>
      </c>
      <c r="AU136" s="17" t="s">
        <v>83</v>
      </c>
    </row>
    <row r="137" s="2" customFormat="1" ht="21.75" customHeight="1">
      <c r="A137" s="38"/>
      <c r="B137" s="39"/>
      <c r="C137" s="218" t="s">
        <v>200</v>
      </c>
      <c r="D137" s="218" t="s">
        <v>156</v>
      </c>
      <c r="E137" s="219" t="s">
        <v>876</v>
      </c>
      <c r="F137" s="220" t="s">
        <v>877</v>
      </c>
      <c r="G137" s="221" t="s">
        <v>649</v>
      </c>
      <c r="H137" s="222">
        <v>14</v>
      </c>
      <c r="I137" s="223"/>
      <c r="J137" s="224">
        <f>ROUND(I137*H137,2)</f>
        <v>0</v>
      </c>
      <c r="K137" s="220" t="s">
        <v>160</v>
      </c>
      <c r="L137" s="44"/>
      <c r="M137" s="225" t="s">
        <v>1</v>
      </c>
      <c r="N137" s="226" t="s">
        <v>38</v>
      </c>
      <c r="O137" s="91"/>
      <c r="P137" s="227">
        <f>O137*H137</f>
        <v>0</v>
      </c>
      <c r="Q137" s="227">
        <v>9.0000000000000006E-05</v>
      </c>
      <c r="R137" s="227">
        <f>Q137*H137</f>
        <v>0.0012600000000000001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247</v>
      </c>
      <c r="AT137" s="229" t="s">
        <v>156</v>
      </c>
      <c r="AU137" s="229" t="s">
        <v>83</v>
      </c>
      <c r="AY137" s="17" t="s">
        <v>154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81</v>
      </c>
      <c r="BK137" s="230">
        <f>ROUND(I137*H137,2)</f>
        <v>0</v>
      </c>
      <c r="BL137" s="17" t="s">
        <v>247</v>
      </c>
      <c r="BM137" s="229" t="s">
        <v>878</v>
      </c>
    </row>
    <row r="138" s="2" customFormat="1">
      <c r="A138" s="38"/>
      <c r="B138" s="39"/>
      <c r="C138" s="40"/>
      <c r="D138" s="231" t="s">
        <v>163</v>
      </c>
      <c r="E138" s="40"/>
      <c r="F138" s="232" t="s">
        <v>879</v>
      </c>
      <c r="G138" s="40"/>
      <c r="H138" s="40"/>
      <c r="I138" s="233"/>
      <c r="J138" s="40"/>
      <c r="K138" s="40"/>
      <c r="L138" s="44"/>
      <c r="M138" s="234"/>
      <c r="N138" s="235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163</v>
      </c>
      <c r="AU138" s="17" t="s">
        <v>83</v>
      </c>
    </row>
    <row r="139" s="2" customFormat="1" ht="21.75" customHeight="1">
      <c r="A139" s="38"/>
      <c r="B139" s="39"/>
      <c r="C139" s="218" t="s">
        <v>207</v>
      </c>
      <c r="D139" s="218" t="s">
        <v>156</v>
      </c>
      <c r="E139" s="219" t="s">
        <v>880</v>
      </c>
      <c r="F139" s="220" t="s">
        <v>881</v>
      </c>
      <c r="G139" s="221" t="s">
        <v>433</v>
      </c>
      <c r="H139" s="222">
        <v>31.399999999999999</v>
      </c>
      <c r="I139" s="223"/>
      <c r="J139" s="224">
        <f>ROUND(I139*H139,2)</f>
        <v>0</v>
      </c>
      <c r="K139" s="220" t="s">
        <v>160</v>
      </c>
      <c r="L139" s="44"/>
      <c r="M139" s="225" t="s">
        <v>1</v>
      </c>
      <c r="N139" s="226" t="s">
        <v>38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247</v>
      </c>
      <c r="AT139" s="229" t="s">
        <v>156</v>
      </c>
      <c r="AU139" s="229" t="s">
        <v>83</v>
      </c>
      <c r="AY139" s="17" t="s">
        <v>154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81</v>
      </c>
      <c r="BK139" s="230">
        <f>ROUND(I139*H139,2)</f>
        <v>0</v>
      </c>
      <c r="BL139" s="17" t="s">
        <v>247</v>
      </c>
      <c r="BM139" s="229" t="s">
        <v>882</v>
      </c>
    </row>
    <row r="140" s="2" customFormat="1">
      <c r="A140" s="38"/>
      <c r="B140" s="39"/>
      <c r="C140" s="40"/>
      <c r="D140" s="231" t="s">
        <v>163</v>
      </c>
      <c r="E140" s="40"/>
      <c r="F140" s="232" t="s">
        <v>883</v>
      </c>
      <c r="G140" s="40"/>
      <c r="H140" s="40"/>
      <c r="I140" s="233"/>
      <c r="J140" s="40"/>
      <c r="K140" s="40"/>
      <c r="L140" s="44"/>
      <c r="M140" s="234"/>
      <c r="N140" s="235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163</v>
      </c>
      <c r="AU140" s="17" t="s">
        <v>83</v>
      </c>
    </row>
    <row r="141" s="12" customFormat="1" ht="22.8" customHeight="1">
      <c r="A141" s="12"/>
      <c r="B141" s="202"/>
      <c r="C141" s="203"/>
      <c r="D141" s="204" t="s">
        <v>72</v>
      </c>
      <c r="E141" s="216" t="s">
        <v>884</v>
      </c>
      <c r="F141" s="216" t="s">
        <v>885</v>
      </c>
      <c r="G141" s="203"/>
      <c r="H141" s="203"/>
      <c r="I141" s="206"/>
      <c r="J141" s="217">
        <f>BK141</f>
        <v>0</v>
      </c>
      <c r="K141" s="203"/>
      <c r="L141" s="208"/>
      <c r="M141" s="209"/>
      <c r="N141" s="210"/>
      <c r="O141" s="210"/>
      <c r="P141" s="211">
        <f>SUM(P142:P157)</f>
        <v>0</v>
      </c>
      <c r="Q141" s="210"/>
      <c r="R141" s="211">
        <f>SUM(R142:R157)</f>
        <v>0.011346</v>
      </c>
      <c r="S141" s="210"/>
      <c r="T141" s="212">
        <f>SUM(T142:T157)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3" t="s">
        <v>83</v>
      </c>
      <c r="AT141" s="214" t="s">
        <v>72</v>
      </c>
      <c r="AU141" s="214" t="s">
        <v>81</v>
      </c>
      <c r="AY141" s="213" t="s">
        <v>154</v>
      </c>
      <c r="BK141" s="215">
        <f>SUM(BK142:BK157)</f>
        <v>0</v>
      </c>
    </row>
    <row r="142" s="2" customFormat="1" ht="24.15" customHeight="1">
      <c r="A142" s="38"/>
      <c r="B142" s="39"/>
      <c r="C142" s="218" t="s">
        <v>108</v>
      </c>
      <c r="D142" s="218" t="s">
        <v>156</v>
      </c>
      <c r="E142" s="219" t="s">
        <v>886</v>
      </c>
      <c r="F142" s="220" t="s">
        <v>887</v>
      </c>
      <c r="G142" s="221" t="s">
        <v>433</v>
      </c>
      <c r="H142" s="222">
        <v>0.20000000000000001</v>
      </c>
      <c r="I142" s="223"/>
      <c r="J142" s="224">
        <f>ROUND(I142*H142,2)</f>
        <v>0</v>
      </c>
      <c r="K142" s="220" t="s">
        <v>160</v>
      </c>
      <c r="L142" s="44"/>
      <c r="M142" s="225" t="s">
        <v>1</v>
      </c>
      <c r="N142" s="226" t="s">
        <v>38</v>
      </c>
      <c r="O142" s="91"/>
      <c r="P142" s="227">
        <f>O142*H142</f>
        <v>0</v>
      </c>
      <c r="Q142" s="227">
        <v>0.0011900000000000001</v>
      </c>
      <c r="R142" s="227">
        <f>Q142*H142</f>
        <v>0.00023800000000000004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247</v>
      </c>
      <c r="AT142" s="229" t="s">
        <v>156</v>
      </c>
      <c r="AU142" s="229" t="s">
        <v>83</v>
      </c>
      <c r="AY142" s="17" t="s">
        <v>154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81</v>
      </c>
      <c r="BK142" s="230">
        <f>ROUND(I142*H142,2)</f>
        <v>0</v>
      </c>
      <c r="BL142" s="17" t="s">
        <v>247</v>
      </c>
      <c r="BM142" s="229" t="s">
        <v>888</v>
      </c>
    </row>
    <row r="143" s="2" customFormat="1">
      <c r="A143" s="38"/>
      <c r="B143" s="39"/>
      <c r="C143" s="40"/>
      <c r="D143" s="231" t="s">
        <v>163</v>
      </c>
      <c r="E143" s="40"/>
      <c r="F143" s="232" t="s">
        <v>889</v>
      </c>
      <c r="G143" s="40"/>
      <c r="H143" s="40"/>
      <c r="I143" s="233"/>
      <c r="J143" s="40"/>
      <c r="K143" s="40"/>
      <c r="L143" s="44"/>
      <c r="M143" s="234"/>
      <c r="N143" s="235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163</v>
      </c>
      <c r="AU143" s="17" t="s">
        <v>83</v>
      </c>
    </row>
    <row r="144" s="2" customFormat="1" ht="24.15" customHeight="1">
      <c r="A144" s="38"/>
      <c r="B144" s="39"/>
      <c r="C144" s="218" t="s">
        <v>111</v>
      </c>
      <c r="D144" s="218" t="s">
        <v>156</v>
      </c>
      <c r="E144" s="219" t="s">
        <v>890</v>
      </c>
      <c r="F144" s="220" t="s">
        <v>891</v>
      </c>
      <c r="G144" s="221" t="s">
        <v>433</v>
      </c>
      <c r="H144" s="222">
        <v>1.3</v>
      </c>
      <c r="I144" s="223"/>
      <c r="J144" s="224">
        <f>ROUND(I144*H144,2)</f>
        <v>0</v>
      </c>
      <c r="K144" s="220" t="s">
        <v>160</v>
      </c>
      <c r="L144" s="44"/>
      <c r="M144" s="225" t="s">
        <v>1</v>
      </c>
      <c r="N144" s="226" t="s">
        <v>38</v>
      </c>
      <c r="O144" s="91"/>
      <c r="P144" s="227">
        <f>O144*H144</f>
        <v>0</v>
      </c>
      <c r="Q144" s="227">
        <v>0.0013600000000000001</v>
      </c>
      <c r="R144" s="227">
        <f>Q144*H144</f>
        <v>0.0017680000000000003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247</v>
      </c>
      <c r="AT144" s="229" t="s">
        <v>156</v>
      </c>
      <c r="AU144" s="229" t="s">
        <v>83</v>
      </c>
      <c r="AY144" s="17" t="s">
        <v>154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81</v>
      </c>
      <c r="BK144" s="230">
        <f>ROUND(I144*H144,2)</f>
        <v>0</v>
      </c>
      <c r="BL144" s="17" t="s">
        <v>247</v>
      </c>
      <c r="BM144" s="229" t="s">
        <v>892</v>
      </c>
    </row>
    <row r="145" s="2" customFormat="1">
      <c r="A145" s="38"/>
      <c r="B145" s="39"/>
      <c r="C145" s="40"/>
      <c r="D145" s="231" t="s">
        <v>163</v>
      </c>
      <c r="E145" s="40"/>
      <c r="F145" s="232" t="s">
        <v>893</v>
      </c>
      <c r="G145" s="40"/>
      <c r="H145" s="40"/>
      <c r="I145" s="233"/>
      <c r="J145" s="40"/>
      <c r="K145" s="40"/>
      <c r="L145" s="44"/>
      <c r="M145" s="234"/>
      <c r="N145" s="235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163</v>
      </c>
      <c r="AU145" s="17" t="s">
        <v>83</v>
      </c>
    </row>
    <row r="146" s="2" customFormat="1" ht="24.15" customHeight="1">
      <c r="A146" s="38"/>
      <c r="B146" s="39"/>
      <c r="C146" s="218" t="s">
        <v>8</v>
      </c>
      <c r="D146" s="218" t="s">
        <v>156</v>
      </c>
      <c r="E146" s="219" t="s">
        <v>894</v>
      </c>
      <c r="F146" s="220" t="s">
        <v>895</v>
      </c>
      <c r="G146" s="221" t="s">
        <v>433</v>
      </c>
      <c r="H146" s="222">
        <v>1</v>
      </c>
      <c r="I146" s="223"/>
      <c r="J146" s="224">
        <f>ROUND(I146*H146,2)</f>
        <v>0</v>
      </c>
      <c r="K146" s="220" t="s">
        <v>160</v>
      </c>
      <c r="L146" s="44"/>
      <c r="M146" s="225" t="s">
        <v>1</v>
      </c>
      <c r="N146" s="226" t="s">
        <v>38</v>
      </c>
      <c r="O146" s="91"/>
      <c r="P146" s="227">
        <f>O146*H146</f>
        <v>0</v>
      </c>
      <c r="Q146" s="227">
        <v>0.0025899999999999999</v>
      </c>
      <c r="R146" s="227">
        <f>Q146*H146</f>
        <v>0.0025899999999999999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247</v>
      </c>
      <c r="AT146" s="229" t="s">
        <v>156</v>
      </c>
      <c r="AU146" s="229" t="s">
        <v>83</v>
      </c>
      <c r="AY146" s="17" t="s">
        <v>154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81</v>
      </c>
      <c r="BK146" s="230">
        <f>ROUND(I146*H146,2)</f>
        <v>0</v>
      </c>
      <c r="BL146" s="17" t="s">
        <v>247</v>
      </c>
      <c r="BM146" s="229" t="s">
        <v>896</v>
      </c>
    </row>
    <row r="147" s="2" customFormat="1">
      <c r="A147" s="38"/>
      <c r="B147" s="39"/>
      <c r="C147" s="40"/>
      <c r="D147" s="231" t="s">
        <v>163</v>
      </c>
      <c r="E147" s="40"/>
      <c r="F147" s="232" t="s">
        <v>897</v>
      </c>
      <c r="G147" s="40"/>
      <c r="H147" s="40"/>
      <c r="I147" s="233"/>
      <c r="J147" s="40"/>
      <c r="K147" s="40"/>
      <c r="L147" s="44"/>
      <c r="M147" s="234"/>
      <c r="N147" s="235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163</v>
      </c>
      <c r="AU147" s="17" t="s">
        <v>83</v>
      </c>
    </row>
    <row r="148" s="2" customFormat="1" ht="24.15" customHeight="1">
      <c r="A148" s="38"/>
      <c r="B148" s="39"/>
      <c r="C148" s="218" t="s">
        <v>252</v>
      </c>
      <c r="D148" s="218" t="s">
        <v>156</v>
      </c>
      <c r="E148" s="219" t="s">
        <v>898</v>
      </c>
      <c r="F148" s="220" t="s">
        <v>899</v>
      </c>
      <c r="G148" s="221" t="s">
        <v>649</v>
      </c>
      <c r="H148" s="222">
        <v>3</v>
      </c>
      <c r="I148" s="223"/>
      <c r="J148" s="224">
        <f>ROUND(I148*H148,2)</f>
        <v>0</v>
      </c>
      <c r="K148" s="220" t="s">
        <v>160</v>
      </c>
      <c r="L148" s="44"/>
      <c r="M148" s="225" t="s">
        <v>1</v>
      </c>
      <c r="N148" s="226" t="s">
        <v>38</v>
      </c>
      <c r="O148" s="91"/>
      <c r="P148" s="227">
        <f>O148*H148</f>
        <v>0</v>
      </c>
      <c r="Q148" s="227">
        <v>0.00139</v>
      </c>
      <c r="R148" s="227">
        <f>Q148*H148</f>
        <v>0.0041700000000000001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247</v>
      </c>
      <c r="AT148" s="229" t="s">
        <v>156</v>
      </c>
      <c r="AU148" s="229" t="s">
        <v>83</v>
      </c>
      <c r="AY148" s="17" t="s">
        <v>154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81</v>
      </c>
      <c r="BK148" s="230">
        <f>ROUND(I148*H148,2)</f>
        <v>0</v>
      </c>
      <c r="BL148" s="17" t="s">
        <v>247</v>
      </c>
      <c r="BM148" s="229" t="s">
        <v>900</v>
      </c>
    </row>
    <row r="149" s="2" customFormat="1">
      <c r="A149" s="38"/>
      <c r="B149" s="39"/>
      <c r="C149" s="40"/>
      <c r="D149" s="231" t="s">
        <v>163</v>
      </c>
      <c r="E149" s="40"/>
      <c r="F149" s="232" t="s">
        <v>901</v>
      </c>
      <c r="G149" s="40"/>
      <c r="H149" s="40"/>
      <c r="I149" s="233"/>
      <c r="J149" s="40"/>
      <c r="K149" s="40"/>
      <c r="L149" s="44"/>
      <c r="M149" s="234"/>
      <c r="N149" s="235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163</v>
      </c>
      <c r="AU149" s="17" t="s">
        <v>83</v>
      </c>
    </row>
    <row r="150" s="2" customFormat="1" ht="37.8" customHeight="1">
      <c r="A150" s="38"/>
      <c r="B150" s="39"/>
      <c r="C150" s="218" t="s">
        <v>231</v>
      </c>
      <c r="D150" s="218" t="s">
        <v>156</v>
      </c>
      <c r="E150" s="219" t="s">
        <v>902</v>
      </c>
      <c r="F150" s="220" t="s">
        <v>903</v>
      </c>
      <c r="G150" s="221" t="s">
        <v>433</v>
      </c>
      <c r="H150" s="222">
        <v>2</v>
      </c>
      <c r="I150" s="223"/>
      <c r="J150" s="224">
        <f>ROUND(I150*H150,2)</f>
        <v>0</v>
      </c>
      <c r="K150" s="220" t="s">
        <v>160</v>
      </c>
      <c r="L150" s="44"/>
      <c r="M150" s="225" t="s">
        <v>1</v>
      </c>
      <c r="N150" s="226" t="s">
        <v>38</v>
      </c>
      <c r="O150" s="91"/>
      <c r="P150" s="227">
        <f>O150*H150</f>
        <v>0</v>
      </c>
      <c r="Q150" s="227">
        <v>0.00010000000000000001</v>
      </c>
      <c r="R150" s="227">
        <f>Q150*H150</f>
        <v>0.00020000000000000001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247</v>
      </c>
      <c r="AT150" s="229" t="s">
        <v>156</v>
      </c>
      <c r="AU150" s="229" t="s">
        <v>83</v>
      </c>
      <c r="AY150" s="17" t="s">
        <v>154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81</v>
      </c>
      <c r="BK150" s="230">
        <f>ROUND(I150*H150,2)</f>
        <v>0</v>
      </c>
      <c r="BL150" s="17" t="s">
        <v>247</v>
      </c>
      <c r="BM150" s="229" t="s">
        <v>904</v>
      </c>
    </row>
    <row r="151" s="2" customFormat="1">
      <c r="A151" s="38"/>
      <c r="B151" s="39"/>
      <c r="C151" s="40"/>
      <c r="D151" s="231" t="s">
        <v>163</v>
      </c>
      <c r="E151" s="40"/>
      <c r="F151" s="232" t="s">
        <v>905</v>
      </c>
      <c r="G151" s="40"/>
      <c r="H151" s="40"/>
      <c r="I151" s="233"/>
      <c r="J151" s="40"/>
      <c r="K151" s="40"/>
      <c r="L151" s="44"/>
      <c r="M151" s="234"/>
      <c r="N151" s="235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163</v>
      </c>
      <c r="AU151" s="17" t="s">
        <v>83</v>
      </c>
    </row>
    <row r="152" s="2" customFormat="1" ht="24.15" customHeight="1">
      <c r="A152" s="38"/>
      <c r="B152" s="39"/>
      <c r="C152" s="218" t="s">
        <v>236</v>
      </c>
      <c r="D152" s="218" t="s">
        <v>156</v>
      </c>
      <c r="E152" s="219" t="s">
        <v>906</v>
      </c>
      <c r="F152" s="220" t="s">
        <v>907</v>
      </c>
      <c r="G152" s="221" t="s">
        <v>649</v>
      </c>
      <c r="H152" s="222">
        <v>1</v>
      </c>
      <c r="I152" s="223"/>
      <c r="J152" s="224">
        <f>ROUND(I152*H152,2)</f>
        <v>0</v>
      </c>
      <c r="K152" s="220" t="s">
        <v>160</v>
      </c>
      <c r="L152" s="44"/>
      <c r="M152" s="225" t="s">
        <v>1</v>
      </c>
      <c r="N152" s="226" t="s">
        <v>38</v>
      </c>
      <c r="O152" s="91"/>
      <c r="P152" s="227">
        <f>O152*H152</f>
        <v>0</v>
      </c>
      <c r="Q152" s="227">
        <v>0.00050000000000000001</v>
      </c>
      <c r="R152" s="227">
        <f>Q152*H152</f>
        <v>0.00050000000000000001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247</v>
      </c>
      <c r="AT152" s="229" t="s">
        <v>156</v>
      </c>
      <c r="AU152" s="229" t="s">
        <v>83</v>
      </c>
      <c r="AY152" s="17" t="s">
        <v>154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81</v>
      </c>
      <c r="BK152" s="230">
        <f>ROUND(I152*H152,2)</f>
        <v>0</v>
      </c>
      <c r="BL152" s="17" t="s">
        <v>247</v>
      </c>
      <c r="BM152" s="229" t="s">
        <v>908</v>
      </c>
    </row>
    <row r="153" s="2" customFormat="1">
      <c r="A153" s="38"/>
      <c r="B153" s="39"/>
      <c r="C153" s="40"/>
      <c r="D153" s="231" t="s">
        <v>163</v>
      </c>
      <c r="E153" s="40"/>
      <c r="F153" s="232" t="s">
        <v>909</v>
      </c>
      <c r="G153" s="40"/>
      <c r="H153" s="40"/>
      <c r="I153" s="233"/>
      <c r="J153" s="40"/>
      <c r="K153" s="40"/>
      <c r="L153" s="44"/>
      <c r="M153" s="234"/>
      <c r="N153" s="235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163</v>
      </c>
      <c r="AU153" s="17" t="s">
        <v>83</v>
      </c>
    </row>
    <row r="154" s="2" customFormat="1" ht="16.5" customHeight="1">
      <c r="A154" s="38"/>
      <c r="B154" s="39"/>
      <c r="C154" s="218" t="s">
        <v>241</v>
      </c>
      <c r="D154" s="218" t="s">
        <v>156</v>
      </c>
      <c r="E154" s="219" t="s">
        <v>910</v>
      </c>
      <c r="F154" s="220" t="s">
        <v>911</v>
      </c>
      <c r="G154" s="221" t="s">
        <v>649</v>
      </c>
      <c r="H154" s="222">
        <v>1</v>
      </c>
      <c r="I154" s="223"/>
      <c r="J154" s="224">
        <f>ROUND(I154*H154,2)</f>
        <v>0</v>
      </c>
      <c r="K154" s="220" t="s">
        <v>160</v>
      </c>
      <c r="L154" s="44"/>
      <c r="M154" s="225" t="s">
        <v>1</v>
      </c>
      <c r="N154" s="226" t="s">
        <v>38</v>
      </c>
      <c r="O154" s="91"/>
      <c r="P154" s="227">
        <f>O154*H154</f>
        <v>0</v>
      </c>
      <c r="Q154" s="227">
        <v>0.00132</v>
      </c>
      <c r="R154" s="227">
        <f>Q154*H154</f>
        <v>0.00132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247</v>
      </c>
      <c r="AT154" s="229" t="s">
        <v>156</v>
      </c>
      <c r="AU154" s="229" t="s">
        <v>83</v>
      </c>
      <c r="AY154" s="17" t="s">
        <v>154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81</v>
      </c>
      <c r="BK154" s="230">
        <f>ROUND(I154*H154,2)</f>
        <v>0</v>
      </c>
      <c r="BL154" s="17" t="s">
        <v>247</v>
      </c>
      <c r="BM154" s="229" t="s">
        <v>912</v>
      </c>
    </row>
    <row r="155" s="2" customFormat="1">
      <c r="A155" s="38"/>
      <c r="B155" s="39"/>
      <c r="C155" s="40"/>
      <c r="D155" s="231" t="s">
        <v>163</v>
      </c>
      <c r="E155" s="40"/>
      <c r="F155" s="232" t="s">
        <v>913</v>
      </c>
      <c r="G155" s="40"/>
      <c r="H155" s="40"/>
      <c r="I155" s="233"/>
      <c r="J155" s="40"/>
      <c r="K155" s="40"/>
      <c r="L155" s="44"/>
      <c r="M155" s="234"/>
      <c r="N155" s="235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163</v>
      </c>
      <c r="AU155" s="17" t="s">
        <v>83</v>
      </c>
    </row>
    <row r="156" s="2" customFormat="1" ht="24.15" customHeight="1">
      <c r="A156" s="38"/>
      <c r="B156" s="39"/>
      <c r="C156" s="218" t="s">
        <v>247</v>
      </c>
      <c r="D156" s="218" t="s">
        <v>156</v>
      </c>
      <c r="E156" s="219" t="s">
        <v>914</v>
      </c>
      <c r="F156" s="220" t="s">
        <v>915</v>
      </c>
      <c r="G156" s="221" t="s">
        <v>649</v>
      </c>
      <c r="H156" s="222">
        <v>1</v>
      </c>
      <c r="I156" s="223"/>
      <c r="J156" s="224">
        <f>ROUND(I156*H156,2)</f>
        <v>0</v>
      </c>
      <c r="K156" s="220" t="s">
        <v>160</v>
      </c>
      <c r="L156" s="44"/>
      <c r="M156" s="225" t="s">
        <v>1</v>
      </c>
      <c r="N156" s="226" t="s">
        <v>38</v>
      </c>
      <c r="O156" s="91"/>
      <c r="P156" s="227">
        <f>O156*H156</f>
        <v>0</v>
      </c>
      <c r="Q156" s="227">
        <v>0.00055999999999999995</v>
      </c>
      <c r="R156" s="227">
        <f>Q156*H156</f>
        <v>0.00055999999999999995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247</v>
      </c>
      <c r="AT156" s="229" t="s">
        <v>156</v>
      </c>
      <c r="AU156" s="229" t="s">
        <v>83</v>
      </c>
      <c r="AY156" s="17" t="s">
        <v>154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81</v>
      </c>
      <c r="BK156" s="230">
        <f>ROUND(I156*H156,2)</f>
        <v>0</v>
      </c>
      <c r="BL156" s="17" t="s">
        <v>247</v>
      </c>
      <c r="BM156" s="229" t="s">
        <v>916</v>
      </c>
    </row>
    <row r="157" s="2" customFormat="1">
      <c r="A157" s="38"/>
      <c r="B157" s="39"/>
      <c r="C157" s="40"/>
      <c r="D157" s="231" t="s">
        <v>163</v>
      </c>
      <c r="E157" s="40"/>
      <c r="F157" s="232" t="s">
        <v>917</v>
      </c>
      <c r="G157" s="40"/>
      <c r="H157" s="40"/>
      <c r="I157" s="233"/>
      <c r="J157" s="40"/>
      <c r="K157" s="40"/>
      <c r="L157" s="44"/>
      <c r="M157" s="280"/>
      <c r="N157" s="281"/>
      <c r="O157" s="282"/>
      <c r="P157" s="282"/>
      <c r="Q157" s="282"/>
      <c r="R157" s="282"/>
      <c r="S157" s="282"/>
      <c r="T157" s="283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163</v>
      </c>
      <c r="AU157" s="17" t="s">
        <v>83</v>
      </c>
    </row>
    <row r="158" s="2" customFormat="1" ht="6.96" customHeight="1">
      <c r="A158" s="38"/>
      <c r="B158" s="66"/>
      <c r="C158" s="67"/>
      <c r="D158" s="67"/>
      <c r="E158" s="67"/>
      <c r="F158" s="67"/>
      <c r="G158" s="67"/>
      <c r="H158" s="67"/>
      <c r="I158" s="67"/>
      <c r="J158" s="67"/>
      <c r="K158" s="67"/>
      <c r="L158" s="44"/>
      <c r="M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</row>
  </sheetData>
  <sheetProtection sheet="1" autoFilter="0" formatColumns="0" formatRows="0" objects="1" scenarios="1" spinCount="100000" saltValue="uyb4si0C02tLefGfhxI3Fexxznc1spkqVRcBQm60Ge+KNBJtssrcSdjO/LTYdiNGJhtrJl+PXsVLLOhokWAv/w==" hashValue="J1DO1rCp0GNERhhhNBJnoYlSIEI5JW1OxeJqLkG17uGUhu5WsVkVHNUFNWgjIw+hG9AIRFHGcHnRCxASaw2JSQ==" algorithmName="SHA-512" password="CC35"/>
  <autoFilter ref="C118:K157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114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Frigoexim, SO 105 Kotelna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115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918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13. 1. 2026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ROUND(J116,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ROUND((SUM(BE116:BE194)),  2)</f>
        <v>0</v>
      </c>
      <c r="G33" s="38"/>
      <c r="H33" s="38"/>
      <c r="I33" s="155">
        <v>0.20999999999999999</v>
      </c>
      <c r="J33" s="154">
        <f>ROUND(((SUM(BE116:BE194))*I33),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ROUND((SUM(BF116:BF194)),  2)</f>
        <v>0</v>
      </c>
      <c r="G34" s="38"/>
      <c r="H34" s="38"/>
      <c r="I34" s="155">
        <v>0.12</v>
      </c>
      <c r="J34" s="154">
        <f>ROUND(((SUM(BF116:BF194))*I34),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ROUND((SUM(BG116:BG194)),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ROUND((SUM(BH116:BH194)),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ROUND((SUM(BI116:BI194)),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Frigoexim, SO 105 Kotelna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115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04 - KAB.ROZVODY NN DO 1KV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13. 1. 2026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118</v>
      </c>
      <c r="D94" s="176"/>
      <c r="E94" s="176"/>
      <c r="F94" s="176"/>
      <c r="G94" s="176"/>
      <c r="H94" s="176"/>
      <c r="I94" s="176"/>
      <c r="J94" s="177" t="s">
        <v>119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120</v>
      </c>
      <c r="D96" s="40"/>
      <c r="E96" s="40"/>
      <c r="F96" s="40"/>
      <c r="G96" s="40"/>
      <c r="H96" s="40"/>
      <c r="I96" s="40"/>
      <c r="J96" s="110">
        <f>J116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121</v>
      </c>
    </row>
    <row r="97" s="2" customFormat="1" ht="21.84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102" s="2" customFormat="1" ht="6.96" customHeight="1">
      <c r="A102" s="38"/>
      <c r="B102" s="68"/>
      <c r="C102" s="69"/>
      <c r="D102" s="69"/>
      <c r="E102" s="69"/>
      <c r="F102" s="69"/>
      <c r="G102" s="69"/>
      <c r="H102" s="69"/>
      <c r="I102" s="69"/>
      <c r="J102" s="69"/>
      <c r="K102" s="69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24.96" customHeight="1">
      <c r="A103" s="38"/>
      <c r="B103" s="39"/>
      <c r="C103" s="23" t="s">
        <v>139</v>
      </c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12" customHeight="1">
      <c r="A105" s="38"/>
      <c r="B105" s="39"/>
      <c r="C105" s="32" t="s">
        <v>16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6.5" customHeight="1">
      <c r="A106" s="38"/>
      <c r="B106" s="39"/>
      <c r="C106" s="40"/>
      <c r="D106" s="40"/>
      <c r="E106" s="174" t="str">
        <f>E7</f>
        <v>Frigoexim, SO 105 Kotelna</v>
      </c>
      <c r="F106" s="32"/>
      <c r="G106" s="32"/>
      <c r="H106" s="32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115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76" t="str">
        <f>E9</f>
        <v>04 - KAB.ROZVODY NN DO 1KV</v>
      </c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20</v>
      </c>
      <c r="D110" s="40"/>
      <c r="E110" s="40"/>
      <c r="F110" s="27" t="str">
        <f>F12</f>
        <v xml:space="preserve"> </v>
      </c>
      <c r="G110" s="40"/>
      <c r="H110" s="40"/>
      <c r="I110" s="32" t="s">
        <v>22</v>
      </c>
      <c r="J110" s="79" t="str">
        <f>IF(J12="","",J12)</f>
        <v>13. 1. 2026</v>
      </c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5.15" customHeight="1">
      <c r="A112" s="38"/>
      <c r="B112" s="39"/>
      <c r="C112" s="32" t="s">
        <v>24</v>
      </c>
      <c r="D112" s="40"/>
      <c r="E112" s="40"/>
      <c r="F112" s="27" t="str">
        <f>E15</f>
        <v xml:space="preserve"> </v>
      </c>
      <c r="G112" s="40"/>
      <c r="H112" s="40"/>
      <c r="I112" s="32" t="s">
        <v>29</v>
      </c>
      <c r="J112" s="36" t="str">
        <f>E21</f>
        <v xml:space="preserve"> 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5.15" customHeight="1">
      <c r="A113" s="38"/>
      <c r="B113" s="39"/>
      <c r="C113" s="32" t="s">
        <v>27</v>
      </c>
      <c r="D113" s="40"/>
      <c r="E113" s="40"/>
      <c r="F113" s="27" t="str">
        <f>IF(E18="","",E18)</f>
        <v>Vyplň údaj</v>
      </c>
      <c r="G113" s="40"/>
      <c r="H113" s="40"/>
      <c r="I113" s="32" t="s">
        <v>31</v>
      </c>
      <c r="J113" s="36" t="str">
        <f>E24</f>
        <v xml:space="preserve"> 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0.32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1" customFormat="1" ht="29.28" customHeight="1">
      <c r="A115" s="191"/>
      <c r="B115" s="192"/>
      <c r="C115" s="193" t="s">
        <v>140</v>
      </c>
      <c r="D115" s="194" t="s">
        <v>58</v>
      </c>
      <c r="E115" s="194" t="s">
        <v>54</v>
      </c>
      <c r="F115" s="194" t="s">
        <v>55</v>
      </c>
      <c r="G115" s="194" t="s">
        <v>141</v>
      </c>
      <c r="H115" s="194" t="s">
        <v>142</v>
      </c>
      <c r="I115" s="194" t="s">
        <v>143</v>
      </c>
      <c r="J115" s="194" t="s">
        <v>119</v>
      </c>
      <c r="K115" s="195" t="s">
        <v>144</v>
      </c>
      <c r="L115" s="196"/>
      <c r="M115" s="100" t="s">
        <v>1</v>
      </c>
      <c r="N115" s="101" t="s">
        <v>37</v>
      </c>
      <c r="O115" s="101" t="s">
        <v>145</v>
      </c>
      <c r="P115" s="101" t="s">
        <v>146</v>
      </c>
      <c r="Q115" s="101" t="s">
        <v>147</v>
      </c>
      <c r="R115" s="101" t="s">
        <v>148</v>
      </c>
      <c r="S115" s="101" t="s">
        <v>149</v>
      </c>
      <c r="T115" s="102" t="s">
        <v>150</v>
      </c>
      <c r="U115" s="191"/>
      <c r="V115" s="191"/>
      <c r="W115" s="191"/>
      <c r="X115" s="191"/>
      <c r="Y115" s="191"/>
      <c r="Z115" s="191"/>
      <c r="AA115" s="191"/>
      <c r="AB115" s="191"/>
      <c r="AC115" s="191"/>
      <c r="AD115" s="191"/>
      <c r="AE115" s="191"/>
    </row>
    <row r="116" s="2" customFormat="1" ht="22.8" customHeight="1">
      <c r="A116" s="38"/>
      <c r="B116" s="39"/>
      <c r="C116" s="107" t="s">
        <v>151</v>
      </c>
      <c r="D116" s="40"/>
      <c r="E116" s="40"/>
      <c r="F116" s="40"/>
      <c r="G116" s="40"/>
      <c r="H116" s="40"/>
      <c r="I116" s="40"/>
      <c r="J116" s="197">
        <f>BK116</f>
        <v>0</v>
      </c>
      <c r="K116" s="40"/>
      <c r="L116" s="44"/>
      <c r="M116" s="103"/>
      <c r="N116" s="198"/>
      <c r="O116" s="104"/>
      <c r="P116" s="199">
        <f>SUM(P117:P194)</f>
        <v>0</v>
      </c>
      <c r="Q116" s="104"/>
      <c r="R116" s="199">
        <f>SUM(R117:R194)</f>
        <v>0</v>
      </c>
      <c r="S116" s="104"/>
      <c r="T116" s="200">
        <f>SUM(T117:T194)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72</v>
      </c>
      <c r="AU116" s="17" t="s">
        <v>121</v>
      </c>
      <c r="BK116" s="201">
        <f>SUM(BK117:BK194)</f>
        <v>0</v>
      </c>
    </row>
    <row r="117" s="2" customFormat="1" ht="66.75" customHeight="1">
      <c r="A117" s="38"/>
      <c r="B117" s="39"/>
      <c r="C117" s="218" t="s">
        <v>81</v>
      </c>
      <c r="D117" s="218" t="s">
        <v>156</v>
      </c>
      <c r="E117" s="219" t="s">
        <v>919</v>
      </c>
      <c r="F117" s="220" t="s">
        <v>920</v>
      </c>
      <c r="G117" s="221" t="s">
        <v>921</v>
      </c>
      <c r="H117" s="222">
        <v>1</v>
      </c>
      <c r="I117" s="223"/>
      <c r="J117" s="224">
        <f>ROUND(I117*H117,2)</f>
        <v>0</v>
      </c>
      <c r="K117" s="220" t="s">
        <v>1</v>
      </c>
      <c r="L117" s="44"/>
      <c r="M117" s="225" t="s">
        <v>1</v>
      </c>
      <c r="N117" s="226" t="s">
        <v>38</v>
      </c>
      <c r="O117" s="91"/>
      <c r="P117" s="227">
        <f>O117*H117</f>
        <v>0</v>
      </c>
      <c r="Q117" s="227">
        <v>0</v>
      </c>
      <c r="R117" s="227">
        <f>Q117*H117</f>
        <v>0</v>
      </c>
      <c r="S117" s="227">
        <v>0</v>
      </c>
      <c r="T117" s="228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29" t="s">
        <v>161</v>
      </c>
      <c r="AT117" s="229" t="s">
        <v>156</v>
      </c>
      <c r="AU117" s="229" t="s">
        <v>73</v>
      </c>
      <c r="AY117" s="17" t="s">
        <v>154</v>
      </c>
      <c r="BE117" s="230">
        <f>IF(N117="základní",J117,0)</f>
        <v>0</v>
      </c>
      <c r="BF117" s="230">
        <f>IF(N117="snížená",J117,0)</f>
        <v>0</v>
      </c>
      <c r="BG117" s="230">
        <f>IF(N117="zákl. přenesená",J117,0)</f>
        <v>0</v>
      </c>
      <c r="BH117" s="230">
        <f>IF(N117="sníž. přenesená",J117,0)</f>
        <v>0</v>
      </c>
      <c r="BI117" s="230">
        <f>IF(N117="nulová",J117,0)</f>
        <v>0</v>
      </c>
      <c r="BJ117" s="17" t="s">
        <v>81</v>
      </c>
      <c r="BK117" s="230">
        <f>ROUND(I117*H117,2)</f>
        <v>0</v>
      </c>
      <c r="BL117" s="17" t="s">
        <v>161</v>
      </c>
      <c r="BM117" s="229" t="s">
        <v>83</v>
      </c>
    </row>
    <row r="118" s="2" customFormat="1">
      <c r="A118" s="38"/>
      <c r="B118" s="39"/>
      <c r="C118" s="40"/>
      <c r="D118" s="231" t="s">
        <v>163</v>
      </c>
      <c r="E118" s="40"/>
      <c r="F118" s="232" t="s">
        <v>922</v>
      </c>
      <c r="G118" s="40"/>
      <c r="H118" s="40"/>
      <c r="I118" s="233"/>
      <c r="J118" s="40"/>
      <c r="K118" s="40"/>
      <c r="L118" s="44"/>
      <c r="M118" s="234"/>
      <c r="N118" s="235"/>
      <c r="O118" s="91"/>
      <c r="P118" s="91"/>
      <c r="Q118" s="91"/>
      <c r="R118" s="91"/>
      <c r="S118" s="91"/>
      <c r="T118" s="92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163</v>
      </c>
      <c r="AU118" s="17" t="s">
        <v>73</v>
      </c>
    </row>
    <row r="119" s="2" customFormat="1" ht="16.5" customHeight="1">
      <c r="A119" s="38"/>
      <c r="B119" s="39"/>
      <c r="C119" s="218" t="s">
        <v>83</v>
      </c>
      <c r="D119" s="218" t="s">
        <v>156</v>
      </c>
      <c r="E119" s="219" t="s">
        <v>923</v>
      </c>
      <c r="F119" s="220" t="s">
        <v>924</v>
      </c>
      <c r="G119" s="221" t="s">
        <v>433</v>
      </c>
      <c r="H119" s="222">
        <v>656</v>
      </c>
      <c r="I119" s="223"/>
      <c r="J119" s="224">
        <f>ROUND(I119*H119,2)</f>
        <v>0</v>
      </c>
      <c r="K119" s="220" t="s">
        <v>1</v>
      </c>
      <c r="L119" s="44"/>
      <c r="M119" s="225" t="s">
        <v>1</v>
      </c>
      <c r="N119" s="226" t="s">
        <v>38</v>
      </c>
      <c r="O119" s="91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29" t="s">
        <v>161</v>
      </c>
      <c r="AT119" s="229" t="s">
        <v>156</v>
      </c>
      <c r="AU119" s="229" t="s">
        <v>73</v>
      </c>
      <c r="AY119" s="17" t="s">
        <v>154</v>
      </c>
      <c r="BE119" s="230">
        <f>IF(N119="základní",J119,0)</f>
        <v>0</v>
      </c>
      <c r="BF119" s="230">
        <f>IF(N119="snížená",J119,0)</f>
        <v>0</v>
      </c>
      <c r="BG119" s="230">
        <f>IF(N119="zákl. přenesená",J119,0)</f>
        <v>0</v>
      </c>
      <c r="BH119" s="230">
        <f>IF(N119="sníž. přenesená",J119,0)</f>
        <v>0</v>
      </c>
      <c r="BI119" s="230">
        <f>IF(N119="nulová",J119,0)</f>
        <v>0</v>
      </c>
      <c r="BJ119" s="17" t="s">
        <v>81</v>
      </c>
      <c r="BK119" s="230">
        <f>ROUND(I119*H119,2)</f>
        <v>0</v>
      </c>
      <c r="BL119" s="17" t="s">
        <v>161</v>
      </c>
      <c r="BM119" s="229" t="s">
        <v>161</v>
      </c>
    </row>
    <row r="120" s="2" customFormat="1">
      <c r="A120" s="38"/>
      <c r="B120" s="39"/>
      <c r="C120" s="40"/>
      <c r="D120" s="231" t="s">
        <v>163</v>
      </c>
      <c r="E120" s="40"/>
      <c r="F120" s="232" t="s">
        <v>924</v>
      </c>
      <c r="G120" s="40"/>
      <c r="H120" s="40"/>
      <c r="I120" s="233"/>
      <c r="J120" s="40"/>
      <c r="K120" s="40"/>
      <c r="L120" s="44"/>
      <c r="M120" s="234"/>
      <c r="N120" s="235"/>
      <c r="O120" s="91"/>
      <c r="P120" s="91"/>
      <c r="Q120" s="91"/>
      <c r="R120" s="91"/>
      <c r="S120" s="91"/>
      <c r="T120" s="92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163</v>
      </c>
      <c r="AU120" s="17" t="s">
        <v>73</v>
      </c>
    </row>
    <row r="121" s="2" customFormat="1" ht="16.5" customHeight="1">
      <c r="A121" s="38"/>
      <c r="B121" s="39"/>
      <c r="C121" s="218" t="s">
        <v>169</v>
      </c>
      <c r="D121" s="218" t="s">
        <v>156</v>
      </c>
      <c r="E121" s="219" t="s">
        <v>925</v>
      </c>
      <c r="F121" s="220" t="s">
        <v>926</v>
      </c>
      <c r="G121" s="221" t="s">
        <v>921</v>
      </c>
      <c r="H121" s="222">
        <v>32</v>
      </c>
      <c r="I121" s="223"/>
      <c r="J121" s="224">
        <f>ROUND(I121*H121,2)</f>
        <v>0</v>
      </c>
      <c r="K121" s="220" t="s">
        <v>1</v>
      </c>
      <c r="L121" s="44"/>
      <c r="M121" s="225" t="s">
        <v>1</v>
      </c>
      <c r="N121" s="226" t="s">
        <v>38</v>
      </c>
      <c r="O121" s="91"/>
      <c r="P121" s="227">
        <f>O121*H121</f>
        <v>0</v>
      </c>
      <c r="Q121" s="227">
        <v>0</v>
      </c>
      <c r="R121" s="227">
        <f>Q121*H121</f>
        <v>0</v>
      </c>
      <c r="S121" s="227">
        <v>0</v>
      </c>
      <c r="T121" s="228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9" t="s">
        <v>161</v>
      </c>
      <c r="AT121" s="229" t="s">
        <v>156</v>
      </c>
      <c r="AU121" s="229" t="s">
        <v>73</v>
      </c>
      <c r="AY121" s="17" t="s">
        <v>154</v>
      </c>
      <c r="BE121" s="230">
        <f>IF(N121="základní",J121,0)</f>
        <v>0</v>
      </c>
      <c r="BF121" s="230">
        <f>IF(N121="snížená",J121,0)</f>
        <v>0</v>
      </c>
      <c r="BG121" s="230">
        <f>IF(N121="zákl. přenesená",J121,0)</f>
        <v>0</v>
      </c>
      <c r="BH121" s="230">
        <f>IF(N121="sníž. přenesená",J121,0)</f>
        <v>0</v>
      </c>
      <c r="BI121" s="230">
        <f>IF(N121="nulová",J121,0)</f>
        <v>0</v>
      </c>
      <c r="BJ121" s="17" t="s">
        <v>81</v>
      </c>
      <c r="BK121" s="230">
        <f>ROUND(I121*H121,2)</f>
        <v>0</v>
      </c>
      <c r="BL121" s="17" t="s">
        <v>161</v>
      </c>
      <c r="BM121" s="229" t="s">
        <v>188</v>
      </c>
    </row>
    <row r="122" s="2" customFormat="1">
      <c r="A122" s="38"/>
      <c r="B122" s="39"/>
      <c r="C122" s="40"/>
      <c r="D122" s="231" t="s">
        <v>163</v>
      </c>
      <c r="E122" s="40"/>
      <c r="F122" s="232" t="s">
        <v>926</v>
      </c>
      <c r="G122" s="40"/>
      <c r="H122" s="40"/>
      <c r="I122" s="233"/>
      <c r="J122" s="40"/>
      <c r="K122" s="40"/>
      <c r="L122" s="44"/>
      <c r="M122" s="234"/>
      <c r="N122" s="235"/>
      <c r="O122" s="91"/>
      <c r="P122" s="91"/>
      <c r="Q122" s="91"/>
      <c r="R122" s="91"/>
      <c r="S122" s="91"/>
      <c r="T122" s="92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163</v>
      </c>
      <c r="AU122" s="17" t="s">
        <v>73</v>
      </c>
    </row>
    <row r="123" s="2" customFormat="1" ht="16.5" customHeight="1">
      <c r="A123" s="38"/>
      <c r="B123" s="39"/>
      <c r="C123" s="218" t="s">
        <v>161</v>
      </c>
      <c r="D123" s="218" t="s">
        <v>156</v>
      </c>
      <c r="E123" s="219" t="s">
        <v>927</v>
      </c>
      <c r="F123" s="220" t="s">
        <v>928</v>
      </c>
      <c r="G123" s="221" t="s">
        <v>433</v>
      </c>
      <c r="H123" s="222">
        <v>50</v>
      </c>
      <c r="I123" s="223"/>
      <c r="J123" s="224">
        <f>ROUND(I123*H123,2)</f>
        <v>0</v>
      </c>
      <c r="K123" s="220" t="s">
        <v>1</v>
      </c>
      <c r="L123" s="44"/>
      <c r="M123" s="225" t="s">
        <v>1</v>
      </c>
      <c r="N123" s="226" t="s">
        <v>38</v>
      </c>
      <c r="O123" s="91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9" t="s">
        <v>161</v>
      </c>
      <c r="AT123" s="229" t="s">
        <v>156</v>
      </c>
      <c r="AU123" s="229" t="s">
        <v>73</v>
      </c>
      <c r="AY123" s="17" t="s">
        <v>154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7" t="s">
        <v>81</v>
      </c>
      <c r="BK123" s="230">
        <f>ROUND(I123*H123,2)</f>
        <v>0</v>
      </c>
      <c r="BL123" s="17" t="s">
        <v>161</v>
      </c>
      <c r="BM123" s="229" t="s">
        <v>200</v>
      </c>
    </row>
    <row r="124" s="2" customFormat="1">
      <c r="A124" s="38"/>
      <c r="B124" s="39"/>
      <c r="C124" s="40"/>
      <c r="D124" s="231" t="s">
        <v>163</v>
      </c>
      <c r="E124" s="40"/>
      <c r="F124" s="232" t="s">
        <v>928</v>
      </c>
      <c r="G124" s="40"/>
      <c r="H124" s="40"/>
      <c r="I124" s="233"/>
      <c r="J124" s="40"/>
      <c r="K124" s="40"/>
      <c r="L124" s="44"/>
      <c r="M124" s="234"/>
      <c r="N124" s="235"/>
      <c r="O124" s="91"/>
      <c r="P124" s="91"/>
      <c r="Q124" s="91"/>
      <c r="R124" s="91"/>
      <c r="S124" s="91"/>
      <c r="T124" s="9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163</v>
      </c>
      <c r="AU124" s="17" t="s">
        <v>73</v>
      </c>
    </row>
    <row r="125" s="2" customFormat="1" ht="16.5" customHeight="1">
      <c r="A125" s="38"/>
      <c r="B125" s="39"/>
      <c r="C125" s="218" t="s">
        <v>180</v>
      </c>
      <c r="D125" s="218" t="s">
        <v>156</v>
      </c>
      <c r="E125" s="219" t="s">
        <v>929</v>
      </c>
      <c r="F125" s="220" t="s">
        <v>930</v>
      </c>
      <c r="G125" s="221" t="s">
        <v>433</v>
      </c>
      <c r="H125" s="222">
        <v>60</v>
      </c>
      <c r="I125" s="223"/>
      <c r="J125" s="224">
        <f>ROUND(I125*H125,2)</f>
        <v>0</v>
      </c>
      <c r="K125" s="220" t="s">
        <v>1</v>
      </c>
      <c r="L125" s="44"/>
      <c r="M125" s="225" t="s">
        <v>1</v>
      </c>
      <c r="N125" s="226" t="s">
        <v>38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161</v>
      </c>
      <c r="AT125" s="229" t="s">
        <v>156</v>
      </c>
      <c r="AU125" s="229" t="s">
        <v>73</v>
      </c>
      <c r="AY125" s="17" t="s">
        <v>154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81</v>
      </c>
      <c r="BK125" s="230">
        <f>ROUND(I125*H125,2)</f>
        <v>0</v>
      </c>
      <c r="BL125" s="17" t="s">
        <v>161</v>
      </c>
      <c r="BM125" s="229" t="s">
        <v>108</v>
      </c>
    </row>
    <row r="126" s="2" customFormat="1">
      <c r="A126" s="38"/>
      <c r="B126" s="39"/>
      <c r="C126" s="40"/>
      <c r="D126" s="231" t="s">
        <v>163</v>
      </c>
      <c r="E126" s="40"/>
      <c r="F126" s="232" t="s">
        <v>930</v>
      </c>
      <c r="G126" s="40"/>
      <c r="H126" s="40"/>
      <c r="I126" s="233"/>
      <c r="J126" s="40"/>
      <c r="K126" s="40"/>
      <c r="L126" s="44"/>
      <c r="M126" s="234"/>
      <c r="N126" s="235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163</v>
      </c>
      <c r="AU126" s="17" t="s">
        <v>73</v>
      </c>
    </row>
    <row r="127" s="2" customFormat="1" ht="16.5" customHeight="1">
      <c r="A127" s="38"/>
      <c r="B127" s="39"/>
      <c r="C127" s="218" t="s">
        <v>188</v>
      </c>
      <c r="D127" s="218" t="s">
        <v>156</v>
      </c>
      <c r="E127" s="219" t="s">
        <v>931</v>
      </c>
      <c r="F127" s="220" t="s">
        <v>932</v>
      </c>
      <c r="G127" s="221" t="s">
        <v>433</v>
      </c>
      <c r="H127" s="222">
        <v>62</v>
      </c>
      <c r="I127" s="223"/>
      <c r="J127" s="224">
        <f>ROUND(I127*H127,2)</f>
        <v>0</v>
      </c>
      <c r="K127" s="220" t="s">
        <v>1</v>
      </c>
      <c r="L127" s="44"/>
      <c r="M127" s="225" t="s">
        <v>1</v>
      </c>
      <c r="N127" s="226" t="s">
        <v>38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161</v>
      </c>
      <c r="AT127" s="229" t="s">
        <v>156</v>
      </c>
      <c r="AU127" s="229" t="s">
        <v>73</v>
      </c>
      <c r="AY127" s="17" t="s">
        <v>154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81</v>
      </c>
      <c r="BK127" s="230">
        <f>ROUND(I127*H127,2)</f>
        <v>0</v>
      </c>
      <c r="BL127" s="17" t="s">
        <v>161</v>
      </c>
      <c r="BM127" s="229" t="s">
        <v>8</v>
      </c>
    </row>
    <row r="128" s="2" customFormat="1">
      <c r="A128" s="38"/>
      <c r="B128" s="39"/>
      <c r="C128" s="40"/>
      <c r="D128" s="231" t="s">
        <v>163</v>
      </c>
      <c r="E128" s="40"/>
      <c r="F128" s="232" t="s">
        <v>932</v>
      </c>
      <c r="G128" s="40"/>
      <c r="H128" s="40"/>
      <c r="I128" s="233"/>
      <c r="J128" s="40"/>
      <c r="K128" s="40"/>
      <c r="L128" s="44"/>
      <c r="M128" s="234"/>
      <c r="N128" s="235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163</v>
      </c>
      <c r="AU128" s="17" t="s">
        <v>73</v>
      </c>
    </row>
    <row r="129" s="2" customFormat="1" ht="16.5" customHeight="1">
      <c r="A129" s="38"/>
      <c r="B129" s="39"/>
      <c r="C129" s="218" t="s">
        <v>194</v>
      </c>
      <c r="D129" s="218" t="s">
        <v>156</v>
      </c>
      <c r="E129" s="219" t="s">
        <v>933</v>
      </c>
      <c r="F129" s="220" t="s">
        <v>934</v>
      </c>
      <c r="G129" s="221" t="s">
        <v>433</v>
      </c>
      <c r="H129" s="222">
        <v>15</v>
      </c>
      <c r="I129" s="223"/>
      <c r="J129" s="224">
        <f>ROUND(I129*H129,2)</f>
        <v>0</v>
      </c>
      <c r="K129" s="220" t="s">
        <v>1</v>
      </c>
      <c r="L129" s="44"/>
      <c r="M129" s="225" t="s">
        <v>1</v>
      </c>
      <c r="N129" s="226" t="s">
        <v>38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161</v>
      </c>
      <c r="AT129" s="229" t="s">
        <v>156</v>
      </c>
      <c r="AU129" s="229" t="s">
        <v>73</v>
      </c>
      <c r="AY129" s="17" t="s">
        <v>154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81</v>
      </c>
      <c r="BK129" s="230">
        <f>ROUND(I129*H129,2)</f>
        <v>0</v>
      </c>
      <c r="BL129" s="17" t="s">
        <v>161</v>
      </c>
      <c r="BM129" s="229" t="s">
        <v>236</v>
      </c>
    </row>
    <row r="130" s="2" customFormat="1">
      <c r="A130" s="38"/>
      <c r="B130" s="39"/>
      <c r="C130" s="40"/>
      <c r="D130" s="231" t="s">
        <v>163</v>
      </c>
      <c r="E130" s="40"/>
      <c r="F130" s="232" t="s">
        <v>934</v>
      </c>
      <c r="G130" s="40"/>
      <c r="H130" s="40"/>
      <c r="I130" s="233"/>
      <c r="J130" s="40"/>
      <c r="K130" s="40"/>
      <c r="L130" s="44"/>
      <c r="M130" s="234"/>
      <c r="N130" s="235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163</v>
      </c>
      <c r="AU130" s="17" t="s">
        <v>73</v>
      </c>
    </row>
    <row r="131" s="2" customFormat="1" ht="16.5" customHeight="1">
      <c r="A131" s="38"/>
      <c r="B131" s="39"/>
      <c r="C131" s="218" t="s">
        <v>200</v>
      </c>
      <c r="D131" s="218" t="s">
        <v>156</v>
      </c>
      <c r="E131" s="219" t="s">
        <v>935</v>
      </c>
      <c r="F131" s="220" t="s">
        <v>936</v>
      </c>
      <c r="G131" s="221" t="s">
        <v>433</v>
      </c>
      <c r="H131" s="222">
        <v>70</v>
      </c>
      <c r="I131" s="223"/>
      <c r="J131" s="224">
        <f>ROUND(I131*H131,2)</f>
        <v>0</v>
      </c>
      <c r="K131" s="220" t="s">
        <v>1</v>
      </c>
      <c r="L131" s="44"/>
      <c r="M131" s="225" t="s">
        <v>1</v>
      </c>
      <c r="N131" s="226" t="s">
        <v>38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161</v>
      </c>
      <c r="AT131" s="229" t="s">
        <v>156</v>
      </c>
      <c r="AU131" s="229" t="s">
        <v>73</v>
      </c>
      <c r="AY131" s="17" t="s">
        <v>154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81</v>
      </c>
      <c r="BK131" s="230">
        <f>ROUND(I131*H131,2)</f>
        <v>0</v>
      </c>
      <c r="BL131" s="17" t="s">
        <v>161</v>
      </c>
      <c r="BM131" s="229" t="s">
        <v>247</v>
      </c>
    </row>
    <row r="132" s="2" customFormat="1">
      <c r="A132" s="38"/>
      <c r="B132" s="39"/>
      <c r="C132" s="40"/>
      <c r="D132" s="231" t="s">
        <v>163</v>
      </c>
      <c r="E132" s="40"/>
      <c r="F132" s="232" t="s">
        <v>936</v>
      </c>
      <c r="G132" s="40"/>
      <c r="H132" s="40"/>
      <c r="I132" s="233"/>
      <c r="J132" s="40"/>
      <c r="K132" s="40"/>
      <c r="L132" s="44"/>
      <c r="M132" s="234"/>
      <c r="N132" s="235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163</v>
      </c>
      <c r="AU132" s="17" t="s">
        <v>73</v>
      </c>
    </row>
    <row r="133" s="2" customFormat="1" ht="24.15" customHeight="1">
      <c r="A133" s="38"/>
      <c r="B133" s="39"/>
      <c r="C133" s="218" t="s">
        <v>207</v>
      </c>
      <c r="D133" s="218" t="s">
        <v>156</v>
      </c>
      <c r="E133" s="219" t="s">
        <v>937</v>
      </c>
      <c r="F133" s="220" t="s">
        <v>938</v>
      </c>
      <c r="G133" s="221" t="s">
        <v>433</v>
      </c>
      <c r="H133" s="222">
        <v>35</v>
      </c>
      <c r="I133" s="223"/>
      <c r="J133" s="224">
        <f>ROUND(I133*H133,2)</f>
        <v>0</v>
      </c>
      <c r="K133" s="220" t="s">
        <v>1</v>
      </c>
      <c r="L133" s="44"/>
      <c r="M133" s="225" t="s">
        <v>1</v>
      </c>
      <c r="N133" s="226" t="s">
        <v>38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161</v>
      </c>
      <c r="AT133" s="229" t="s">
        <v>156</v>
      </c>
      <c r="AU133" s="229" t="s">
        <v>73</v>
      </c>
      <c r="AY133" s="17" t="s">
        <v>154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81</v>
      </c>
      <c r="BK133" s="230">
        <f>ROUND(I133*H133,2)</f>
        <v>0</v>
      </c>
      <c r="BL133" s="17" t="s">
        <v>161</v>
      </c>
      <c r="BM133" s="229" t="s">
        <v>258</v>
      </c>
    </row>
    <row r="134" s="2" customFormat="1">
      <c r="A134" s="38"/>
      <c r="B134" s="39"/>
      <c r="C134" s="40"/>
      <c r="D134" s="231" t="s">
        <v>163</v>
      </c>
      <c r="E134" s="40"/>
      <c r="F134" s="232" t="s">
        <v>938</v>
      </c>
      <c r="G134" s="40"/>
      <c r="H134" s="40"/>
      <c r="I134" s="233"/>
      <c r="J134" s="40"/>
      <c r="K134" s="40"/>
      <c r="L134" s="44"/>
      <c r="M134" s="234"/>
      <c r="N134" s="235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163</v>
      </c>
      <c r="AU134" s="17" t="s">
        <v>73</v>
      </c>
    </row>
    <row r="135" s="2" customFormat="1" ht="16.5" customHeight="1">
      <c r="A135" s="38"/>
      <c r="B135" s="39"/>
      <c r="C135" s="218" t="s">
        <v>108</v>
      </c>
      <c r="D135" s="218" t="s">
        <v>156</v>
      </c>
      <c r="E135" s="219" t="s">
        <v>939</v>
      </c>
      <c r="F135" s="220" t="s">
        <v>940</v>
      </c>
      <c r="G135" s="221" t="s">
        <v>433</v>
      </c>
      <c r="H135" s="222">
        <v>163</v>
      </c>
      <c r="I135" s="223"/>
      <c r="J135" s="224">
        <f>ROUND(I135*H135,2)</f>
        <v>0</v>
      </c>
      <c r="K135" s="220" t="s">
        <v>1</v>
      </c>
      <c r="L135" s="44"/>
      <c r="M135" s="225" t="s">
        <v>1</v>
      </c>
      <c r="N135" s="226" t="s">
        <v>38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161</v>
      </c>
      <c r="AT135" s="229" t="s">
        <v>156</v>
      </c>
      <c r="AU135" s="229" t="s">
        <v>73</v>
      </c>
      <c r="AY135" s="17" t="s">
        <v>154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81</v>
      </c>
      <c r="BK135" s="230">
        <f>ROUND(I135*H135,2)</f>
        <v>0</v>
      </c>
      <c r="BL135" s="17" t="s">
        <v>161</v>
      </c>
      <c r="BM135" s="229" t="s">
        <v>267</v>
      </c>
    </row>
    <row r="136" s="2" customFormat="1">
      <c r="A136" s="38"/>
      <c r="B136" s="39"/>
      <c r="C136" s="40"/>
      <c r="D136" s="231" t="s">
        <v>163</v>
      </c>
      <c r="E136" s="40"/>
      <c r="F136" s="232" t="s">
        <v>940</v>
      </c>
      <c r="G136" s="40"/>
      <c r="H136" s="40"/>
      <c r="I136" s="233"/>
      <c r="J136" s="40"/>
      <c r="K136" s="40"/>
      <c r="L136" s="44"/>
      <c r="M136" s="234"/>
      <c r="N136" s="23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163</v>
      </c>
      <c r="AU136" s="17" t="s">
        <v>73</v>
      </c>
    </row>
    <row r="137" s="2" customFormat="1" ht="16.5" customHeight="1">
      <c r="A137" s="38"/>
      <c r="B137" s="39"/>
      <c r="C137" s="218" t="s">
        <v>111</v>
      </c>
      <c r="D137" s="218" t="s">
        <v>156</v>
      </c>
      <c r="E137" s="219" t="s">
        <v>941</v>
      </c>
      <c r="F137" s="220" t="s">
        <v>942</v>
      </c>
      <c r="G137" s="221" t="s">
        <v>433</v>
      </c>
      <c r="H137" s="222">
        <v>60</v>
      </c>
      <c r="I137" s="223"/>
      <c r="J137" s="224">
        <f>ROUND(I137*H137,2)</f>
        <v>0</v>
      </c>
      <c r="K137" s="220" t="s">
        <v>1</v>
      </c>
      <c r="L137" s="44"/>
      <c r="M137" s="225" t="s">
        <v>1</v>
      </c>
      <c r="N137" s="226" t="s">
        <v>38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161</v>
      </c>
      <c r="AT137" s="229" t="s">
        <v>156</v>
      </c>
      <c r="AU137" s="229" t="s">
        <v>73</v>
      </c>
      <c r="AY137" s="17" t="s">
        <v>154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81</v>
      </c>
      <c r="BK137" s="230">
        <f>ROUND(I137*H137,2)</f>
        <v>0</v>
      </c>
      <c r="BL137" s="17" t="s">
        <v>161</v>
      </c>
      <c r="BM137" s="229" t="s">
        <v>277</v>
      </c>
    </row>
    <row r="138" s="2" customFormat="1">
      <c r="A138" s="38"/>
      <c r="B138" s="39"/>
      <c r="C138" s="40"/>
      <c r="D138" s="231" t="s">
        <v>163</v>
      </c>
      <c r="E138" s="40"/>
      <c r="F138" s="232" t="s">
        <v>942</v>
      </c>
      <c r="G138" s="40"/>
      <c r="H138" s="40"/>
      <c r="I138" s="233"/>
      <c r="J138" s="40"/>
      <c r="K138" s="40"/>
      <c r="L138" s="44"/>
      <c r="M138" s="234"/>
      <c r="N138" s="235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163</v>
      </c>
      <c r="AU138" s="17" t="s">
        <v>73</v>
      </c>
    </row>
    <row r="139" s="2" customFormat="1" ht="16.5" customHeight="1">
      <c r="A139" s="38"/>
      <c r="B139" s="39"/>
      <c r="C139" s="218" t="s">
        <v>8</v>
      </c>
      <c r="D139" s="218" t="s">
        <v>156</v>
      </c>
      <c r="E139" s="219" t="s">
        <v>943</v>
      </c>
      <c r="F139" s="220" t="s">
        <v>944</v>
      </c>
      <c r="G139" s="221" t="s">
        <v>433</v>
      </c>
      <c r="H139" s="222">
        <v>12</v>
      </c>
      <c r="I139" s="223"/>
      <c r="J139" s="224">
        <f>ROUND(I139*H139,2)</f>
        <v>0</v>
      </c>
      <c r="K139" s="220" t="s">
        <v>1</v>
      </c>
      <c r="L139" s="44"/>
      <c r="M139" s="225" t="s">
        <v>1</v>
      </c>
      <c r="N139" s="226" t="s">
        <v>38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161</v>
      </c>
      <c r="AT139" s="229" t="s">
        <v>156</v>
      </c>
      <c r="AU139" s="229" t="s">
        <v>73</v>
      </c>
      <c r="AY139" s="17" t="s">
        <v>154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81</v>
      </c>
      <c r="BK139" s="230">
        <f>ROUND(I139*H139,2)</f>
        <v>0</v>
      </c>
      <c r="BL139" s="17" t="s">
        <v>161</v>
      </c>
      <c r="BM139" s="229" t="s">
        <v>288</v>
      </c>
    </row>
    <row r="140" s="2" customFormat="1">
      <c r="A140" s="38"/>
      <c r="B140" s="39"/>
      <c r="C140" s="40"/>
      <c r="D140" s="231" t="s">
        <v>163</v>
      </c>
      <c r="E140" s="40"/>
      <c r="F140" s="232" t="s">
        <v>944</v>
      </c>
      <c r="G140" s="40"/>
      <c r="H140" s="40"/>
      <c r="I140" s="233"/>
      <c r="J140" s="40"/>
      <c r="K140" s="40"/>
      <c r="L140" s="44"/>
      <c r="M140" s="234"/>
      <c r="N140" s="235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163</v>
      </c>
      <c r="AU140" s="17" t="s">
        <v>73</v>
      </c>
    </row>
    <row r="141" s="2" customFormat="1" ht="16.5" customHeight="1">
      <c r="A141" s="38"/>
      <c r="B141" s="39"/>
      <c r="C141" s="218" t="s">
        <v>231</v>
      </c>
      <c r="D141" s="218" t="s">
        <v>156</v>
      </c>
      <c r="E141" s="219" t="s">
        <v>945</v>
      </c>
      <c r="F141" s="220" t="s">
        <v>946</v>
      </c>
      <c r="G141" s="221" t="s">
        <v>433</v>
      </c>
      <c r="H141" s="222">
        <v>35</v>
      </c>
      <c r="I141" s="223"/>
      <c r="J141" s="224">
        <f>ROUND(I141*H141,2)</f>
        <v>0</v>
      </c>
      <c r="K141" s="220" t="s">
        <v>1</v>
      </c>
      <c r="L141" s="44"/>
      <c r="M141" s="225" t="s">
        <v>1</v>
      </c>
      <c r="N141" s="226" t="s">
        <v>38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161</v>
      </c>
      <c r="AT141" s="229" t="s">
        <v>156</v>
      </c>
      <c r="AU141" s="229" t="s">
        <v>73</v>
      </c>
      <c r="AY141" s="17" t="s">
        <v>154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81</v>
      </c>
      <c r="BK141" s="230">
        <f>ROUND(I141*H141,2)</f>
        <v>0</v>
      </c>
      <c r="BL141" s="17" t="s">
        <v>161</v>
      </c>
      <c r="BM141" s="229" t="s">
        <v>300</v>
      </c>
    </row>
    <row r="142" s="2" customFormat="1">
      <c r="A142" s="38"/>
      <c r="B142" s="39"/>
      <c r="C142" s="40"/>
      <c r="D142" s="231" t="s">
        <v>163</v>
      </c>
      <c r="E142" s="40"/>
      <c r="F142" s="232" t="s">
        <v>946</v>
      </c>
      <c r="G142" s="40"/>
      <c r="H142" s="40"/>
      <c r="I142" s="233"/>
      <c r="J142" s="40"/>
      <c r="K142" s="40"/>
      <c r="L142" s="44"/>
      <c r="M142" s="234"/>
      <c r="N142" s="235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163</v>
      </c>
      <c r="AU142" s="17" t="s">
        <v>73</v>
      </c>
    </row>
    <row r="143" s="2" customFormat="1" ht="16.5" customHeight="1">
      <c r="A143" s="38"/>
      <c r="B143" s="39"/>
      <c r="C143" s="218" t="s">
        <v>236</v>
      </c>
      <c r="D143" s="218" t="s">
        <v>156</v>
      </c>
      <c r="E143" s="219" t="s">
        <v>947</v>
      </c>
      <c r="F143" s="220" t="s">
        <v>948</v>
      </c>
      <c r="G143" s="221" t="s">
        <v>433</v>
      </c>
      <c r="H143" s="222">
        <v>85</v>
      </c>
      <c r="I143" s="223"/>
      <c r="J143" s="224">
        <f>ROUND(I143*H143,2)</f>
        <v>0</v>
      </c>
      <c r="K143" s="220" t="s">
        <v>1</v>
      </c>
      <c r="L143" s="44"/>
      <c r="M143" s="225" t="s">
        <v>1</v>
      </c>
      <c r="N143" s="226" t="s">
        <v>38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161</v>
      </c>
      <c r="AT143" s="229" t="s">
        <v>156</v>
      </c>
      <c r="AU143" s="229" t="s">
        <v>73</v>
      </c>
      <c r="AY143" s="17" t="s">
        <v>154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81</v>
      </c>
      <c r="BK143" s="230">
        <f>ROUND(I143*H143,2)</f>
        <v>0</v>
      </c>
      <c r="BL143" s="17" t="s">
        <v>161</v>
      </c>
      <c r="BM143" s="229" t="s">
        <v>310</v>
      </c>
    </row>
    <row r="144" s="2" customFormat="1">
      <c r="A144" s="38"/>
      <c r="B144" s="39"/>
      <c r="C144" s="40"/>
      <c r="D144" s="231" t="s">
        <v>163</v>
      </c>
      <c r="E144" s="40"/>
      <c r="F144" s="232" t="s">
        <v>948</v>
      </c>
      <c r="G144" s="40"/>
      <c r="H144" s="40"/>
      <c r="I144" s="233"/>
      <c r="J144" s="40"/>
      <c r="K144" s="40"/>
      <c r="L144" s="44"/>
      <c r="M144" s="234"/>
      <c r="N144" s="235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163</v>
      </c>
      <c r="AU144" s="17" t="s">
        <v>73</v>
      </c>
    </row>
    <row r="145" s="2" customFormat="1" ht="24.15" customHeight="1">
      <c r="A145" s="38"/>
      <c r="B145" s="39"/>
      <c r="C145" s="218" t="s">
        <v>241</v>
      </c>
      <c r="D145" s="218" t="s">
        <v>156</v>
      </c>
      <c r="E145" s="219" t="s">
        <v>949</v>
      </c>
      <c r="F145" s="220" t="s">
        <v>950</v>
      </c>
      <c r="G145" s="221" t="s">
        <v>433</v>
      </c>
      <c r="H145" s="222">
        <v>58</v>
      </c>
      <c r="I145" s="223"/>
      <c r="J145" s="224">
        <f>ROUND(I145*H145,2)</f>
        <v>0</v>
      </c>
      <c r="K145" s="220" t="s">
        <v>1</v>
      </c>
      <c r="L145" s="44"/>
      <c r="M145" s="225" t="s">
        <v>1</v>
      </c>
      <c r="N145" s="226" t="s">
        <v>38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161</v>
      </c>
      <c r="AT145" s="229" t="s">
        <v>156</v>
      </c>
      <c r="AU145" s="229" t="s">
        <v>73</v>
      </c>
      <c r="AY145" s="17" t="s">
        <v>154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81</v>
      </c>
      <c r="BK145" s="230">
        <f>ROUND(I145*H145,2)</f>
        <v>0</v>
      </c>
      <c r="BL145" s="17" t="s">
        <v>161</v>
      </c>
      <c r="BM145" s="229" t="s">
        <v>322</v>
      </c>
    </row>
    <row r="146" s="2" customFormat="1">
      <c r="A146" s="38"/>
      <c r="B146" s="39"/>
      <c r="C146" s="40"/>
      <c r="D146" s="231" t="s">
        <v>163</v>
      </c>
      <c r="E146" s="40"/>
      <c r="F146" s="232" t="s">
        <v>950</v>
      </c>
      <c r="G146" s="40"/>
      <c r="H146" s="40"/>
      <c r="I146" s="233"/>
      <c r="J146" s="40"/>
      <c r="K146" s="40"/>
      <c r="L146" s="44"/>
      <c r="M146" s="234"/>
      <c r="N146" s="235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163</v>
      </c>
      <c r="AU146" s="17" t="s">
        <v>73</v>
      </c>
    </row>
    <row r="147" s="2" customFormat="1" ht="16.5" customHeight="1">
      <c r="A147" s="38"/>
      <c r="B147" s="39"/>
      <c r="C147" s="218" t="s">
        <v>247</v>
      </c>
      <c r="D147" s="218" t="s">
        <v>156</v>
      </c>
      <c r="E147" s="219" t="s">
        <v>951</v>
      </c>
      <c r="F147" s="220" t="s">
        <v>952</v>
      </c>
      <c r="G147" s="221" t="s">
        <v>921</v>
      </c>
      <c r="H147" s="222">
        <v>50</v>
      </c>
      <c r="I147" s="223"/>
      <c r="J147" s="224">
        <f>ROUND(I147*H147,2)</f>
        <v>0</v>
      </c>
      <c r="K147" s="220" t="s">
        <v>1</v>
      </c>
      <c r="L147" s="44"/>
      <c r="M147" s="225" t="s">
        <v>1</v>
      </c>
      <c r="N147" s="226" t="s">
        <v>38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161</v>
      </c>
      <c r="AT147" s="229" t="s">
        <v>156</v>
      </c>
      <c r="AU147" s="229" t="s">
        <v>73</v>
      </c>
      <c r="AY147" s="17" t="s">
        <v>154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81</v>
      </c>
      <c r="BK147" s="230">
        <f>ROUND(I147*H147,2)</f>
        <v>0</v>
      </c>
      <c r="BL147" s="17" t="s">
        <v>161</v>
      </c>
      <c r="BM147" s="229" t="s">
        <v>335</v>
      </c>
    </row>
    <row r="148" s="2" customFormat="1">
      <c r="A148" s="38"/>
      <c r="B148" s="39"/>
      <c r="C148" s="40"/>
      <c r="D148" s="231" t="s">
        <v>163</v>
      </c>
      <c r="E148" s="40"/>
      <c r="F148" s="232" t="s">
        <v>952</v>
      </c>
      <c r="G148" s="40"/>
      <c r="H148" s="40"/>
      <c r="I148" s="233"/>
      <c r="J148" s="40"/>
      <c r="K148" s="40"/>
      <c r="L148" s="44"/>
      <c r="M148" s="234"/>
      <c r="N148" s="235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163</v>
      </c>
      <c r="AU148" s="17" t="s">
        <v>73</v>
      </c>
    </row>
    <row r="149" s="2" customFormat="1" ht="16.5" customHeight="1">
      <c r="A149" s="38"/>
      <c r="B149" s="39"/>
      <c r="C149" s="218" t="s">
        <v>252</v>
      </c>
      <c r="D149" s="218" t="s">
        <v>156</v>
      </c>
      <c r="E149" s="219" t="s">
        <v>953</v>
      </c>
      <c r="F149" s="220" t="s">
        <v>954</v>
      </c>
      <c r="G149" s="221" t="s">
        <v>921</v>
      </c>
      <c r="H149" s="222">
        <v>1</v>
      </c>
      <c r="I149" s="223"/>
      <c r="J149" s="224">
        <f>ROUND(I149*H149,2)</f>
        <v>0</v>
      </c>
      <c r="K149" s="220" t="s">
        <v>1</v>
      </c>
      <c r="L149" s="44"/>
      <c r="M149" s="225" t="s">
        <v>1</v>
      </c>
      <c r="N149" s="226" t="s">
        <v>38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161</v>
      </c>
      <c r="AT149" s="229" t="s">
        <v>156</v>
      </c>
      <c r="AU149" s="229" t="s">
        <v>73</v>
      </c>
      <c r="AY149" s="17" t="s">
        <v>154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81</v>
      </c>
      <c r="BK149" s="230">
        <f>ROUND(I149*H149,2)</f>
        <v>0</v>
      </c>
      <c r="BL149" s="17" t="s">
        <v>161</v>
      </c>
      <c r="BM149" s="229" t="s">
        <v>345</v>
      </c>
    </row>
    <row r="150" s="2" customFormat="1">
      <c r="A150" s="38"/>
      <c r="B150" s="39"/>
      <c r="C150" s="40"/>
      <c r="D150" s="231" t="s">
        <v>163</v>
      </c>
      <c r="E150" s="40"/>
      <c r="F150" s="232" t="s">
        <v>954</v>
      </c>
      <c r="G150" s="40"/>
      <c r="H150" s="40"/>
      <c r="I150" s="233"/>
      <c r="J150" s="40"/>
      <c r="K150" s="40"/>
      <c r="L150" s="44"/>
      <c r="M150" s="234"/>
      <c r="N150" s="23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163</v>
      </c>
      <c r="AU150" s="17" t="s">
        <v>73</v>
      </c>
    </row>
    <row r="151" s="2" customFormat="1" ht="16.5" customHeight="1">
      <c r="A151" s="38"/>
      <c r="B151" s="39"/>
      <c r="C151" s="218" t="s">
        <v>258</v>
      </c>
      <c r="D151" s="218" t="s">
        <v>156</v>
      </c>
      <c r="E151" s="219" t="s">
        <v>955</v>
      </c>
      <c r="F151" s="220" t="s">
        <v>956</v>
      </c>
      <c r="G151" s="221" t="s">
        <v>921</v>
      </c>
      <c r="H151" s="222">
        <v>2</v>
      </c>
      <c r="I151" s="223"/>
      <c r="J151" s="224">
        <f>ROUND(I151*H151,2)</f>
        <v>0</v>
      </c>
      <c r="K151" s="220" t="s">
        <v>1</v>
      </c>
      <c r="L151" s="44"/>
      <c r="M151" s="225" t="s">
        <v>1</v>
      </c>
      <c r="N151" s="226" t="s">
        <v>38</v>
      </c>
      <c r="O151" s="91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161</v>
      </c>
      <c r="AT151" s="229" t="s">
        <v>156</v>
      </c>
      <c r="AU151" s="229" t="s">
        <v>73</v>
      </c>
      <c r="AY151" s="17" t="s">
        <v>154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81</v>
      </c>
      <c r="BK151" s="230">
        <f>ROUND(I151*H151,2)</f>
        <v>0</v>
      </c>
      <c r="BL151" s="17" t="s">
        <v>161</v>
      </c>
      <c r="BM151" s="229" t="s">
        <v>355</v>
      </c>
    </row>
    <row r="152" s="2" customFormat="1">
      <c r="A152" s="38"/>
      <c r="B152" s="39"/>
      <c r="C152" s="40"/>
      <c r="D152" s="231" t="s">
        <v>163</v>
      </c>
      <c r="E152" s="40"/>
      <c r="F152" s="232" t="s">
        <v>956</v>
      </c>
      <c r="G152" s="40"/>
      <c r="H152" s="40"/>
      <c r="I152" s="233"/>
      <c r="J152" s="40"/>
      <c r="K152" s="40"/>
      <c r="L152" s="44"/>
      <c r="M152" s="234"/>
      <c r="N152" s="235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163</v>
      </c>
      <c r="AU152" s="17" t="s">
        <v>73</v>
      </c>
    </row>
    <row r="153" s="2" customFormat="1" ht="16.5" customHeight="1">
      <c r="A153" s="38"/>
      <c r="B153" s="39"/>
      <c r="C153" s="218" t="s">
        <v>262</v>
      </c>
      <c r="D153" s="218" t="s">
        <v>156</v>
      </c>
      <c r="E153" s="219" t="s">
        <v>957</v>
      </c>
      <c r="F153" s="220" t="s">
        <v>958</v>
      </c>
      <c r="G153" s="221" t="s">
        <v>921</v>
      </c>
      <c r="H153" s="222">
        <v>13</v>
      </c>
      <c r="I153" s="223"/>
      <c r="J153" s="224">
        <f>ROUND(I153*H153,2)</f>
        <v>0</v>
      </c>
      <c r="K153" s="220" t="s">
        <v>1</v>
      </c>
      <c r="L153" s="44"/>
      <c r="M153" s="225" t="s">
        <v>1</v>
      </c>
      <c r="N153" s="226" t="s">
        <v>38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161</v>
      </c>
      <c r="AT153" s="229" t="s">
        <v>156</v>
      </c>
      <c r="AU153" s="229" t="s">
        <v>73</v>
      </c>
      <c r="AY153" s="17" t="s">
        <v>154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81</v>
      </c>
      <c r="BK153" s="230">
        <f>ROUND(I153*H153,2)</f>
        <v>0</v>
      </c>
      <c r="BL153" s="17" t="s">
        <v>161</v>
      </c>
      <c r="BM153" s="229" t="s">
        <v>366</v>
      </c>
    </row>
    <row r="154" s="2" customFormat="1">
      <c r="A154" s="38"/>
      <c r="B154" s="39"/>
      <c r="C154" s="40"/>
      <c r="D154" s="231" t="s">
        <v>163</v>
      </c>
      <c r="E154" s="40"/>
      <c r="F154" s="232" t="s">
        <v>958</v>
      </c>
      <c r="G154" s="40"/>
      <c r="H154" s="40"/>
      <c r="I154" s="233"/>
      <c r="J154" s="40"/>
      <c r="K154" s="40"/>
      <c r="L154" s="44"/>
      <c r="M154" s="234"/>
      <c r="N154" s="235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163</v>
      </c>
      <c r="AU154" s="17" t="s">
        <v>73</v>
      </c>
    </row>
    <row r="155" s="2" customFormat="1" ht="21.75" customHeight="1">
      <c r="A155" s="38"/>
      <c r="B155" s="39"/>
      <c r="C155" s="218" t="s">
        <v>267</v>
      </c>
      <c r="D155" s="218" t="s">
        <v>156</v>
      </c>
      <c r="E155" s="219" t="s">
        <v>959</v>
      </c>
      <c r="F155" s="220" t="s">
        <v>960</v>
      </c>
      <c r="G155" s="221" t="s">
        <v>921</v>
      </c>
      <c r="H155" s="222">
        <v>6</v>
      </c>
      <c r="I155" s="223"/>
      <c r="J155" s="224">
        <f>ROUND(I155*H155,2)</f>
        <v>0</v>
      </c>
      <c r="K155" s="220" t="s">
        <v>1</v>
      </c>
      <c r="L155" s="44"/>
      <c r="M155" s="225" t="s">
        <v>1</v>
      </c>
      <c r="N155" s="226" t="s">
        <v>38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161</v>
      </c>
      <c r="AT155" s="229" t="s">
        <v>156</v>
      </c>
      <c r="AU155" s="229" t="s">
        <v>73</v>
      </c>
      <c r="AY155" s="17" t="s">
        <v>154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81</v>
      </c>
      <c r="BK155" s="230">
        <f>ROUND(I155*H155,2)</f>
        <v>0</v>
      </c>
      <c r="BL155" s="17" t="s">
        <v>161</v>
      </c>
      <c r="BM155" s="229" t="s">
        <v>379</v>
      </c>
    </row>
    <row r="156" s="2" customFormat="1">
      <c r="A156" s="38"/>
      <c r="B156" s="39"/>
      <c r="C156" s="40"/>
      <c r="D156" s="231" t="s">
        <v>163</v>
      </c>
      <c r="E156" s="40"/>
      <c r="F156" s="232" t="s">
        <v>960</v>
      </c>
      <c r="G156" s="40"/>
      <c r="H156" s="40"/>
      <c r="I156" s="233"/>
      <c r="J156" s="40"/>
      <c r="K156" s="40"/>
      <c r="L156" s="44"/>
      <c r="M156" s="234"/>
      <c r="N156" s="235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163</v>
      </c>
      <c r="AU156" s="17" t="s">
        <v>73</v>
      </c>
    </row>
    <row r="157" s="2" customFormat="1" ht="21.75" customHeight="1">
      <c r="A157" s="38"/>
      <c r="B157" s="39"/>
      <c r="C157" s="218" t="s">
        <v>7</v>
      </c>
      <c r="D157" s="218" t="s">
        <v>156</v>
      </c>
      <c r="E157" s="219" t="s">
        <v>961</v>
      </c>
      <c r="F157" s="220" t="s">
        <v>962</v>
      </c>
      <c r="G157" s="221" t="s">
        <v>921</v>
      </c>
      <c r="H157" s="222">
        <v>1</v>
      </c>
      <c r="I157" s="223"/>
      <c r="J157" s="224">
        <f>ROUND(I157*H157,2)</f>
        <v>0</v>
      </c>
      <c r="K157" s="220" t="s">
        <v>1</v>
      </c>
      <c r="L157" s="44"/>
      <c r="M157" s="225" t="s">
        <v>1</v>
      </c>
      <c r="N157" s="226" t="s">
        <v>38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161</v>
      </c>
      <c r="AT157" s="229" t="s">
        <v>156</v>
      </c>
      <c r="AU157" s="229" t="s">
        <v>73</v>
      </c>
      <c r="AY157" s="17" t="s">
        <v>154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81</v>
      </c>
      <c r="BK157" s="230">
        <f>ROUND(I157*H157,2)</f>
        <v>0</v>
      </c>
      <c r="BL157" s="17" t="s">
        <v>161</v>
      </c>
      <c r="BM157" s="229" t="s">
        <v>391</v>
      </c>
    </row>
    <row r="158" s="2" customFormat="1">
      <c r="A158" s="38"/>
      <c r="B158" s="39"/>
      <c r="C158" s="40"/>
      <c r="D158" s="231" t="s">
        <v>163</v>
      </c>
      <c r="E158" s="40"/>
      <c r="F158" s="232" t="s">
        <v>962</v>
      </c>
      <c r="G158" s="40"/>
      <c r="H158" s="40"/>
      <c r="I158" s="233"/>
      <c r="J158" s="40"/>
      <c r="K158" s="40"/>
      <c r="L158" s="44"/>
      <c r="M158" s="234"/>
      <c r="N158" s="235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163</v>
      </c>
      <c r="AU158" s="17" t="s">
        <v>73</v>
      </c>
    </row>
    <row r="159" s="2" customFormat="1" ht="16.5" customHeight="1">
      <c r="A159" s="38"/>
      <c r="B159" s="39"/>
      <c r="C159" s="218" t="s">
        <v>277</v>
      </c>
      <c r="D159" s="218" t="s">
        <v>156</v>
      </c>
      <c r="E159" s="219" t="s">
        <v>963</v>
      </c>
      <c r="F159" s="220" t="s">
        <v>964</v>
      </c>
      <c r="G159" s="221" t="s">
        <v>921</v>
      </c>
      <c r="H159" s="222">
        <v>4</v>
      </c>
      <c r="I159" s="223"/>
      <c r="J159" s="224">
        <f>ROUND(I159*H159,2)</f>
        <v>0</v>
      </c>
      <c r="K159" s="220" t="s">
        <v>1</v>
      </c>
      <c r="L159" s="44"/>
      <c r="M159" s="225" t="s">
        <v>1</v>
      </c>
      <c r="N159" s="226" t="s">
        <v>38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161</v>
      </c>
      <c r="AT159" s="229" t="s">
        <v>156</v>
      </c>
      <c r="AU159" s="229" t="s">
        <v>73</v>
      </c>
      <c r="AY159" s="17" t="s">
        <v>154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81</v>
      </c>
      <c r="BK159" s="230">
        <f>ROUND(I159*H159,2)</f>
        <v>0</v>
      </c>
      <c r="BL159" s="17" t="s">
        <v>161</v>
      </c>
      <c r="BM159" s="229" t="s">
        <v>401</v>
      </c>
    </row>
    <row r="160" s="2" customFormat="1">
      <c r="A160" s="38"/>
      <c r="B160" s="39"/>
      <c r="C160" s="40"/>
      <c r="D160" s="231" t="s">
        <v>163</v>
      </c>
      <c r="E160" s="40"/>
      <c r="F160" s="232" t="s">
        <v>964</v>
      </c>
      <c r="G160" s="40"/>
      <c r="H160" s="40"/>
      <c r="I160" s="233"/>
      <c r="J160" s="40"/>
      <c r="K160" s="40"/>
      <c r="L160" s="44"/>
      <c r="M160" s="234"/>
      <c r="N160" s="235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163</v>
      </c>
      <c r="AU160" s="17" t="s">
        <v>73</v>
      </c>
    </row>
    <row r="161" s="2" customFormat="1" ht="16.5" customHeight="1">
      <c r="A161" s="38"/>
      <c r="B161" s="39"/>
      <c r="C161" s="218" t="s">
        <v>282</v>
      </c>
      <c r="D161" s="218" t="s">
        <v>156</v>
      </c>
      <c r="E161" s="219" t="s">
        <v>965</v>
      </c>
      <c r="F161" s="220" t="s">
        <v>966</v>
      </c>
      <c r="G161" s="221" t="s">
        <v>921</v>
      </c>
      <c r="H161" s="222">
        <v>2</v>
      </c>
      <c r="I161" s="223"/>
      <c r="J161" s="224">
        <f>ROUND(I161*H161,2)</f>
        <v>0</v>
      </c>
      <c r="K161" s="220" t="s">
        <v>1</v>
      </c>
      <c r="L161" s="44"/>
      <c r="M161" s="225" t="s">
        <v>1</v>
      </c>
      <c r="N161" s="226" t="s">
        <v>38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161</v>
      </c>
      <c r="AT161" s="229" t="s">
        <v>156</v>
      </c>
      <c r="AU161" s="229" t="s">
        <v>73</v>
      </c>
      <c r="AY161" s="17" t="s">
        <v>154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81</v>
      </c>
      <c r="BK161" s="230">
        <f>ROUND(I161*H161,2)</f>
        <v>0</v>
      </c>
      <c r="BL161" s="17" t="s">
        <v>161</v>
      </c>
      <c r="BM161" s="229" t="s">
        <v>412</v>
      </c>
    </row>
    <row r="162" s="2" customFormat="1">
      <c r="A162" s="38"/>
      <c r="B162" s="39"/>
      <c r="C162" s="40"/>
      <c r="D162" s="231" t="s">
        <v>163</v>
      </c>
      <c r="E162" s="40"/>
      <c r="F162" s="232" t="s">
        <v>966</v>
      </c>
      <c r="G162" s="40"/>
      <c r="H162" s="40"/>
      <c r="I162" s="233"/>
      <c r="J162" s="40"/>
      <c r="K162" s="40"/>
      <c r="L162" s="44"/>
      <c r="M162" s="234"/>
      <c r="N162" s="235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163</v>
      </c>
      <c r="AU162" s="17" t="s">
        <v>73</v>
      </c>
    </row>
    <row r="163" s="2" customFormat="1" ht="21.75" customHeight="1">
      <c r="A163" s="38"/>
      <c r="B163" s="39"/>
      <c r="C163" s="218" t="s">
        <v>288</v>
      </c>
      <c r="D163" s="218" t="s">
        <v>156</v>
      </c>
      <c r="E163" s="219" t="s">
        <v>967</v>
      </c>
      <c r="F163" s="220" t="s">
        <v>968</v>
      </c>
      <c r="G163" s="221" t="s">
        <v>921</v>
      </c>
      <c r="H163" s="222">
        <v>1</v>
      </c>
      <c r="I163" s="223"/>
      <c r="J163" s="224">
        <f>ROUND(I163*H163,2)</f>
        <v>0</v>
      </c>
      <c r="K163" s="220" t="s">
        <v>1</v>
      </c>
      <c r="L163" s="44"/>
      <c r="M163" s="225" t="s">
        <v>1</v>
      </c>
      <c r="N163" s="226" t="s">
        <v>38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161</v>
      </c>
      <c r="AT163" s="229" t="s">
        <v>156</v>
      </c>
      <c r="AU163" s="229" t="s">
        <v>73</v>
      </c>
      <c r="AY163" s="17" t="s">
        <v>154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81</v>
      </c>
      <c r="BK163" s="230">
        <f>ROUND(I163*H163,2)</f>
        <v>0</v>
      </c>
      <c r="BL163" s="17" t="s">
        <v>161</v>
      </c>
      <c r="BM163" s="229" t="s">
        <v>424</v>
      </c>
    </row>
    <row r="164" s="2" customFormat="1">
      <c r="A164" s="38"/>
      <c r="B164" s="39"/>
      <c r="C164" s="40"/>
      <c r="D164" s="231" t="s">
        <v>163</v>
      </c>
      <c r="E164" s="40"/>
      <c r="F164" s="232" t="s">
        <v>968</v>
      </c>
      <c r="G164" s="40"/>
      <c r="H164" s="40"/>
      <c r="I164" s="233"/>
      <c r="J164" s="40"/>
      <c r="K164" s="40"/>
      <c r="L164" s="44"/>
      <c r="M164" s="234"/>
      <c r="N164" s="235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163</v>
      </c>
      <c r="AU164" s="17" t="s">
        <v>73</v>
      </c>
    </row>
    <row r="165" s="2" customFormat="1" ht="21.75" customHeight="1">
      <c r="A165" s="38"/>
      <c r="B165" s="39"/>
      <c r="C165" s="218" t="s">
        <v>294</v>
      </c>
      <c r="D165" s="218" t="s">
        <v>156</v>
      </c>
      <c r="E165" s="219" t="s">
        <v>969</v>
      </c>
      <c r="F165" s="220" t="s">
        <v>970</v>
      </c>
      <c r="G165" s="221" t="s">
        <v>921</v>
      </c>
      <c r="H165" s="222">
        <v>1</v>
      </c>
      <c r="I165" s="223"/>
      <c r="J165" s="224">
        <f>ROUND(I165*H165,2)</f>
        <v>0</v>
      </c>
      <c r="K165" s="220" t="s">
        <v>1</v>
      </c>
      <c r="L165" s="44"/>
      <c r="M165" s="225" t="s">
        <v>1</v>
      </c>
      <c r="N165" s="226" t="s">
        <v>38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161</v>
      </c>
      <c r="AT165" s="229" t="s">
        <v>156</v>
      </c>
      <c r="AU165" s="229" t="s">
        <v>73</v>
      </c>
      <c r="AY165" s="17" t="s">
        <v>154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81</v>
      </c>
      <c r="BK165" s="230">
        <f>ROUND(I165*H165,2)</f>
        <v>0</v>
      </c>
      <c r="BL165" s="17" t="s">
        <v>161</v>
      </c>
      <c r="BM165" s="229" t="s">
        <v>437</v>
      </c>
    </row>
    <row r="166" s="2" customFormat="1">
      <c r="A166" s="38"/>
      <c r="B166" s="39"/>
      <c r="C166" s="40"/>
      <c r="D166" s="231" t="s">
        <v>163</v>
      </c>
      <c r="E166" s="40"/>
      <c r="F166" s="232" t="s">
        <v>970</v>
      </c>
      <c r="G166" s="40"/>
      <c r="H166" s="40"/>
      <c r="I166" s="233"/>
      <c r="J166" s="40"/>
      <c r="K166" s="40"/>
      <c r="L166" s="44"/>
      <c r="M166" s="234"/>
      <c r="N166" s="235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163</v>
      </c>
      <c r="AU166" s="17" t="s">
        <v>73</v>
      </c>
    </row>
    <row r="167" s="2" customFormat="1" ht="33" customHeight="1">
      <c r="A167" s="38"/>
      <c r="B167" s="39"/>
      <c r="C167" s="218" t="s">
        <v>300</v>
      </c>
      <c r="D167" s="218" t="s">
        <v>156</v>
      </c>
      <c r="E167" s="219" t="s">
        <v>971</v>
      </c>
      <c r="F167" s="220" t="s">
        <v>972</v>
      </c>
      <c r="G167" s="221" t="s">
        <v>921</v>
      </c>
      <c r="H167" s="222">
        <v>1</v>
      </c>
      <c r="I167" s="223"/>
      <c r="J167" s="224">
        <f>ROUND(I167*H167,2)</f>
        <v>0</v>
      </c>
      <c r="K167" s="220" t="s">
        <v>1</v>
      </c>
      <c r="L167" s="44"/>
      <c r="M167" s="225" t="s">
        <v>1</v>
      </c>
      <c r="N167" s="226" t="s">
        <v>38</v>
      </c>
      <c r="O167" s="91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161</v>
      </c>
      <c r="AT167" s="229" t="s">
        <v>156</v>
      </c>
      <c r="AU167" s="229" t="s">
        <v>73</v>
      </c>
      <c r="AY167" s="17" t="s">
        <v>154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81</v>
      </c>
      <c r="BK167" s="230">
        <f>ROUND(I167*H167,2)</f>
        <v>0</v>
      </c>
      <c r="BL167" s="17" t="s">
        <v>161</v>
      </c>
      <c r="BM167" s="229" t="s">
        <v>450</v>
      </c>
    </row>
    <row r="168" s="2" customFormat="1">
      <c r="A168" s="38"/>
      <c r="B168" s="39"/>
      <c r="C168" s="40"/>
      <c r="D168" s="231" t="s">
        <v>163</v>
      </c>
      <c r="E168" s="40"/>
      <c r="F168" s="232" t="s">
        <v>972</v>
      </c>
      <c r="G168" s="40"/>
      <c r="H168" s="40"/>
      <c r="I168" s="233"/>
      <c r="J168" s="40"/>
      <c r="K168" s="40"/>
      <c r="L168" s="44"/>
      <c r="M168" s="234"/>
      <c r="N168" s="235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163</v>
      </c>
      <c r="AU168" s="17" t="s">
        <v>73</v>
      </c>
    </row>
    <row r="169" s="2" customFormat="1" ht="16.5" customHeight="1">
      <c r="A169" s="38"/>
      <c r="B169" s="39"/>
      <c r="C169" s="218" t="s">
        <v>305</v>
      </c>
      <c r="D169" s="218" t="s">
        <v>156</v>
      </c>
      <c r="E169" s="219" t="s">
        <v>973</v>
      </c>
      <c r="F169" s="220" t="s">
        <v>974</v>
      </c>
      <c r="G169" s="221" t="s">
        <v>921</v>
      </c>
      <c r="H169" s="222">
        <v>1</v>
      </c>
      <c r="I169" s="223"/>
      <c r="J169" s="224">
        <f>ROUND(I169*H169,2)</f>
        <v>0</v>
      </c>
      <c r="K169" s="220" t="s">
        <v>1</v>
      </c>
      <c r="L169" s="44"/>
      <c r="M169" s="225" t="s">
        <v>1</v>
      </c>
      <c r="N169" s="226" t="s">
        <v>38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161</v>
      </c>
      <c r="AT169" s="229" t="s">
        <v>156</v>
      </c>
      <c r="AU169" s="229" t="s">
        <v>73</v>
      </c>
      <c r="AY169" s="17" t="s">
        <v>154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81</v>
      </c>
      <c r="BK169" s="230">
        <f>ROUND(I169*H169,2)</f>
        <v>0</v>
      </c>
      <c r="BL169" s="17" t="s">
        <v>161</v>
      </c>
      <c r="BM169" s="229" t="s">
        <v>461</v>
      </c>
    </row>
    <row r="170" s="2" customFormat="1">
      <c r="A170" s="38"/>
      <c r="B170" s="39"/>
      <c r="C170" s="40"/>
      <c r="D170" s="231" t="s">
        <v>163</v>
      </c>
      <c r="E170" s="40"/>
      <c r="F170" s="232" t="s">
        <v>974</v>
      </c>
      <c r="G170" s="40"/>
      <c r="H170" s="40"/>
      <c r="I170" s="233"/>
      <c r="J170" s="40"/>
      <c r="K170" s="40"/>
      <c r="L170" s="44"/>
      <c r="M170" s="234"/>
      <c r="N170" s="235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163</v>
      </c>
      <c r="AU170" s="17" t="s">
        <v>73</v>
      </c>
    </row>
    <row r="171" s="2" customFormat="1" ht="16.5" customHeight="1">
      <c r="A171" s="38"/>
      <c r="B171" s="39"/>
      <c r="C171" s="218" t="s">
        <v>310</v>
      </c>
      <c r="D171" s="218" t="s">
        <v>156</v>
      </c>
      <c r="E171" s="219" t="s">
        <v>975</v>
      </c>
      <c r="F171" s="220" t="s">
        <v>976</v>
      </c>
      <c r="G171" s="221" t="s">
        <v>921</v>
      </c>
      <c r="H171" s="222">
        <v>2</v>
      </c>
      <c r="I171" s="223"/>
      <c r="J171" s="224">
        <f>ROUND(I171*H171,2)</f>
        <v>0</v>
      </c>
      <c r="K171" s="220" t="s">
        <v>1</v>
      </c>
      <c r="L171" s="44"/>
      <c r="M171" s="225" t="s">
        <v>1</v>
      </c>
      <c r="N171" s="226" t="s">
        <v>38</v>
      </c>
      <c r="O171" s="91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161</v>
      </c>
      <c r="AT171" s="229" t="s">
        <v>156</v>
      </c>
      <c r="AU171" s="229" t="s">
        <v>73</v>
      </c>
      <c r="AY171" s="17" t="s">
        <v>154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81</v>
      </c>
      <c r="BK171" s="230">
        <f>ROUND(I171*H171,2)</f>
        <v>0</v>
      </c>
      <c r="BL171" s="17" t="s">
        <v>161</v>
      </c>
      <c r="BM171" s="229" t="s">
        <v>471</v>
      </c>
    </row>
    <row r="172" s="2" customFormat="1">
      <c r="A172" s="38"/>
      <c r="B172" s="39"/>
      <c r="C172" s="40"/>
      <c r="D172" s="231" t="s">
        <v>163</v>
      </c>
      <c r="E172" s="40"/>
      <c r="F172" s="232" t="s">
        <v>976</v>
      </c>
      <c r="G172" s="40"/>
      <c r="H172" s="40"/>
      <c r="I172" s="233"/>
      <c r="J172" s="40"/>
      <c r="K172" s="40"/>
      <c r="L172" s="44"/>
      <c r="M172" s="234"/>
      <c r="N172" s="235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163</v>
      </c>
      <c r="AU172" s="17" t="s">
        <v>73</v>
      </c>
    </row>
    <row r="173" s="2" customFormat="1" ht="16.5" customHeight="1">
      <c r="A173" s="38"/>
      <c r="B173" s="39"/>
      <c r="C173" s="218" t="s">
        <v>315</v>
      </c>
      <c r="D173" s="218" t="s">
        <v>156</v>
      </c>
      <c r="E173" s="219" t="s">
        <v>977</v>
      </c>
      <c r="F173" s="220" t="s">
        <v>978</v>
      </c>
      <c r="G173" s="221" t="s">
        <v>921</v>
      </c>
      <c r="H173" s="222">
        <v>2</v>
      </c>
      <c r="I173" s="223"/>
      <c r="J173" s="224">
        <f>ROUND(I173*H173,2)</f>
        <v>0</v>
      </c>
      <c r="K173" s="220" t="s">
        <v>1</v>
      </c>
      <c r="L173" s="44"/>
      <c r="M173" s="225" t="s">
        <v>1</v>
      </c>
      <c r="N173" s="226" t="s">
        <v>38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161</v>
      </c>
      <c r="AT173" s="229" t="s">
        <v>156</v>
      </c>
      <c r="AU173" s="229" t="s">
        <v>73</v>
      </c>
      <c r="AY173" s="17" t="s">
        <v>154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81</v>
      </c>
      <c r="BK173" s="230">
        <f>ROUND(I173*H173,2)</f>
        <v>0</v>
      </c>
      <c r="BL173" s="17" t="s">
        <v>161</v>
      </c>
      <c r="BM173" s="229" t="s">
        <v>487</v>
      </c>
    </row>
    <row r="174" s="2" customFormat="1">
      <c r="A174" s="38"/>
      <c r="B174" s="39"/>
      <c r="C174" s="40"/>
      <c r="D174" s="231" t="s">
        <v>163</v>
      </c>
      <c r="E174" s="40"/>
      <c r="F174" s="232" t="s">
        <v>978</v>
      </c>
      <c r="G174" s="40"/>
      <c r="H174" s="40"/>
      <c r="I174" s="233"/>
      <c r="J174" s="40"/>
      <c r="K174" s="40"/>
      <c r="L174" s="44"/>
      <c r="M174" s="234"/>
      <c r="N174" s="235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163</v>
      </c>
      <c r="AU174" s="17" t="s">
        <v>73</v>
      </c>
    </row>
    <row r="175" s="2" customFormat="1" ht="16.5" customHeight="1">
      <c r="A175" s="38"/>
      <c r="B175" s="39"/>
      <c r="C175" s="218" t="s">
        <v>322</v>
      </c>
      <c r="D175" s="218" t="s">
        <v>156</v>
      </c>
      <c r="E175" s="219" t="s">
        <v>979</v>
      </c>
      <c r="F175" s="220" t="s">
        <v>980</v>
      </c>
      <c r="G175" s="221" t="s">
        <v>921</v>
      </c>
      <c r="H175" s="222">
        <v>2</v>
      </c>
      <c r="I175" s="223"/>
      <c r="J175" s="224">
        <f>ROUND(I175*H175,2)</f>
        <v>0</v>
      </c>
      <c r="K175" s="220" t="s">
        <v>1</v>
      </c>
      <c r="L175" s="44"/>
      <c r="M175" s="225" t="s">
        <v>1</v>
      </c>
      <c r="N175" s="226" t="s">
        <v>38</v>
      </c>
      <c r="O175" s="91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161</v>
      </c>
      <c r="AT175" s="229" t="s">
        <v>156</v>
      </c>
      <c r="AU175" s="229" t="s">
        <v>73</v>
      </c>
      <c r="AY175" s="17" t="s">
        <v>154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81</v>
      </c>
      <c r="BK175" s="230">
        <f>ROUND(I175*H175,2)</f>
        <v>0</v>
      </c>
      <c r="BL175" s="17" t="s">
        <v>161</v>
      </c>
      <c r="BM175" s="229" t="s">
        <v>498</v>
      </c>
    </row>
    <row r="176" s="2" customFormat="1">
      <c r="A176" s="38"/>
      <c r="B176" s="39"/>
      <c r="C176" s="40"/>
      <c r="D176" s="231" t="s">
        <v>163</v>
      </c>
      <c r="E176" s="40"/>
      <c r="F176" s="232" t="s">
        <v>980</v>
      </c>
      <c r="G176" s="40"/>
      <c r="H176" s="40"/>
      <c r="I176" s="233"/>
      <c r="J176" s="40"/>
      <c r="K176" s="40"/>
      <c r="L176" s="44"/>
      <c r="M176" s="234"/>
      <c r="N176" s="235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163</v>
      </c>
      <c r="AU176" s="17" t="s">
        <v>73</v>
      </c>
    </row>
    <row r="177" s="2" customFormat="1" ht="16.5" customHeight="1">
      <c r="A177" s="38"/>
      <c r="B177" s="39"/>
      <c r="C177" s="218" t="s">
        <v>329</v>
      </c>
      <c r="D177" s="218" t="s">
        <v>156</v>
      </c>
      <c r="E177" s="219" t="s">
        <v>981</v>
      </c>
      <c r="F177" s="220" t="s">
        <v>982</v>
      </c>
      <c r="G177" s="221" t="s">
        <v>921</v>
      </c>
      <c r="H177" s="222">
        <v>1</v>
      </c>
      <c r="I177" s="223"/>
      <c r="J177" s="224">
        <f>ROUND(I177*H177,2)</f>
        <v>0</v>
      </c>
      <c r="K177" s="220" t="s">
        <v>1</v>
      </c>
      <c r="L177" s="44"/>
      <c r="M177" s="225" t="s">
        <v>1</v>
      </c>
      <c r="N177" s="226" t="s">
        <v>38</v>
      </c>
      <c r="O177" s="91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161</v>
      </c>
      <c r="AT177" s="229" t="s">
        <v>156</v>
      </c>
      <c r="AU177" s="229" t="s">
        <v>73</v>
      </c>
      <c r="AY177" s="17" t="s">
        <v>154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81</v>
      </c>
      <c r="BK177" s="230">
        <f>ROUND(I177*H177,2)</f>
        <v>0</v>
      </c>
      <c r="BL177" s="17" t="s">
        <v>161</v>
      </c>
      <c r="BM177" s="229" t="s">
        <v>509</v>
      </c>
    </row>
    <row r="178" s="2" customFormat="1">
      <c r="A178" s="38"/>
      <c r="B178" s="39"/>
      <c r="C178" s="40"/>
      <c r="D178" s="231" t="s">
        <v>163</v>
      </c>
      <c r="E178" s="40"/>
      <c r="F178" s="232" t="s">
        <v>982</v>
      </c>
      <c r="G178" s="40"/>
      <c r="H178" s="40"/>
      <c r="I178" s="233"/>
      <c r="J178" s="40"/>
      <c r="K178" s="40"/>
      <c r="L178" s="44"/>
      <c r="M178" s="234"/>
      <c r="N178" s="235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163</v>
      </c>
      <c r="AU178" s="17" t="s">
        <v>73</v>
      </c>
    </row>
    <row r="179" s="2" customFormat="1" ht="16.5" customHeight="1">
      <c r="A179" s="38"/>
      <c r="B179" s="39"/>
      <c r="C179" s="218" t="s">
        <v>335</v>
      </c>
      <c r="D179" s="218" t="s">
        <v>156</v>
      </c>
      <c r="E179" s="219" t="s">
        <v>983</v>
      </c>
      <c r="F179" s="220" t="s">
        <v>984</v>
      </c>
      <c r="G179" s="221" t="s">
        <v>921</v>
      </c>
      <c r="H179" s="222">
        <v>4</v>
      </c>
      <c r="I179" s="223"/>
      <c r="J179" s="224">
        <f>ROUND(I179*H179,2)</f>
        <v>0</v>
      </c>
      <c r="K179" s="220" t="s">
        <v>1</v>
      </c>
      <c r="L179" s="44"/>
      <c r="M179" s="225" t="s">
        <v>1</v>
      </c>
      <c r="N179" s="226" t="s">
        <v>38</v>
      </c>
      <c r="O179" s="91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161</v>
      </c>
      <c r="AT179" s="229" t="s">
        <v>156</v>
      </c>
      <c r="AU179" s="229" t="s">
        <v>73</v>
      </c>
      <c r="AY179" s="17" t="s">
        <v>154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81</v>
      </c>
      <c r="BK179" s="230">
        <f>ROUND(I179*H179,2)</f>
        <v>0</v>
      </c>
      <c r="BL179" s="17" t="s">
        <v>161</v>
      </c>
      <c r="BM179" s="229" t="s">
        <v>519</v>
      </c>
    </row>
    <row r="180" s="2" customFormat="1">
      <c r="A180" s="38"/>
      <c r="B180" s="39"/>
      <c r="C180" s="40"/>
      <c r="D180" s="231" t="s">
        <v>163</v>
      </c>
      <c r="E180" s="40"/>
      <c r="F180" s="232" t="s">
        <v>984</v>
      </c>
      <c r="G180" s="40"/>
      <c r="H180" s="40"/>
      <c r="I180" s="233"/>
      <c r="J180" s="40"/>
      <c r="K180" s="40"/>
      <c r="L180" s="44"/>
      <c r="M180" s="234"/>
      <c r="N180" s="235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163</v>
      </c>
      <c r="AU180" s="17" t="s">
        <v>73</v>
      </c>
    </row>
    <row r="181" s="2" customFormat="1" ht="16.5" customHeight="1">
      <c r="A181" s="38"/>
      <c r="B181" s="39"/>
      <c r="C181" s="218" t="s">
        <v>340</v>
      </c>
      <c r="D181" s="218" t="s">
        <v>156</v>
      </c>
      <c r="E181" s="219" t="s">
        <v>985</v>
      </c>
      <c r="F181" s="220" t="s">
        <v>986</v>
      </c>
      <c r="G181" s="221" t="s">
        <v>921</v>
      </c>
      <c r="H181" s="222">
        <v>2</v>
      </c>
      <c r="I181" s="223"/>
      <c r="J181" s="224">
        <f>ROUND(I181*H181,2)</f>
        <v>0</v>
      </c>
      <c r="K181" s="220" t="s">
        <v>1</v>
      </c>
      <c r="L181" s="44"/>
      <c r="M181" s="225" t="s">
        <v>1</v>
      </c>
      <c r="N181" s="226" t="s">
        <v>38</v>
      </c>
      <c r="O181" s="91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161</v>
      </c>
      <c r="AT181" s="229" t="s">
        <v>156</v>
      </c>
      <c r="AU181" s="229" t="s">
        <v>73</v>
      </c>
      <c r="AY181" s="17" t="s">
        <v>154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81</v>
      </c>
      <c r="BK181" s="230">
        <f>ROUND(I181*H181,2)</f>
        <v>0</v>
      </c>
      <c r="BL181" s="17" t="s">
        <v>161</v>
      </c>
      <c r="BM181" s="229" t="s">
        <v>529</v>
      </c>
    </row>
    <row r="182" s="2" customFormat="1">
      <c r="A182" s="38"/>
      <c r="B182" s="39"/>
      <c r="C182" s="40"/>
      <c r="D182" s="231" t="s">
        <v>163</v>
      </c>
      <c r="E182" s="40"/>
      <c r="F182" s="232" t="s">
        <v>986</v>
      </c>
      <c r="G182" s="40"/>
      <c r="H182" s="40"/>
      <c r="I182" s="233"/>
      <c r="J182" s="40"/>
      <c r="K182" s="40"/>
      <c r="L182" s="44"/>
      <c r="M182" s="234"/>
      <c r="N182" s="235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163</v>
      </c>
      <c r="AU182" s="17" t="s">
        <v>73</v>
      </c>
    </row>
    <row r="183" s="2" customFormat="1" ht="16.5" customHeight="1">
      <c r="A183" s="38"/>
      <c r="B183" s="39"/>
      <c r="C183" s="218" t="s">
        <v>345</v>
      </c>
      <c r="D183" s="218" t="s">
        <v>156</v>
      </c>
      <c r="E183" s="219" t="s">
        <v>987</v>
      </c>
      <c r="F183" s="220" t="s">
        <v>988</v>
      </c>
      <c r="G183" s="221" t="s">
        <v>921</v>
      </c>
      <c r="H183" s="222">
        <v>4</v>
      </c>
      <c r="I183" s="223"/>
      <c r="J183" s="224">
        <f>ROUND(I183*H183,2)</f>
        <v>0</v>
      </c>
      <c r="K183" s="220" t="s">
        <v>1</v>
      </c>
      <c r="L183" s="44"/>
      <c r="M183" s="225" t="s">
        <v>1</v>
      </c>
      <c r="N183" s="226" t="s">
        <v>38</v>
      </c>
      <c r="O183" s="91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161</v>
      </c>
      <c r="AT183" s="229" t="s">
        <v>156</v>
      </c>
      <c r="AU183" s="229" t="s">
        <v>73</v>
      </c>
      <c r="AY183" s="17" t="s">
        <v>154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81</v>
      </c>
      <c r="BK183" s="230">
        <f>ROUND(I183*H183,2)</f>
        <v>0</v>
      </c>
      <c r="BL183" s="17" t="s">
        <v>161</v>
      </c>
      <c r="BM183" s="229" t="s">
        <v>541</v>
      </c>
    </row>
    <row r="184" s="2" customFormat="1">
      <c r="A184" s="38"/>
      <c r="B184" s="39"/>
      <c r="C184" s="40"/>
      <c r="D184" s="231" t="s">
        <v>163</v>
      </c>
      <c r="E184" s="40"/>
      <c r="F184" s="232" t="s">
        <v>988</v>
      </c>
      <c r="G184" s="40"/>
      <c r="H184" s="40"/>
      <c r="I184" s="233"/>
      <c r="J184" s="40"/>
      <c r="K184" s="40"/>
      <c r="L184" s="44"/>
      <c r="M184" s="234"/>
      <c r="N184" s="235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163</v>
      </c>
      <c r="AU184" s="17" t="s">
        <v>73</v>
      </c>
    </row>
    <row r="185" s="2" customFormat="1" ht="16.5" customHeight="1">
      <c r="A185" s="38"/>
      <c r="B185" s="39"/>
      <c r="C185" s="218" t="s">
        <v>350</v>
      </c>
      <c r="D185" s="218" t="s">
        <v>156</v>
      </c>
      <c r="E185" s="219" t="s">
        <v>989</v>
      </c>
      <c r="F185" s="220" t="s">
        <v>990</v>
      </c>
      <c r="G185" s="221" t="s">
        <v>921</v>
      </c>
      <c r="H185" s="222">
        <v>1</v>
      </c>
      <c r="I185" s="223"/>
      <c r="J185" s="224">
        <f>ROUND(I185*H185,2)</f>
        <v>0</v>
      </c>
      <c r="K185" s="220" t="s">
        <v>1</v>
      </c>
      <c r="L185" s="44"/>
      <c r="M185" s="225" t="s">
        <v>1</v>
      </c>
      <c r="N185" s="226" t="s">
        <v>38</v>
      </c>
      <c r="O185" s="91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161</v>
      </c>
      <c r="AT185" s="229" t="s">
        <v>156</v>
      </c>
      <c r="AU185" s="229" t="s">
        <v>73</v>
      </c>
      <c r="AY185" s="17" t="s">
        <v>154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81</v>
      </c>
      <c r="BK185" s="230">
        <f>ROUND(I185*H185,2)</f>
        <v>0</v>
      </c>
      <c r="BL185" s="17" t="s">
        <v>161</v>
      </c>
      <c r="BM185" s="229" t="s">
        <v>552</v>
      </c>
    </row>
    <row r="186" s="2" customFormat="1">
      <c r="A186" s="38"/>
      <c r="B186" s="39"/>
      <c r="C186" s="40"/>
      <c r="D186" s="231" t="s">
        <v>163</v>
      </c>
      <c r="E186" s="40"/>
      <c r="F186" s="232" t="s">
        <v>990</v>
      </c>
      <c r="G186" s="40"/>
      <c r="H186" s="40"/>
      <c r="I186" s="233"/>
      <c r="J186" s="40"/>
      <c r="K186" s="40"/>
      <c r="L186" s="44"/>
      <c r="M186" s="234"/>
      <c r="N186" s="235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163</v>
      </c>
      <c r="AU186" s="17" t="s">
        <v>73</v>
      </c>
    </row>
    <row r="187" s="2" customFormat="1" ht="21.75" customHeight="1">
      <c r="A187" s="38"/>
      <c r="B187" s="39"/>
      <c r="C187" s="218" t="s">
        <v>355</v>
      </c>
      <c r="D187" s="218" t="s">
        <v>156</v>
      </c>
      <c r="E187" s="219" t="s">
        <v>991</v>
      </c>
      <c r="F187" s="220" t="s">
        <v>992</v>
      </c>
      <c r="G187" s="221" t="s">
        <v>921</v>
      </c>
      <c r="H187" s="222">
        <v>3</v>
      </c>
      <c r="I187" s="223"/>
      <c r="J187" s="224">
        <f>ROUND(I187*H187,2)</f>
        <v>0</v>
      </c>
      <c r="K187" s="220" t="s">
        <v>1</v>
      </c>
      <c r="L187" s="44"/>
      <c r="M187" s="225" t="s">
        <v>1</v>
      </c>
      <c r="N187" s="226" t="s">
        <v>38</v>
      </c>
      <c r="O187" s="91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161</v>
      </c>
      <c r="AT187" s="229" t="s">
        <v>156</v>
      </c>
      <c r="AU187" s="229" t="s">
        <v>73</v>
      </c>
      <c r="AY187" s="17" t="s">
        <v>154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81</v>
      </c>
      <c r="BK187" s="230">
        <f>ROUND(I187*H187,2)</f>
        <v>0</v>
      </c>
      <c r="BL187" s="17" t="s">
        <v>161</v>
      </c>
      <c r="BM187" s="229" t="s">
        <v>568</v>
      </c>
    </row>
    <row r="188" s="2" customFormat="1">
      <c r="A188" s="38"/>
      <c r="B188" s="39"/>
      <c r="C188" s="40"/>
      <c r="D188" s="231" t="s">
        <v>163</v>
      </c>
      <c r="E188" s="40"/>
      <c r="F188" s="232" t="s">
        <v>992</v>
      </c>
      <c r="G188" s="40"/>
      <c r="H188" s="40"/>
      <c r="I188" s="233"/>
      <c r="J188" s="40"/>
      <c r="K188" s="40"/>
      <c r="L188" s="44"/>
      <c r="M188" s="234"/>
      <c r="N188" s="235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163</v>
      </c>
      <c r="AU188" s="17" t="s">
        <v>73</v>
      </c>
    </row>
    <row r="189" s="2" customFormat="1" ht="24.15" customHeight="1">
      <c r="A189" s="38"/>
      <c r="B189" s="39"/>
      <c r="C189" s="218" t="s">
        <v>360</v>
      </c>
      <c r="D189" s="218" t="s">
        <v>156</v>
      </c>
      <c r="E189" s="219" t="s">
        <v>993</v>
      </c>
      <c r="F189" s="220" t="s">
        <v>994</v>
      </c>
      <c r="G189" s="221" t="s">
        <v>921</v>
      </c>
      <c r="H189" s="222">
        <v>1</v>
      </c>
      <c r="I189" s="223"/>
      <c r="J189" s="224">
        <f>ROUND(I189*H189,2)</f>
        <v>0</v>
      </c>
      <c r="K189" s="220" t="s">
        <v>1</v>
      </c>
      <c r="L189" s="44"/>
      <c r="M189" s="225" t="s">
        <v>1</v>
      </c>
      <c r="N189" s="226" t="s">
        <v>38</v>
      </c>
      <c r="O189" s="91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161</v>
      </c>
      <c r="AT189" s="229" t="s">
        <v>156</v>
      </c>
      <c r="AU189" s="229" t="s">
        <v>73</v>
      </c>
      <c r="AY189" s="17" t="s">
        <v>154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81</v>
      </c>
      <c r="BK189" s="230">
        <f>ROUND(I189*H189,2)</f>
        <v>0</v>
      </c>
      <c r="BL189" s="17" t="s">
        <v>161</v>
      </c>
      <c r="BM189" s="229" t="s">
        <v>578</v>
      </c>
    </row>
    <row r="190" s="2" customFormat="1">
      <c r="A190" s="38"/>
      <c r="B190" s="39"/>
      <c r="C190" s="40"/>
      <c r="D190" s="231" t="s">
        <v>163</v>
      </c>
      <c r="E190" s="40"/>
      <c r="F190" s="232" t="s">
        <v>994</v>
      </c>
      <c r="G190" s="40"/>
      <c r="H190" s="40"/>
      <c r="I190" s="233"/>
      <c r="J190" s="40"/>
      <c r="K190" s="40"/>
      <c r="L190" s="44"/>
      <c r="M190" s="234"/>
      <c r="N190" s="235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163</v>
      </c>
      <c r="AU190" s="17" t="s">
        <v>73</v>
      </c>
    </row>
    <row r="191" s="2" customFormat="1" ht="24.15" customHeight="1">
      <c r="A191" s="38"/>
      <c r="B191" s="39"/>
      <c r="C191" s="218" t="s">
        <v>366</v>
      </c>
      <c r="D191" s="218" t="s">
        <v>156</v>
      </c>
      <c r="E191" s="219" t="s">
        <v>995</v>
      </c>
      <c r="F191" s="220" t="s">
        <v>996</v>
      </c>
      <c r="G191" s="221" t="s">
        <v>921</v>
      </c>
      <c r="H191" s="222">
        <v>1</v>
      </c>
      <c r="I191" s="223"/>
      <c r="J191" s="224">
        <f>ROUND(I191*H191,2)</f>
        <v>0</v>
      </c>
      <c r="K191" s="220" t="s">
        <v>1</v>
      </c>
      <c r="L191" s="44"/>
      <c r="M191" s="225" t="s">
        <v>1</v>
      </c>
      <c r="N191" s="226" t="s">
        <v>38</v>
      </c>
      <c r="O191" s="91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161</v>
      </c>
      <c r="AT191" s="229" t="s">
        <v>156</v>
      </c>
      <c r="AU191" s="229" t="s">
        <v>73</v>
      </c>
      <c r="AY191" s="17" t="s">
        <v>154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81</v>
      </c>
      <c r="BK191" s="230">
        <f>ROUND(I191*H191,2)</f>
        <v>0</v>
      </c>
      <c r="BL191" s="17" t="s">
        <v>161</v>
      </c>
      <c r="BM191" s="229" t="s">
        <v>589</v>
      </c>
    </row>
    <row r="192" s="2" customFormat="1">
      <c r="A192" s="38"/>
      <c r="B192" s="39"/>
      <c r="C192" s="40"/>
      <c r="D192" s="231" t="s">
        <v>163</v>
      </c>
      <c r="E192" s="40"/>
      <c r="F192" s="232" t="s">
        <v>996</v>
      </c>
      <c r="G192" s="40"/>
      <c r="H192" s="40"/>
      <c r="I192" s="233"/>
      <c r="J192" s="40"/>
      <c r="K192" s="40"/>
      <c r="L192" s="44"/>
      <c r="M192" s="234"/>
      <c r="N192" s="235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163</v>
      </c>
      <c r="AU192" s="17" t="s">
        <v>73</v>
      </c>
    </row>
    <row r="193" s="2" customFormat="1" ht="16.5" customHeight="1">
      <c r="A193" s="38"/>
      <c r="B193" s="39"/>
      <c r="C193" s="218" t="s">
        <v>372</v>
      </c>
      <c r="D193" s="218" t="s">
        <v>156</v>
      </c>
      <c r="E193" s="219" t="s">
        <v>997</v>
      </c>
      <c r="F193" s="220" t="s">
        <v>998</v>
      </c>
      <c r="G193" s="221" t="s">
        <v>433</v>
      </c>
      <c r="H193" s="222">
        <v>30</v>
      </c>
      <c r="I193" s="223"/>
      <c r="J193" s="224">
        <f>ROUND(I193*H193,2)</f>
        <v>0</v>
      </c>
      <c r="K193" s="220" t="s">
        <v>1</v>
      </c>
      <c r="L193" s="44"/>
      <c r="M193" s="225" t="s">
        <v>1</v>
      </c>
      <c r="N193" s="226" t="s">
        <v>38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161</v>
      </c>
      <c r="AT193" s="229" t="s">
        <v>156</v>
      </c>
      <c r="AU193" s="229" t="s">
        <v>73</v>
      </c>
      <c r="AY193" s="17" t="s">
        <v>154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81</v>
      </c>
      <c r="BK193" s="230">
        <f>ROUND(I193*H193,2)</f>
        <v>0</v>
      </c>
      <c r="BL193" s="17" t="s">
        <v>161</v>
      </c>
      <c r="BM193" s="229" t="s">
        <v>601</v>
      </c>
    </row>
    <row r="194" s="2" customFormat="1">
      <c r="A194" s="38"/>
      <c r="B194" s="39"/>
      <c r="C194" s="40"/>
      <c r="D194" s="231" t="s">
        <v>163</v>
      </c>
      <c r="E194" s="40"/>
      <c r="F194" s="232" t="s">
        <v>998</v>
      </c>
      <c r="G194" s="40"/>
      <c r="H194" s="40"/>
      <c r="I194" s="233"/>
      <c r="J194" s="40"/>
      <c r="K194" s="40"/>
      <c r="L194" s="44"/>
      <c r="M194" s="280"/>
      <c r="N194" s="281"/>
      <c r="O194" s="282"/>
      <c r="P194" s="282"/>
      <c r="Q194" s="282"/>
      <c r="R194" s="282"/>
      <c r="S194" s="282"/>
      <c r="T194" s="283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163</v>
      </c>
      <c r="AU194" s="17" t="s">
        <v>73</v>
      </c>
    </row>
    <row r="195" s="2" customFormat="1" ht="6.96" customHeight="1">
      <c r="A195" s="38"/>
      <c r="B195" s="66"/>
      <c r="C195" s="67"/>
      <c r="D195" s="67"/>
      <c r="E195" s="67"/>
      <c r="F195" s="67"/>
      <c r="G195" s="67"/>
      <c r="H195" s="67"/>
      <c r="I195" s="67"/>
      <c r="J195" s="67"/>
      <c r="K195" s="67"/>
      <c r="L195" s="44"/>
      <c r="M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</row>
  </sheetData>
  <sheetProtection sheet="1" autoFilter="0" formatColumns="0" formatRows="0" objects="1" scenarios="1" spinCount="100000" saltValue="puAdxQj9c+OgKpWznIJ9l2Vg6UPiTs8vKNTKmlUz7cHjLEfVynGRIHy0ZeXE4VJHEpNRUApYCCGULfhWUWOCXA==" hashValue="KU4z57PdgbEmIa98xIHuArwQSC+QN4IFNZK1BfbKF0NcbEsjikxEnteSu9xGzZNtDABx6Ya6EA4AJgQQRbYdTg==" algorithmName="SHA-512" password="CC35"/>
  <autoFilter ref="C115:K194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114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Frigoexim, SO 105 Kotelna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115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999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13. 1. 2026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ROUND(J116,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ROUND((SUM(BE116:BE160)),  2)</f>
        <v>0</v>
      </c>
      <c r="G33" s="38"/>
      <c r="H33" s="38"/>
      <c r="I33" s="155">
        <v>0.20999999999999999</v>
      </c>
      <c r="J33" s="154">
        <f>ROUND(((SUM(BE116:BE160))*I33),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ROUND((SUM(BF116:BF160)),  2)</f>
        <v>0</v>
      </c>
      <c r="G34" s="38"/>
      <c r="H34" s="38"/>
      <c r="I34" s="155">
        <v>0.12</v>
      </c>
      <c r="J34" s="154">
        <f>ROUND(((SUM(BF116:BF160))*I34),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ROUND((SUM(BG116:BG160)),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ROUND((SUM(BH116:BH160)),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ROUND((SUM(BI116:BI160)),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Frigoexim, SO 105 Kotelna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115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05 - OCHRANA PŘED BLESKEM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13. 1. 2026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118</v>
      </c>
      <c r="D94" s="176"/>
      <c r="E94" s="176"/>
      <c r="F94" s="176"/>
      <c r="G94" s="176"/>
      <c r="H94" s="176"/>
      <c r="I94" s="176"/>
      <c r="J94" s="177" t="s">
        <v>119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120</v>
      </c>
      <c r="D96" s="40"/>
      <c r="E96" s="40"/>
      <c r="F96" s="40"/>
      <c r="G96" s="40"/>
      <c r="H96" s="40"/>
      <c r="I96" s="40"/>
      <c r="J96" s="110">
        <f>J116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121</v>
      </c>
    </row>
    <row r="97" s="2" customFormat="1" ht="21.84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102" s="2" customFormat="1" ht="6.96" customHeight="1">
      <c r="A102" s="38"/>
      <c r="B102" s="68"/>
      <c r="C102" s="69"/>
      <c r="D102" s="69"/>
      <c r="E102" s="69"/>
      <c r="F102" s="69"/>
      <c r="G102" s="69"/>
      <c r="H102" s="69"/>
      <c r="I102" s="69"/>
      <c r="J102" s="69"/>
      <c r="K102" s="69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24.96" customHeight="1">
      <c r="A103" s="38"/>
      <c r="B103" s="39"/>
      <c r="C103" s="23" t="s">
        <v>139</v>
      </c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12" customHeight="1">
      <c r="A105" s="38"/>
      <c r="B105" s="39"/>
      <c r="C105" s="32" t="s">
        <v>16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6.5" customHeight="1">
      <c r="A106" s="38"/>
      <c r="B106" s="39"/>
      <c r="C106" s="40"/>
      <c r="D106" s="40"/>
      <c r="E106" s="174" t="str">
        <f>E7</f>
        <v>Frigoexim, SO 105 Kotelna</v>
      </c>
      <c r="F106" s="32"/>
      <c r="G106" s="32"/>
      <c r="H106" s="32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115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76" t="str">
        <f>E9</f>
        <v>05 - OCHRANA PŘED BLESKEM</v>
      </c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20</v>
      </c>
      <c r="D110" s="40"/>
      <c r="E110" s="40"/>
      <c r="F110" s="27" t="str">
        <f>F12</f>
        <v xml:space="preserve"> </v>
      </c>
      <c r="G110" s="40"/>
      <c r="H110" s="40"/>
      <c r="I110" s="32" t="s">
        <v>22</v>
      </c>
      <c r="J110" s="79" t="str">
        <f>IF(J12="","",J12)</f>
        <v>13. 1. 2026</v>
      </c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5.15" customHeight="1">
      <c r="A112" s="38"/>
      <c r="B112" s="39"/>
      <c r="C112" s="32" t="s">
        <v>24</v>
      </c>
      <c r="D112" s="40"/>
      <c r="E112" s="40"/>
      <c r="F112" s="27" t="str">
        <f>E15</f>
        <v xml:space="preserve"> </v>
      </c>
      <c r="G112" s="40"/>
      <c r="H112" s="40"/>
      <c r="I112" s="32" t="s">
        <v>29</v>
      </c>
      <c r="J112" s="36" t="str">
        <f>E21</f>
        <v xml:space="preserve"> 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5.15" customHeight="1">
      <c r="A113" s="38"/>
      <c r="B113" s="39"/>
      <c r="C113" s="32" t="s">
        <v>27</v>
      </c>
      <c r="D113" s="40"/>
      <c r="E113" s="40"/>
      <c r="F113" s="27" t="str">
        <f>IF(E18="","",E18)</f>
        <v>Vyplň údaj</v>
      </c>
      <c r="G113" s="40"/>
      <c r="H113" s="40"/>
      <c r="I113" s="32" t="s">
        <v>31</v>
      </c>
      <c r="J113" s="36" t="str">
        <f>E24</f>
        <v xml:space="preserve"> 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0.32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1" customFormat="1" ht="29.28" customHeight="1">
      <c r="A115" s="191"/>
      <c r="B115" s="192"/>
      <c r="C115" s="193" t="s">
        <v>140</v>
      </c>
      <c r="D115" s="194" t="s">
        <v>58</v>
      </c>
      <c r="E115" s="194" t="s">
        <v>54</v>
      </c>
      <c r="F115" s="194" t="s">
        <v>55</v>
      </c>
      <c r="G115" s="194" t="s">
        <v>141</v>
      </c>
      <c r="H115" s="194" t="s">
        <v>142</v>
      </c>
      <c r="I115" s="194" t="s">
        <v>143</v>
      </c>
      <c r="J115" s="194" t="s">
        <v>119</v>
      </c>
      <c r="K115" s="195" t="s">
        <v>144</v>
      </c>
      <c r="L115" s="196"/>
      <c r="M115" s="100" t="s">
        <v>1</v>
      </c>
      <c r="N115" s="101" t="s">
        <v>37</v>
      </c>
      <c r="O115" s="101" t="s">
        <v>145</v>
      </c>
      <c r="P115" s="101" t="s">
        <v>146</v>
      </c>
      <c r="Q115" s="101" t="s">
        <v>147</v>
      </c>
      <c r="R115" s="101" t="s">
        <v>148</v>
      </c>
      <c r="S115" s="101" t="s">
        <v>149</v>
      </c>
      <c r="T115" s="102" t="s">
        <v>150</v>
      </c>
      <c r="U115" s="191"/>
      <c r="V115" s="191"/>
      <c r="W115" s="191"/>
      <c r="X115" s="191"/>
      <c r="Y115" s="191"/>
      <c r="Z115" s="191"/>
      <c r="AA115" s="191"/>
      <c r="AB115" s="191"/>
      <c r="AC115" s="191"/>
      <c r="AD115" s="191"/>
      <c r="AE115" s="191"/>
    </row>
    <row r="116" s="2" customFormat="1" ht="22.8" customHeight="1">
      <c r="A116" s="38"/>
      <c r="B116" s="39"/>
      <c r="C116" s="107" t="s">
        <v>151</v>
      </c>
      <c r="D116" s="40"/>
      <c r="E116" s="40"/>
      <c r="F116" s="40"/>
      <c r="G116" s="40"/>
      <c r="H116" s="40"/>
      <c r="I116" s="40"/>
      <c r="J116" s="197">
        <f>BK116</f>
        <v>0</v>
      </c>
      <c r="K116" s="40"/>
      <c r="L116" s="44"/>
      <c r="M116" s="103"/>
      <c r="N116" s="198"/>
      <c r="O116" s="104"/>
      <c r="P116" s="199">
        <f>SUM(P117:P160)</f>
        <v>0</v>
      </c>
      <c r="Q116" s="104"/>
      <c r="R116" s="199">
        <f>SUM(R117:R160)</f>
        <v>0</v>
      </c>
      <c r="S116" s="104"/>
      <c r="T116" s="200">
        <f>SUM(T117:T160)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72</v>
      </c>
      <c r="AU116" s="17" t="s">
        <v>121</v>
      </c>
      <c r="BK116" s="201">
        <f>SUM(BK117:BK160)</f>
        <v>0</v>
      </c>
    </row>
    <row r="117" s="2" customFormat="1" ht="16.5" customHeight="1">
      <c r="A117" s="38"/>
      <c r="B117" s="39"/>
      <c r="C117" s="218" t="s">
        <v>73</v>
      </c>
      <c r="D117" s="218" t="s">
        <v>156</v>
      </c>
      <c r="E117" s="219" t="s">
        <v>1000</v>
      </c>
      <c r="F117" s="220" t="s">
        <v>1001</v>
      </c>
      <c r="G117" s="221" t="s">
        <v>433</v>
      </c>
      <c r="H117" s="222">
        <v>155</v>
      </c>
      <c r="I117" s="223"/>
      <c r="J117" s="224">
        <f>ROUND(I117*H117,2)</f>
        <v>0</v>
      </c>
      <c r="K117" s="220" t="s">
        <v>1</v>
      </c>
      <c r="L117" s="44"/>
      <c r="M117" s="225" t="s">
        <v>1</v>
      </c>
      <c r="N117" s="226" t="s">
        <v>38</v>
      </c>
      <c r="O117" s="91"/>
      <c r="P117" s="227">
        <f>O117*H117</f>
        <v>0</v>
      </c>
      <c r="Q117" s="227">
        <v>0</v>
      </c>
      <c r="R117" s="227">
        <f>Q117*H117</f>
        <v>0</v>
      </c>
      <c r="S117" s="227">
        <v>0</v>
      </c>
      <c r="T117" s="228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29" t="s">
        <v>161</v>
      </c>
      <c r="AT117" s="229" t="s">
        <v>156</v>
      </c>
      <c r="AU117" s="229" t="s">
        <v>73</v>
      </c>
      <c r="AY117" s="17" t="s">
        <v>154</v>
      </c>
      <c r="BE117" s="230">
        <f>IF(N117="základní",J117,0)</f>
        <v>0</v>
      </c>
      <c r="BF117" s="230">
        <f>IF(N117="snížená",J117,0)</f>
        <v>0</v>
      </c>
      <c r="BG117" s="230">
        <f>IF(N117="zákl. přenesená",J117,0)</f>
        <v>0</v>
      </c>
      <c r="BH117" s="230">
        <f>IF(N117="sníž. přenesená",J117,0)</f>
        <v>0</v>
      </c>
      <c r="BI117" s="230">
        <f>IF(N117="nulová",J117,0)</f>
        <v>0</v>
      </c>
      <c r="BJ117" s="17" t="s">
        <v>81</v>
      </c>
      <c r="BK117" s="230">
        <f>ROUND(I117*H117,2)</f>
        <v>0</v>
      </c>
      <c r="BL117" s="17" t="s">
        <v>161</v>
      </c>
      <c r="BM117" s="229" t="s">
        <v>83</v>
      </c>
    </row>
    <row r="118" s="2" customFormat="1">
      <c r="A118" s="38"/>
      <c r="B118" s="39"/>
      <c r="C118" s="40"/>
      <c r="D118" s="231" t="s">
        <v>163</v>
      </c>
      <c r="E118" s="40"/>
      <c r="F118" s="232" t="s">
        <v>1001</v>
      </c>
      <c r="G118" s="40"/>
      <c r="H118" s="40"/>
      <c r="I118" s="233"/>
      <c r="J118" s="40"/>
      <c r="K118" s="40"/>
      <c r="L118" s="44"/>
      <c r="M118" s="234"/>
      <c r="N118" s="235"/>
      <c r="O118" s="91"/>
      <c r="P118" s="91"/>
      <c r="Q118" s="91"/>
      <c r="R118" s="91"/>
      <c r="S118" s="91"/>
      <c r="T118" s="92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163</v>
      </c>
      <c r="AU118" s="17" t="s">
        <v>73</v>
      </c>
    </row>
    <row r="119" s="2" customFormat="1" ht="16.5" customHeight="1">
      <c r="A119" s="38"/>
      <c r="B119" s="39"/>
      <c r="C119" s="218" t="s">
        <v>73</v>
      </c>
      <c r="D119" s="218" t="s">
        <v>156</v>
      </c>
      <c r="E119" s="219" t="s">
        <v>1002</v>
      </c>
      <c r="F119" s="220" t="s">
        <v>1003</v>
      </c>
      <c r="G119" s="221" t="s">
        <v>433</v>
      </c>
      <c r="H119" s="222">
        <v>22</v>
      </c>
      <c r="I119" s="223"/>
      <c r="J119" s="224">
        <f>ROUND(I119*H119,2)</f>
        <v>0</v>
      </c>
      <c r="K119" s="220" t="s">
        <v>1</v>
      </c>
      <c r="L119" s="44"/>
      <c r="M119" s="225" t="s">
        <v>1</v>
      </c>
      <c r="N119" s="226" t="s">
        <v>38</v>
      </c>
      <c r="O119" s="91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29" t="s">
        <v>161</v>
      </c>
      <c r="AT119" s="229" t="s">
        <v>156</v>
      </c>
      <c r="AU119" s="229" t="s">
        <v>73</v>
      </c>
      <c r="AY119" s="17" t="s">
        <v>154</v>
      </c>
      <c r="BE119" s="230">
        <f>IF(N119="základní",J119,0)</f>
        <v>0</v>
      </c>
      <c r="BF119" s="230">
        <f>IF(N119="snížená",J119,0)</f>
        <v>0</v>
      </c>
      <c r="BG119" s="230">
        <f>IF(N119="zákl. přenesená",J119,0)</f>
        <v>0</v>
      </c>
      <c r="BH119" s="230">
        <f>IF(N119="sníž. přenesená",J119,0)</f>
        <v>0</v>
      </c>
      <c r="BI119" s="230">
        <f>IF(N119="nulová",J119,0)</f>
        <v>0</v>
      </c>
      <c r="BJ119" s="17" t="s">
        <v>81</v>
      </c>
      <c r="BK119" s="230">
        <f>ROUND(I119*H119,2)</f>
        <v>0</v>
      </c>
      <c r="BL119" s="17" t="s">
        <v>161</v>
      </c>
      <c r="BM119" s="229" t="s">
        <v>161</v>
      </c>
    </row>
    <row r="120" s="2" customFormat="1">
      <c r="A120" s="38"/>
      <c r="B120" s="39"/>
      <c r="C120" s="40"/>
      <c r="D120" s="231" t="s">
        <v>163</v>
      </c>
      <c r="E120" s="40"/>
      <c r="F120" s="232" t="s">
        <v>1003</v>
      </c>
      <c r="G120" s="40"/>
      <c r="H120" s="40"/>
      <c r="I120" s="233"/>
      <c r="J120" s="40"/>
      <c r="K120" s="40"/>
      <c r="L120" s="44"/>
      <c r="M120" s="234"/>
      <c r="N120" s="235"/>
      <c r="O120" s="91"/>
      <c r="P120" s="91"/>
      <c r="Q120" s="91"/>
      <c r="R120" s="91"/>
      <c r="S120" s="91"/>
      <c r="T120" s="92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163</v>
      </c>
      <c r="AU120" s="17" t="s">
        <v>73</v>
      </c>
    </row>
    <row r="121" s="2" customFormat="1" ht="16.5" customHeight="1">
      <c r="A121" s="38"/>
      <c r="B121" s="39"/>
      <c r="C121" s="218" t="s">
        <v>73</v>
      </c>
      <c r="D121" s="218" t="s">
        <v>156</v>
      </c>
      <c r="E121" s="219" t="s">
        <v>1004</v>
      </c>
      <c r="F121" s="220" t="s">
        <v>1005</v>
      </c>
      <c r="G121" s="221" t="s">
        <v>921</v>
      </c>
      <c r="H121" s="222">
        <v>4</v>
      </c>
      <c r="I121" s="223"/>
      <c r="J121" s="224">
        <f>ROUND(I121*H121,2)</f>
        <v>0</v>
      </c>
      <c r="K121" s="220" t="s">
        <v>1</v>
      </c>
      <c r="L121" s="44"/>
      <c r="M121" s="225" t="s">
        <v>1</v>
      </c>
      <c r="N121" s="226" t="s">
        <v>38</v>
      </c>
      <c r="O121" s="91"/>
      <c r="P121" s="227">
        <f>O121*H121</f>
        <v>0</v>
      </c>
      <c r="Q121" s="227">
        <v>0</v>
      </c>
      <c r="R121" s="227">
        <f>Q121*H121</f>
        <v>0</v>
      </c>
      <c r="S121" s="227">
        <v>0</v>
      </c>
      <c r="T121" s="228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9" t="s">
        <v>161</v>
      </c>
      <c r="AT121" s="229" t="s">
        <v>156</v>
      </c>
      <c r="AU121" s="229" t="s">
        <v>73</v>
      </c>
      <c r="AY121" s="17" t="s">
        <v>154</v>
      </c>
      <c r="BE121" s="230">
        <f>IF(N121="základní",J121,0)</f>
        <v>0</v>
      </c>
      <c r="BF121" s="230">
        <f>IF(N121="snížená",J121,0)</f>
        <v>0</v>
      </c>
      <c r="BG121" s="230">
        <f>IF(N121="zákl. přenesená",J121,0)</f>
        <v>0</v>
      </c>
      <c r="BH121" s="230">
        <f>IF(N121="sníž. přenesená",J121,0)</f>
        <v>0</v>
      </c>
      <c r="BI121" s="230">
        <f>IF(N121="nulová",J121,0)</f>
        <v>0</v>
      </c>
      <c r="BJ121" s="17" t="s">
        <v>81</v>
      </c>
      <c r="BK121" s="230">
        <f>ROUND(I121*H121,2)</f>
        <v>0</v>
      </c>
      <c r="BL121" s="17" t="s">
        <v>161</v>
      </c>
      <c r="BM121" s="229" t="s">
        <v>188</v>
      </c>
    </row>
    <row r="122" s="2" customFormat="1">
      <c r="A122" s="38"/>
      <c r="B122" s="39"/>
      <c r="C122" s="40"/>
      <c r="D122" s="231" t="s">
        <v>163</v>
      </c>
      <c r="E122" s="40"/>
      <c r="F122" s="232" t="s">
        <v>1005</v>
      </c>
      <c r="G122" s="40"/>
      <c r="H122" s="40"/>
      <c r="I122" s="233"/>
      <c r="J122" s="40"/>
      <c r="K122" s="40"/>
      <c r="L122" s="44"/>
      <c r="M122" s="234"/>
      <c r="N122" s="235"/>
      <c r="O122" s="91"/>
      <c r="P122" s="91"/>
      <c r="Q122" s="91"/>
      <c r="R122" s="91"/>
      <c r="S122" s="91"/>
      <c r="T122" s="92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163</v>
      </c>
      <c r="AU122" s="17" t="s">
        <v>73</v>
      </c>
    </row>
    <row r="123" s="2" customFormat="1" ht="16.5" customHeight="1">
      <c r="A123" s="38"/>
      <c r="B123" s="39"/>
      <c r="C123" s="218" t="s">
        <v>73</v>
      </c>
      <c r="D123" s="218" t="s">
        <v>156</v>
      </c>
      <c r="E123" s="219" t="s">
        <v>1006</v>
      </c>
      <c r="F123" s="220" t="s">
        <v>1007</v>
      </c>
      <c r="G123" s="221" t="s">
        <v>921</v>
      </c>
      <c r="H123" s="222">
        <v>24</v>
      </c>
      <c r="I123" s="223"/>
      <c r="J123" s="224">
        <f>ROUND(I123*H123,2)</f>
        <v>0</v>
      </c>
      <c r="K123" s="220" t="s">
        <v>1</v>
      </c>
      <c r="L123" s="44"/>
      <c r="M123" s="225" t="s">
        <v>1</v>
      </c>
      <c r="N123" s="226" t="s">
        <v>38</v>
      </c>
      <c r="O123" s="91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9" t="s">
        <v>161</v>
      </c>
      <c r="AT123" s="229" t="s">
        <v>156</v>
      </c>
      <c r="AU123" s="229" t="s">
        <v>73</v>
      </c>
      <c r="AY123" s="17" t="s">
        <v>154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7" t="s">
        <v>81</v>
      </c>
      <c r="BK123" s="230">
        <f>ROUND(I123*H123,2)</f>
        <v>0</v>
      </c>
      <c r="BL123" s="17" t="s">
        <v>161</v>
      </c>
      <c r="BM123" s="229" t="s">
        <v>200</v>
      </c>
    </row>
    <row r="124" s="2" customFormat="1">
      <c r="A124" s="38"/>
      <c r="B124" s="39"/>
      <c r="C124" s="40"/>
      <c r="D124" s="231" t="s">
        <v>163</v>
      </c>
      <c r="E124" s="40"/>
      <c r="F124" s="232" t="s">
        <v>1007</v>
      </c>
      <c r="G124" s="40"/>
      <c r="H124" s="40"/>
      <c r="I124" s="233"/>
      <c r="J124" s="40"/>
      <c r="K124" s="40"/>
      <c r="L124" s="44"/>
      <c r="M124" s="234"/>
      <c r="N124" s="235"/>
      <c r="O124" s="91"/>
      <c r="P124" s="91"/>
      <c r="Q124" s="91"/>
      <c r="R124" s="91"/>
      <c r="S124" s="91"/>
      <c r="T124" s="9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163</v>
      </c>
      <c r="AU124" s="17" t="s">
        <v>73</v>
      </c>
    </row>
    <row r="125" s="2" customFormat="1" ht="16.5" customHeight="1">
      <c r="A125" s="38"/>
      <c r="B125" s="39"/>
      <c r="C125" s="218" t="s">
        <v>73</v>
      </c>
      <c r="D125" s="218" t="s">
        <v>156</v>
      </c>
      <c r="E125" s="219" t="s">
        <v>1008</v>
      </c>
      <c r="F125" s="220" t="s">
        <v>1009</v>
      </c>
      <c r="G125" s="221" t="s">
        <v>921</v>
      </c>
      <c r="H125" s="222">
        <v>6</v>
      </c>
      <c r="I125" s="223"/>
      <c r="J125" s="224">
        <f>ROUND(I125*H125,2)</f>
        <v>0</v>
      </c>
      <c r="K125" s="220" t="s">
        <v>1</v>
      </c>
      <c r="L125" s="44"/>
      <c r="M125" s="225" t="s">
        <v>1</v>
      </c>
      <c r="N125" s="226" t="s">
        <v>38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161</v>
      </c>
      <c r="AT125" s="229" t="s">
        <v>156</v>
      </c>
      <c r="AU125" s="229" t="s">
        <v>73</v>
      </c>
      <c r="AY125" s="17" t="s">
        <v>154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81</v>
      </c>
      <c r="BK125" s="230">
        <f>ROUND(I125*H125,2)</f>
        <v>0</v>
      </c>
      <c r="BL125" s="17" t="s">
        <v>161</v>
      </c>
      <c r="BM125" s="229" t="s">
        <v>108</v>
      </c>
    </row>
    <row r="126" s="2" customFormat="1">
      <c r="A126" s="38"/>
      <c r="B126" s="39"/>
      <c r="C126" s="40"/>
      <c r="D126" s="231" t="s">
        <v>163</v>
      </c>
      <c r="E126" s="40"/>
      <c r="F126" s="232" t="s">
        <v>1009</v>
      </c>
      <c r="G126" s="40"/>
      <c r="H126" s="40"/>
      <c r="I126" s="233"/>
      <c r="J126" s="40"/>
      <c r="K126" s="40"/>
      <c r="L126" s="44"/>
      <c r="M126" s="234"/>
      <c r="N126" s="235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163</v>
      </c>
      <c r="AU126" s="17" t="s">
        <v>73</v>
      </c>
    </row>
    <row r="127" s="2" customFormat="1" ht="16.5" customHeight="1">
      <c r="A127" s="38"/>
      <c r="B127" s="39"/>
      <c r="C127" s="218" t="s">
        <v>73</v>
      </c>
      <c r="D127" s="218" t="s">
        <v>156</v>
      </c>
      <c r="E127" s="219" t="s">
        <v>1010</v>
      </c>
      <c r="F127" s="220" t="s">
        <v>1011</v>
      </c>
      <c r="G127" s="221" t="s">
        <v>921</v>
      </c>
      <c r="H127" s="222">
        <v>10</v>
      </c>
      <c r="I127" s="223"/>
      <c r="J127" s="224">
        <f>ROUND(I127*H127,2)</f>
        <v>0</v>
      </c>
      <c r="K127" s="220" t="s">
        <v>1</v>
      </c>
      <c r="L127" s="44"/>
      <c r="M127" s="225" t="s">
        <v>1</v>
      </c>
      <c r="N127" s="226" t="s">
        <v>38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161</v>
      </c>
      <c r="AT127" s="229" t="s">
        <v>156</v>
      </c>
      <c r="AU127" s="229" t="s">
        <v>73</v>
      </c>
      <c r="AY127" s="17" t="s">
        <v>154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81</v>
      </c>
      <c r="BK127" s="230">
        <f>ROUND(I127*H127,2)</f>
        <v>0</v>
      </c>
      <c r="BL127" s="17" t="s">
        <v>161</v>
      </c>
      <c r="BM127" s="229" t="s">
        <v>8</v>
      </c>
    </row>
    <row r="128" s="2" customFormat="1">
      <c r="A128" s="38"/>
      <c r="B128" s="39"/>
      <c r="C128" s="40"/>
      <c r="D128" s="231" t="s">
        <v>163</v>
      </c>
      <c r="E128" s="40"/>
      <c r="F128" s="232" t="s">
        <v>1011</v>
      </c>
      <c r="G128" s="40"/>
      <c r="H128" s="40"/>
      <c r="I128" s="233"/>
      <c r="J128" s="40"/>
      <c r="K128" s="40"/>
      <c r="L128" s="44"/>
      <c r="M128" s="234"/>
      <c r="N128" s="235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163</v>
      </c>
      <c r="AU128" s="17" t="s">
        <v>73</v>
      </c>
    </row>
    <row r="129" s="2" customFormat="1" ht="16.5" customHeight="1">
      <c r="A129" s="38"/>
      <c r="B129" s="39"/>
      <c r="C129" s="218" t="s">
        <v>73</v>
      </c>
      <c r="D129" s="218" t="s">
        <v>156</v>
      </c>
      <c r="E129" s="219" t="s">
        <v>1012</v>
      </c>
      <c r="F129" s="220" t="s">
        <v>1013</v>
      </c>
      <c r="G129" s="221" t="s">
        <v>921</v>
      </c>
      <c r="H129" s="222">
        <v>4</v>
      </c>
      <c r="I129" s="223"/>
      <c r="J129" s="224">
        <f>ROUND(I129*H129,2)</f>
        <v>0</v>
      </c>
      <c r="K129" s="220" t="s">
        <v>1</v>
      </c>
      <c r="L129" s="44"/>
      <c r="M129" s="225" t="s">
        <v>1</v>
      </c>
      <c r="N129" s="226" t="s">
        <v>38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161</v>
      </c>
      <c r="AT129" s="229" t="s">
        <v>156</v>
      </c>
      <c r="AU129" s="229" t="s">
        <v>73</v>
      </c>
      <c r="AY129" s="17" t="s">
        <v>154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81</v>
      </c>
      <c r="BK129" s="230">
        <f>ROUND(I129*H129,2)</f>
        <v>0</v>
      </c>
      <c r="BL129" s="17" t="s">
        <v>161</v>
      </c>
      <c r="BM129" s="229" t="s">
        <v>236</v>
      </c>
    </row>
    <row r="130" s="2" customFormat="1">
      <c r="A130" s="38"/>
      <c r="B130" s="39"/>
      <c r="C130" s="40"/>
      <c r="D130" s="231" t="s">
        <v>163</v>
      </c>
      <c r="E130" s="40"/>
      <c r="F130" s="232" t="s">
        <v>1013</v>
      </c>
      <c r="G130" s="40"/>
      <c r="H130" s="40"/>
      <c r="I130" s="233"/>
      <c r="J130" s="40"/>
      <c r="K130" s="40"/>
      <c r="L130" s="44"/>
      <c r="M130" s="234"/>
      <c r="N130" s="235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163</v>
      </c>
      <c r="AU130" s="17" t="s">
        <v>73</v>
      </c>
    </row>
    <row r="131" s="2" customFormat="1" ht="16.5" customHeight="1">
      <c r="A131" s="38"/>
      <c r="B131" s="39"/>
      <c r="C131" s="218" t="s">
        <v>73</v>
      </c>
      <c r="D131" s="218" t="s">
        <v>156</v>
      </c>
      <c r="E131" s="219" t="s">
        <v>1014</v>
      </c>
      <c r="F131" s="220" t="s">
        <v>1015</v>
      </c>
      <c r="G131" s="221" t="s">
        <v>921</v>
      </c>
      <c r="H131" s="222">
        <v>1</v>
      </c>
      <c r="I131" s="223"/>
      <c r="J131" s="224">
        <f>ROUND(I131*H131,2)</f>
        <v>0</v>
      </c>
      <c r="K131" s="220" t="s">
        <v>1</v>
      </c>
      <c r="L131" s="44"/>
      <c r="M131" s="225" t="s">
        <v>1</v>
      </c>
      <c r="N131" s="226" t="s">
        <v>38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161</v>
      </c>
      <c r="AT131" s="229" t="s">
        <v>156</v>
      </c>
      <c r="AU131" s="229" t="s">
        <v>73</v>
      </c>
      <c r="AY131" s="17" t="s">
        <v>154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81</v>
      </c>
      <c r="BK131" s="230">
        <f>ROUND(I131*H131,2)</f>
        <v>0</v>
      </c>
      <c r="BL131" s="17" t="s">
        <v>161</v>
      </c>
      <c r="BM131" s="229" t="s">
        <v>247</v>
      </c>
    </row>
    <row r="132" s="2" customFormat="1">
      <c r="A132" s="38"/>
      <c r="B132" s="39"/>
      <c r="C132" s="40"/>
      <c r="D132" s="231" t="s">
        <v>163</v>
      </c>
      <c r="E132" s="40"/>
      <c r="F132" s="232" t="s">
        <v>1015</v>
      </c>
      <c r="G132" s="40"/>
      <c r="H132" s="40"/>
      <c r="I132" s="233"/>
      <c r="J132" s="40"/>
      <c r="K132" s="40"/>
      <c r="L132" s="44"/>
      <c r="M132" s="234"/>
      <c r="N132" s="235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163</v>
      </c>
      <c r="AU132" s="17" t="s">
        <v>73</v>
      </c>
    </row>
    <row r="133" s="2" customFormat="1" ht="21.75" customHeight="1">
      <c r="A133" s="38"/>
      <c r="B133" s="39"/>
      <c r="C133" s="218" t="s">
        <v>73</v>
      </c>
      <c r="D133" s="218" t="s">
        <v>156</v>
      </c>
      <c r="E133" s="219" t="s">
        <v>1016</v>
      </c>
      <c r="F133" s="220" t="s">
        <v>1017</v>
      </c>
      <c r="G133" s="221" t="s">
        <v>921</v>
      </c>
      <c r="H133" s="222">
        <v>3</v>
      </c>
      <c r="I133" s="223"/>
      <c r="J133" s="224">
        <f>ROUND(I133*H133,2)</f>
        <v>0</v>
      </c>
      <c r="K133" s="220" t="s">
        <v>1</v>
      </c>
      <c r="L133" s="44"/>
      <c r="M133" s="225" t="s">
        <v>1</v>
      </c>
      <c r="N133" s="226" t="s">
        <v>38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161</v>
      </c>
      <c r="AT133" s="229" t="s">
        <v>156</v>
      </c>
      <c r="AU133" s="229" t="s">
        <v>73</v>
      </c>
      <c r="AY133" s="17" t="s">
        <v>154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81</v>
      </c>
      <c r="BK133" s="230">
        <f>ROUND(I133*H133,2)</f>
        <v>0</v>
      </c>
      <c r="BL133" s="17" t="s">
        <v>161</v>
      </c>
      <c r="BM133" s="229" t="s">
        <v>258</v>
      </c>
    </row>
    <row r="134" s="2" customFormat="1">
      <c r="A134" s="38"/>
      <c r="B134" s="39"/>
      <c r="C134" s="40"/>
      <c r="D134" s="231" t="s">
        <v>163</v>
      </c>
      <c r="E134" s="40"/>
      <c r="F134" s="232" t="s">
        <v>1017</v>
      </c>
      <c r="G134" s="40"/>
      <c r="H134" s="40"/>
      <c r="I134" s="233"/>
      <c r="J134" s="40"/>
      <c r="K134" s="40"/>
      <c r="L134" s="44"/>
      <c r="M134" s="234"/>
      <c r="N134" s="235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163</v>
      </c>
      <c r="AU134" s="17" t="s">
        <v>73</v>
      </c>
    </row>
    <row r="135" s="2" customFormat="1" ht="16.5" customHeight="1">
      <c r="A135" s="38"/>
      <c r="B135" s="39"/>
      <c r="C135" s="218" t="s">
        <v>73</v>
      </c>
      <c r="D135" s="218" t="s">
        <v>156</v>
      </c>
      <c r="E135" s="219" t="s">
        <v>1018</v>
      </c>
      <c r="F135" s="220" t="s">
        <v>1019</v>
      </c>
      <c r="G135" s="221" t="s">
        <v>921</v>
      </c>
      <c r="H135" s="222">
        <v>4</v>
      </c>
      <c r="I135" s="223"/>
      <c r="J135" s="224">
        <f>ROUND(I135*H135,2)</f>
        <v>0</v>
      </c>
      <c r="K135" s="220" t="s">
        <v>1</v>
      </c>
      <c r="L135" s="44"/>
      <c r="M135" s="225" t="s">
        <v>1</v>
      </c>
      <c r="N135" s="226" t="s">
        <v>38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161</v>
      </c>
      <c r="AT135" s="229" t="s">
        <v>156</v>
      </c>
      <c r="AU135" s="229" t="s">
        <v>73</v>
      </c>
      <c r="AY135" s="17" t="s">
        <v>154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81</v>
      </c>
      <c r="BK135" s="230">
        <f>ROUND(I135*H135,2)</f>
        <v>0</v>
      </c>
      <c r="BL135" s="17" t="s">
        <v>161</v>
      </c>
      <c r="BM135" s="229" t="s">
        <v>267</v>
      </c>
    </row>
    <row r="136" s="2" customFormat="1">
      <c r="A136" s="38"/>
      <c r="B136" s="39"/>
      <c r="C136" s="40"/>
      <c r="D136" s="231" t="s">
        <v>163</v>
      </c>
      <c r="E136" s="40"/>
      <c r="F136" s="232" t="s">
        <v>1019</v>
      </c>
      <c r="G136" s="40"/>
      <c r="H136" s="40"/>
      <c r="I136" s="233"/>
      <c r="J136" s="40"/>
      <c r="K136" s="40"/>
      <c r="L136" s="44"/>
      <c r="M136" s="234"/>
      <c r="N136" s="23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163</v>
      </c>
      <c r="AU136" s="17" t="s">
        <v>73</v>
      </c>
    </row>
    <row r="137" s="2" customFormat="1" ht="16.5" customHeight="1">
      <c r="A137" s="38"/>
      <c r="B137" s="39"/>
      <c r="C137" s="218" t="s">
        <v>73</v>
      </c>
      <c r="D137" s="218" t="s">
        <v>156</v>
      </c>
      <c r="E137" s="219" t="s">
        <v>1020</v>
      </c>
      <c r="F137" s="220" t="s">
        <v>1021</v>
      </c>
      <c r="G137" s="221" t="s">
        <v>1022</v>
      </c>
      <c r="H137" s="222">
        <v>0.5</v>
      </c>
      <c r="I137" s="223"/>
      <c r="J137" s="224">
        <f>ROUND(I137*H137,2)</f>
        <v>0</v>
      </c>
      <c r="K137" s="220" t="s">
        <v>1</v>
      </c>
      <c r="L137" s="44"/>
      <c r="M137" s="225" t="s">
        <v>1</v>
      </c>
      <c r="N137" s="226" t="s">
        <v>38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161</v>
      </c>
      <c r="AT137" s="229" t="s">
        <v>156</v>
      </c>
      <c r="AU137" s="229" t="s">
        <v>73</v>
      </c>
      <c r="AY137" s="17" t="s">
        <v>154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81</v>
      </c>
      <c r="BK137" s="230">
        <f>ROUND(I137*H137,2)</f>
        <v>0</v>
      </c>
      <c r="BL137" s="17" t="s">
        <v>161</v>
      </c>
      <c r="BM137" s="229" t="s">
        <v>277</v>
      </c>
    </row>
    <row r="138" s="2" customFormat="1">
      <c r="A138" s="38"/>
      <c r="B138" s="39"/>
      <c r="C138" s="40"/>
      <c r="D138" s="231" t="s">
        <v>163</v>
      </c>
      <c r="E138" s="40"/>
      <c r="F138" s="232" t="s">
        <v>1021</v>
      </c>
      <c r="G138" s="40"/>
      <c r="H138" s="40"/>
      <c r="I138" s="233"/>
      <c r="J138" s="40"/>
      <c r="K138" s="40"/>
      <c r="L138" s="44"/>
      <c r="M138" s="234"/>
      <c r="N138" s="235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163</v>
      </c>
      <c r="AU138" s="17" t="s">
        <v>73</v>
      </c>
    </row>
    <row r="139" s="2" customFormat="1" ht="16.5" customHeight="1">
      <c r="A139" s="38"/>
      <c r="B139" s="39"/>
      <c r="C139" s="218" t="s">
        <v>73</v>
      </c>
      <c r="D139" s="218" t="s">
        <v>156</v>
      </c>
      <c r="E139" s="219" t="s">
        <v>1023</v>
      </c>
      <c r="F139" s="220" t="s">
        <v>1024</v>
      </c>
      <c r="G139" s="221" t="s">
        <v>921</v>
      </c>
      <c r="H139" s="222">
        <v>65</v>
      </c>
      <c r="I139" s="223"/>
      <c r="J139" s="224">
        <f>ROUND(I139*H139,2)</f>
        <v>0</v>
      </c>
      <c r="K139" s="220" t="s">
        <v>1</v>
      </c>
      <c r="L139" s="44"/>
      <c r="M139" s="225" t="s">
        <v>1</v>
      </c>
      <c r="N139" s="226" t="s">
        <v>38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161</v>
      </c>
      <c r="AT139" s="229" t="s">
        <v>156</v>
      </c>
      <c r="AU139" s="229" t="s">
        <v>73</v>
      </c>
      <c r="AY139" s="17" t="s">
        <v>154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81</v>
      </c>
      <c r="BK139" s="230">
        <f>ROUND(I139*H139,2)</f>
        <v>0</v>
      </c>
      <c r="BL139" s="17" t="s">
        <v>161</v>
      </c>
      <c r="BM139" s="229" t="s">
        <v>288</v>
      </c>
    </row>
    <row r="140" s="2" customFormat="1">
      <c r="A140" s="38"/>
      <c r="B140" s="39"/>
      <c r="C140" s="40"/>
      <c r="D140" s="231" t="s">
        <v>163</v>
      </c>
      <c r="E140" s="40"/>
      <c r="F140" s="232" t="s">
        <v>1024</v>
      </c>
      <c r="G140" s="40"/>
      <c r="H140" s="40"/>
      <c r="I140" s="233"/>
      <c r="J140" s="40"/>
      <c r="K140" s="40"/>
      <c r="L140" s="44"/>
      <c r="M140" s="234"/>
      <c r="N140" s="235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163</v>
      </c>
      <c r="AU140" s="17" t="s">
        <v>73</v>
      </c>
    </row>
    <row r="141" s="2" customFormat="1" ht="16.5" customHeight="1">
      <c r="A141" s="38"/>
      <c r="B141" s="39"/>
      <c r="C141" s="218" t="s">
        <v>73</v>
      </c>
      <c r="D141" s="218" t="s">
        <v>156</v>
      </c>
      <c r="E141" s="219" t="s">
        <v>1025</v>
      </c>
      <c r="F141" s="220" t="s">
        <v>1026</v>
      </c>
      <c r="G141" s="221" t="s">
        <v>921</v>
      </c>
      <c r="H141" s="222">
        <v>1</v>
      </c>
      <c r="I141" s="223"/>
      <c r="J141" s="224">
        <f>ROUND(I141*H141,2)</f>
        <v>0</v>
      </c>
      <c r="K141" s="220" t="s">
        <v>1</v>
      </c>
      <c r="L141" s="44"/>
      <c r="M141" s="225" t="s">
        <v>1</v>
      </c>
      <c r="N141" s="226" t="s">
        <v>38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161</v>
      </c>
      <c r="AT141" s="229" t="s">
        <v>156</v>
      </c>
      <c r="AU141" s="229" t="s">
        <v>73</v>
      </c>
      <c r="AY141" s="17" t="s">
        <v>154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81</v>
      </c>
      <c r="BK141" s="230">
        <f>ROUND(I141*H141,2)</f>
        <v>0</v>
      </c>
      <c r="BL141" s="17" t="s">
        <v>161</v>
      </c>
      <c r="BM141" s="229" t="s">
        <v>300</v>
      </c>
    </row>
    <row r="142" s="2" customFormat="1">
      <c r="A142" s="38"/>
      <c r="B142" s="39"/>
      <c r="C142" s="40"/>
      <c r="D142" s="231" t="s">
        <v>163</v>
      </c>
      <c r="E142" s="40"/>
      <c r="F142" s="232" t="s">
        <v>1026</v>
      </c>
      <c r="G142" s="40"/>
      <c r="H142" s="40"/>
      <c r="I142" s="233"/>
      <c r="J142" s="40"/>
      <c r="K142" s="40"/>
      <c r="L142" s="44"/>
      <c r="M142" s="234"/>
      <c r="N142" s="235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163</v>
      </c>
      <c r="AU142" s="17" t="s">
        <v>73</v>
      </c>
    </row>
    <row r="143" s="2" customFormat="1" ht="16.5" customHeight="1">
      <c r="A143" s="38"/>
      <c r="B143" s="39"/>
      <c r="C143" s="218" t="s">
        <v>73</v>
      </c>
      <c r="D143" s="218" t="s">
        <v>156</v>
      </c>
      <c r="E143" s="219" t="s">
        <v>1027</v>
      </c>
      <c r="F143" s="220" t="s">
        <v>1028</v>
      </c>
      <c r="G143" s="221" t="s">
        <v>921</v>
      </c>
      <c r="H143" s="222">
        <v>1</v>
      </c>
      <c r="I143" s="223"/>
      <c r="J143" s="224">
        <f>ROUND(I143*H143,2)</f>
        <v>0</v>
      </c>
      <c r="K143" s="220" t="s">
        <v>1</v>
      </c>
      <c r="L143" s="44"/>
      <c r="M143" s="225" t="s">
        <v>1</v>
      </c>
      <c r="N143" s="226" t="s">
        <v>38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161</v>
      </c>
      <c r="AT143" s="229" t="s">
        <v>156</v>
      </c>
      <c r="AU143" s="229" t="s">
        <v>73</v>
      </c>
      <c r="AY143" s="17" t="s">
        <v>154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81</v>
      </c>
      <c r="BK143" s="230">
        <f>ROUND(I143*H143,2)</f>
        <v>0</v>
      </c>
      <c r="BL143" s="17" t="s">
        <v>161</v>
      </c>
      <c r="BM143" s="229" t="s">
        <v>310</v>
      </c>
    </row>
    <row r="144" s="2" customFormat="1">
      <c r="A144" s="38"/>
      <c r="B144" s="39"/>
      <c r="C144" s="40"/>
      <c r="D144" s="231" t="s">
        <v>163</v>
      </c>
      <c r="E144" s="40"/>
      <c r="F144" s="232" t="s">
        <v>1028</v>
      </c>
      <c r="G144" s="40"/>
      <c r="H144" s="40"/>
      <c r="I144" s="233"/>
      <c r="J144" s="40"/>
      <c r="K144" s="40"/>
      <c r="L144" s="44"/>
      <c r="M144" s="234"/>
      <c r="N144" s="235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163</v>
      </c>
      <c r="AU144" s="17" t="s">
        <v>73</v>
      </c>
    </row>
    <row r="145" s="2" customFormat="1" ht="16.5" customHeight="1">
      <c r="A145" s="38"/>
      <c r="B145" s="39"/>
      <c r="C145" s="218" t="s">
        <v>73</v>
      </c>
      <c r="D145" s="218" t="s">
        <v>156</v>
      </c>
      <c r="E145" s="219" t="s">
        <v>1029</v>
      </c>
      <c r="F145" s="220" t="s">
        <v>1030</v>
      </c>
      <c r="G145" s="221" t="s">
        <v>921</v>
      </c>
      <c r="H145" s="222">
        <v>4</v>
      </c>
      <c r="I145" s="223"/>
      <c r="J145" s="224">
        <f>ROUND(I145*H145,2)</f>
        <v>0</v>
      </c>
      <c r="K145" s="220" t="s">
        <v>1</v>
      </c>
      <c r="L145" s="44"/>
      <c r="M145" s="225" t="s">
        <v>1</v>
      </c>
      <c r="N145" s="226" t="s">
        <v>38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161</v>
      </c>
      <c r="AT145" s="229" t="s">
        <v>156</v>
      </c>
      <c r="AU145" s="229" t="s">
        <v>73</v>
      </c>
      <c r="AY145" s="17" t="s">
        <v>154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81</v>
      </c>
      <c r="BK145" s="230">
        <f>ROUND(I145*H145,2)</f>
        <v>0</v>
      </c>
      <c r="BL145" s="17" t="s">
        <v>161</v>
      </c>
      <c r="BM145" s="229" t="s">
        <v>322</v>
      </c>
    </row>
    <row r="146" s="2" customFormat="1">
      <c r="A146" s="38"/>
      <c r="B146" s="39"/>
      <c r="C146" s="40"/>
      <c r="D146" s="231" t="s">
        <v>163</v>
      </c>
      <c r="E146" s="40"/>
      <c r="F146" s="232" t="s">
        <v>1030</v>
      </c>
      <c r="G146" s="40"/>
      <c r="H146" s="40"/>
      <c r="I146" s="233"/>
      <c r="J146" s="40"/>
      <c r="K146" s="40"/>
      <c r="L146" s="44"/>
      <c r="M146" s="234"/>
      <c r="N146" s="235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163</v>
      </c>
      <c r="AU146" s="17" t="s">
        <v>73</v>
      </c>
    </row>
    <row r="147" s="2" customFormat="1" ht="16.5" customHeight="1">
      <c r="A147" s="38"/>
      <c r="B147" s="39"/>
      <c r="C147" s="218" t="s">
        <v>73</v>
      </c>
      <c r="D147" s="218" t="s">
        <v>156</v>
      </c>
      <c r="E147" s="219" t="s">
        <v>1031</v>
      </c>
      <c r="F147" s="220" t="s">
        <v>1032</v>
      </c>
      <c r="G147" s="221" t="s">
        <v>433</v>
      </c>
      <c r="H147" s="222">
        <v>52</v>
      </c>
      <c r="I147" s="223"/>
      <c r="J147" s="224">
        <f>ROUND(I147*H147,2)</f>
        <v>0</v>
      </c>
      <c r="K147" s="220" t="s">
        <v>1</v>
      </c>
      <c r="L147" s="44"/>
      <c r="M147" s="225" t="s">
        <v>1</v>
      </c>
      <c r="N147" s="226" t="s">
        <v>38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161</v>
      </c>
      <c r="AT147" s="229" t="s">
        <v>156</v>
      </c>
      <c r="AU147" s="229" t="s">
        <v>73</v>
      </c>
      <c r="AY147" s="17" t="s">
        <v>154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81</v>
      </c>
      <c r="BK147" s="230">
        <f>ROUND(I147*H147,2)</f>
        <v>0</v>
      </c>
      <c r="BL147" s="17" t="s">
        <v>161</v>
      </c>
      <c r="BM147" s="229" t="s">
        <v>335</v>
      </c>
    </row>
    <row r="148" s="2" customFormat="1">
      <c r="A148" s="38"/>
      <c r="B148" s="39"/>
      <c r="C148" s="40"/>
      <c r="D148" s="231" t="s">
        <v>163</v>
      </c>
      <c r="E148" s="40"/>
      <c r="F148" s="232" t="s">
        <v>1032</v>
      </c>
      <c r="G148" s="40"/>
      <c r="H148" s="40"/>
      <c r="I148" s="233"/>
      <c r="J148" s="40"/>
      <c r="K148" s="40"/>
      <c r="L148" s="44"/>
      <c r="M148" s="234"/>
      <c r="N148" s="235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163</v>
      </c>
      <c r="AU148" s="17" t="s">
        <v>73</v>
      </c>
    </row>
    <row r="149" s="2" customFormat="1" ht="24.15" customHeight="1">
      <c r="A149" s="38"/>
      <c r="B149" s="39"/>
      <c r="C149" s="218" t="s">
        <v>73</v>
      </c>
      <c r="D149" s="218" t="s">
        <v>156</v>
      </c>
      <c r="E149" s="219" t="s">
        <v>1033</v>
      </c>
      <c r="F149" s="220" t="s">
        <v>1034</v>
      </c>
      <c r="G149" s="221" t="s">
        <v>433</v>
      </c>
      <c r="H149" s="222">
        <v>4</v>
      </c>
      <c r="I149" s="223"/>
      <c r="J149" s="224">
        <f>ROUND(I149*H149,2)</f>
        <v>0</v>
      </c>
      <c r="K149" s="220" t="s">
        <v>1</v>
      </c>
      <c r="L149" s="44"/>
      <c r="M149" s="225" t="s">
        <v>1</v>
      </c>
      <c r="N149" s="226" t="s">
        <v>38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161</v>
      </c>
      <c r="AT149" s="229" t="s">
        <v>156</v>
      </c>
      <c r="AU149" s="229" t="s">
        <v>73</v>
      </c>
      <c r="AY149" s="17" t="s">
        <v>154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81</v>
      </c>
      <c r="BK149" s="230">
        <f>ROUND(I149*H149,2)</f>
        <v>0</v>
      </c>
      <c r="BL149" s="17" t="s">
        <v>161</v>
      </c>
      <c r="BM149" s="229" t="s">
        <v>345</v>
      </c>
    </row>
    <row r="150" s="2" customFormat="1">
      <c r="A150" s="38"/>
      <c r="B150" s="39"/>
      <c r="C150" s="40"/>
      <c r="D150" s="231" t="s">
        <v>163</v>
      </c>
      <c r="E150" s="40"/>
      <c r="F150" s="232" t="s">
        <v>1034</v>
      </c>
      <c r="G150" s="40"/>
      <c r="H150" s="40"/>
      <c r="I150" s="233"/>
      <c r="J150" s="40"/>
      <c r="K150" s="40"/>
      <c r="L150" s="44"/>
      <c r="M150" s="234"/>
      <c r="N150" s="23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163</v>
      </c>
      <c r="AU150" s="17" t="s">
        <v>73</v>
      </c>
    </row>
    <row r="151" s="2" customFormat="1" ht="16.5" customHeight="1">
      <c r="A151" s="38"/>
      <c r="B151" s="39"/>
      <c r="C151" s="218" t="s">
        <v>73</v>
      </c>
      <c r="D151" s="218" t="s">
        <v>156</v>
      </c>
      <c r="E151" s="219" t="s">
        <v>1035</v>
      </c>
      <c r="F151" s="220" t="s">
        <v>1036</v>
      </c>
      <c r="G151" s="221" t="s">
        <v>433</v>
      </c>
      <c r="H151" s="222">
        <v>48</v>
      </c>
      <c r="I151" s="223"/>
      <c r="J151" s="224">
        <f>ROUND(I151*H151,2)</f>
        <v>0</v>
      </c>
      <c r="K151" s="220" t="s">
        <v>1</v>
      </c>
      <c r="L151" s="44"/>
      <c r="M151" s="225" t="s">
        <v>1</v>
      </c>
      <c r="N151" s="226" t="s">
        <v>38</v>
      </c>
      <c r="O151" s="91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161</v>
      </c>
      <c r="AT151" s="229" t="s">
        <v>156</v>
      </c>
      <c r="AU151" s="229" t="s">
        <v>73</v>
      </c>
      <c r="AY151" s="17" t="s">
        <v>154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81</v>
      </c>
      <c r="BK151" s="230">
        <f>ROUND(I151*H151,2)</f>
        <v>0</v>
      </c>
      <c r="BL151" s="17" t="s">
        <v>161</v>
      </c>
      <c r="BM151" s="229" t="s">
        <v>355</v>
      </c>
    </row>
    <row r="152" s="2" customFormat="1">
      <c r="A152" s="38"/>
      <c r="B152" s="39"/>
      <c r="C152" s="40"/>
      <c r="D152" s="231" t="s">
        <v>163</v>
      </c>
      <c r="E152" s="40"/>
      <c r="F152" s="232" t="s">
        <v>1036</v>
      </c>
      <c r="G152" s="40"/>
      <c r="H152" s="40"/>
      <c r="I152" s="233"/>
      <c r="J152" s="40"/>
      <c r="K152" s="40"/>
      <c r="L152" s="44"/>
      <c r="M152" s="234"/>
      <c r="N152" s="235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163</v>
      </c>
      <c r="AU152" s="17" t="s">
        <v>73</v>
      </c>
    </row>
    <row r="153" s="2" customFormat="1" ht="16.5" customHeight="1">
      <c r="A153" s="38"/>
      <c r="B153" s="39"/>
      <c r="C153" s="218" t="s">
        <v>73</v>
      </c>
      <c r="D153" s="218" t="s">
        <v>156</v>
      </c>
      <c r="E153" s="219" t="s">
        <v>1037</v>
      </c>
      <c r="F153" s="220" t="s">
        <v>1038</v>
      </c>
      <c r="G153" s="221" t="s">
        <v>433</v>
      </c>
      <c r="H153" s="222">
        <v>48</v>
      </c>
      <c r="I153" s="223"/>
      <c r="J153" s="224">
        <f>ROUND(I153*H153,2)</f>
        <v>0</v>
      </c>
      <c r="K153" s="220" t="s">
        <v>1</v>
      </c>
      <c r="L153" s="44"/>
      <c r="M153" s="225" t="s">
        <v>1</v>
      </c>
      <c r="N153" s="226" t="s">
        <v>38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161</v>
      </c>
      <c r="AT153" s="229" t="s">
        <v>156</v>
      </c>
      <c r="AU153" s="229" t="s">
        <v>73</v>
      </c>
      <c r="AY153" s="17" t="s">
        <v>154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81</v>
      </c>
      <c r="BK153" s="230">
        <f>ROUND(I153*H153,2)</f>
        <v>0</v>
      </c>
      <c r="BL153" s="17" t="s">
        <v>161</v>
      </c>
      <c r="BM153" s="229" t="s">
        <v>366</v>
      </c>
    </row>
    <row r="154" s="2" customFormat="1">
      <c r="A154" s="38"/>
      <c r="B154" s="39"/>
      <c r="C154" s="40"/>
      <c r="D154" s="231" t="s">
        <v>163</v>
      </c>
      <c r="E154" s="40"/>
      <c r="F154" s="232" t="s">
        <v>1038</v>
      </c>
      <c r="G154" s="40"/>
      <c r="H154" s="40"/>
      <c r="I154" s="233"/>
      <c r="J154" s="40"/>
      <c r="K154" s="40"/>
      <c r="L154" s="44"/>
      <c r="M154" s="234"/>
      <c r="N154" s="235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163</v>
      </c>
      <c r="AU154" s="17" t="s">
        <v>73</v>
      </c>
    </row>
    <row r="155" s="2" customFormat="1" ht="21.75" customHeight="1">
      <c r="A155" s="38"/>
      <c r="B155" s="39"/>
      <c r="C155" s="218" t="s">
        <v>73</v>
      </c>
      <c r="D155" s="218" t="s">
        <v>156</v>
      </c>
      <c r="E155" s="219" t="s">
        <v>1039</v>
      </c>
      <c r="F155" s="220" t="s">
        <v>1040</v>
      </c>
      <c r="G155" s="221" t="s">
        <v>921</v>
      </c>
      <c r="H155" s="222">
        <v>60</v>
      </c>
      <c r="I155" s="223"/>
      <c r="J155" s="224">
        <f>ROUND(I155*H155,2)</f>
        <v>0</v>
      </c>
      <c r="K155" s="220" t="s">
        <v>1</v>
      </c>
      <c r="L155" s="44"/>
      <c r="M155" s="225" t="s">
        <v>1</v>
      </c>
      <c r="N155" s="226" t="s">
        <v>38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161</v>
      </c>
      <c r="AT155" s="229" t="s">
        <v>156</v>
      </c>
      <c r="AU155" s="229" t="s">
        <v>73</v>
      </c>
      <c r="AY155" s="17" t="s">
        <v>154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81</v>
      </c>
      <c r="BK155" s="230">
        <f>ROUND(I155*H155,2)</f>
        <v>0</v>
      </c>
      <c r="BL155" s="17" t="s">
        <v>161</v>
      </c>
      <c r="BM155" s="229" t="s">
        <v>379</v>
      </c>
    </row>
    <row r="156" s="2" customFormat="1">
      <c r="A156" s="38"/>
      <c r="B156" s="39"/>
      <c r="C156" s="40"/>
      <c r="D156" s="231" t="s">
        <v>163</v>
      </c>
      <c r="E156" s="40"/>
      <c r="F156" s="232" t="s">
        <v>1040</v>
      </c>
      <c r="G156" s="40"/>
      <c r="H156" s="40"/>
      <c r="I156" s="233"/>
      <c r="J156" s="40"/>
      <c r="K156" s="40"/>
      <c r="L156" s="44"/>
      <c r="M156" s="234"/>
      <c r="N156" s="235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163</v>
      </c>
      <c r="AU156" s="17" t="s">
        <v>73</v>
      </c>
    </row>
    <row r="157" s="2" customFormat="1" ht="16.5" customHeight="1">
      <c r="A157" s="38"/>
      <c r="B157" s="39"/>
      <c r="C157" s="218" t="s">
        <v>73</v>
      </c>
      <c r="D157" s="218" t="s">
        <v>156</v>
      </c>
      <c r="E157" s="219" t="s">
        <v>1041</v>
      </c>
      <c r="F157" s="220" t="s">
        <v>1042</v>
      </c>
      <c r="G157" s="221" t="s">
        <v>921</v>
      </c>
      <c r="H157" s="222">
        <v>8</v>
      </c>
      <c r="I157" s="223"/>
      <c r="J157" s="224">
        <f>ROUND(I157*H157,2)</f>
        <v>0</v>
      </c>
      <c r="K157" s="220" t="s">
        <v>1</v>
      </c>
      <c r="L157" s="44"/>
      <c r="M157" s="225" t="s">
        <v>1</v>
      </c>
      <c r="N157" s="226" t="s">
        <v>38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161</v>
      </c>
      <c r="AT157" s="229" t="s">
        <v>156</v>
      </c>
      <c r="AU157" s="229" t="s">
        <v>73</v>
      </c>
      <c r="AY157" s="17" t="s">
        <v>154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81</v>
      </c>
      <c r="BK157" s="230">
        <f>ROUND(I157*H157,2)</f>
        <v>0</v>
      </c>
      <c r="BL157" s="17" t="s">
        <v>161</v>
      </c>
      <c r="BM157" s="229" t="s">
        <v>391</v>
      </c>
    </row>
    <row r="158" s="2" customFormat="1">
      <c r="A158" s="38"/>
      <c r="B158" s="39"/>
      <c r="C158" s="40"/>
      <c r="D158" s="231" t="s">
        <v>163</v>
      </c>
      <c r="E158" s="40"/>
      <c r="F158" s="232" t="s">
        <v>1042</v>
      </c>
      <c r="G158" s="40"/>
      <c r="H158" s="40"/>
      <c r="I158" s="233"/>
      <c r="J158" s="40"/>
      <c r="K158" s="40"/>
      <c r="L158" s="44"/>
      <c r="M158" s="234"/>
      <c r="N158" s="235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163</v>
      </c>
      <c r="AU158" s="17" t="s">
        <v>73</v>
      </c>
    </row>
    <row r="159" s="2" customFormat="1" ht="16.5" customHeight="1">
      <c r="A159" s="38"/>
      <c r="B159" s="39"/>
      <c r="C159" s="218" t="s">
        <v>73</v>
      </c>
      <c r="D159" s="218" t="s">
        <v>156</v>
      </c>
      <c r="E159" s="219" t="s">
        <v>1043</v>
      </c>
      <c r="F159" s="220" t="s">
        <v>1044</v>
      </c>
      <c r="G159" s="221" t="s">
        <v>921</v>
      </c>
      <c r="H159" s="222">
        <v>4</v>
      </c>
      <c r="I159" s="223"/>
      <c r="J159" s="224">
        <f>ROUND(I159*H159,2)</f>
        <v>0</v>
      </c>
      <c r="K159" s="220" t="s">
        <v>1</v>
      </c>
      <c r="L159" s="44"/>
      <c r="M159" s="225" t="s">
        <v>1</v>
      </c>
      <c r="N159" s="226" t="s">
        <v>38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161</v>
      </c>
      <c r="AT159" s="229" t="s">
        <v>156</v>
      </c>
      <c r="AU159" s="229" t="s">
        <v>73</v>
      </c>
      <c r="AY159" s="17" t="s">
        <v>154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81</v>
      </c>
      <c r="BK159" s="230">
        <f>ROUND(I159*H159,2)</f>
        <v>0</v>
      </c>
      <c r="BL159" s="17" t="s">
        <v>161</v>
      </c>
      <c r="BM159" s="229" t="s">
        <v>401</v>
      </c>
    </row>
    <row r="160" s="2" customFormat="1">
      <c r="A160" s="38"/>
      <c r="B160" s="39"/>
      <c r="C160" s="40"/>
      <c r="D160" s="231" t="s">
        <v>163</v>
      </c>
      <c r="E160" s="40"/>
      <c r="F160" s="232" t="s">
        <v>1044</v>
      </c>
      <c r="G160" s="40"/>
      <c r="H160" s="40"/>
      <c r="I160" s="233"/>
      <c r="J160" s="40"/>
      <c r="K160" s="40"/>
      <c r="L160" s="44"/>
      <c r="M160" s="280"/>
      <c r="N160" s="281"/>
      <c r="O160" s="282"/>
      <c r="P160" s="282"/>
      <c r="Q160" s="282"/>
      <c r="R160" s="282"/>
      <c r="S160" s="282"/>
      <c r="T160" s="283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163</v>
      </c>
      <c r="AU160" s="17" t="s">
        <v>73</v>
      </c>
    </row>
    <row r="161" s="2" customFormat="1" ht="6.96" customHeight="1">
      <c r="A161" s="38"/>
      <c r="B161" s="66"/>
      <c r="C161" s="67"/>
      <c r="D161" s="67"/>
      <c r="E161" s="67"/>
      <c r="F161" s="67"/>
      <c r="G161" s="67"/>
      <c r="H161" s="67"/>
      <c r="I161" s="67"/>
      <c r="J161" s="67"/>
      <c r="K161" s="67"/>
      <c r="L161" s="44"/>
      <c r="M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</row>
  </sheetData>
  <sheetProtection sheet="1" autoFilter="0" formatColumns="0" formatRows="0" objects="1" scenarios="1" spinCount="100000" saltValue="6zQpp+7xF5hj5K2SAwasP/6LKxV1acr0YFMwjJRqdL/QK/Vy1j0VcpuoaXgc9ny+t5j1V7Ps3ASWBVHkDnbNJw==" hashValue="S17Tk2kexIVmt9iopIMachWFNfFwVxNhrOwDFKozCsXK8PM/h0n+t5tZx2+p/8DBmj5/cxMaPr1CN11qdzn4Fg==" algorithmName="SHA-512" password="CC35"/>
  <autoFilter ref="C115:K160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114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Frigoexim, SO 105 Kotelna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115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1045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13. 1. 2026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ROUND((SUM(BE129:BE604)),  2)</f>
        <v>0</v>
      </c>
      <c r="G33" s="38"/>
      <c r="H33" s="38"/>
      <c r="I33" s="155">
        <v>0.20999999999999999</v>
      </c>
      <c r="J33" s="154">
        <f>ROUND(((SUM(BE129:BE604))*I33),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ROUND((SUM(BF129:BF604)),  2)</f>
        <v>0</v>
      </c>
      <c r="G34" s="38"/>
      <c r="H34" s="38"/>
      <c r="I34" s="155">
        <v>0.12</v>
      </c>
      <c r="J34" s="154">
        <f>ROUND(((SUM(BF129:BF604))*I34),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ROUND((SUM(BG129:BG604)),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ROUND((SUM(BH129:BH604)),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ROUND((SUM(BI129:BI604)),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Frigoexim, SO 105 Kotelna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115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06 - Parní kotelna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13. 1. 2026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118</v>
      </c>
      <c r="D94" s="176"/>
      <c r="E94" s="176"/>
      <c r="F94" s="176"/>
      <c r="G94" s="176"/>
      <c r="H94" s="176"/>
      <c r="I94" s="176"/>
      <c r="J94" s="177" t="s">
        <v>119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120</v>
      </c>
      <c r="D96" s="40"/>
      <c r="E96" s="40"/>
      <c r="F96" s="40"/>
      <c r="G96" s="40"/>
      <c r="H96" s="40"/>
      <c r="I96" s="40"/>
      <c r="J96" s="110">
        <f>J129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121</v>
      </c>
    </row>
    <row r="97" s="9" customFormat="1" ht="24.96" customHeight="1">
      <c r="A97" s="9"/>
      <c r="B97" s="179"/>
      <c r="C97" s="180"/>
      <c r="D97" s="181" t="s">
        <v>1046</v>
      </c>
      <c r="E97" s="182"/>
      <c r="F97" s="182"/>
      <c r="G97" s="182"/>
      <c r="H97" s="182"/>
      <c r="I97" s="182"/>
      <c r="J97" s="183">
        <f>J130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1047</v>
      </c>
      <c r="E98" s="182"/>
      <c r="F98" s="182"/>
      <c r="G98" s="182"/>
      <c r="H98" s="182"/>
      <c r="I98" s="182"/>
      <c r="J98" s="183">
        <f>J193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1048</v>
      </c>
      <c r="E99" s="182"/>
      <c r="F99" s="182"/>
      <c r="G99" s="182"/>
      <c r="H99" s="182"/>
      <c r="I99" s="182"/>
      <c r="J99" s="183">
        <f>J220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9"/>
      <c r="C100" s="180"/>
      <c r="D100" s="181" t="s">
        <v>1049</v>
      </c>
      <c r="E100" s="182"/>
      <c r="F100" s="182"/>
      <c r="G100" s="182"/>
      <c r="H100" s="182"/>
      <c r="I100" s="182"/>
      <c r="J100" s="183">
        <f>J249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9"/>
      <c r="C101" s="180"/>
      <c r="D101" s="181" t="s">
        <v>1050</v>
      </c>
      <c r="E101" s="182"/>
      <c r="F101" s="182"/>
      <c r="G101" s="182"/>
      <c r="H101" s="182"/>
      <c r="I101" s="182"/>
      <c r="J101" s="183">
        <f>J256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9"/>
      <c r="C102" s="180"/>
      <c r="D102" s="181" t="s">
        <v>1051</v>
      </c>
      <c r="E102" s="182"/>
      <c r="F102" s="182"/>
      <c r="G102" s="182"/>
      <c r="H102" s="182"/>
      <c r="I102" s="182"/>
      <c r="J102" s="183">
        <f>J279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9"/>
      <c r="C103" s="180"/>
      <c r="D103" s="181" t="s">
        <v>1052</v>
      </c>
      <c r="E103" s="182"/>
      <c r="F103" s="182"/>
      <c r="G103" s="182"/>
      <c r="H103" s="182"/>
      <c r="I103" s="182"/>
      <c r="J103" s="183">
        <f>J314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9"/>
      <c r="C104" s="180"/>
      <c r="D104" s="181" t="s">
        <v>1053</v>
      </c>
      <c r="E104" s="182"/>
      <c r="F104" s="182"/>
      <c r="G104" s="182"/>
      <c r="H104" s="182"/>
      <c r="I104" s="182"/>
      <c r="J104" s="183">
        <f>J407</f>
        <v>0</v>
      </c>
      <c r="K104" s="180"/>
      <c r="L104" s="18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79"/>
      <c r="C105" s="180"/>
      <c r="D105" s="181" t="s">
        <v>1054</v>
      </c>
      <c r="E105" s="182"/>
      <c r="F105" s="182"/>
      <c r="G105" s="182"/>
      <c r="H105" s="182"/>
      <c r="I105" s="182"/>
      <c r="J105" s="183">
        <f>J434</f>
        <v>0</v>
      </c>
      <c r="K105" s="180"/>
      <c r="L105" s="18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79"/>
      <c r="C106" s="180"/>
      <c r="D106" s="181" t="s">
        <v>1055</v>
      </c>
      <c r="E106" s="182"/>
      <c r="F106" s="182"/>
      <c r="G106" s="182"/>
      <c r="H106" s="182"/>
      <c r="I106" s="182"/>
      <c r="J106" s="183">
        <f>J459</f>
        <v>0</v>
      </c>
      <c r="K106" s="180"/>
      <c r="L106" s="18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79"/>
      <c r="C107" s="180"/>
      <c r="D107" s="181" t="s">
        <v>1056</v>
      </c>
      <c r="E107" s="182"/>
      <c r="F107" s="182"/>
      <c r="G107" s="182"/>
      <c r="H107" s="182"/>
      <c r="I107" s="182"/>
      <c r="J107" s="183">
        <f>J500</f>
        <v>0</v>
      </c>
      <c r="K107" s="180"/>
      <c r="L107" s="18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79"/>
      <c r="C108" s="180"/>
      <c r="D108" s="181" t="s">
        <v>1057</v>
      </c>
      <c r="E108" s="182"/>
      <c r="F108" s="182"/>
      <c r="G108" s="182"/>
      <c r="H108" s="182"/>
      <c r="I108" s="182"/>
      <c r="J108" s="183">
        <f>J535</f>
        <v>0</v>
      </c>
      <c r="K108" s="180"/>
      <c r="L108" s="184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79"/>
      <c r="C109" s="180"/>
      <c r="D109" s="181" t="s">
        <v>1058</v>
      </c>
      <c r="E109" s="182"/>
      <c r="F109" s="182"/>
      <c r="G109" s="182"/>
      <c r="H109" s="182"/>
      <c r="I109" s="182"/>
      <c r="J109" s="183">
        <f>J558</f>
        <v>0</v>
      </c>
      <c r="K109" s="180"/>
      <c r="L109" s="184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2" customFormat="1" ht="21.84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5" s="2" customFormat="1" ht="6.96" customHeight="1">
      <c r="A115" s="38"/>
      <c r="B115" s="68"/>
      <c r="C115" s="69"/>
      <c r="D115" s="69"/>
      <c r="E115" s="69"/>
      <c r="F115" s="69"/>
      <c r="G115" s="69"/>
      <c r="H115" s="69"/>
      <c r="I115" s="69"/>
      <c r="J115" s="69"/>
      <c r="K115" s="69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4.96" customHeight="1">
      <c r="A116" s="38"/>
      <c r="B116" s="39"/>
      <c r="C116" s="23" t="s">
        <v>139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16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174" t="str">
        <f>E7</f>
        <v>Frigoexim, SO 105 Kotelna</v>
      </c>
      <c r="F119" s="32"/>
      <c r="G119" s="32"/>
      <c r="H119" s="32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115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40"/>
      <c r="D121" s="40"/>
      <c r="E121" s="76" t="str">
        <f>E9</f>
        <v>06 - Parní kotelna</v>
      </c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20</v>
      </c>
      <c r="D123" s="40"/>
      <c r="E123" s="40"/>
      <c r="F123" s="27" t="str">
        <f>F12</f>
        <v xml:space="preserve"> </v>
      </c>
      <c r="G123" s="40"/>
      <c r="H123" s="40"/>
      <c r="I123" s="32" t="s">
        <v>22</v>
      </c>
      <c r="J123" s="79" t="str">
        <f>IF(J12="","",J12)</f>
        <v>13. 1. 2026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24</v>
      </c>
      <c r="D125" s="40"/>
      <c r="E125" s="40"/>
      <c r="F125" s="27" t="str">
        <f>E15</f>
        <v xml:space="preserve"> </v>
      </c>
      <c r="G125" s="40"/>
      <c r="H125" s="40"/>
      <c r="I125" s="32" t="s">
        <v>29</v>
      </c>
      <c r="J125" s="36" t="str">
        <f>E21</f>
        <v xml:space="preserve"> 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27</v>
      </c>
      <c r="D126" s="40"/>
      <c r="E126" s="40"/>
      <c r="F126" s="27" t="str">
        <f>IF(E18="","",E18)</f>
        <v>Vyplň údaj</v>
      </c>
      <c r="G126" s="40"/>
      <c r="H126" s="40"/>
      <c r="I126" s="32" t="s">
        <v>31</v>
      </c>
      <c r="J126" s="36" t="str">
        <f>E24</f>
        <v xml:space="preserve"> 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191"/>
      <c r="B128" s="192"/>
      <c r="C128" s="193" t="s">
        <v>140</v>
      </c>
      <c r="D128" s="194" t="s">
        <v>58</v>
      </c>
      <c r="E128" s="194" t="s">
        <v>54</v>
      </c>
      <c r="F128" s="194" t="s">
        <v>55</v>
      </c>
      <c r="G128" s="194" t="s">
        <v>141</v>
      </c>
      <c r="H128" s="194" t="s">
        <v>142</v>
      </c>
      <c r="I128" s="194" t="s">
        <v>143</v>
      </c>
      <c r="J128" s="194" t="s">
        <v>119</v>
      </c>
      <c r="K128" s="195" t="s">
        <v>144</v>
      </c>
      <c r="L128" s="196"/>
      <c r="M128" s="100" t="s">
        <v>1</v>
      </c>
      <c r="N128" s="101" t="s">
        <v>37</v>
      </c>
      <c r="O128" s="101" t="s">
        <v>145</v>
      </c>
      <c r="P128" s="101" t="s">
        <v>146</v>
      </c>
      <c r="Q128" s="101" t="s">
        <v>147</v>
      </c>
      <c r="R128" s="101" t="s">
        <v>148</v>
      </c>
      <c r="S128" s="101" t="s">
        <v>149</v>
      </c>
      <c r="T128" s="102" t="s">
        <v>150</v>
      </c>
      <c r="U128" s="191"/>
      <c r="V128" s="191"/>
      <c r="W128" s="191"/>
      <c r="X128" s="191"/>
      <c r="Y128" s="191"/>
      <c r="Z128" s="191"/>
      <c r="AA128" s="191"/>
      <c r="AB128" s="191"/>
      <c r="AC128" s="191"/>
      <c r="AD128" s="191"/>
      <c r="AE128" s="191"/>
    </row>
    <row r="129" s="2" customFormat="1" ht="22.8" customHeight="1">
      <c r="A129" s="38"/>
      <c r="B129" s="39"/>
      <c r="C129" s="107" t="s">
        <v>151</v>
      </c>
      <c r="D129" s="40"/>
      <c r="E129" s="40"/>
      <c r="F129" s="40"/>
      <c r="G129" s="40"/>
      <c r="H129" s="40"/>
      <c r="I129" s="40"/>
      <c r="J129" s="197">
        <f>BK129</f>
        <v>0</v>
      </c>
      <c r="K129" s="40"/>
      <c r="L129" s="44"/>
      <c r="M129" s="103"/>
      <c r="N129" s="198"/>
      <c r="O129" s="104"/>
      <c r="P129" s="199">
        <f>P130+P193+P220+P249+P256+P279+P314+P407+P434+P459+P500+P535+P558</f>
        <v>0</v>
      </c>
      <c r="Q129" s="104"/>
      <c r="R129" s="199">
        <f>R130+R193+R220+R249+R256+R279+R314+R407+R434+R459+R500+R535+R558</f>
        <v>0</v>
      </c>
      <c r="S129" s="104"/>
      <c r="T129" s="200">
        <f>T130+T193+T220+T249+T256+T279+T314+T407+T434+T459+T500+T535+T558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72</v>
      </c>
      <c r="AU129" s="17" t="s">
        <v>121</v>
      </c>
      <c r="BK129" s="201">
        <f>BK130+BK193+BK220+BK249+BK256+BK279+BK314+BK407+BK434+BK459+BK500+BK535+BK558</f>
        <v>0</v>
      </c>
    </row>
    <row r="130" s="12" customFormat="1" ht="25.92" customHeight="1">
      <c r="A130" s="12"/>
      <c r="B130" s="202"/>
      <c r="C130" s="203"/>
      <c r="D130" s="204" t="s">
        <v>72</v>
      </c>
      <c r="E130" s="205" t="s">
        <v>599</v>
      </c>
      <c r="F130" s="205" t="s">
        <v>600</v>
      </c>
      <c r="G130" s="203"/>
      <c r="H130" s="203"/>
      <c r="I130" s="206"/>
      <c r="J130" s="207">
        <f>BK130</f>
        <v>0</v>
      </c>
      <c r="K130" s="203"/>
      <c r="L130" s="208"/>
      <c r="M130" s="209"/>
      <c r="N130" s="210"/>
      <c r="O130" s="210"/>
      <c r="P130" s="211">
        <f>SUM(P131:P192)</f>
        <v>0</v>
      </c>
      <c r="Q130" s="210"/>
      <c r="R130" s="211">
        <f>SUM(R131:R192)</f>
        <v>0</v>
      </c>
      <c r="S130" s="210"/>
      <c r="T130" s="212">
        <f>SUM(T131:T192)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83</v>
      </c>
      <c r="AT130" s="214" t="s">
        <v>72</v>
      </c>
      <c r="AU130" s="214" t="s">
        <v>73</v>
      </c>
      <c r="AY130" s="213" t="s">
        <v>154</v>
      </c>
      <c r="BK130" s="215">
        <f>SUM(BK131:BK192)</f>
        <v>0</v>
      </c>
    </row>
    <row r="131" s="2" customFormat="1" ht="16.5" customHeight="1">
      <c r="A131" s="38"/>
      <c r="B131" s="39"/>
      <c r="C131" s="258" t="s">
        <v>81</v>
      </c>
      <c r="D131" s="258" t="s">
        <v>248</v>
      </c>
      <c r="E131" s="259" t="s">
        <v>1059</v>
      </c>
      <c r="F131" s="260" t="s">
        <v>1060</v>
      </c>
      <c r="G131" s="261" t="s">
        <v>1061</v>
      </c>
      <c r="H131" s="262">
        <v>1</v>
      </c>
      <c r="I131" s="263"/>
      <c r="J131" s="264">
        <f>ROUND(I131*H131,2)</f>
        <v>0</v>
      </c>
      <c r="K131" s="260" t="s">
        <v>1</v>
      </c>
      <c r="L131" s="265"/>
      <c r="M131" s="266" t="s">
        <v>1</v>
      </c>
      <c r="N131" s="267" t="s">
        <v>38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335</v>
      </c>
      <c r="AT131" s="229" t="s">
        <v>248</v>
      </c>
      <c r="AU131" s="229" t="s">
        <v>81</v>
      </c>
      <c r="AY131" s="17" t="s">
        <v>154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81</v>
      </c>
      <c r="BK131" s="230">
        <f>ROUND(I131*H131,2)</f>
        <v>0</v>
      </c>
      <c r="BL131" s="17" t="s">
        <v>247</v>
      </c>
      <c r="BM131" s="229" t="s">
        <v>83</v>
      </c>
    </row>
    <row r="132" s="2" customFormat="1">
      <c r="A132" s="38"/>
      <c r="B132" s="39"/>
      <c r="C132" s="40"/>
      <c r="D132" s="231" t="s">
        <v>163</v>
      </c>
      <c r="E132" s="40"/>
      <c r="F132" s="232" t="s">
        <v>1060</v>
      </c>
      <c r="G132" s="40"/>
      <c r="H132" s="40"/>
      <c r="I132" s="233"/>
      <c r="J132" s="40"/>
      <c r="K132" s="40"/>
      <c r="L132" s="44"/>
      <c r="M132" s="234"/>
      <c r="N132" s="235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163</v>
      </c>
      <c r="AU132" s="17" t="s">
        <v>81</v>
      </c>
    </row>
    <row r="133" s="2" customFormat="1" ht="24.15" customHeight="1">
      <c r="A133" s="38"/>
      <c r="B133" s="39"/>
      <c r="C133" s="258" t="s">
        <v>83</v>
      </c>
      <c r="D133" s="258" t="s">
        <v>248</v>
      </c>
      <c r="E133" s="259" t="s">
        <v>1062</v>
      </c>
      <c r="F133" s="260" t="s">
        <v>1063</v>
      </c>
      <c r="G133" s="261" t="s">
        <v>433</v>
      </c>
      <c r="H133" s="262">
        <v>42</v>
      </c>
      <c r="I133" s="263"/>
      <c r="J133" s="264">
        <f>ROUND(I133*H133,2)</f>
        <v>0</v>
      </c>
      <c r="K133" s="260" t="s">
        <v>1</v>
      </c>
      <c r="L133" s="265"/>
      <c r="M133" s="266" t="s">
        <v>1</v>
      </c>
      <c r="N133" s="267" t="s">
        <v>38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335</v>
      </c>
      <c r="AT133" s="229" t="s">
        <v>248</v>
      </c>
      <c r="AU133" s="229" t="s">
        <v>81</v>
      </c>
      <c r="AY133" s="17" t="s">
        <v>154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81</v>
      </c>
      <c r="BK133" s="230">
        <f>ROUND(I133*H133,2)</f>
        <v>0</v>
      </c>
      <c r="BL133" s="17" t="s">
        <v>247</v>
      </c>
      <c r="BM133" s="229" t="s">
        <v>161</v>
      </c>
    </row>
    <row r="134" s="2" customFormat="1">
      <c r="A134" s="38"/>
      <c r="B134" s="39"/>
      <c r="C134" s="40"/>
      <c r="D134" s="231" t="s">
        <v>163</v>
      </c>
      <c r="E134" s="40"/>
      <c r="F134" s="232" t="s">
        <v>1063</v>
      </c>
      <c r="G134" s="40"/>
      <c r="H134" s="40"/>
      <c r="I134" s="233"/>
      <c r="J134" s="40"/>
      <c r="K134" s="40"/>
      <c r="L134" s="44"/>
      <c r="M134" s="234"/>
      <c r="N134" s="235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163</v>
      </c>
      <c r="AU134" s="17" t="s">
        <v>81</v>
      </c>
    </row>
    <row r="135" s="2" customFormat="1" ht="24.15" customHeight="1">
      <c r="A135" s="38"/>
      <c r="B135" s="39"/>
      <c r="C135" s="258" t="s">
        <v>169</v>
      </c>
      <c r="D135" s="258" t="s">
        <v>248</v>
      </c>
      <c r="E135" s="259" t="s">
        <v>1064</v>
      </c>
      <c r="F135" s="260" t="s">
        <v>1065</v>
      </c>
      <c r="G135" s="261" t="s">
        <v>433</v>
      </c>
      <c r="H135" s="262">
        <v>66</v>
      </c>
      <c r="I135" s="263"/>
      <c r="J135" s="264">
        <f>ROUND(I135*H135,2)</f>
        <v>0</v>
      </c>
      <c r="K135" s="260" t="s">
        <v>1</v>
      </c>
      <c r="L135" s="265"/>
      <c r="M135" s="266" t="s">
        <v>1</v>
      </c>
      <c r="N135" s="267" t="s">
        <v>38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335</v>
      </c>
      <c r="AT135" s="229" t="s">
        <v>248</v>
      </c>
      <c r="AU135" s="229" t="s">
        <v>81</v>
      </c>
      <c r="AY135" s="17" t="s">
        <v>154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81</v>
      </c>
      <c r="BK135" s="230">
        <f>ROUND(I135*H135,2)</f>
        <v>0</v>
      </c>
      <c r="BL135" s="17" t="s">
        <v>247</v>
      </c>
      <c r="BM135" s="229" t="s">
        <v>188</v>
      </c>
    </row>
    <row r="136" s="2" customFormat="1">
      <c r="A136" s="38"/>
      <c r="B136" s="39"/>
      <c r="C136" s="40"/>
      <c r="D136" s="231" t="s">
        <v>163</v>
      </c>
      <c r="E136" s="40"/>
      <c r="F136" s="232" t="s">
        <v>1065</v>
      </c>
      <c r="G136" s="40"/>
      <c r="H136" s="40"/>
      <c r="I136" s="233"/>
      <c r="J136" s="40"/>
      <c r="K136" s="40"/>
      <c r="L136" s="44"/>
      <c r="M136" s="234"/>
      <c r="N136" s="23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163</v>
      </c>
      <c r="AU136" s="17" t="s">
        <v>81</v>
      </c>
    </row>
    <row r="137" s="2" customFormat="1" ht="24.15" customHeight="1">
      <c r="A137" s="38"/>
      <c r="B137" s="39"/>
      <c r="C137" s="258" t="s">
        <v>161</v>
      </c>
      <c r="D137" s="258" t="s">
        <v>248</v>
      </c>
      <c r="E137" s="259" t="s">
        <v>1066</v>
      </c>
      <c r="F137" s="260" t="s">
        <v>1067</v>
      </c>
      <c r="G137" s="261" t="s">
        <v>433</v>
      </c>
      <c r="H137" s="262">
        <v>24</v>
      </c>
      <c r="I137" s="263"/>
      <c r="J137" s="264">
        <f>ROUND(I137*H137,2)</f>
        <v>0</v>
      </c>
      <c r="K137" s="260" t="s">
        <v>1</v>
      </c>
      <c r="L137" s="265"/>
      <c r="M137" s="266" t="s">
        <v>1</v>
      </c>
      <c r="N137" s="267" t="s">
        <v>38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335</v>
      </c>
      <c r="AT137" s="229" t="s">
        <v>248</v>
      </c>
      <c r="AU137" s="229" t="s">
        <v>81</v>
      </c>
      <c r="AY137" s="17" t="s">
        <v>154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81</v>
      </c>
      <c r="BK137" s="230">
        <f>ROUND(I137*H137,2)</f>
        <v>0</v>
      </c>
      <c r="BL137" s="17" t="s">
        <v>247</v>
      </c>
      <c r="BM137" s="229" t="s">
        <v>200</v>
      </c>
    </row>
    <row r="138" s="2" customFormat="1">
      <c r="A138" s="38"/>
      <c r="B138" s="39"/>
      <c r="C138" s="40"/>
      <c r="D138" s="231" t="s">
        <v>163</v>
      </c>
      <c r="E138" s="40"/>
      <c r="F138" s="232" t="s">
        <v>1067</v>
      </c>
      <c r="G138" s="40"/>
      <c r="H138" s="40"/>
      <c r="I138" s="233"/>
      <c r="J138" s="40"/>
      <c r="K138" s="40"/>
      <c r="L138" s="44"/>
      <c r="M138" s="234"/>
      <c r="N138" s="235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163</v>
      </c>
      <c r="AU138" s="17" t="s">
        <v>81</v>
      </c>
    </row>
    <row r="139" s="2" customFormat="1" ht="24.15" customHeight="1">
      <c r="A139" s="38"/>
      <c r="B139" s="39"/>
      <c r="C139" s="258" t="s">
        <v>180</v>
      </c>
      <c r="D139" s="258" t="s">
        <v>248</v>
      </c>
      <c r="E139" s="259" t="s">
        <v>1068</v>
      </c>
      <c r="F139" s="260" t="s">
        <v>1069</v>
      </c>
      <c r="G139" s="261" t="s">
        <v>433</v>
      </c>
      <c r="H139" s="262">
        <v>36</v>
      </c>
      <c r="I139" s="263"/>
      <c r="J139" s="264">
        <f>ROUND(I139*H139,2)</f>
        <v>0</v>
      </c>
      <c r="K139" s="260" t="s">
        <v>1</v>
      </c>
      <c r="L139" s="265"/>
      <c r="M139" s="266" t="s">
        <v>1</v>
      </c>
      <c r="N139" s="267" t="s">
        <v>38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335</v>
      </c>
      <c r="AT139" s="229" t="s">
        <v>248</v>
      </c>
      <c r="AU139" s="229" t="s">
        <v>81</v>
      </c>
      <c r="AY139" s="17" t="s">
        <v>154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81</v>
      </c>
      <c r="BK139" s="230">
        <f>ROUND(I139*H139,2)</f>
        <v>0</v>
      </c>
      <c r="BL139" s="17" t="s">
        <v>247</v>
      </c>
      <c r="BM139" s="229" t="s">
        <v>108</v>
      </c>
    </row>
    <row r="140" s="2" customFormat="1">
      <c r="A140" s="38"/>
      <c r="B140" s="39"/>
      <c r="C140" s="40"/>
      <c r="D140" s="231" t="s">
        <v>163</v>
      </c>
      <c r="E140" s="40"/>
      <c r="F140" s="232" t="s">
        <v>1069</v>
      </c>
      <c r="G140" s="40"/>
      <c r="H140" s="40"/>
      <c r="I140" s="233"/>
      <c r="J140" s="40"/>
      <c r="K140" s="40"/>
      <c r="L140" s="44"/>
      <c r="M140" s="234"/>
      <c r="N140" s="235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163</v>
      </c>
      <c r="AU140" s="17" t="s">
        <v>81</v>
      </c>
    </row>
    <row r="141" s="2" customFormat="1" ht="24.15" customHeight="1">
      <c r="A141" s="38"/>
      <c r="B141" s="39"/>
      <c r="C141" s="258" t="s">
        <v>188</v>
      </c>
      <c r="D141" s="258" t="s">
        <v>248</v>
      </c>
      <c r="E141" s="259" t="s">
        <v>1070</v>
      </c>
      <c r="F141" s="260" t="s">
        <v>1071</v>
      </c>
      <c r="G141" s="261" t="s">
        <v>433</v>
      </c>
      <c r="H141" s="262">
        <v>54</v>
      </c>
      <c r="I141" s="263"/>
      <c r="J141" s="264">
        <f>ROUND(I141*H141,2)</f>
        <v>0</v>
      </c>
      <c r="K141" s="260" t="s">
        <v>1</v>
      </c>
      <c r="L141" s="265"/>
      <c r="M141" s="266" t="s">
        <v>1</v>
      </c>
      <c r="N141" s="267" t="s">
        <v>38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335</v>
      </c>
      <c r="AT141" s="229" t="s">
        <v>248</v>
      </c>
      <c r="AU141" s="229" t="s">
        <v>81</v>
      </c>
      <c r="AY141" s="17" t="s">
        <v>154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81</v>
      </c>
      <c r="BK141" s="230">
        <f>ROUND(I141*H141,2)</f>
        <v>0</v>
      </c>
      <c r="BL141" s="17" t="s">
        <v>247</v>
      </c>
      <c r="BM141" s="229" t="s">
        <v>8</v>
      </c>
    </row>
    <row r="142" s="2" customFormat="1">
      <c r="A142" s="38"/>
      <c r="B142" s="39"/>
      <c r="C142" s="40"/>
      <c r="D142" s="231" t="s">
        <v>163</v>
      </c>
      <c r="E142" s="40"/>
      <c r="F142" s="232" t="s">
        <v>1071</v>
      </c>
      <c r="G142" s="40"/>
      <c r="H142" s="40"/>
      <c r="I142" s="233"/>
      <c r="J142" s="40"/>
      <c r="K142" s="40"/>
      <c r="L142" s="44"/>
      <c r="M142" s="234"/>
      <c r="N142" s="235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163</v>
      </c>
      <c r="AU142" s="17" t="s">
        <v>81</v>
      </c>
    </row>
    <row r="143" s="2" customFormat="1" ht="24.15" customHeight="1">
      <c r="A143" s="38"/>
      <c r="B143" s="39"/>
      <c r="C143" s="258" t="s">
        <v>194</v>
      </c>
      <c r="D143" s="258" t="s">
        <v>248</v>
      </c>
      <c r="E143" s="259" t="s">
        <v>1072</v>
      </c>
      <c r="F143" s="260" t="s">
        <v>1073</v>
      </c>
      <c r="G143" s="261" t="s">
        <v>433</v>
      </c>
      <c r="H143" s="262">
        <v>24</v>
      </c>
      <c r="I143" s="263"/>
      <c r="J143" s="264">
        <f>ROUND(I143*H143,2)</f>
        <v>0</v>
      </c>
      <c r="K143" s="260" t="s">
        <v>1</v>
      </c>
      <c r="L143" s="265"/>
      <c r="M143" s="266" t="s">
        <v>1</v>
      </c>
      <c r="N143" s="267" t="s">
        <v>38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335</v>
      </c>
      <c r="AT143" s="229" t="s">
        <v>248</v>
      </c>
      <c r="AU143" s="229" t="s">
        <v>81</v>
      </c>
      <c r="AY143" s="17" t="s">
        <v>154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81</v>
      </c>
      <c r="BK143" s="230">
        <f>ROUND(I143*H143,2)</f>
        <v>0</v>
      </c>
      <c r="BL143" s="17" t="s">
        <v>247</v>
      </c>
      <c r="BM143" s="229" t="s">
        <v>236</v>
      </c>
    </row>
    <row r="144" s="2" customFormat="1">
      <c r="A144" s="38"/>
      <c r="B144" s="39"/>
      <c r="C144" s="40"/>
      <c r="D144" s="231" t="s">
        <v>163</v>
      </c>
      <c r="E144" s="40"/>
      <c r="F144" s="232" t="s">
        <v>1073</v>
      </c>
      <c r="G144" s="40"/>
      <c r="H144" s="40"/>
      <c r="I144" s="233"/>
      <c r="J144" s="40"/>
      <c r="K144" s="40"/>
      <c r="L144" s="44"/>
      <c r="M144" s="234"/>
      <c r="N144" s="235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163</v>
      </c>
      <c r="AU144" s="17" t="s">
        <v>81</v>
      </c>
    </row>
    <row r="145" s="2" customFormat="1" ht="24.15" customHeight="1">
      <c r="A145" s="38"/>
      <c r="B145" s="39"/>
      <c r="C145" s="258" t="s">
        <v>200</v>
      </c>
      <c r="D145" s="258" t="s">
        <v>248</v>
      </c>
      <c r="E145" s="259" t="s">
        <v>1074</v>
      </c>
      <c r="F145" s="260" t="s">
        <v>1075</v>
      </c>
      <c r="G145" s="261" t="s">
        <v>433</v>
      </c>
      <c r="H145" s="262">
        <v>24</v>
      </c>
      <c r="I145" s="263"/>
      <c r="J145" s="264">
        <f>ROUND(I145*H145,2)</f>
        <v>0</v>
      </c>
      <c r="K145" s="260" t="s">
        <v>1</v>
      </c>
      <c r="L145" s="265"/>
      <c r="M145" s="266" t="s">
        <v>1</v>
      </c>
      <c r="N145" s="267" t="s">
        <v>38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335</v>
      </c>
      <c r="AT145" s="229" t="s">
        <v>248</v>
      </c>
      <c r="AU145" s="229" t="s">
        <v>81</v>
      </c>
      <c r="AY145" s="17" t="s">
        <v>154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81</v>
      </c>
      <c r="BK145" s="230">
        <f>ROUND(I145*H145,2)</f>
        <v>0</v>
      </c>
      <c r="BL145" s="17" t="s">
        <v>247</v>
      </c>
      <c r="BM145" s="229" t="s">
        <v>247</v>
      </c>
    </row>
    <row r="146" s="2" customFormat="1">
      <c r="A146" s="38"/>
      <c r="B146" s="39"/>
      <c r="C146" s="40"/>
      <c r="D146" s="231" t="s">
        <v>163</v>
      </c>
      <c r="E146" s="40"/>
      <c r="F146" s="232" t="s">
        <v>1075</v>
      </c>
      <c r="G146" s="40"/>
      <c r="H146" s="40"/>
      <c r="I146" s="233"/>
      <c r="J146" s="40"/>
      <c r="K146" s="40"/>
      <c r="L146" s="44"/>
      <c r="M146" s="234"/>
      <c r="N146" s="235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163</v>
      </c>
      <c r="AU146" s="17" t="s">
        <v>81</v>
      </c>
    </row>
    <row r="147" s="2" customFormat="1" ht="24.15" customHeight="1">
      <c r="A147" s="38"/>
      <c r="B147" s="39"/>
      <c r="C147" s="258" t="s">
        <v>207</v>
      </c>
      <c r="D147" s="258" t="s">
        <v>248</v>
      </c>
      <c r="E147" s="259" t="s">
        <v>1076</v>
      </c>
      <c r="F147" s="260" t="s">
        <v>1077</v>
      </c>
      <c r="G147" s="261" t="s">
        <v>433</v>
      </c>
      <c r="H147" s="262">
        <v>66</v>
      </c>
      <c r="I147" s="263"/>
      <c r="J147" s="264">
        <f>ROUND(I147*H147,2)</f>
        <v>0</v>
      </c>
      <c r="K147" s="260" t="s">
        <v>1</v>
      </c>
      <c r="L147" s="265"/>
      <c r="M147" s="266" t="s">
        <v>1</v>
      </c>
      <c r="N147" s="267" t="s">
        <v>38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335</v>
      </c>
      <c r="AT147" s="229" t="s">
        <v>248</v>
      </c>
      <c r="AU147" s="229" t="s">
        <v>81</v>
      </c>
      <c r="AY147" s="17" t="s">
        <v>154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81</v>
      </c>
      <c r="BK147" s="230">
        <f>ROUND(I147*H147,2)</f>
        <v>0</v>
      </c>
      <c r="BL147" s="17" t="s">
        <v>247</v>
      </c>
      <c r="BM147" s="229" t="s">
        <v>258</v>
      </c>
    </row>
    <row r="148" s="2" customFormat="1">
      <c r="A148" s="38"/>
      <c r="B148" s="39"/>
      <c r="C148" s="40"/>
      <c r="D148" s="231" t="s">
        <v>163</v>
      </c>
      <c r="E148" s="40"/>
      <c r="F148" s="232" t="s">
        <v>1077</v>
      </c>
      <c r="G148" s="40"/>
      <c r="H148" s="40"/>
      <c r="I148" s="233"/>
      <c r="J148" s="40"/>
      <c r="K148" s="40"/>
      <c r="L148" s="44"/>
      <c r="M148" s="234"/>
      <c r="N148" s="235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163</v>
      </c>
      <c r="AU148" s="17" t="s">
        <v>81</v>
      </c>
    </row>
    <row r="149" s="2" customFormat="1" ht="21.75" customHeight="1">
      <c r="A149" s="38"/>
      <c r="B149" s="39"/>
      <c r="C149" s="258" t="s">
        <v>108</v>
      </c>
      <c r="D149" s="258" t="s">
        <v>248</v>
      </c>
      <c r="E149" s="259" t="s">
        <v>1078</v>
      </c>
      <c r="F149" s="260" t="s">
        <v>1079</v>
      </c>
      <c r="G149" s="261" t="s">
        <v>649</v>
      </c>
      <c r="H149" s="262">
        <v>14</v>
      </c>
      <c r="I149" s="263"/>
      <c r="J149" s="264">
        <f>ROUND(I149*H149,2)</f>
        <v>0</v>
      </c>
      <c r="K149" s="260" t="s">
        <v>1</v>
      </c>
      <c r="L149" s="265"/>
      <c r="M149" s="266" t="s">
        <v>1</v>
      </c>
      <c r="N149" s="267" t="s">
        <v>38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335</v>
      </c>
      <c r="AT149" s="229" t="s">
        <v>248</v>
      </c>
      <c r="AU149" s="229" t="s">
        <v>81</v>
      </c>
      <c r="AY149" s="17" t="s">
        <v>154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81</v>
      </c>
      <c r="BK149" s="230">
        <f>ROUND(I149*H149,2)</f>
        <v>0</v>
      </c>
      <c r="BL149" s="17" t="s">
        <v>247</v>
      </c>
      <c r="BM149" s="229" t="s">
        <v>267</v>
      </c>
    </row>
    <row r="150" s="2" customFormat="1">
      <c r="A150" s="38"/>
      <c r="B150" s="39"/>
      <c r="C150" s="40"/>
      <c r="D150" s="231" t="s">
        <v>163</v>
      </c>
      <c r="E150" s="40"/>
      <c r="F150" s="232" t="s">
        <v>1079</v>
      </c>
      <c r="G150" s="40"/>
      <c r="H150" s="40"/>
      <c r="I150" s="233"/>
      <c r="J150" s="40"/>
      <c r="K150" s="40"/>
      <c r="L150" s="44"/>
      <c r="M150" s="234"/>
      <c r="N150" s="23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163</v>
      </c>
      <c r="AU150" s="17" t="s">
        <v>81</v>
      </c>
    </row>
    <row r="151" s="2" customFormat="1" ht="24.15" customHeight="1">
      <c r="A151" s="38"/>
      <c r="B151" s="39"/>
      <c r="C151" s="258" t="s">
        <v>111</v>
      </c>
      <c r="D151" s="258" t="s">
        <v>248</v>
      </c>
      <c r="E151" s="259" t="s">
        <v>1080</v>
      </c>
      <c r="F151" s="260" t="s">
        <v>1081</v>
      </c>
      <c r="G151" s="261" t="s">
        <v>433</v>
      </c>
      <c r="H151" s="262">
        <v>30</v>
      </c>
      <c r="I151" s="263"/>
      <c r="J151" s="264">
        <f>ROUND(I151*H151,2)</f>
        <v>0</v>
      </c>
      <c r="K151" s="260" t="s">
        <v>1</v>
      </c>
      <c r="L151" s="265"/>
      <c r="M151" s="266" t="s">
        <v>1</v>
      </c>
      <c r="N151" s="267" t="s">
        <v>38</v>
      </c>
      <c r="O151" s="91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335</v>
      </c>
      <c r="AT151" s="229" t="s">
        <v>248</v>
      </c>
      <c r="AU151" s="229" t="s">
        <v>81</v>
      </c>
      <c r="AY151" s="17" t="s">
        <v>154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81</v>
      </c>
      <c r="BK151" s="230">
        <f>ROUND(I151*H151,2)</f>
        <v>0</v>
      </c>
      <c r="BL151" s="17" t="s">
        <v>247</v>
      </c>
      <c r="BM151" s="229" t="s">
        <v>277</v>
      </c>
    </row>
    <row r="152" s="2" customFormat="1">
      <c r="A152" s="38"/>
      <c r="B152" s="39"/>
      <c r="C152" s="40"/>
      <c r="D152" s="231" t="s">
        <v>163</v>
      </c>
      <c r="E152" s="40"/>
      <c r="F152" s="232" t="s">
        <v>1081</v>
      </c>
      <c r="G152" s="40"/>
      <c r="H152" s="40"/>
      <c r="I152" s="233"/>
      <c r="J152" s="40"/>
      <c r="K152" s="40"/>
      <c r="L152" s="44"/>
      <c r="M152" s="234"/>
      <c r="N152" s="235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163</v>
      </c>
      <c r="AU152" s="17" t="s">
        <v>81</v>
      </c>
    </row>
    <row r="153" s="2" customFormat="1" ht="24.15" customHeight="1">
      <c r="A153" s="38"/>
      <c r="B153" s="39"/>
      <c r="C153" s="258" t="s">
        <v>8</v>
      </c>
      <c r="D153" s="258" t="s">
        <v>248</v>
      </c>
      <c r="E153" s="259" t="s">
        <v>1082</v>
      </c>
      <c r="F153" s="260" t="s">
        <v>1083</v>
      </c>
      <c r="G153" s="261" t="s">
        <v>433</v>
      </c>
      <c r="H153" s="262">
        <v>42</v>
      </c>
      <c r="I153" s="263"/>
      <c r="J153" s="264">
        <f>ROUND(I153*H153,2)</f>
        <v>0</v>
      </c>
      <c r="K153" s="260" t="s">
        <v>1</v>
      </c>
      <c r="L153" s="265"/>
      <c r="M153" s="266" t="s">
        <v>1</v>
      </c>
      <c r="N153" s="267" t="s">
        <v>38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335</v>
      </c>
      <c r="AT153" s="229" t="s">
        <v>248</v>
      </c>
      <c r="AU153" s="229" t="s">
        <v>81</v>
      </c>
      <c r="AY153" s="17" t="s">
        <v>154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81</v>
      </c>
      <c r="BK153" s="230">
        <f>ROUND(I153*H153,2)</f>
        <v>0</v>
      </c>
      <c r="BL153" s="17" t="s">
        <v>247</v>
      </c>
      <c r="BM153" s="229" t="s">
        <v>288</v>
      </c>
    </row>
    <row r="154" s="2" customFormat="1">
      <c r="A154" s="38"/>
      <c r="B154" s="39"/>
      <c r="C154" s="40"/>
      <c r="D154" s="231" t="s">
        <v>163</v>
      </c>
      <c r="E154" s="40"/>
      <c r="F154" s="232" t="s">
        <v>1083</v>
      </c>
      <c r="G154" s="40"/>
      <c r="H154" s="40"/>
      <c r="I154" s="233"/>
      <c r="J154" s="40"/>
      <c r="K154" s="40"/>
      <c r="L154" s="44"/>
      <c r="M154" s="234"/>
      <c r="N154" s="235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163</v>
      </c>
      <c r="AU154" s="17" t="s">
        <v>81</v>
      </c>
    </row>
    <row r="155" s="2" customFormat="1" ht="21.75" customHeight="1">
      <c r="A155" s="38"/>
      <c r="B155" s="39"/>
      <c r="C155" s="258" t="s">
        <v>231</v>
      </c>
      <c r="D155" s="258" t="s">
        <v>248</v>
      </c>
      <c r="E155" s="259" t="s">
        <v>1084</v>
      </c>
      <c r="F155" s="260" t="s">
        <v>1085</v>
      </c>
      <c r="G155" s="261" t="s">
        <v>1086</v>
      </c>
      <c r="H155" s="262">
        <v>1</v>
      </c>
      <c r="I155" s="263"/>
      <c r="J155" s="264">
        <f>ROUND(I155*H155,2)</f>
        <v>0</v>
      </c>
      <c r="K155" s="260" t="s">
        <v>1</v>
      </c>
      <c r="L155" s="265"/>
      <c r="M155" s="266" t="s">
        <v>1</v>
      </c>
      <c r="N155" s="267" t="s">
        <v>38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335</v>
      </c>
      <c r="AT155" s="229" t="s">
        <v>248</v>
      </c>
      <c r="AU155" s="229" t="s">
        <v>81</v>
      </c>
      <c r="AY155" s="17" t="s">
        <v>154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81</v>
      </c>
      <c r="BK155" s="230">
        <f>ROUND(I155*H155,2)</f>
        <v>0</v>
      </c>
      <c r="BL155" s="17" t="s">
        <v>247</v>
      </c>
      <c r="BM155" s="229" t="s">
        <v>300</v>
      </c>
    </row>
    <row r="156" s="2" customFormat="1">
      <c r="A156" s="38"/>
      <c r="B156" s="39"/>
      <c r="C156" s="40"/>
      <c r="D156" s="231" t="s">
        <v>163</v>
      </c>
      <c r="E156" s="40"/>
      <c r="F156" s="232" t="s">
        <v>1085</v>
      </c>
      <c r="G156" s="40"/>
      <c r="H156" s="40"/>
      <c r="I156" s="233"/>
      <c r="J156" s="40"/>
      <c r="K156" s="40"/>
      <c r="L156" s="44"/>
      <c r="M156" s="234"/>
      <c r="N156" s="235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163</v>
      </c>
      <c r="AU156" s="17" t="s">
        <v>81</v>
      </c>
    </row>
    <row r="157" s="2" customFormat="1" ht="33" customHeight="1">
      <c r="A157" s="38"/>
      <c r="B157" s="39"/>
      <c r="C157" s="218" t="s">
        <v>236</v>
      </c>
      <c r="D157" s="218" t="s">
        <v>156</v>
      </c>
      <c r="E157" s="219" t="s">
        <v>1087</v>
      </c>
      <c r="F157" s="220" t="s">
        <v>1088</v>
      </c>
      <c r="G157" s="221" t="s">
        <v>433</v>
      </c>
      <c r="H157" s="222">
        <v>168</v>
      </c>
      <c r="I157" s="223"/>
      <c r="J157" s="224">
        <f>ROUND(I157*H157,2)</f>
        <v>0</v>
      </c>
      <c r="K157" s="220" t="s">
        <v>1</v>
      </c>
      <c r="L157" s="44"/>
      <c r="M157" s="225" t="s">
        <v>1</v>
      </c>
      <c r="N157" s="226" t="s">
        <v>38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247</v>
      </c>
      <c r="AT157" s="229" t="s">
        <v>156</v>
      </c>
      <c r="AU157" s="229" t="s">
        <v>81</v>
      </c>
      <c r="AY157" s="17" t="s">
        <v>154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81</v>
      </c>
      <c r="BK157" s="230">
        <f>ROUND(I157*H157,2)</f>
        <v>0</v>
      </c>
      <c r="BL157" s="17" t="s">
        <v>247</v>
      </c>
      <c r="BM157" s="229" t="s">
        <v>310</v>
      </c>
    </row>
    <row r="158" s="2" customFormat="1">
      <c r="A158" s="38"/>
      <c r="B158" s="39"/>
      <c r="C158" s="40"/>
      <c r="D158" s="231" t="s">
        <v>163</v>
      </c>
      <c r="E158" s="40"/>
      <c r="F158" s="232" t="s">
        <v>1088</v>
      </c>
      <c r="G158" s="40"/>
      <c r="H158" s="40"/>
      <c r="I158" s="233"/>
      <c r="J158" s="40"/>
      <c r="K158" s="40"/>
      <c r="L158" s="44"/>
      <c r="M158" s="234"/>
      <c r="N158" s="235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163</v>
      </c>
      <c r="AU158" s="17" t="s">
        <v>81</v>
      </c>
    </row>
    <row r="159" s="2" customFormat="1" ht="33" customHeight="1">
      <c r="A159" s="38"/>
      <c r="B159" s="39"/>
      <c r="C159" s="218" t="s">
        <v>241</v>
      </c>
      <c r="D159" s="218" t="s">
        <v>156</v>
      </c>
      <c r="E159" s="219" t="s">
        <v>1089</v>
      </c>
      <c r="F159" s="220" t="s">
        <v>1090</v>
      </c>
      <c r="G159" s="221" t="s">
        <v>433</v>
      </c>
      <c r="H159" s="222">
        <v>78</v>
      </c>
      <c r="I159" s="223"/>
      <c r="J159" s="224">
        <f>ROUND(I159*H159,2)</f>
        <v>0</v>
      </c>
      <c r="K159" s="220" t="s">
        <v>1</v>
      </c>
      <c r="L159" s="44"/>
      <c r="M159" s="225" t="s">
        <v>1</v>
      </c>
      <c r="N159" s="226" t="s">
        <v>38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247</v>
      </c>
      <c r="AT159" s="229" t="s">
        <v>156</v>
      </c>
      <c r="AU159" s="229" t="s">
        <v>81</v>
      </c>
      <c r="AY159" s="17" t="s">
        <v>154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81</v>
      </c>
      <c r="BK159" s="230">
        <f>ROUND(I159*H159,2)</f>
        <v>0</v>
      </c>
      <c r="BL159" s="17" t="s">
        <v>247</v>
      </c>
      <c r="BM159" s="229" t="s">
        <v>322</v>
      </c>
    </row>
    <row r="160" s="2" customFormat="1">
      <c r="A160" s="38"/>
      <c r="B160" s="39"/>
      <c r="C160" s="40"/>
      <c r="D160" s="231" t="s">
        <v>163</v>
      </c>
      <c r="E160" s="40"/>
      <c r="F160" s="232" t="s">
        <v>1090</v>
      </c>
      <c r="G160" s="40"/>
      <c r="H160" s="40"/>
      <c r="I160" s="233"/>
      <c r="J160" s="40"/>
      <c r="K160" s="40"/>
      <c r="L160" s="44"/>
      <c r="M160" s="234"/>
      <c r="N160" s="235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163</v>
      </c>
      <c r="AU160" s="17" t="s">
        <v>81</v>
      </c>
    </row>
    <row r="161" s="2" customFormat="1" ht="33" customHeight="1">
      <c r="A161" s="38"/>
      <c r="B161" s="39"/>
      <c r="C161" s="218" t="s">
        <v>247</v>
      </c>
      <c r="D161" s="218" t="s">
        <v>156</v>
      </c>
      <c r="E161" s="219" t="s">
        <v>1091</v>
      </c>
      <c r="F161" s="220" t="s">
        <v>1092</v>
      </c>
      <c r="G161" s="221" t="s">
        <v>433</v>
      </c>
      <c r="H161" s="222">
        <v>24</v>
      </c>
      <c r="I161" s="223"/>
      <c r="J161" s="224">
        <f>ROUND(I161*H161,2)</f>
        <v>0</v>
      </c>
      <c r="K161" s="220" t="s">
        <v>1</v>
      </c>
      <c r="L161" s="44"/>
      <c r="M161" s="225" t="s">
        <v>1</v>
      </c>
      <c r="N161" s="226" t="s">
        <v>38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247</v>
      </c>
      <c r="AT161" s="229" t="s">
        <v>156</v>
      </c>
      <c r="AU161" s="229" t="s">
        <v>81</v>
      </c>
      <c r="AY161" s="17" t="s">
        <v>154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81</v>
      </c>
      <c r="BK161" s="230">
        <f>ROUND(I161*H161,2)</f>
        <v>0</v>
      </c>
      <c r="BL161" s="17" t="s">
        <v>247</v>
      </c>
      <c r="BM161" s="229" t="s">
        <v>335</v>
      </c>
    </row>
    <row r="162" s="2" customFormat="1">
      <c r="A162" s="38"/>
      <c r="B162" s="39"/>
      <c r="C162" s="40"/>
      <c r="D162" s="231" t="s">
        <v>163</v>
      </c>
      <c r="E162" s="40"/>
      <c r="F162" s="232" t="s">
        <v>1092</v>
      </c>
      <c r="G162" s="40"/>
      <c r="H162" s="40"/>
      <c r="I162" s="233"/>
      <c r="J162" s="40"/>
      <c r="K162" s="40"/>
      <c r="L162" s="44"/>
      <c r="M162" s="234"/>
      <c r="N162" s="235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163</v>
      </c>
      <c r="AU162" s="17" t="s">
        <v>81</v>
      </c>
    </row>
    <row r="163" s="2" customFormat="1" ht="33" customHeight="1">
      <c r="A163" s="38"/>
      <c r="B163" s="39"/>
      <c r="C163" s="218" t="s">
        <v>252</v>
      </c>
      <c r="D163" s="218" t="s">
        <v>156</v>
      </c>
      <c r="E163" s="219" t="s">
        <v>1093</v>
      </c>
      <c r="F163" s="220" t="s">
        <v>1094</v>
      </c>
      <c r="G163" s="221" t="s">
        <v>433</v>
      </c>
      <c r="H163" s="222">
        <v>52</v>
      </c>
      <c r="I163" s="223"/>
      <c r="J163" s="224">
        <f>ROUND(I163*H163,2)</f>
        <v>0</v>
      </c>
      <c r="K163" s="220" t="s">
        <v>1</v>
      </c>
      <c r="L163" s="44"/>
      <c r="M163" s="225" t="s">
        <v>1</v>
      </c>
      <c r="N163" s="226" t="s">
        <v>38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247</v>
      </c>
      <c r="AT163" s="229" t="s">
        <v>156</v>
      </c>
      <c r="AU163" s="229" t="s">
        <v>81</v>
      </c>
      <c r="AY163" s="17" t="s">
        <v>154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81</v>
      </c>
      <c r="BK163" s="230">
        <f>ROUND(I163*H163,2)</f>
        <v>0</v>
      </c>
      <c r="BL163" s="17" t="s">
        <v>247</v>
      </c>
      <c r="BM163" s="229" t="s">
        <v>345</v>
      </c>
    </row>
    <row r="164" s="2" customFormat="1">
      <c r="A164" s="38"/>
      <c r="B164" s="39"/>
      <c r="C164" s="40"/>
      <c r="D164" s="231" t="s">
        <v>163</v>
      </c>
      <c r="E164" s="40"/>
      <c r="F164" s="232" t="s">
        <v>1094</v>
      </c>
      <c r="G164" s="40"/>
      <c r="H164" s="40"/>
      <c r="I164" s="233"/>
      <c r="J164" s="40"/>
      <c r="K164" s="40"/>
      <c r="L164" s="44"/>
      <c r="M164" s="234"/>
      <c r="N164" s="235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163</v>
      </c>
      <c r="AU164" s="17" t="s">
        <v>81</v>
      </c>
    </row>
    <row r="165" s="2" customFormat="1" ht="24.15" customHeight="1">
      <c r="A165" s="38"/>
      <c r="B165" s="39"/>
      <c r="C165" s="218" t="s">
        <v>258</v>
      </c>
      <c r="D165" s="218" t="s">
        <v>156</v>
      </c>
      <c r="E165" s="219" t="s">
        <v>1095</v>
      </c>
      <c r="F165" s="220" t="s">
        <v>1096</v>
      </c>
      <c r="G165" s="221" t="s">
        <v>433</v>
      </c>
      <c r="H165" s="222">
        <v>72</v>
      </c>
      <c r="I165" s="223"/>
      <c r="J165" s="224">
        <f>ROUND(I165*H165,2)</f>
        <v>0</v>
      </c>
      <c r="K165" s="220" t="s">
        <v>1</v>
      </c>
      <c r="L165" s="44"/>
      <c r="M165" s="225" t="s">
        <v>1</v>
      </c>
      <c r="N165" s="226" t="s">
        <v>38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247</v>
      </c>
      <c r="AT165" s="229" t="s">
        <v>156</v>
      </c>
      <c r="AU165" s="229" t="s">
        <v>81</v>
      </c>
      <c r="AY165" s="17" t="s">
        <v>154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81</v>
      </c>
      <c r="BK165" s="230">
        <f>ROUND(I165*H165,2)</f>
        <v>0</v>
      </c>
      <c r="BL165" s="17" t="s">
        <v>247</v>
      </c>
      <c r="BM165" s="229" t="s">
        <v>355</v>
      </c>
    </row>
    <row r="166" s="2" customFormat="1">
      <c r="A166" s="38"/>
      <c r="B166" s="39"/>
      <c r="C166" s="40"/>
      <c r="D166" s="231" t="s">
        <v>163</v>
      </c>
      <c r="E166" s="40"/>
      <c r="F166" s="232" t="s">
        <v>1096</v>
      </c>
      <c r="G166" s="40"/>
      <c r="H166" s="40"/>
      <c r="I166" s="233"/>
      <c r="J166" s="40"/>
      <c r="K166" s="40"/>
      <c r="L166" s="44"/>
      <c r="M166" s="234"/>
      <c r="N166" s="235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163</v>
      </c>
      <c r="AU166" s="17" t="s">
        <v>81</v>
      </c>
    </row>
    <row r="167" s="2" customFormat="1" ht="24.15" customHeight="1">
      <c r="A167" s="38"/>
      <c r="B167" s="39"/>
      <c r="C167" s="258" t="s">
        <v>262</v>
      </c>
      <c r="D167" s="258" t="s">
        <v>248</v>
      </c>
      <c r="E167" s="259" t="s">
        <v>1097</v>
      </c>
      <c r="F167" s="260" t="s">
        <v>1098</v>
      </c>
      <c r="G167" s="261" t="s">
        <v>649</v>
      </c>
      <c r="H167" s="262">
        <v>13</v>
      </c>
      <c r="I167" s="263"/>
      <c r="J167" s="264">
        <f>ROUND(I167*H167,2)</f>
        <v>0</v>
      </c>
      <c r="K167" s="260" t="s">
        <v>1</v>
      </c>
      <c r="L167" s="265"/>
      <c r="M167" s="266" t="s">
        <v>1</v>
      </c>
      <c r="N167" s="267" t="s">
        <v>38</v>
      </c>
      <c r="O167" s="91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335</v>
      </c>
      <c r="AT167" s="229" t="s">
        <v>248</v>
      </c>
      <c r="AU167" s="229" t="s">
        <v>81</v>
      </c>
      <c r="AY167" s="17" t="s">
        <v>154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81</v>
      </c>
      <c r="BK167" s="230">
        <f>ROUND(I167*H167,2)</f>
        <v>0</v>
      </c>
      <c r="BL167" s="17" t="s">
        <v>247</v>
      </c>
      <c r="BM167" s="229" t="s">
        <v>366</v>
      </c>
    </row>
    <row r="168" s="2" customFormat="1">
      <c r="A168" s="38"/>
      <c r="B168" s="39"/>
      <c r="C168" s="40"/>
      <c r="D168" s="231" t="s">
        <v>163</v>
      </c>
      <c r="E168" s="40"/>
      <c r="F168" s="232" t="s">
        <v>1098</v>
      </c>
      <c r="G168" s="40"/>
      <c r="H168" s="40"/>
      <c r="I168" s="233"/>
      <c r="J168" s="40"/>
      <c r="K168" s="40"/>
      <c r="L168" s="44"/>
      <c r="M168" s="234"/>
      <c r="N168" s="235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163</v>
      </c>
      <c r="AU168" s="17" t="s">
        <v>81</v>
      </c>
    </row>
    <row r="169" s="2" customFormat="1" ht="24.15" customHeight="1">
      <c r="A169" s="38"/>
      <c r="B169" s="39"/>
      <c r="C169" s="258" t="s">
        <v>267</v>
      </c>
      <c r="D169" s="258" t="s">
        <v>248</v>
      </c>
      <c r="E169" s="259" t="s">
        <v>1099</v>
      </c>
      <c r="F169" s="260" t="s">
        <v>1100</v>
      </c>
      <c r="G169" s="261" t="s">
        <v>649</v>
      </c>
      <c r="H169" s="262">
        <v>18</v>
      </c>
      <c r="I169" s="263"/>
      <c r="J169" s="264">
        <f>ROUND(I169*H169,2)</f>
        <v>0</v>
      </c>
      <c r="K169" s="260" t="s">
        <v>1</v>
      </c>
      <c r="L169" s="265"/>
      <c r="M169" s="266" t="s">
        <v>1</v>
      </c>
      <c r="N169" s="267" t="s">
        <v>38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335</v>
      </c>
      <c r="AT169" s="229" t="s">
        <v>248</v>
      </c>
      <c r="AU169" s="229" t="s">
        <v>81</v>
      </c>
      <c r="AY169" s="17" t="s">
        <v>154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81</v>
      </c>
      <c r="BK169" s="230">
        <f>ROUND(I169*H169,2)</f>
        <v>0</v>
      </c>
      <c r="BL169" s="17" t="s">
        <v>247</v>
      </c>
      <c r="BM169" s="229" t="s">
        <v>379</v>
      </c>
    </row>
    <row r="170" s="2" customFormat="1">
      <c r="A170" s="38"/>
      <c r="B170" s="39"/>
      <c r="C170" s="40"/>
      <c r="D170" s="231" t="s">
        <v>163</v>
      </c>
      <c r="E170" s="40"/>
      <c r="F170" s="232" t="s">
        <v>1100</v>
      </c>
      <c r="G170" s="40"/>
      <c r="H170" s="40"/>
      <c r="I170" s="233"/>
      <c r="J170" s="40"/>
      <c r="K170" s="40"/>
      <c r="L170" s="44"/>
      <c r="M170" s="234"/>
      <c r="N170" s="235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163</v>
      </c>
      <c r="AU170" s="17" t="s">
        <v>81</v>
      </c>
    </row>
    <row r="171" s="2" customFormat="1" ht="24.15" customHeight="1">
      <c r="A171" s="38"/>
      <c r="B171" s="39"/>
      <c r="C171" s="258" t="s">
        <v>7</v>
      </c>
      <c r="D171" s="258" t="s">
        <v>248</v>
      </c>
      <c r="E171" s="259" t="s">
        <v>1101</v>
      </c>
      <c r="F171" s="260" t="s">
        <v>1102</v>
      </c>
      <c r="G171" s="261" t="s">
        <v>649</v>
      </c>
      <c r="H171" s="262">
        <v>22</v>
      </c>
      <c r="I171" s="263"/>
      <c r="J171" s="264">
        <f>ROUND(I171*H171,2)</f>
        <v>0</v>
      </c>
      <c r="K171" s="260" t="s">
        <v>1</v>
      </c>
      <c r="L171" s="265"/>
      <c r="M171" s="266" t="s">
        <v>1</v>
      </c>
      <c r="N171" s="267" t="s">
        <v>38</v>
      </c>
      <c r="O171" s="91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335</v>
      </c>
      <c r="AT171" s="229" t="s">
        <v>248</v>
      </c>
      <c r="AU171" s="229" t="s">
        <v>81</v>
      </c>
      <c r="AY171" s="17" t="s">
        <v>154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81</v>
      </c>
      <c r="BK171" s="230">
        <f>ROUND(I171*H171,2)</f>
        <v>0</v>
      </c>
      <c r="BL171" s="17" t="s">
        <v>247</v>
      </c>
      <c r="BM171" s="229" t="s">
        <v>391</v>
      </c>
    </row>
    <row r="172" s="2" customFormat="1">
      <c r="A172" s="38"/>
      <c r="B172" s="39"/>
      <c r="C172" s="40"/>
      <c r="D172" s="231" t="s">
        <v>163</v>
      </c>
      <c r="E172" s="40"/>
      <c r="F172" s="232" t="s">
        <v>1102</v>
      </c>
      <c r="G172" s="40"/>
      <c r="H172" s="40"/>
      <c r="I172" s="233"/>
      <c r="J172" s="40"/>
      <c r="K172" s="40"/>
      <c r="L172" s="44"/>
      <c r="M172" s="234"/>
      <c r="N172" s="235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163</v>
      </c>
      <c r="AU172" s="17" t="s">
        <v>81</v>
      </c>
    </row>
    <row r="173" s="2" customFormat="1" ht="24.15" customHeight="1">
      <c r="A173" s="38"/>
      <c r="B173" s="39"/>
      <c r="C173" s="258" t="s">
        <v>277</v>
      </c>
      <c r="D173" s="258" t="s">
        <v>248</v>
      </c>
      <c r="E173" s="259" t="s">
        <v>1103</v>
      </c>
      <c r="F173" s="260" t="s">
        <v>1104</v>
      </c>
      <c r="G173" s="261" t="s">
        <v>649</v>
      </c>
      <c r="H173" s="262">
        <v>9</v>
      </c>
      <c r="I173" s="263"/>
      <c r="J173" s="264">
        <f>ROUND(I173*H173,2)</f>
        <v>0</v>
      </c>
      <c r="K173" s="260" t="s">
        <v>1</v>
      </c>
      <c r="L173" s="265"/>
      <c r="M173" s="266" t="s">
        <v>1</v>
      </c>
      <c r="N173" s="267" t="s">
        <v>38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335</v>
      </c>
      <c r="AT173" s="229" t="s">
        <v>248</v>
      </c>
      <c r="AU173" s="229" t="s">
        <v>81</v>
      </c>
      <c r="AY173" s="17" t="s">
        <v>154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81</v>
      </c>
      <c r="BK173" s="230">
        <f>ROUND(I173*H173,2)</f>
        <v>0</v>
      </c>
      <c r="BL173" s="17" t="s">
        <v>247</v>
      </c>
      <c r="BM173" s="229" t="s">
        <v>401</v>
      </c>
    </row>
    <row r="174" s="2" customFormat="1">
      <c r="A174" s="38"/>
      <c r="B174" s="39"/>
      <c r="C174" s="40"/>
      <c r="D174" s="231" t="s">
        <v>163</v>
      </c>
      <c r="E174" s="40"/>
      <c r="F174" s="232" t="s">
        <v>1104</v>
      </c>
      <c r="G174" s="40"/>
      <c r="H174" s="40"/>
      <c r="I174" s="233"/>
      <c r="J174" s="40"/>
      <c r="K174" s="40"/>
      <c r="L174" s="44"/>
      <c r="M174" s="234"/>
      <c r="N174" s="235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163</v>
      </c>
      <c r="AU174" s="17" t="s">
        <v>81</v>
      </c>
    </row>
    <row r="175" s="2" customFormat="1" ht="24.15" customHeight="1">
      <c r="A175" s="38"/>
      <c r="B175" s="39"/>
      <c r="C175" s="258" t="s">
        <v>282</v>
      </c>
      <c r="D175" s="258" t="s">
        <v>248</v>
      </c>
      <c r="E175" s="259" t="s">
        <v>1105</v>
      </c>
      <c r="F175" s="260" t="s">
        <v>1106</v>
      </c>
      <c r="G175" s="261" t="s">
        <v>649</v>
      </c>
      <c r="H175" s="262">
        <v>3</v>
      </c>
      <c r="I175" s="263"/>
      <c r="J175" s="264">
        <f>ROUND(I175*H175,2)</f>
        <v>0</v>
      </c>
      <c r="K175" s="260" t="s">
        <v>1</v>
      </c>
      <c r="L175" s="265"/>
      <c r="M175" s="266" t="s">
        <v>1</v>
      </c>
      <c r="N175" s="267" t="s">
        <v>38</v>
      </c>
      <c r="O175" s="91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335</v>
      </c>
      <c r="AT175" s="229" t="s">
        <v>248</v>
      </c>
      <c r="AU175" s="229" t="s">
        <v>81</v>
      </c>
      <c r="AY175" s="17" t="s">
        <v>154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81</v>
      </c>
      <c r="BK175" s="230">
        <f>ROUND(I175*H175,2)</f>
        <v>0</v>
      </c>
      <c r="BL175" s="17" t="s">
        <v>247</v>
      </c>
      <c r="BM175" s="229" t="s">
        <v>412</v>
      </c>
    </row>
    <row r="176" s="2" customFormat="1">
      <c r="A176" s="38"/>
      <c r="B176" s="39"/>
      <c r="C176" s="40"/>
      <c r="D176" s="231" t="s">
        <v>163</v>
      </c>
      <c r="E176" s="40"/>
      <c r="F176" s="232" t="s">
        <v>1106</v>
      </c>
      <c r="G176" s="40"/>
      <c r="H176" s="40"/>
      <c r="I176" s="233"/>
      <c r="J176" s="40"/>
      <c r="K176" s="40"/>
      <c r="L176" s="44"/>
      <c r="M176" s="234"/>
      <c r="N176" s="235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163</v>
      </c>
      <c r="AU176" s="17" t="s">
        <v>81</v>
      </c>
    </row>
    <row r="177" s="2" customFormat="1" ht="24.15" customHeight="1">
      <c r="A177" s="38"/>
      <c r="B177" s="39"/>
      <c r="C177" s="258" t="s">
        <v>288</v>
      </c>
      <c r="D177" s="258" t="s">
        <v>248</v>
      </c>
      <c r="E177" s="259" t="s">
        <v>1107</v>
      </c>
      <c r="F177" s="260" t="s">
        <v>1108</v>
      </c>
      <c r="G177" s="261" t="s">
        <v>649</v>
      </c>
      <c r="H177" s="262">
        <v>10</v>
      </c>
      <c r="I177" s="263"/>
      <c r="J177" s="264">
        <f>ROUND(I177*H177,2)</f>
        <v>0</v>
      </c>
      <c r="K177" s="260" t="s">
        <v>1</v>
      </c>
      <c r="L177" s="265"/>
      <c r="M177" s="266" t="s">
        <v>1</v>
      </c>
      <c r="N177" s="267" t="s">
        <v>38</v>
      </c>
      <c r="O177" s="91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335</v>
      </c>
      <c r="AT177" s="229" t="s">
        <v>248</v>
      </c>
      <c r="AU177" s="229" t="s">
        <v>81</v>
      </c>
      <c r="AY177" s="17" t="s">
        <v>154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81</v>
      </c>
      <c r="BK177" s="230">
        <f>ROUND(I177*H177,2)</f>
        <v>0</v>
      </c>
      <c r="BL177" s="17" t="s">
        <v>247</v>
      </c>
      <c r="BM177" s="229" t="s">
        <v>424</v>
      </c>
    </row>
    <row r="178" s="2" customFormat="1">
      <c r="A178" s="38"/>
      <c r="B178" s="39"/>
      <c r="C178" s="40"/>
      <c r="D178" s="231" t="s">
        <v>163</v>
      </c>
      <c r="E178" s="40"/>
      <c r="F178" s="232" t="s">
        <v>1108</v>
      </c>
      <c r="G178" s="40"/>
      <c r="H178" s="40"/>
      <c r="I178" s="233"/>
      <c r="J178" s="40"/>
      <c r="K178" s="40"/>
      <c r="L178" s="44"/>
      <c r="M178" s="234"/>
      <c r="N178" s="235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163</v>
      </c>
      <c r="AU178" s="17" t="s">
        <v>81</v>
      </c>
    </row>
    <row r="179" s="2" customFormat="1" ht="16.5" customHeight="1">
      <c r="A179" s="38"/>
      <c r="B179" s="39"/>
      <c r="C179" s="258" t="s">
        <v>294</v>
      </c>
      <c r="D179" s="258" t="s">
        <v>248</v>
      </c>
      <c r="E179" s="259" t="s">
        <v>1109</v>
      </c>
      <c r="F179" s="260" t="s">
        <v>1110</v>
      </c>
      <c r="G179" s="261" t="s">
        <v>649</v>
      </c>
      <c r="H179" s="262">
        <v>1</v>
      </c>
      <c r="I179" s="263"/>
      <c r="J179" s="264">
        <f>ROUND(I179*H179,2)</f>
        <v>0</v>
      </c>
      <c r="K179" s="260" t="s">
        <v>1</v>
      </c>
      <c r="L179" s="265"/>
      <c r="M179" s="266" t="s">
        <v>1</v>
      </c>
      <c r="N179" s="267" t="s">
        <v>38</v>
      </c>
      <c r="O179" s="91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335</v>
      </c>
      <c r="AT179" s="229" t="s">
        <v>248</v>
      </c>
      <c r="AU179" s="229" t="s">
        <v>81</v>
      </c>
      <c r="AY179" s="17" t="s">
        <v>154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81</v>
      </c>
      <c r="BK179" s="230">
        <f>ROUND(I179*H179,2)</f>
        <v>0</v>
      </c>
      <c r="BL179" s="17" t="s">
        <v>247</v>
      </c>
      <c r="BM179" s="229" t="s">
        <v>437</v>
      </c>
    </row>
    <row r="180" s="2" customFormat="1">
      <c r="A180" s="38"/>
      <c r="B180" s="39"/>
      <c r="C180" s="40"/>
      <c r="D180" s="231" t="s">
        <v>163</v>
      </c>
      <c r="E180" s="40"/>
      <c r="F180" s="232" t="s">
        <v>1110</v>
      </c>
      <c r="G180" s="40"/>
      <c r="H180" s="40"/>
      <c r="I180" s="233"/>
      <c r="J180" s="40"/>
      <c r="K180" s="40"/>
      <c r="L180" s="44"/>
      <c r="M180" s="234"/>
      <c r="N180" s="235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163</v>
      </c>
      <c r="AU180" s="17" t="s">
        <v>81</v>
      </c>
    </row>
    <row r="181" s="2" customFormat="1" ht="16.5" customHeight="1">
      <c r="A181" s="38"/>
      <c r="B181" s="39"/>
      <c r="C181" s="258" t="s">
        <v>300</v>
      </c>
      <c r="D181" s="258" t="s">
        <v>248</v>
      </c>
      <c r="E181" s="259" t="s">
        <v>1111</v>
      </c>
      <c r="F181" s="260" t="s">
        <v>1112</v>
      </c>
      <c r="G181" s="261" t="s">
        <v>649</v>
      </c>
      <c r="H181" s="262">
        <v>1</v>
      </c>
      <c r="I181" s="263"/>
      <c r="J181" s="264">
        <f>ROUND(I181*H181,2)</f>
        <v>0</v>
      </c>
      <c r="K181" s="260" t="s">
        <v>1</v>
      </c>
      <c r="L181" s="265"/>
      <c r="M181" s="266" t="s">
        <v>1</v>
      </c>
      <c r="N181" s="267" t="s">
        <v>38</v>
      </c>
      <c r="O181" s="91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335</v>
      </c>
      <c r="AT181" s="229" t="s">
        <v>248</v>
      </c>
      <c r="AU181" s="229" t="s">
        <v>81</v>
      </c>
      <c r="AY181" s="17" t="s">
        <v>154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81</v>
      </c>
      <c r="BK181" s="230">
        <f>ROUND(I181*H181,2)</f>
        <v>0</v>
      </c>
      <c r="BL181" s="17" t="s">
        <v>247</v>
      </c>
      <c r="BM181" s="229" t="s">
        <v>450</v>
      </c>
    </row>
    <row r="182" s="2" customFormat="1">
      <c r="A182" s="38"/>
      <c r="B182" s="39"/>
      <c r="C182" s="40"/>
      <c r="D182" s="231" t="s">
        <v>163</v>
      </c>
      <c r="E182" s="40"/>
      <c r="F182" s="232" t="s">
        <v>1112</v>
      </c>
      <c r="G182" s="40"/>
      <c r="H182" s="40"/>
      <c r="I182" s="233"/>
      <c r="J182" s="40"/>
      <c r="K182" s="40"/>
      <c r="L182" s="44"/>
      <c r="M182" s="234"/>
      <c r="N182" s="235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163</v>
      </c>
      <c r="AU182" s="17" t="s">
        <v>81</v>
      </c>
    </row>
    <row r="183" s="2" customFormat="1" ht="16.5" customHeight="1">
      <c r="A183" s="38"/>
      <c r="B183" s="39"/>
      <c r="C183" s="258" t="s">
        <v>305</v>
      </c>
      <c r="D183" s="258" t="s">
        <v>248</v>
      </c>
      <c r="E183" s="259" t="s">
        <v>1113</v>
      </c>
      <c r="F183" s="260" t="s">
        <v>1114</v>
      </c>
      <c r="G183" s="261" t="s">
        <v>649</v>
      </c>
      <c r="H183" s="262">
        <v>2</v>
      </c>
      <c r="I183" s="263"/>
      <c r="J183" s="264">
        <f>ROUND(I183*H183,2)</f>
        <v>0</v>
      </c>
      <c r="K183" s="260" t="s">
        <v>1</v>
      </c>
      <c r="L183" s="265"/>
      <c r="M183" s="266" t="s">
        <v>1</v>
      </c>
      <c r="N183" s="267" t="s">
        <v>38</v>
      </c>
      <c r="O183" s="91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335</v>
      </c>
      <c r="AT183" s="229" t="s">
        <v>248</v>
      </c>
      <c r="AU183" s="229" t="s">
        <v>81</v>
      </c>
      <c r="AY183" s="17" t="s">
        <v>154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81</v>
      </c>
      <c r="BK183" s="230">
        <f>ROUND(I183*H183,2)</f>
        <v>0</v>
      </c>
      <c r="BL183" s="17" t="s">
        <v>247</v>
      </c>
      <c r="BM183" s="229" t="s">
        <v>461</v>
      </c>
    </row>
    <row r="184" s="2" customFormat="1">
      <c r="A184" s="38"/>
      <c r="B184" s="39"/>
      <c r="C184" s="40"/>
      <c r="D184" s="231" t="s">
        <v>163</v>
      </c>
      <c r="E184" s="40"/>
      <c r="F184" s="232" t="s">
        <v>1114</v>
      </c>
      <c r="G184" s="40"/>
      <c r="H184" s="40"/>
      <c r="I184" s="233"/>
      <c r="J184" s="40"/>
      <c r="K184" s="40"/>
      <c r="L184" s="44"/>
      <c r="M184" s="234"/>
      <c r="N184" s="235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163</v>
      </c>
      <c r="AU184" s="17" t="s">
        <v>81</v>
      </c>
    </row>
    <row r="185" s="2" customFormat="1" ht="16.5" customHeight="1">
      <c r="A185" s="38"/>
      <c r="B185" s="39"/>
      <c r="C185" s="258" t="s">
        <v>310</v>
      </c>
      <c r="D185" s="258" t="s">
        <v>248</v>
      </c>
      <c r="E185" s="259" t="s">
        <v>1115</v>
      </c>
      <c r="F185" s="260" t="s">
        <v>1116</v>
      </c>
      <c r="G185" s="261" t="s">
        <v>649</v>
      </c>
      <c r="H185" s="262">
        <v>4</v>
      </c>
      <c r="I185" s="263"/>
      <c r="J185" s="264">
        <f>ROUND(I185*H185,2)</f>
        <v>0</v>
      </c>
      <c r="K185" s="260" t="s">
        <v>1</v>
      </c>
      <c r="L185" s="265"/>
      <c r="M185" s="266" t="s">
        <v>1</v>
      </c>
      <c r="N185" s="267" t="s">
        <v>38</v>
      </c>
      <c r="O185" s="91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335</v>
      </c>
      <c r="AT185" s="229" t="s">
        <v>248</v>
      </c>
      <c r="AU185" s="229" t="s">
        <v>81</v>
      </c>
      <c r="AY185" s="17" t="s">
        <v>154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81</v>
      </c>
      <c r="BK185" s="230">
        <f>ROUND(I185*H185,2)</f>
        <v>0</v>
      </c>
      <c r="BL185" s="17" t="s">
        <v>247</v>
      </c>
      <c r="BM185" s="229" t="s">
        <v>471</v>
      </c>
    </row>
    <row r="186" s="2" customFormat="1">
      <c r="A186" s="38"/>
      <c r="B186" s="39"/>
      <c r="C186" s="40"/>
      <c r="D186" s="231" t="s">
        <v>163</v>
      </c>
      <c r="E186" s="40"/>
      <c r="F186" s="232" t="s">
        <v>1116</v>
      </c>
      <c r="G186" s="40"/>
      <c r="H186" s="40"/>
      <c r="I186" s="233"/>
      <c r="J186" s="40"/>
      <c r="K186" s="40"/>
      <c r="L186" s="44"/>
      <c r="M186" s="234"/>
      <c r="N186" s="235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163</v>
      </c>
      <c r="AU186" s="17" t="s">
        <v>81</v>
      </c>
    </row>
    <row r="187" s="2" customFormat="1" ht="16.5" customHeight="1">
      <c r="A187" s="38"/>
      <c r="B187" s="39"/>
      <c r="C187" s="258" t="s">
        <v>315</v>
      </c>
      <c r="D187" s="258" t="s">
        <v>248</v>
      </c>
      <c r="E187" s="259" t="s">
        <v>1117</v>
      </c>
      <c r="F187" s="260" t="s">
        <v>1118</v>
      </c>
      <c r="G187" s="261" t="s">
        <v>649</v>
      </c>
      <c r="H187" s="262">
        <v>1</v>
      </c>
      <c r="I187" s="263"/>
      <c r="J187" s="264">
        <f>ROUND(I187*H187,2)</f>
        <v>0</v>
      </c>
      <c r="K187" s="260" t="s">
        <v>1</v>
      </c>
      <c r="L187" s="265"/>
      <c r="M187" s="266" t="s">
        <v>1</v>
      </c>
      <c r="N187" s="267" t="s">
        <v>38</v>
      </c>
      <c r="O187" s="91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335</v>
      </c>
      <c r="AT187" s="229" t="s">
        <v>248</v>
      </c>
      <c r="AU187" s="229" t="s">
        <v>81</v>
      </c>
      <c r="AY187" s="17" t="s">
        <v>154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81</v>
      </c>
      <c r="BK187" s="230">
        <f>ROUND(I187*H187,2)</f>
        <v>0</v>
      </c>
      <c r="BL187" s="17" t="s">
        <v>247</v>
      </c>
      <c r="BM187" s="229" t="s">
        <v>487</v>
      </c>
    </row>
    <row r="188" s="2" customFormat="1">
      <c r="A188" s="38"/>
      <c r="B188" s="39"/>
      <c r="C188" s="40"/>
      <c r="D188" s="231" t="s">
        <v>163</v>
      </c>
      <c r="E188" s="40"/>
      <c r="F188" s="232" t="s">
        <v>1118</v>
      </c>
      <c r="G188" s="40"/>
      <c r="H188" s="40"/>
      <c r="I188" s="233"/>
      <c r="J188" s="40"/>
      <c r="K188" s="40"/>
      <c r="L188" s="44"/>
      <c r="M188" s="234"/>
      <c r="N188" s="235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163</v>
      </c>
      <c r="AU188" s="17" t="s">
        <v>81</v>
      </c>
    </row>
    <row r="189" s="2" customFormat="1" ht="24.15" customHeight="1">
      <c r="A189" s="38"/>
      <c r="B189" s="39"/>
      <c r="C189" s="218" t="s">
        <v>322</v>
      </c>
      <c r="D189" s="218" t="s">
        <v>156</v>
      </c>
      <c r="E189" s="219" t="s">
        <v>1119</v>
      </c>
      <c r="F189" s="220" t="s">
        <v>1120</v>
      </c>
      <c r="G189" s="221" t="s">
        <v>649</v>
      </c>
      <c r="H189" s="222">
        <v>84</v>
      </c>
      <c r="I189" s="223"/>
      <c r="J189" s="224">
        <f>ROUND(I189*H189,2)</f>
        <v>0</v>
      </c>
      <c r="K189" s="220" t="s">
        <v>1</v>
      </c>
      <c r="L189" s="44"/>
      <c r="M189" s="225" t="s">
        <v>1</v>
      </c>
      <c r="N189" s="226" t="s">
        <v>38</v>
      </c>
      <c r="O189" s="91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247</v>
      </c>
      <c r="AT189" s="229" t="s">
        <v>156</v>
      </c>
      <c r="AU189" s="229" t="s">
        <v>81</v>
      </c>
      <c r="AY189" s="17" t="s">
        <v>154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81</v>
      </c>
      <c r="BK189" s="230">
        <f>ROUND(I189*H189,2)</f>
        <v>0</v>
      </c>
      <c r="BL189" s="17" t="s">
        <v>247</v>
      </c>
      <c r="BM189" s="229" t="s">
        <v>498</v>
      </c>
    </row>
    <row r="190" s="2" customFormat="1">
      <c r="A190" s="38"/>
      <c r="B190" s="39"/>
      <c r="C190" s="40"/>
      <c r="D190" s="231" t="s">
        <v>163</v>
      </c>
      <c r="E190" s="40"/>
      <c r="F190" s="232" t="s">
        <v>1120</v>
      </c>
      <c r="G190" s="40"/>
      <c r="H190" s="40"/>
      <c r="I190" s="233"/>
      <c r="J190" s="40"/>
      <c r="K190" s="40"/>
      <c r="L190" s="44"/>
      <c r="M190" s="234"/>
      <c r="N190" s="235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163</v>
      </c>
      <c r="AU190" s="17" t="s">
        <v>81</v>
      </c>
    </row>
    <row r="191" s="2" customFormat="1" ht="24.15" customHeight="1">
      <c r="A191" s="38"/>
      <c r="B191" s="39"/>
      <c r="C191" s="258" t="s">
        <v>329</v>
      </c>
      <c r="D191" s="258" t="s">
        <v>248</v>
      </c>
      <c r="E191" s="259" t="s">
        <v>1121</v>
      </c>
      <c r="F191" s="260" t="s">
        <v>1122</v>
      </c>
      <c r="G191" s="261" t="s">
        <v>433</v>
      </c>
      <c r="H191" s="262">
        <v>336</v>
      </c>
      <c r="I191" s="263"/>
      <c r="J191" s="264">
        <f>ROUND(I191*H191,2)</f>
        <v>0</v>
      </c>
      <c r="K191" s="260" t="s">
        <v>1</v>
      </c>
      <c r="L191" s="265"/>
      <c r="M191" s="266" t="s">
        <v>1</v>
      </c>
      <c r="N191" s="267" t="s">
        <v>38</v>
      </c>
      <c r="O191" s="91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335</v>
      </c>
      <c r="AT191" s="229" t="s">
        <v>248</v>
      </c>
      <c r="AU191" s="229" t="s">
        <v>81</v>
      </c>
      <c r="AY191" s="17" t="s">
        <v>154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81</v>
      </c>
      <c r="BK191" s="230">
        <f>ROUND(I191*H191,2)</f>
        <v>0</v>
      </c>
      <c r="BL191" s="17" t="s">
        <v>247</v>
      </c>
      <c r="BM191" s="229" t="s">
        <v>509</v>
      </c>
    </row>
    <row r="192" s="2" customFormat="1">
      <c r="A192" s="38"/>
      <c r="B192" s="39"/>
      <c r="C192" s="40"/>
      <c r="D192" s="231" t="s">
        <v>163</v>
      </c>
      <c r="E192" s="40"/>
      <c r="F192" s="232" t="s">
        <v>1122</v>
      </c>
      <c r="G192" s="40"/>
      <c r="H192" s="40"/>
      <c r="I192" s="233"/>
      <c r="J192" s="40"/>
      <c r="K192" s="40"/>
      <c r="L192" s="44"/>
      <c r="M192" s="234"/>
      <c r="N192" s="235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163</v>
      </c>
      <c r="AU192" s="17" t="s">
        <v>81</v>
      </c>
    </row>
    <row r="193" s="12" customFormat="1" ht="25.92" customHeight="1">
      <c r="A193" s="12"/>
      <c r="B193" s="202"/>
      <c r="C193" s="203"/>
      <c r="D193" s="204" t="s">
        <v>72</v>
      </c>
      <c r="E193" s="205" t="s">
        <v>1123</v>
      </c>
      <c r="F193" s="205" t="s">
        <v>1124</v>
      </c>
      <c r="G193" s="203"/>
      <c r="H193" s="203"/>
      <c r="I193" s="206"/>
      <c r="J193" s="207">
        <f>BK193</f>
        <v>0</v>
      </c>
      <c r="K193" s="203"/>
      <c r="L193" s="208"/>
      <c r="M193" s="209"/>
      <c r="N193" s="210"/>
      <c r="O193" s="210"/>
      <c r="P193" s="211">
        <f>SUM(P194:P219)</f>
        <v>0</v>
      </c>
      <c r="Q193" s="210"/>
      <c r="R193" s="211">
        <f>SUM(R194:R219)</f>
        <v>0</v>
      </c>
      <c r="S193" s="210"/>
      <c r="T193" s="212">
        <f>SUM(T194:T219)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3" t="s">
        <v>81</v>
      </c>
      <c r="AT193" s="214" t="s">
        <v>72</v>
      </c>
      <c r="AU193" s="214" t="s">
        <v>73</v>
      </c>
      <c r="AY193" s="213" t="s">
        <v>154</v>
      </c>
      <c r="BK193" s="215">
        <f>SUM(BK194:BK219)</f>
        <v>0</v>
      </c>
    </row>
    <row r="194" s="2" customFormat="1" ht="16.5" customHeight="1">
      <c r="A194" s="38"/>
      <c r="B194" s="39"/>
      <c r="C194" s="258" t="s">
        <v>335</v>
      </c>
      <c r="D194" s="258" t="s">
        <v>248</v>
      </c>
      <c r="E194" s="259" t="s">
        <v>1125</v>
      </c>
      <c r="F194" s="260" t="s">
        <v>1126</v>
      </c>
      <c r="G194" s="261" t="s">
        <v>649</v>
      </c>
      <c r="H194" s="262">
        <v>4</v>
      </c>
      <c r="I194" s="263"/>
      <c r="J194" s="264">
        <f>ROUND(I194*H194,2)</f>
        <v>0</v>
      </c>
      <c r="K194" s="260" t="s">
        <v>1</v>
      </c>
      <c r="L194" s="265"/>
      <c r="M194" s="266" t="s">
        <v>1</v>
      </c>
      <c r="N194" s="267" t="s">
        <v>38</v>
      </c>
      <c r="O194" s="91"/>
      <c r="P194" s="227">
        <f>O194*H194</f>
        <v>0</v>
      </c>
      <c r="Q194" s="227">
        <v>0</v>
      </c>
      <c r="R194" s="227">
        <f>Q194*H194</f>
        <v>0</v>
      </c>
      <c r="S194" s="227">
        <v>0</v>
      </c>
      <c r="T194" s="22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9" t="s">
        <v>200</v>
      </c>
      <c r="AT194" s="229" t="s">
        <v>248</v>
      </c>
      <c r="AU194" s="229" t="s">
        <v>81</v>
      </c>
      <c r="AY194" s="17" t="s">
        <v>154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7" t="s">
        <v>81</v>
      </c>
      <c r="BK194" s="230">
        <f>ROUND(I194*H194,2)</f>
        <v>0</v>
      </c>
      <c r="BL194" s="17" t="s">
        <v>161</v>
      </c>
      <c r="BM194" s="229" t="s">
        <v>519</v>
      </c>
    </row>
    <row r="195" s="2" customFormat="1">
      <c r="A195" s="38"/>
      <c r="B195" s="39"/>
      <c r="C195" s="40"/>
      <c r="D195" s="231" t="s">
        <v>163</v>
      </c>
      <c r="E195" s="40"/>
      <c r="F195" s="232" t="s">
        <v>1126</v>
      </c>
      <c r="G195" s="40"/>
      <c r="H195" s="40"/>
      <c r="I195" s="233"/>
      <c r="J195" s="40"/>
      <c r="K195" s="40"/>
      <c r="L195" s="44"/>
      <c r="M195" s="234"/>
      <c r="N195" s="235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163</v>
      </c>
      <c r="AU195" s="17" t="s">
        <v>81</v>
      </c>
    </row>
    <row r="196" s="2" customFormat="1" ht="16.5" customHeight="1">
      <c r="A196" s="38"/>
      <c r="B196" s="39"/>
      <c r="C196" s="258" t="s">
        <v>340</v>
      </c>
      <c r="D196" s="258" t="s">
        <v>248</v>
      </c>
      <c r="E196" s="259" t="s">
        <v>1127</v>
      </c>
      <c r="F196" s="260" t="s">
        <v>1128</v>
      </c>
      <c r="G196" s="261" t="s">
        <v>921</v>
      </c>
      <c r="H196" s="262">
        <v>28</v>
      </c>
      <c r="I196" s="263"/>
      <c r="J196" s="264">
        <f>ROUND(I196*H196,2)</f>
        <v>0</v>
      </c>
      <c r="K196" s="260" t="s">
        <v>1</v>
      </c>
      <c r="L196" s="265"/>
      <c r="M196" s="266" t="s">
        <v>1</v>
      </c>
      <c r="N196" s="267" t="s">
        <v>38</v>
      </c>
      <c r="O196" s="91"/>
      <c r="P196" s="227">
        <f>O196*H196</f>
        <v>0</v>
      </c>
      <c r="Q196" s="227">
        <v>0</v>
      </c>
      <c r="R196" s="227">
        <f>Q196*H196</f>
        <v>0</v>
      </c>
      <c r="S196" s="227">
        <v>0</v>
      </c>
      <c r="T196" s="22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9" t="s">
        <v>200</v>
      </c>
      <c r="AT196" s="229" t="s">
        <v>248</v>
      </c>
      <c r="AU196" s="229" t="s">
        <v>81</v>
      </c>
      <c r="AY196" s="17" t="s">
        <v>154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7" t="s">
        <v>81</v>
      </c>
      <c r="BK196" s="230">
        <f>ROUND(I196*H196,2)</f>
        <v>0</v>
      </c>
      <c r="BL196" s="17" t="s">
        <v>161</v>
      </c>
      <c r="BM196" s="229" t="s">
        <v>529</v>
      </c>
    </row>
    <row r="197" s="2" customFormat="1">
      <c r="A197" s="38"/>
      <c r="B197" s="39"/>
      <c r="C197" s="40"/>
      <c r="D197" s="231" t="s">
        <v>163</v>
      </c>
      <c r="E197" s="40"/>
      <c r="F197" s="232" t="s">
        <v>1128</v>
      </c>
      <c r="G197" s="40"/>
      <c r="H197" s="40"/>
      <c r="I197" s="233"/>
      <c r="J197" s="40"/>
      <c r="K197" s="40"/>
      <c r="L197" s="44"/>
      <c r="M197" s="234"/>
      <c r="N197" s="235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163</v>
      </c>
      <c r="AU197" s="17" t="s">
        <v>81</v>
      </c>
    </row>
    <row r="198" s="2" customFormat="1" ht="16.5" customHeight="1">
      <c r="A198" s="38"/>
      <c r="B198" s="39"/>
      <c r="C198" s="258" t="s">
        <v>345</v>
      </c>
      <c r="D198" s="258" t="s">
        <v>248</v>
      </c>
      <c r="E198" s="259" t="s">
        <v>1129</v>
      </c>
      <c r="F198" s="260" t="s">
        <v>1130</v>
      </c>
      <c r="G198" s="261" t="s">
        <v>921</v>
      </c>
      <c r="H198" s="262">
        <v>16</v>
      </c>
      <c r="I198" s="263"/>
      <c r="J198" s="264">
        <f>ROUND(I198*H198,2)</f>
        <v>0</v>
      </c>
      <c r="K198" s="260" t="s">
        <v>1</v>
      </c>
      <c r="L198" s="265"/>
      <c r="M198" s="266" t="s">
        <v>1</v>
      </c>
      <c r="N198" s="267" t="s">
        <v>38</v>
      </c>
      <c r="O198" s="91"/>
      <c r="P198" s="227">
        <f>O198*H198</f>
        <v>0</v>
      </c>
      <c r="Q198" s="227">
        <v>0</v>
      </c>
      <c r="R198" s="227">
        <f>Q198*H198</f>
        <v>0</v>
      </c>
      <c r="S198" s="227">
        <v>0</v>
      </c>
      <c r="T198" s="22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200</v>
      </c>
      <c r="AT198" s="229" t="s">
        <v>248</v>
      </c>
      <c r="AU198" s="229" t="s">
        <v>81</v>
      </c>
      <c r="AY198" s="17" t="s">
        <v>154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81</v>
      </c>
      <c r="BK198" s="230">
        <f>ROUND(I198*H198,2)</f>
        <v>0</v>
      </c>
      <c r="BL198" s="17" t="s">
        <v>161</v>
      </c>
      <c r="BM198" s="229" t="s">
        <v>541</v>
      </c>
    </row>
    <row r="199" s="2" customFormat="1">
      <c r="A199" s="38"/>
      <c r="B199" s="39"/>
      <c r="C199" s="40"/>
      <c r="D199" s="231" t="s">
        <v>163</v>
      </c>
      <c r="E199" s="40"/>
      <c r="F199" s="232" t="s">
        <v>1130</v>
      </c>
      <c r="G199" s="40"/>
      <c r="H199" s="40"/>
      <c r="I199" s="233"/>
      <c r="J199" s="40"/>
      <c r="K199" s="40"/>
      <c r="L199" s="44"/>
      <c r="M199" s="234"/>
      <c r="N199" s="235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163</v>
      </c>
      <c r="AU199" s="17" t="s">
        <v>81</v>
      </c>
    </row>
    <row r="200" s="2" customFormat="1" ht="16.5" customHeight="1">
      <c r="A200" s="38"/>
      <c r="B200" s="39"/>
      <c r="C200" s="258" t="s">
        <v>350</v>
      </c>
      <c r="D200" s="258" t="s">
        <v>248</v>
      </c>
      <c r="E200" s="259" t="s">
        <v>1131</v>
      </c>
      <c r="F200" s="260" t="s">
        <v>1132</v>
      </c>
      <c r="G200" s="261" t="s">
        <v>921</v>
      </c>
      <c r="H200" s="262">
        <v>12</v>
      </c>
      <c r="I200" s="263"/>
      <c r="J200" s="264">
        <f>ROUND(I200*H200,2)</f>
        <v>0</v>
      </c>
      <c r="K200" s="260" t="s">
        <v>1</v>
      </c>
      <c r="L200" s="265"/>
      <c r="M200" s="266" t="s">
        <v>1</v>
      </c>
      <c r="N200" s="267" t="s">
        <v>38</v>
      </c>
      <c r="O200" s="91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9" t="s">
        <v>200</v>
      </c>
      <c r="AT200" s="229" t="s">
        <v>248</v>
      </c>
      <c r="AU200" s="229" t="s">
        <v>81</v>
      </c>
      <c r="AY200" s="17" t="s">
        <v>154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7" t="s">
        <v>81</v>
      </c>
      <c r="BK200" s="230">
        <f>ROUND(I200*H200,2)</f>
        <v>0</v>
      </c>
      <c r="BL200" s="17" t="s">
        <v>161</v>
      </c>
      <c r="BM200" s="229" t="s">
        <v>552</v>
      </c>
    </row>
    <row r="201" s="2" customFormat="1">
      <c r="A201" s="38"/>
      <c r="B201" s="39"/>
      <c r="C201" s="40"/>
      <c r="D201" s="231" t="s">
        <v>163</v>
      </c>
      <c r="E201" s="40"/>
      <c r="F201" s="232" t="s">
        <v>1132</v>
      </c>
      <c r="G201" s="40"/>
      <c r="H201" s="40"/>
      <c r="I201" s="233"/>
      <c r="J201" s="40"/>
      <c r="K201" s="40"/>
      <c r="L201" s="44"/>
      <c r="M201" s="234"/>
      <c r="N201" s="235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163</v>
      </c>
      <c r="AU201" s="17" t="s">
        <v>81</v>
      </c>
    </row>
    <row r="202" s="2" customFormat="1" ht="16.5" customHeight="1">
      <c r="A202" s="38"/>
      <c r="B202" s="39"/>
      <c r="C202" s="258" t="s">
        <v>355</v>
      </c>
      <c r="D202" s="258" t="s">
        <v>248</v>
      </c>
      <c r="E202" s="259" t="s">
        <v>1133</v>
      </c>
      <c r="F202" s="260" t="s">
        <v>1134</v>
      </c>
      <c r="G202" s="261" t="s">
        <v>921</v>
      </c>
      <c r="H202" s="262">
        <v>12</v>
      </c>
      <c r="I202" s="263"/>
      <c r="J202" s="264">
        <f>ROUND(I202*H202,2)</f>
        <v>0</v>
      </c>
      <c r="K202" s="260" t="s">
        <v>1</v>
      </c>
      <c r="L202" s="265"/>
      <c r="M202" s="266" t="s">
        <v>1</v>
      </c>
      <c r="N202" s="267" t="s">
        <v>38</v>
      </c>
      <c r="O202" s="91"/>
      <c r="P202" s="227">
        <f>O202*H202</f>
        <v>0</v>
      </c>
      <c r="Q202" s="227">
        <v>0</v>
      </c>
      <c r="R202" s="227">
        <f>Q202*H202</f>
        <v>0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200</v>
      </c>
      <c r="AT202" s="229" t="s">
        <v>248</v>
      </c>
      <c r="AU202" s="229" t="s">
        <v>81</v>
      </c>
      <c r="AY202" s="17" t="s">
        <v>154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81</v>
      </c>
      <c r="BK202" s="230">
        <f>ROUND(I202*H202,2)</f>
        <v>0</v>
      </c>
      <c r="BL202" s="17" t="s">
        <v>161</v>
      </c>
      <c r="BM202" s="229" t="s">
        <v>568</v>
      </c>
    </row>
    <row r="203" s="2" customFormat="1">
      <c r="A203" s="38"/>
      <c r="B203" s="39"/>
      <c r="C203" s="40"/>
      <c r="D203" s="231" t="s">
        <v>163</v>
      </c>
      <c r="E203" s="40"/>
      <c r="F203" s="232" t="s">
        <v>1134</v>
      </c>
      <c r="G203" s="40"/>
      <c r="H203" s="40"/>
      <c r="I203" s="233"/>
      <c r="J203" s="40"/>
      <c r="K203" s="40"/>
      <c r="L203" s="44"/>
      <c r="M203" s="234"/>
      <c r="N203" s="235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163</v>
      </c>
      <c r="AU203" s="17" t="s">
        <v>81</v>
      </c>
    </row>
    <row r="204" s="2" customFormat="1" ht="16.5" customHeight="1">
      <c r="A204" s="38"/>
      <c r="B204" s="39"/>
      <c r="C204" s="258" t="s">
        <v>360</v>
      </c>
      <c r="D204" s="258" t="s">
        <v>248</v>
      </c>
      <c r="E204" s="259" t="s">
        <v>1135</v>
      </c>
      <c r="F204" s="260" t="s">
        <v>1136</v>
      </c>
      <c r="G204" s="261" t="s">
        <v>921</v>
      </c>
      <c r="H204" s="262">
        <v>16</v>
      </c>
      <c r="I204" s="263"/>
      <c r="J204" s="264">
        <f>ROUND(I204*H204,2)</f>
        <v>0</v>
      </c>
      <c r="K204" s="260" t="s">
        <v>1</v>
      </c>
      <c r="L204" s="265"/>
      <c r="M204" s="266" t="s">
        <v>1</v>
      </c>
      <c r="N204" s="267" t="s">
        <v>38</v>
      </c>
      <c r="O204" s="91"/>
      <c r="P204" s="227">
        <f>O204*H204</f>
        <v>0</v>
      </c>
      <c r="Q204" s="227">
        <v>0</v>
      </c>
      <c r="R204" s="227">
        <f>Q204*H204</f>
        <v>0</v>
      </c>
      <c r="S204" s="227">
        <v>0</v>
      </c>
      <c r="T204" s="22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9" t="s">
        <v>200</v>
      </c>
      <c r="AT204" s="229" t="s">
        <v>248</v>
      </c>
      <c r="AU204" s="229" t="s">
        <v>81</v>
      </c>
      <c r="AY204" s="17" t="s">
        <v>154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7" t="s">
        <v>81</v>
      </c>
      <c r="BK204" s="230">
        <f>ROUND(I204*H204,2)</f>
        <v>0</v>
      </c>
      <c r="BL204" s="17" t="s">
        <v>161</v>
      </c>
      <c r="BM204" s="229" t="s">
        <v>578</v>
      </c>
    </row>
    <row r="205" s="2" customFormat="1">
      <c r="A205" s="38"/>
      <c r="B205" s="39"/>
      <c r="C205" s="40"/>
      <c r="D205" s="231" t="s">
        <v>163</v>
      </c>
      <c r="E205" s="40"/>
      <c r="F205" s="232" t="s">
        <v>1136</v>
      </c>
      <c r="G205" s="40"/>
      <c r="H205" s="40"/>
      <c r="I205" s="233"/>
      <c r="J205" s="40"/>
      <c r="K205" s="40"/>
      <c r="L205" s="44"/>
      <c r="M205" s="234"/>
      <c r="N205" s="235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163</v>
      </c>
      <c r="AU205" s="17" t="s">
        <v>81</v>
      </c>
    </row>
    <row r="206" s="2" customFormat="1" ht="16.5" customHeight="1">
      <c r="A206" s="38"/>
      <c r="B206" s="39"/>
      <c r="C206" s="258" t="s">
        <v>366</v>
      </c>
      <c r="D206" s="258" t="s">
        <v>248</v>
      </c>
      <c r="E206" s="259" t="s">
        <v>1137</v>
      </c>
      <c r="F206" s="260" t="s">
        <v>1138</v>
      </c>
      <c r="G206" s="261" t="s">
        <v>921</v>
      </c>
      <c r="H206" s="262">
        <v>20</v>
      </c>
      <c r="I206" s="263"/>
      <c r="J206" s="264">
        <f>ROUND(I206*H206,2)</f>
        <v>0</v>
      </c>
      <c r="K206" s="260" t="s">
        <v>1</v>
      </c>
      <c r="L206" s="265"/>
      <c r="M206" s="266" t="s">
        <v>1</v>
      </c>
      <c r="N206" s="267" t="s">
        <v>38</v>
      </c>
      <c r="O206" s="91"/>
      <c r="P206" s="227">
        <f>O206*H206</f>
        <v>0</v>
      </c>
      <c r="Q206" s="227">
        <v>0</v>
      </c>
      <c r="R206" s="227">
        <f>Q206*H206</f>
        <v>0</v>
      </c>
      <c r="S206" s="227">
        <v>0</v>
      </c>
      <c r="T206" s="228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9" t="s">
        <v>200</v>
      </c>
      <c r="AT206" s="229" t="s">
        <v>248</v>
      </c>
      <c r="AU206" s="229" t="s">
        <v>81</v>
      </c>
      <c r="AY206" s="17" t="s">
        <v>154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7" t="s">
        <v>81</v>
      </c>
      <c r="BK206" s="230">
        <f>ROUND(I206*H206,2)</f>
        <v>0</v>
      </c>
      <c r="BL206" s="17" t="s">
        <v>161</v>
      </c>
      <c r="BM206" s="229" t="s">
        <v>589</v>
      </c>
    </row>
    <row r="207" s="2" customFormat="1">
      <c r="A207" s="38"/>
      <c r="B207" s="39"/>
      <c r="C207" s="40"/>
      <c r="D207" s="231" t="s">
        <v>163</v>
      </c>
      <c r="E207" s="40"/>
      <c r="F207" s="232" t="s">
        <v>1138</v>
      </c>
      <c r="G207" s="40"/>
      <c r="H207" s="40"/>
      <c r="I207" s="233"/>
      <c r="J207" s="40"/>
      <c r="K207" s="40"/>
      <c r="L207" s="44"/>
      <c r="M207" s="234"/>
      <c r="N207" s="235"/>
      <c r="O207" s="91"/>
      <c r="P207" s="91"/>
      <c r="Q207" s="91"/>
      <c r="R207" s="91"/>
      <c r="S207" s="91"/>
      <c r="T207" s="92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163</v>
      </c>
      <c r="AU207" s="17" t="s">
        <v>81</v>
      </c>
    </row>
    <row r="208" s="2" customFormat="1">
      <c r="A208" s="38"/>
      <c r="B208" s="39"/>
      <c r="C208" s="258" t="s">
        <v>372</v>
      </c>
      <c r="D208" s="258" t="s">
        <v>248</v>
      </c>
      <c r="E208" s="259" t="s">
        <v>1139</v>
      </c>
      <c r="F208" s="260" t="s">
        <v>1140</v>
      </c>
      <c r="G208" s="261" t="s">
        <v>1141</v>
      </c>
      <c r="H208" s="262">
        <v>6.5</v>
      </c>
      <c r="I208" s="263"/>
      <c r="J208" s="264">
        <f>ROUND(I208*H208,2)</f>
        <v>0</v>
      </c>
      <c r="K208" s="260" t="s">
        <v>1</v>
      </c>
      <c r="L208" s="265"/>
      <c r="M208" s="266" t="s">
        <v>1</v>
      </c>
      <c r="N208" s="267" t="s">
        <v>38</v>
      </c>
      <c r="O208" s="91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200</v>
      </c>
      <c r="AT208" s="229" t="s">
        <v>248</v>
      </c>
      <c r="AU208" s="229" t="s">
        <v>81</v>
      </c>
      <c r="AY208" s="17" t="s">
        <v>154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81</v>
      </c>
      <c r="BK208" s="230">
        <f>ROUND(I208*H208,2)</f>
        <v>0</v>
      </c>
      <c r="BL208" s="17" t="s">
        <v>161</v>
      </c>
      <c r="BM208" s="229" t="s">
        <v>601</v>
      </c>
    </row>
    <row r="209" s="2" customFormat="1">
      <c r="A209" s="38"/>
      <c r="B209" s="39"/>
      <c r="C209" s="40"/>
      <c r="D209" s="231" t="s">
        <v>163</v>
      </c>
      <c r="E209" s="40"/>
      <c r="F209" s="232" t="s">
        <v>1140</v>
      </c>
      <c r="G209" s="40"/>
      <c r="H209" s="40"/>
      <c r="I209" s="233"/>
      <c r="J209" s="40"/>
      <c r="K209" s="40"/>
      <c r="L209" s="44"/>
      <c r="M209" s="234"/>
      <c r="N209" s="235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163</v>
      </c>
      <c r="AU209" s="17" t="s">
        <v>81</v>
      </c>
    </row>
    <row r="210" s="2" customFormat="1">
      <c r="A210" s="38"/>
      <c r="B210" s="39"/>
      <c r="C210" s="258" t="s">
        <v>379</v>
      </c>
      <c r="D210" s="258" t="s">
        <v>248</v>
      </c>
      <c r="E210" s="259" t="s">
        <v>1142</v>
      </c>
      <c r="F210" s="260" t="s">
        <v>1143</v>
      </c>
      <c r="G210" s="261" t="s">
        <v>1141</v>
      </c>
      <c r="H210" s="262">
        <v>1.25</v>
      </c>
      <c r="I210" s="263"/>
      <c r="J210" s="264">
        <f>ROUND(I210*H210,2)</f>
        <v>0</v>
      </c>
      <c r="K210" s="260" t="s">
        <v>1</v>
      </c>
      <c r="L210" s="265"/>
      <c r="M210" s="266" t="s">
        <v>1</v>
      </c>
      <c r="N210" s="267" t="s">
        <v>38</v>
      </c>
      <c r="O210" s="91"/>
      <c r="P210" s="227">
        <f>O210*H210</f>
        <v>0</v>
      </c>
      <c r="Q210" s="227">
        <v>0</v>
      </c>
      <c r="R210" s="227">
        <f>Q210*H210</f>
        <v>0</v>
      </c>
      <c r="S210" s="227">
        <v>0</v>
      </c>
      <c r="T210" s="22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9" t="s">
        <v>200</v>
      </c>
      <c r="AT210" s="229" t="s">
        <v>248</v>
      </c>
      <c r="AU210" s="229" t="s">
        <v>81</v>
      </c>
      <c r="AY210" s="17" t="s">
        <v>154</v>
      </c>
      <c r="BE210" s="230">
        <f>IF(N210="základní",J210,0)</f>
        <v>0</v>
      </c>
      <c r="BF210" s="230">
        <f>IF(N210="snížená",J210,0)</f>
        <v>0</v>
      </c>
      <c r="BG210" s="230">
        <f>IF(N210="zákl. přenesená",J210,0)</f>
        <v>0</v>
      </c>
      <c r="BH210" s="230">
        <f>IF(N210="sníž. přenesená",J210,0)</f>
        <v>0</v>
      </c>
      <c r="BI210" s="230">
        <f>IF(N210="nulová",J210,0)</f>
        <v>0</v>
      </c>
      <c r="BJ210" s="17" t="s">
        <v>81</v>
      </c>
      <c r="BK210" s="230">
        <f>ROUND(I210*H210,2)</f>
        <v>0</v>
      </c>
      <c r="BL210" s="17" t="s">
        <v>161</v>
      </c>
      <c r="BM210" s="229" t="s">
        <v>613</v>
      </c>
    </row>
    <row r="211" s="2" customFormat="1">
      <c r="A211" s="38"/>
      <c r="B211" s="39"/>
      <c r="C211" s="40"/>
      <c r="D211" s="231" t="s">
        <v>163</v>
      </c>
      <c r="E211" s="40"/>
      <c r="F211" s="232" t="s">
        <v>1143</v>
      </c>
      <c r="G211" s="40"/>
      <c r="H211" s="40"/>
      <c r="I211" s="233"/>
      <c r="J211" s="40"/>
      <c r="K211" s="40"/>
      <c r="L211" s="44"/>
      <c r="M211" s="234"/>
      <c r="N211" s="235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163</v>
      </c>
      <c r="AU211" s="17" t="s">
        <v>81</v>
      </c>
    </row>
    <row r="212" s="2" customFormat="1" ht="24.15" customHeight="1">
      <c r="A212" s="38"/>
      <c r="B212" s="39"/>
      <c r="C212" s="258" t="s">
        <v>385</v>
      </c>
      <c r="D212" s="258" t="s">
        <v>248</v>
      </c>
      <c r="E212" s="259" t="s">
        <v>1144</v>
      </c>
      <c r="F212" s="260" t="s">
        <v>1145</v>
      </c>
      <c r="G212" s="261" t="s">
        <v>1141</v>
      </c>
      <c r="H212" s="262">
        <v>13</v>
      </c>
      <c r="I212" s="263"/>
      <c r="J212" s="264">
        <f>ROUND(I212*H212,2)</f>
        <v>0</v>
      </c>
      <c r="K212" s="260" t="s">
        <v>1</v>
      </c>
      <c r="L212" s="265"/>
      <c r="M212" s="266" t="s">
        <v>1</v>
      </c>
      <c r="N212" s="267" t="s">
        <v>38</v>
      </c>
      <c r="O212" s="91"/>
      <c r="P212" s="227">
        <f>O212*H212</f>
        <v>0</v>
      </c>
      <c r="Q212" s="227">
        <v>0</v>
      </c>
      <c r="R212" s="227">
        <f>Q212*H212</f>
        <v>0</v>
      </c>
      <c r="S212" s="227">
        <v>0</v>
      </c>
      <c r="T212" s="228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9" t="s">
        <v>200</v>
      </c>
      <c r="AT212" s="229" t="s">
        <v>248</v>
      </c>
      <c r="AU212" s="229" t="s">
        <v>81</v>
      </c>
      <c r="AY212" s="17" t="s">
        <v>154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7" t="s">
        <v>81</v>
      </c>
      <c r="BK212" s="230">
        <f>ROUND(I212*H212,2)</f>
        <v>0</v>
      </c>
      <c r="BL212" s="17" t="s">
        <v>161</v>
      </c>
      <c r="BM212" s="229" t="s">
        <v>624</v>
      </c>
    </row>
    <row r="213" s="2" customFormat="1">
      <c r="A213" s="38"/>
      <c r="B213" s="39"/>
      <c r="C213" s="40"/>
      <c r="D213" s="231" t="s">
        <v>163</v>
      </c>
      <c r="E213" s="40"/>
      <c r="F213" s="232" t="s">
        <v>1145</v>
      </c>
      <c r="G213" s="40"/>
      <c r="H213" s="40"/>
      <c r="I213" s="233"/>
      <c r="J213" s="40"/>
      <c r="K213" s="40"/>
      <c r="L213" s="44"/>
      <c r="M213" s="234"/>
      <c r="N213" s="235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163</v>
      </c>
      <c r="AU213" s="17" t="s">
        <v>81</v>
      </c>
    </row>
    <row r="214" s="2" customFormat="1" ht="24.15" customHeight="1">
      <c r="A214" s="38"/>
      <c r="B214" s="39"/>
      <c r="C214" s="258" t="s">
        <v>391</v>
      </c>
      <c r="D214" s="258" t="s">
        <v>248</v>
      </c>
      <c r="E214" s="259" t="s">
        <v>1146</v>
      </c>
      <c r="F214" s="260" t="s">
        <v>1147</v>
      </c>
      <c r="G214" s="261" t="s">
        <v>1141</v>
      </c>
      <c r="H214" s="262">
        <v>2.5</v>
      </c>
      <c r="I214" s="263"/>
      <c r="J214" s="264">
        <f>ROUND(I214*H214,2)</f>
        <v>0</v>
      </c>
      <c r="K214" s="260" t="s">
        <v>1</v>
      </c>
      <c r="L214" s="265"/>
      <c r="M214" s="266" t="s">
        <v>1</v>
      </c>
      <c r="N214" s="267" t="s">
        <v>38</v>
      </c>
      <c r="O214" s="91"/>
      <c r="P214" s="227">
        <f>O214*H214</f>
        <v>0</v>
      </c>
      <c r="Q214" s="227">
        <v>0</v>
      </c>
      <c r="R214" s="227">
        <f>Q214*H214</f>
        <v>0</v>
      </c>
      <c r="S214" s="227">
        <v>0</v>
      </c>
      <c r="T214" s="228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9" t="s">
        <v>200</v>
      </c>
      <c r="AT214" s="229" t="s">
        <v>248</v>
      </c>
      <c r="AU214" s="229" t="s">
        <v>81</v>
      </c>
      <c r="AY214" s="17" t="s">
        <v>154</v>
      </c>
      <c r="BE214" s="230">
        <f>IF(N214="základní",J214,0)</f>
        <v>0</v>
      </c>
      <c r="BF214" s="230">
        <f>IF(N214="snížená",J214,0)</f>
        <v>0</v>
      </c>
      <c r="BG214" s="230">
        <f>IF(N214="zákl. přenesená",J214,0)</f>
        <v>0</v>
      </c>
      <c r="BH214" s="230">
        <f>IF(N214="sníž. přenesená",J214,0)</f>
        <v>0</v>
      </c>
      <c r="BI214" s="230">
        <f>IF(N214="nulová",J214,0)</f>
        <v>0</v>
      </c>
      <c r="BJ214" s="17" t="s">
        <v>81</v>
      </c>
      <c r="BK214" s="230">
        <f>ROUND(I214*H214,2)</f>
        <v>0</v>
      </c>
      <c r="BL214" s="17" t="s">
        <v>161</v>
      </c>
      <c r="BM214" s="229" t="s">
        <v>635</v>
      </c>
    </row>
    <row r="215" s="2" customFormat="1">
      <c r="A215" s="38"/>
      <c r="B215" s="39"/>
      <c r="C215" s="40"/>
      <c r="D215" s="231" t="s">
        <v>163</v>
      </c>
      <c r="E215" s="40"/>
      <c r="F215" s="232" t="s">
        <v>1147</v>
      </c>
      <c r="G215" s="40"/>
      <c r="H215" s="40"/>
      <c r="I215" s="233"/>
      <c r="J215" s="40"/>
      <c r="K215" s="40"/>
      <c r="L215" s="44"/>
      <c r="M215" s="234"/>
      <c r="N215" s="235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163</v>
      </c>
      <c r="AU215" s="17" t="s">
        <v>81</v>
      </c>
    </row>
    <row r="216" s="2" customFormat="1" ht="24.15" customHeight="1">
      <c r="A216" s="38"/>
      <c r="B216" s="39"/>
      <c r="C216" s="258" t="s">
        <v>396</v>
      </c>
      <c r="D216" s="258" t="s">
        <v>248</v>
      </c>
      <c r="E216" s="259" t="s">
        <v>1148</v>
      </c>
      <c r="F216" s="260" t="s">
        <v>1149</v>
      </c>
      <c r="G216" s="261" t="s">
        <v>1141</v>
      </c>
      <c r="H216" s="262">
        <v>6.5</v>
      </c>
      <c r="I216" s="263"/>
      <c r="J216" s="264">
        <f>ROUND(I216*H216,2)</f>
        <v>0</v>
      </c>
      <c r="K216" s="260" t="s">
        <v>1</v>
      </c>
      <c r="L216" s="265"/>
      <c r="M216" s="266" t="s">
        <v>1</v>
      </c>
      <c r="N216" s="267" t="s">
        <v>38</v>
      </c>
      <c r="O216" s="91"/>
      <c r="P216" s="227">
        <f>O216*H216</f>
        <v>0</v>
      </c>
      <c r="Q216" s="227">
        <v>0</v>
      </c>
      <c r="R216" s="227">
        <f>Q216*H216</f>
        <v>0</v>
      </c>
      <c r="S216" s="227">
        <v>0</v>
      </c>
      <c r="T216" s="228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9" t="s">
        <v>200</v>
      </c>
      <c r="AT216" s="229" t="s">
        <v>248</v>
      </c>
      <c r="AU216" s="229" t="s">
        <v>81</v>
      </c>
      <c r="AY216" s="17" t="s">
        <v>154</v>
      </c>
      <c r="BE216" s="230">
        <f>IF(N216="základní",J216,0)</f>
        <v>0</v>
      </c>
      <c r="BF216" s="230">
        <f>IF(N216="snížená",J216,0)</f>
        <v>0</v>
      </c>
      <c r="BG216" s="230">
        <f>IF(N216="zákl. přenesená",J216,0)</f>
        <v>0</v>
      </c>
      <c r="BH216" s="230">
        <f>IF(N216="sníž. přenesená",J216,0)</f>
        <v>0</v>
      </c>
      <c r="BI216" s="230">
        <f>IF(N216="nulová",J216,0)</f>
        <v>0</v>
      </c>
      <c r="BJ216" s="17" t="s">
        <v>81</v>
      </c>
      <c r="BK216" s="230">
        <f>ROUND(I216*H216,2)</f>
        <v>0</v>
      </c>
      <c r="BL216" s="17" t="s">
        <v>161</v>
      </c>
      <c r="BM216" s="229" t="s">
        <v>646</v>
      </c>
    </row>
    <row r="217" s="2" customFormat="1">
      <c r="A217" s="38"/>
      <c r="B217" s="39"/>
      <c r="C217" s="40"/>
      <c r="D217" s="231" t="s">
        <v>163</v>
      </c>
      <c r="E217" s="40"/>
      <c r="F217" s="232" t="s">
        <v>1149</v>
      </c>
      <c r="G217" s="40"/>
      <c r="H217" s="40"/>
      <c r="I217" s="233"/>
      <c r="J217" s="40"/>
      <c r="K217" s="40"/>
      <c r="L217" s="44"/>
      <c r="M217" s="234"/>
      <c r="N217" s="235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163</v>
      </c>
      <c r="AU217" s="17" t="s">
        <v>81</v>
      </c>
    </row>
    <row r="218" s="2" customFormat="1" ht="24.15" customHeight="1">
      <c r="A218" s="38"/>
      <c r="B218" s="39"/>
      <c r="C218" s="258" t="s">
        <v>401</v>
      </c>
      <c r="D218" s="258" t="s">
        <v>248</v>
      </c>
      <c r="E218" s="259" t="s">
        <v>1150</v>
      </c>
      <c r="F218" s="260" t="s">
        <v>1151</v>
      </c>
      <c r="G218" s="261" t="s">
        <v>1141</v>
      </c>
      <c r="H218" s="262">
        <v>1.25</v>
      </c>
      <c r="I218" s="263"/>
      <c r="J218" s="264">
        <f>ROUND(I218*H218,2)</f>
        <v>0</v>
      </c>
      <c r="K218" s="260" t="s">
        <v>1</v>
      </c>
      <c r="L218" s="265"/>
      <c r="M218" s="266" t="s">
        <v>1</v>
      </c>
      <c r="N218" s="267" t="s">
        <v>38</v>
      </c>
      <c r="O218" s="91"/>
      <c r="P218" s="227">
        <f>O218*H218</f>
        <v>0</v>
      </c>
      <c r="Q218" s="227">
        <v>0</v>
      </c>
      <c r="R218" s="227">
        <f>Q218*H218</f>
        <v>0</v>
      </c>
      <c r="S218" s="227">
        <v>0</v>
      </c>
      <c r="T218" s="22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9" t="s">
        <v>200</v>
      </c>
      <c r="AT218" s="229" t="s">
        <v>248</v>
      </c>
      <c r="AU218" s="229" t="s">
        <v>81</v>
      </c>
      <c r="AY218" s="17" t="s">
        <v>154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7" t="s">
        <v>81</v>
      </c>
      <c r="BK218" s="230">
        <f>ROUND(I218*H218,2)</f>
        <v>0</v>
      </c>
      <c r="BL218" s="17" t="s">
        <v>161</v>
      </c>
      <c r="BM218" s="229" t="s">
        <v>656</v>
      </c>
    </row>
    <row r="219" s="2" customFormat="1">
      <c r="A219" s="38"/>
      <c r="B219" s="39"/>
      <c r="C219" s="40"/>
      <c r="D219" s="231" t="s">
        <v>163</v>
      </c>
      <c r="E219" s="40"/>
      <c r="F219" s="232" t="s">
        <v>1151</v>
      </c>
      <c r="G219" s="40"/>
      <c r="H219" s="40"/>
      <c r="I219" s="233"/>
      <c r="J219" s="40"/>
      <c r="K219" s="40"/>
      <c r="L219" s="44"/>
      <c r="M219" s="234"/>
      <c r="N219" s="235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163</v>
      </c>
      <c r="AU219" s="17" t="s">
        <v>81</v>
      </c>
    </row>
    <row r="220" s="12" customFormat="1" ht="25.92" customHeight="1">
      <c r="A220" s="12"/>
      <c r="B220" s="202"/>
      <c r="C220" s="203"/>
      <c r="D220" s="204" t="s">
        <v>72</v>
      </c>
      <c r="E220" s="205" t="s">
        <v>1152</v>
      </c>
      <c r="F220" s="205" t="s">
        <v>1153</v>
      </c>
      <c r="G220" s="203"/>
      <c r="H220" s="203"/>
      <c r="I220" s="206"/>
      <c r="J220" s="207">
        <f>BK220</f>
        <v>0</v>
      </c>
      <c r="K220" s="203"/>
      <c r="L220" s="208"/>
      <c r="M220" s="209"/>
      <c r="N220" s="210"/>
      <c r="O220" s="210"/>
      <c r="P220" s="211">
        <f>SUM(P221:P248)</f>
        <v>0</v>
      </c>
      <c r="Q220" s="210"/>
      <c r="R220" s="211">
        <f>SUM(R221:R248)</f>
        <v>0</v>
      </c>
      <c r="S220" s="210"/>
      <c r="T220" s="212">
        <f>SUM(T221:T248)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13" t="s">
        <v>81</v>
      </c>
      <c r="AT220" s="214" t="s">
        <v>72</v>
      </c>
      <c r="AU220" s="214" t="s">
        <v>73</v>
      </c>
      <c r="AY220" s="213" t="s">
        <v>154</v>
      </c>
      <c r="BK220" s="215">
        <f>SUM(BK221:BK248)</f>
        <v>0</v>
      </c>
    </row>
    <row r="221" s="2" customFormat="1" ht="21.75" customHeight="1">
      <c r="A221" s="38"/>
      <c r="B221" s="39"/>
      <c r="C221" s="258" t="s">
        <v>407</v>
      </c>
      <c r="D221" s="258" t="s">
        <v>248</v>
      </c>
      <c r="E221" s="259" t="s">
        <v>1154</v>
      </c>
      <c r="F221" s="260" t="s">
        <v>1155</v>
      </c>
      <c r="G221" s="261" t="s">
        <v>649</v>
      </c>
      <c r="H221" s="262">
        <v>16</v>
      </c>
      <c r="I221" s="263"/>
      <c r="J221" s="264">
        <f>ROUND(I221*H221,2)</f>
        <v>0</v>
      </c>
      <c r="K221" s="260" t="s">
        <v>1</v>
      </c>
      <c r="L221" s="265"/>
      <c r="M221" s="266" t="s">
        <v>1</v>
      </c>
      <c r="N221" s="267" t="s">
        <v>38</v>
      </c>
      <c r="O221" s="91"/>
      <c r="P221" s="227">
        <f>O221*H221</f>
        <v>0</v>
      </c>
      <c r="Q221" s="227">
        <v>0</v>
      </c>
      <c r="R221" s="227">
        <f>Q221*H221</f>
        <v>0</v>
      </c>
      <c r="S221" s="227">
        <v>0</v>
      </c>
      <c r="T221" s="228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9" t="s">
        <v>200</v>
      </c>
      <c r="AT221" s="229" t="s">
        <v>248</v>
      </c>
      <c r="AU221" s="229" t="s">
        <v>81</v>
      </c>
      <c r="AY221" s="17" t="s">
        <v>154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7" t="s">
        <v>81</v>
      </c>
      <c r="BK221" s="230">
        <f>ROUND(I221*H221,2)</f>
        <v>0</v>
      </c>
      <c r="BL221" s="17" t="s">
        <v>161</v>
      </c>
      <c r="BM221" s="229" t="s">
        <v>667</v>
      </c>
    </row>
    <row r="222" s="2" customFormat="1">
      <c r="A222" s="38"/>
      <c r="B222" s="39"/>
      <c r="C222" s="40"/>
      <c r="D222" s="231" t="s">
        <v>163</v>
      </c>
      <c r="E222" s="40"/>
      <c r="F222" s="232" t="s">
        <v>1155</v>
      </c>
      <c r="G222" s="40"/>
      <c r="H222" s="40"/>
      <c r="I222" s="233"/>
      <c r="J222" s="40"/>
      <c r="K222" s="40"/>
      <c r="L222" s="44"/>
      <c r="M222" s="234"/>
      <c r="N222" s="235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163</v>
      </c>
      <c r="AU222" s="17" t="s">
        <v>81</v>
      </c>
    </row>
    <row r="223" s="2" customFormat="1" ht="16.5" customHeight="1">
      <c r="A223" s="38"/>
      <c r="B223" s="39"/>
      <c r="C223" s="258" t="s">
        <v>412</v>
      </c>
      <c r="D223" s="258" t="s">
        <v>248</v>
      </c>
      <c r="E223" s="259" t="s">
        <v>1156</v>
      </c>
      <c r="F223" s="260" t="s">
        <v>1157</v>
      </c>
      <c r="G223" s="261" t="s">
        <v>649</v>
      </c>
      <c r="H223" s="262">
        <v>24</v>
      </c>
      <c r="I223" s="263"/>
      <c r="J223" s="264">
        <f>ROUND(I223*H223,2)</f>
        <v>0</v>
      </c>
      <c r="K223" s="260" t="s">
        <v>1</v>
      </c>
      <c r="L223" s="265"/>
      <c r="M223" s="266" t="s">
        <v>1</v>
      </c>
      <c r="N223" s="267" t="s">
        <v>38</v>
      </c>
      <c r="O223" s="91"/>
      <c r="P223" s="227">
        <f>O223*H223</f>
        <v>0</v>
      </c>
      <c r="Q223" s="227">
        <v>0</v>
      </c>
      <c r="R223" s="227">
        <f>Q223*H223</f>
        <v>0</v>
      </c>
      <c r="S223" s="227">
        <v>0</v>
      </c>
      <c r="T223" s="22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9" t="s">
        <v>200</v>
      </c>
      <c r="AT223" s="229" t="s">
        <v>248</v>
      </c>
      <c r="AU223" s="229" t="s">
        <v>81</v>
      </c>
      <c r="AY223" s="17" t="s">
        <v>154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7" t="s">
        <v>81</v>
      </c>
      <c r="BK223" s="230">
        <f>ROUND(I223*H223,2)</f>
        <v>0</v>
      </c>
      <c r="BL223" s="17" t="s">
        <v>161</v>
      </c>
      <c r="BM223" s="229" t="s">
        <v>676</v>
      </c>
    </row>
    <row r="224" s="2" customFormat="1">
      <c r="A224" s="38"/>
      <c r="B224" s="39"/>
      <c r="C224" s="40"/>
      <c r="D224" s="231" t="s">
        <v>163</v>
      </c>
      <c r="E224" s="40"/>
      <c r="F224" s="232" t="s">
        <v>1157</v>
      </c>
      <c r="G224" s="40"/>
      <c r="H224" s="40"/>
      <c r="I224" s="233"/>
      <c r="J224" s="40"/>
      <c r="K224" s="40"/>
      <c r="L224" s="44"/>
      <c r="M224" s="234"/>
      <c r="N224" s="235"/>
      <c r="O224" s="91"/>
      <c r="P224" s="91"/>
      <c r="Q224" s="91"/>
      <c r="R224" s="91"/>
      <c r="S224" s="91"/>
      <c r="T224" s="92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163</v>
      </c>
      <c r="AU224" s="17" t="s">
        <v>81</v>
      </c>
    </row>
    <row r="225" s="2" customFormat="1" ht="16.5" customHeight="1">
      <c r="A225" s="38"/>
      <c r="B225" s="39"/>
      <c r="C225" s="258" t="s">
        <v>417</v>
      </c>
      <c r="D225" s="258" t="s">
        <v>248</v>
      </c>
      <c r="E225" s="259" t="s">
        <v>1158</v>
      </c>
      <c r="F225" s="260" t="s">
        <v>1159</v>
      </c>
      <c r="G225" s="261" t="s">
        <v>649</v>
      </c>
      <c r="H225" s="262">
        <v>40</v>
      </c>
      <c r="I225" s="263"/>
      <c r="J225" s="264">
        <f>ROUND(I225*H225,2)</f>
        <v>0</v>
      </c>
      <c r="K225" s="260" t="s">
        <v>1</v>
      </c>
      <c r="L225" s="265"/>
      <c r="M225" s="266" t="s">
        <v>1</v>
      </c>
      <c r="N225" s="267" t="s">
        <v>38</v>
      </c>
      <c r="O225" s="91"/>
      <c r="P225" s="227">
        <f>O225*H225</f>
        <v>0</v>
      </c>
      <c r="Q225" s="227">
        <v>0</v>
      </c>
      <c r="R225" s="227">
        <f>Q225*H225</f>
        <v>0</v>
      </c>
      <c r="S225" s="227">
        <v>0</v>
      </c>
      <c r="T225" s="22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9" t="s">
        <v>200</v>
      </c>
      <c r="AT225" s="229" t="s">
        <v>248</v>
      </c>
      <c r="AU225" s="229" t="s">
        <v>81</v>
      </c>
      <c r="AY225" s="17" t="s">
        <v>154</v>
      </c>
      <c r="BE225" s="230">
        <f>IF(N225="základní",J225,0)</f>
        <v>0</v>
      </c>
      <c r="BF225" s="230">
        <f>IF(N225="snížená",J225,0)</f>
        <v>0</v>
      </c>
      <c r="BG225" s="230">
        <f>IF(N225="zákl. přenesená",J225,0)</f>
        <v>0</v>
      </c>
      <c r="BH225" s="230">
        <f>IF(N225="sníž. přenesená",J225,0)</f>
        <v>0</v>
      </c>
      <c r="BI225" s="230">
        <f>IF(N225="nulová",J225,0)</f>
        <v>0</v>
      </c>
      <c r="BJ225" s="17" t="s">
        <v>81</v>
      </c>
      <c r="BK225" s="230">
        <f>ROUND(I225*H225,2)</f>
        <v>0</v>
      </c>
      <c r="BL225" s="17" t="s">
        <v>161</v>
      </c>
      <c r="BM225" s="229" t="s">
        <v>687</v>
      </c>
    </row>
    <row r="226" s="2" customFormat="1">
      <c r="A226" s="38"/>
      <c r="B226" s="39"/>
      <c r="C226" s="40"/>
      <c r="D226" s="231" t="s">
        <v>163</v>
      </c>
      <c r="E226" s="40"/>
      <c r="F226" s="232" t="s">
        <v>1159</v>
      </c>
      <c r="G226" s="40"/>
      <c r="H226" s="40"/>
      <c r="I226" s="233"/>
      <c r="J226" s="40"/>
      <c r="K226" s="40"/>
      <c r="L226" s="44"/>
      <c r="M226" s="234"/>
      <c r="N226" s="235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163</v>
      </c>
      <c r="AU226" s="17" t="s">
        <v>81</v>
      </c>
    </row>
    <row r="227" s="2" customFormat="1" ht="16.5" customHeight="1">
      <c r="A227" s="38"/>
      <c r="B227" s="39"/>
      <c r="C227" s="258" t="s">
        <v>424</v>
      </c>
      <c r="D227" s="258" t="s">
        <v>248</v>
      </c>
      <c r="E227" s="259" t="s">
        <v>1160</v>
      </c>
      <c r="F227" s="260" t="s">
        <v>1161</v>
      </c>
      <c r="G227" s="261" t="s">
        <v>649</v>
      </c>
      <c r="H227" s="262">
        <v>16</v>
      </c>
      <c r="I227" s="263"/>
      <c r="J227" s="264">
        <f>ROUND(I227*H227,2)</f>
        <v>0</v>
      </c>
      <c r="K227" s="260" t="s">
        <v>1</v>
      </c>
      <c r="L227" s="265"/>
      <c r="M227" s="266" t="s">
        <v>1</v>
      </c>
      <c r="N227" s="267" t="s">
        <v>38</v>
      </c>
      <c r="O227" s="91"/>
      <c r="P227" s="227">
        <f>O227*H227</f>
        <v>0</v>
      </c>
      <c r="Q227" s="227">
        <v>0</v>
      </c>
      <c r="R227" s="227">
        <f>Q227*H227</f>
        <v>0</v>
      </c>
      <c r="S227" s="227">
        <v>0</v>
      </c>
      <c r="T227" s="228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9" t="s">
        <v>200</v>
      </c>
      <c r="AT227" s="229" t="s">
        <v>248</v>
      </c>
      <c r="AU227" s="229" t="s">
        <v>81</v>
      </c>
      <c r="AY227" s="17" t="s">
        <v>154</v>
      </c>
      <c r="BE227" s="230">
        <f>IF(N227="základní",J227,0)</f>
        <v>0</v>
      </c>
      <c r="BF227" s="230">
        <f>IF(N227="snížená",J227,0)</f>
        <v>0</v>
      </c>
      <c r="BG227" s="230">
        <f>IF(N227="zákl. přenesená",J227,0)</f>
        <v>0</v>
      </c>
      <c r="BH227" s="230">
        <f>IF(N227="sníž. přenesená",J227,0)</f>
        <v>0</v>
      </c>
      <c r="BI227" s="230">
        <f>IF(N227="nulová",J227,0)</f>
        <v>0</v>
      </c>
      <c r="BJ227" s="17" t="s">
        <v>81</v>
      </c>
      <c r="BK227" s="230">
        <f>ROUND(I227*H227,2)</f>
        <v>0</v>
      </c>
      <c r="BL227" s="17" t="s">
        <v>161</v>
      </c>
      <c r="BM227" s="229" t="s">
        <v>697</v>
      </c>
    </row>
    <row r="228" s="2" customFormat="1">
      <c r="A228" s="38"/>
      <c r="B228" s="39"/>
      <c r="C228" s="40"/>
      <c r="D228" s="231" t="s">
        <v>163</v>
      </c>
      <c r="E228" s="40"/>
      <c r="F228" s="232" t="s">
        <v>1161</v>
      </c>
      <c r="G228" s="40"/>
      <c r="H228" s="40"/>
      <c r="I228" s="233"/>
      <c r="J228" s="40"/>
      <c r="K228" s="40"/>
      <c r="L228" s="44"/>
      <c r="M228" s="234"/>
      <c r="N228" s="235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163</v>
      </c>
      <c r="AU228" s="17" t="s">
        <v>81</v>
      </c>
    </row>
    <row r="229" s="2" customFormat="1" ht="16.5" customHeight="1">
      <c r="A229" s="38"/>
      <c r="B229" s="39"/>
      <c r="C229" s="258" t="s">
        <v>430</v>
      </c>
      <c r="D229" s="258" t="s">
        <v>248</v>
      </c>
      <c r="E229" s="259" t="s">
        <v>1162</v>
      </c>
      <c r="F229" s="260" t="s">
        <v>1163</v>
      </c>
      <c r="G229" s="261" t="s">
        <v>649</v>
      </c>
      <c r="H229" s="262">
        <v>20</v>
      </c>
      <c r="I229" s="263"/>
      <c r="J229" s="264">
        <f>ROUND(I229*H229,2)</f>
        <v>0</v>
      </c>
      <c r="K229" s="260" t="s">
        <v>1</v>
      </c>
      <c r="L229" s="265"/>
      <c r="M229" s="266" t="s">
        <v>1</v>
      </c>
      <c r="N229" s="267" t="s">
        <v>38</v>
      </c>
      <c r="O229" s="91"/>
      <c r="P229" s="227">
        <f>O229*H229</f>
        <v>0</v>
      </c>
      <c r="Q229" s="227">
        <v>0</v>
      </c>
      <c r="R229" s="227">
        <f>Q229*H229</f>
        <v>0</v>
      </c>
      <c r="S229" s="227">
        <v>0</v>
      </c>
      <c r="T229" s="228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9" t="s">
        <v>200</v>
      </c>
      <c r="AT229" s="229" t="s">
        <v>248</v>
      </c>
      <c r="AU229" s="229" t="s">
        <v>81</v>
      </c>
      <c r="AY229" s="17" t="s">
        <v>154</v>
      </c>
      <c r="BE229" s="230">
        <f>IF(N229="základní",J229,0)</f>
        <v>0</v>
      </c>
      <c r="BF229" s="230">
        <f>IF(N229="snížená",J229,0)</f>
        <v>0</v>
      </c>
      <c r="BG229" s="230">
        <f>IF(N229="zákl. přenesená",J229,0)</f>
        <v>0</v>
      </c>
      <c r="BH229" s="230">
        <f>IF(N229="sníž. přenesená",J229,0)</f>
        <v>0</v>
      </c>
      <c r="BI229" s="230">
        <f>IF(N229="nulová",J229,0)</f>
        <v>0</v>
      </c>
      <c r="BJ229" s="17" t="s">
        <v>81</v>
      </c>
      <c r="BK229" s="230">
        <f>ROUND(I229*H229,2)</f>
        <v>0</v>
      </c>
      <c r="BL229" s="17" t="s">
        <v>161</v>
      </c>
      <c r="BM229" s="229" t="s">
        <v>710</v>
      </c>
    </row>
    <row r="230" s="2" customFormat="1">
      <c r="A230" s="38"/>
      <c r="B230" s="39"/>
      <c r="C230" s="40"/>
      <c r="D230" s="231" t="s">
        <v>163</v>
      </c>
      <c r="E230" s="40"/>
      <c r="F230" s="232" t="s">
        <v>1163</v>
      </c>
      <c r="G230" s="40"/>
      <c r="H230" s="40"/>
      <c r="I230" s="233"/>
      <c r="J230" s="40"/>
      <c r="K230" s="40"/>
      <c r="L230" s="44"/>
      <c r="M230" s="234"/>
      <c r="N230" s="235"/>
      <c r="O230" s="91"/>
      <c r="P230" s="91"/>
      <c r="Q230" s="91"/>
      <c r="R230" s="91"/>
      <c r="S230" s="91"/>
      <c r="T230" s="9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163</v>
      </c>
      <c r="AU230" s="17" t="s">
        <v>81</v>
      </c>
    </row>
    <row r="231" s="2" customFormat="1" ht="16.5" customHeight="1">
      <c r="A231" s="38"/>
      <c r="B231" s="39"/>
      <c r="C231" s="258" t="s">
        <v>437</v>
      </c>
      <c r="D231" s="258" t="s">
        <v>248</v>
      </c>
      <c r="E231" s="259" t="s">
        <v>1164</v>
      </c>
      <c r="F231" s="260" t="s">
        <v>1165</v>
      </c>
      <c r="G231" s="261" t="s">
        <v>649</v>
      </c>
      <c r="H231" s="262">
        <v>28</v>
      </c>
      <c r="I231" s="263"/>
      <c r="J231" s="264">
        <f>ROUND(I231*H231,2)</f>
        <v>0</v>
      </c>
      <c r="K231" s="260" t="s">
        <v>1</v>
      </c>
      <c r="L231" s="265"/>
      <c r="M231" s="266" t="s">
        <v>1</v>
      </c>
      <c r="N231" s="267" t="s">
        <v>38</v>
      </c>
      <c r="O231" s="91"/>
      <c r="P231" s="227">
        <f>O231*H231</f>
        <v>0</v>
      </c>
      <c r="Q231" s="227">
        <v>0</v>
      </c>
      <c r="R231" s="227">
        <f>Q231*H231</f>
        <v>0</v>
      </c>
      <c r="S231" s="227">
        <v>0</v>
      </c>
      <c r="T231" s="228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9" t="s">
        <v>200</v>
      </c>
      <c r="AT231" s="229" t="s">
        <v>248</v>
      </c>
      <c r="AU231" s="229" t="s">
        <v>81</v>
      </c>
      <c r="AY231" s="17" t="s">
        <v>154</v>
      </c>
      <c r="BE231" s="230">
        <f>IF(N231="základní",J231,0)</f>
        <v>0</v>
      </c>
      <c r="BF231" s="230">
        <f>IF(N231="snížená",J231,0)</f>
        <v>0</v>
      </c>
      <c r="BG231" s="230">
        <f>IF(N231="zákl. přenesená",J231,0)</f>
        <v>0</v>
      </c>
      <c r="BH231" s="230">
        <f>IF(N231="sníž. přenesená",J231,0)</f>
        <v>0</v>
      </c>
      <c r="BI231" s="230">
        <f>IF(N231="nulová",J231,0)</f>
        <v>0</v>
      </c>
      <c r="BJ231" s="17" t="s">
        <v>81</v>
      </c>
      <c r="BK231" s="230">
        <f>ROUND(I231*H231,2)</f>
        <v>0</v>
      </c>
      <c r="BL231" s="17" t="s">
        <v>161</v>
      </c>
      <c r="BM231" s="229" t="s">
        <v>1166</v>
      </c>
    </row>
    <row r="232" s="2" customFormat="1">
      <c r="A232" s="38"/>
      <c r="B232" s="39"/>
      <c r="C232" s="40"/>
      <c r="D232" s="231" t="s">
        <v>163</v>
      </c>
      <c r="E232" s="40"/>
      <c r="F232" s="232" t="s">
        <v>1165</v>
      </c>
      <c r="G232" s="40"/>
      <c r="H232" s="40"/>
      <c r="I232" s="233"/>
      <c r="J232" s="40"/>
      <c r="K232" s="40"/>
      <c r="L232" s="44"/>
      <c r="M232" s="234"/>
      <c r="N232" s="235"/>
      <c r="O232" s="91"/>
      <c r="P232" s="91"/>
      <c r="Q232" s="91"/>
      <c r="R232" s="91"/>
      <c r="S232" s="91"/>
      <c r="T232" s="92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163</v>
      </c>
      <c r="AU232" s="17" t="s">
        <v>81</v>
      </c>
    </row>
    <row r="233" s="2" customFormat="1" ht="21.75" customHeight="1">
      <c r="A233" s="38"/>
      <c r="B233" s="39"/>
      <c r="C233" s="258" t="s">
        <v>443</v>
      </c>
      <c r="D233" s="258" t="s">
        <v>248</v>
      </c>
      <c r="E233" s="259" t="s">
        <v>1167</v>
      </c>
      <c r="F233" s="260" t="s">
        <v>1168</v>
      </c>
      <c r="G233" s="261" t="s">
        <v>649</v>
      </c>
      <c r="H233" s="262">
        <v>14</v>
      </c>
      <c r="I233" s="263"/>
      <c r="J233" s="264">
        <f>ROUND(I233*H233,2)</f>
        <v>0</v>
      </c>
      <c r="K233" s="260" t="s">
        <v>1</v>
      </c>
      <c r="L233" s="265"/>
      <c r="M233" s="266" t="s">
        <v>1</v>
      </c>
      <c r="N233" s="267" t="s">
        <v>38</v>
      </c>
      <c r="O233" s="91"/>
      <c r="P233" s="227">
        <f>O233*H233</f>
        <v>0</v>
      </c>
      <c r="Q233" s="227">
        <v>0</v>
      </c>
      <c r="R233" s="227">
        <f>Q233*H233</f>
        <v>0</v>
      </c>
      <c r="S233" s="227">
        <v>0</v>
      </c>
      <c r="T233" s="228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9" t="s">
        <v>200</v>
      </c>
      <c r="AT233" s="229" t="s">
        <v>248</v>
      </c>
      <c r="AU233" s="229" t="s">
        <v>81</v>
      </c>
      <c r="AY233" s="17" t="s">
        <v>154</v>
      </c>
      <c r="BE233" s="230">
        <f>IF(N233="základní",J233,0)</f>
        <v>0</v>
      </c>
      <c r="BF233" s="230">
        <f>IF(N233="snížená",J233,0)</f>
        <v>0</v>
      </c>
      <c r="BG233" s="230">
        <f>IF(N233="zákl. přenesená",J233,0)</f>
        <v>0</v>
      </c>
      <c r="BH233" s="230">
        <f>IF(N233="sníž. přenesená",J233,0)</f>
        <v>0</v>
      </c>
      <c r="BI233" s="230">
        <f>IF(N233="nulová",J233,0)</f>
        <v>0</v>
      </c>
      <c r="BJ233" s="17" t="s">
        <v>81</v>
      </c>
      <c r="BK233" s="230">
        <f>ROUND(I233*H233,2)</f>
        <v>0</v>
      </c>
      <c r="BL233" s="17" t="s">
        <v>161</v>
      </c>
      <c r="BM233" s="229" t="s">
        <v>1169</v>
      </c>
    </row>
    <row r="234" s="2" customFormat="1">
      <c r="A234" s="38"/>
      <c r="B234" s="39"/>
      <c r="C234" s="40"/>
      <c r="D234" s="231" t="s">
        <v>163</v>
      </c>
      <c r="E234" s="40"/>
      <c r="F234" s="232" t="s">
        <v>1168</v>
      </c>
      <c r="G234" s="40"/>
      <c r="H234" s="40"/>
      <c r="I234" s="233"/>
      <c r="J234" s="40"/>
      <c r="K234" s="40"/>
      <c r="L234" s="44"/>
      <c r="M234" s="234"/>
      <c r="N234" s="235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163</v>
      </c>
      <c r="AU234" s="17" t="s">
        <v>81</v>
      </c>
    </row>
    <row r="235" s="2" customFormat="1" ht="21.75" customHeight="1">
      <c r="A235" s="38"/>
      <c r="B235" s="39"/>
      <c r="C235" s="258" t="s">
        <v>450</v>
      </c>
      <c r="D235" s="258" t="s">
        <v>248</v>
      </c>
      <c r="E235" s="259" t="s">
        <v>1170</v>
      </c>
      <c r="F235" s="260" t="s">
        <v>1171</v>
      </c>
      <c r="G235" s="261" t="s">
        <v>649</v>
      </c>
      <c r="H235" s="262">
        <v>14</v>
      </c>
      <c r="I235" s="263"/>
      <c r="J235" s="264">
        <f>ROUND(I235*H235,2)</f>
        <v>0</v>
      </c>
      <c r="K235" s="260" t="s">
        <v>1</v>
      </c>
      <c r="L235" s="265"/>
      <c r="M235" s="266" t="s">
        <v>1</v>
      </c>
      <c r="N235" s="267" t="s">
        <v>38</v>
      </c>
      <c r="O235" s="91"/>
      <c r="P235" s="227">
        <f>O235*H235</f>
        <v>0</v>
      </c>
      <c r="Q235" s="227">
        <v>0</v>
      </c>
      <c r="R235" s="227">
        <f>Q235*H235</f>
        <v>0</v>
      </c>
      <c r="S235" s="227">
        <v>0</v>
      </c>
      <c r="T235" s="228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9" t="s">
        <v>200</v>
      </c>
      <c r="AT235" s="229" t="s">
        <v>248</v>
      </c>
      <c r="AU235" s="229" t="s">
        <v>81</v>
      </c>
      <c r="AY235" s="17" t="s">
        <v>154</v>
      </c>
      <c r="BE235" s="230">
        <f>IF(N235="základní",J235,0)</f>
        <v>0</v>
      </c>
      <c r="BF235" s="230">
        <f>IF(N235="snížená",J235,0)</f>
        <v>0</v>
      </c>
      <c r="BG235" s="230">
        <f>IF(N235="zákl. přenesená",J235,0)</f>
        <v>0</v>
      </c>
      <c r="BH235" s="230">
        <f>IF(N235="sníž. přenesená",J235,0)</f>
        <v>0</v>
      </c>
      <c r="BI235" s="230">
        <f>IF(N235="nulová",J235,0)</f>
        <v>0</v>
      </c>
      <c r="BJ235" s="17" t="s">
        <v>81</v>
      </c>
      <c r="BK235" s="230">
        <f>ROUND(I235*H235,2)</f>
        <v>0</v>
      </c>
      <c r="BL235" s="17" t="s">
        <v>161</v>
      </c>
      <c r="BM235" s="229" t="s">
        <v>1172</v>
      </c>
    </row>
    <row r="236" s="2" customFormat="1">
      <c r="A236" s="38"/>
      <c r="B236" s="39"/>
      <c r="C236" s="40"/>
      <c r="D236" s="231" t="s">
        <v>163</v>
      </c>
      <c r="E236" s="40"/>
      <c r="F236" s="232" t="s">
        <v>1171</v>
      </c>
      <c r="G236" s="40"/>
      <c r="H236" s="40"/>
      <c r="I236" s="233"/>
      <c r="J236" s="40"/>
      <c r="K236" s="40"/>
      <c r="L236" s="44"/>
      <c r="M236" s="234"/>
      <c r="N236" s="235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163</v>
      </c>
      <c r="AU236" s="17" t="s">
        <v>81</v>
      </c>
    </row>
    <row r="237" s="2" customFormat="1" ht="21.75" customHeight="1">
      <c r="A237" s="38"/>
      <c r="B237" s="39"/>
      <c r="C237" s="258" t="s">
        <v>455</v>
      </c>
      <c r="D237" s="258" t="s">
        <v>248</v>
      </c>
      <c r="E237" s="259" t="s">
        <v>1173</v>
      </c>
      <c r="F237" s="260" t="s">
        <v>1174</v>
      </c>
      <c r="G237" s="261" t="s">
        <v>649</v>
      </c>
      <c r="H237" s="262">
        <v>30</v>
      </c>
      <c r="I237" s="263"/>
      <c r="J237" s="264">
        <f>ROUND(I237*H237,2)</f>
        <v>0</v>
      </c>
      <c r="K237" s="260" t="s">
        <v>1</v>
      </c>
      <c r="L237" s="265"/>
      <c r="M237" s="266" t="s">
        <v>1</v>
      </c>
      <c r="N237" s="267" t="s">
        <v>38</v>
      </c>
      <c r="O237" s="91"/>
      <c r="P237" s="227">
        <f>O237*H237</f>
        <v>0</v>
      </c>
      <c r="Q237" s="227">
        <v>0</v>
      </c>
      <c r="R237" s="227">
        <f>Q237*H237</f>
        <v>0</v>
      </c>
      <c r="S237" s="227">
        <v>0</v>
      </c>
      <c r="T237" s="228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9" t="s">
        <v>200</v>
      </c>
      <c r="AT237" s="229" t="s">
        <v>248</v>
      </c>
      <c r="AU237" s="229" t="s">
        <v>81</v>
      </c>
      <c r="AY237" s="17" t="s">
        <v>154</v>
      </c>
      <c r="BE237" s="230">
        <f>IF(N237="základní",J237,0)</f>
        <v>0</v>
      </c>
      <c r="BF237" s="230">
        <f>IF(N237="snížená",J237,0)</f>
        <v>0</v>
      </c>
      <c r="BG237" s="230">
        <f>IF(N237="zákl. přenesená",J237,0)</f>
        <v>0</v>
      </c>
      <c r="BH237" s="230">
        <f>IF(N237="sníž. přenesená",J237,0)</f>
        <v>0</v>
      </c>
      <c r="BI237" s="230">
        <f>IF(N237="nulová",J237,0)</f>
        <v>0</v>
      </c>
      <c r="BJ237" s="17" t="s">
        <v>81</v>
      </c>
      <c r="BK237" s="230">
        <f>ROUND(I237*H237,2)</f>
        <v>0</v>
      </c>
      <c r="BL237" s="17" t="s">
        <v>161</v>
      </c>
      <c r="BM237" s="229" t="s">
        <v>1175</v>
      </c>
    </row>
    <row r="238" s="2" customFormat="1">
      <c r="A238" s="38"/>
      <c r="B238" s="39"/>
      <c r="C238" s="40"/>
      <c r="D238" s="231" t="s">
        <v>163</v>
      </c>
      <c r="E238" s="40"/>
      <c r="F238" s="232" t="s">
        <v>1174</v>
      </c>
      <c r="G238" s="40"/>
      <c r="H238" s="40"/>
      <c r="I238" s="233"/>
      <c r="J238" s="40"/>
      <c r="K238" s="40"/>
      <c r="L238" s="44"/>
      <c r="M238" s="234"/>
      <c r="N238" s="235"/>
      <c r="O238" s="91"/>
      <c r="P238" s="91"/>
      <c r="Q238" s="91"/>
      <c r="R238" s="91"/>
      <c r="S238" s="91"/>
      <c r="T238" s="92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163</v>
      </c>
      <c r="AU238" s="17" t="s">
        <v>81</v>
      </c>
    </row>
    <row r="239" s="2" customFormat="1" ht="16.5" customHeight="1">
      <c r="A239" s="38"/>
      <c r="B239" s="39"/>
      <c r="C239" s="258" t="s">
        <v>461</v>
      </c>
      <c r="D239" s="258" t="s">
        <v>248</v>
      </c>
      <c r="E239" s="259" t="s">
        <v>1176</v>
      </c>
      <c r="F239" s="260" t="s">
        <v>1177</v>
      </c>
      <c r="G239" s="261" t="s">
        <v>433</v>
      </c>
      <c r="H239" s="262">
        <v>35</v>
      </c>
      <c r="I239" s="263"/>
      <c r="J239" s="264">
        <f>ROUND(I239*H239,2)</f>
        <v>0</v>
      </c>
      <c r="K239" s="260" t="s">
        <v>1</v>
      </c>
      <c r="L239" s="265"/>
      <c r="M239" s="266" t="s">
        <v>1</v>
      </c>
      <c r="N239" s="267" t="s">
        <v>38</v>
      </c>
      <c r="O239" s="91"/>
      <c r="P239" s="227">
        <f>O239*H239</f>
        <v>0</v>
      </c>
      <c r="Q239" s="227">
        <v>0</v>
      </c>
      <c r="R239" s="227">
        <f>Q239*H239</f>
        <v>0</v>
      </c>
      <c r="S239" s="227">
        <v>0</v>
      </c>
      <c r="T239" s="22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200</v>
      </c>
      <c r="AT239" s="229" t="s">
        <v>248</v>
      </c>
      <c r="AU239" s="229" t="s">
        <v>81</v>
      </c>
      <c r="AY239" s="17" t="s">
        <v>154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81</v>
      </c>
      <c r="BK239" s="230">
        <f>ROUND(I239*H239,2)</f>
        <v>0</v>
      </c>
      <c r="BL239" s="17" t="s">
        <v>161</v>
      </c>
      <c r="BM239" s="229" t="s">
        <v>1178</v>
      </c>
    </row>
    <row r="240" s="2" customFormat="1">
      <c r="A240" s="38"/>
      <c r="B240" s="39"/>
      <c r="C240" s="40"/>
      <c r="D240" s="231" t="s">
        <v>163</v>
      </c>
      <c r="E240" s="40"/>
      <c r="F240" s="232" t="s">
        <v>1177</v>
      </c>
      <c r="G240" s="40"/>
      <c r="H240" s="40"/>
      <c r="I240" s="233"/>
      <c r="J240" s="40"/>
      <c r="K240" s="40"/>
      <c r="L240" s="44"/>
      <c r="M240" s="234"/>
      <c r="N240" s="235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163</v>
      </c>
      <c r="AU240" s="17" t="s">
        <v>81</v>
      </c>
    </row>
    <row r="241" s="2" customFormat="1" ht="24.15" customHeight="1">
      <c r="A241" s="38"/>
      <c r="B241" s="39"/>
      <c r="C241" s="258" t="s">
        <v>466</v>
      </c>
      <c r="D241" s="258" t="s">
        <v>248</v>
      </c>
      <c r="E241" s="259" t="s">
        <v>1179</v>
      </c>
      <c r="F241" s="260" t="s">
        <v>1180</v>
      </c>
      <c r="G241" s="261" t="s">
        <v>1141</v>
      </c>
      <c r="H241" s="262">
        <v>2.2999999999999998</v>
      </c>
      <c r="I241" s="263"/>
      <c r="J241" s="264">
        <f>ROUND(I241*H241,2)</f>
        <v>0</v>
      </c>
      <c r="K241" s="260" t="s">
        <v>1</v>
      </c>
      <c r="L241" s="265"/>
      <c r="M241" s="266" t="s">
        <v>1</v>
      </c>
      <c r="N241" s="267" t="s">
        <v>38</v>
      </c>
      <c r="O241" s="91"/>
      <c r="P241" s="227">
        <f>O241*H241</f>
        <v>0</v>
      </c>
      <c r="Q241" s="227">
        <v>0</v>
      </c>
      <c r="R241" s="227">
        <f>Q241*H241</f>
        <v>0</v>
      </c>
      <c r="S241" s="227">
        <v>0</v>
      </c>
      <c r="T241" s="228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9" t="s">
        <v>200</v>
      </c>
      <c r="AT241" s="229" t="s">
        <v>248</v>
      </c>
      <c r="AU241" s="229" t="s">
        <v>81</v>
      </c>
      <c r="AY241" s="17" t="s">
        <v>154</v>
      </c>
      <c r="BE241" s="230">
        <f>IF(N241="základní",J241,0)</f>
        <v>0</v>
      </c>
      <c r="BF241" s="230">
        <f>IF(N241="snížená",J241,0)</f>
        <v>0</v>
      </c>
      <c r="BG241" s="230">
        <f>IF(N241="zákl. přenesená",J241,0)</f>
        <v>0</v>
      </c>
      <c r="BH241" s="230">
        <f>IF(N241="sníž. přenesená",J241,0)</f>
        <v>0</v>
      </c>
      <c r="BI241" s="230">
        <f>IF(N241="nulová",J241,0)</f>
        <v>0</v>
      </c>
      <c r="BJ241" s="17" t="s">
        <v>81</v>
      </c>
      <c r="BK241" s="230">
        <f>ROUND(I241*H241,2)</f>
        <v>0</v>
      </c>
      <c r="BL241" s="17" t="s">
        <v>161</v>
      </c>
      <c r="BM241" s="229" t="s">
        <v>1181</v>
      </c>
    </row>
    <row r="242" s="2" customFormat="1">
      <c r="A242" s="38"/>
      <c r="B242" s="39"/>
      <c r="C242" s="40"/>
      <c r="D242" s="231" t="s">
        <v>163</v>
      </c>
      <c r="E242" s="40"/>
      <c r="F242" s="232" t="s">
        <v>1180</v>
      </c>
      <c r="G242" s="40"/>
      <c r="H242" s="40"/>
      <c r="I242" s="233"/>
      <c r="J242" s="40"/>
      <c r="K242" s="40"/>
      <c r="L242" s="44"/>
      <c r="M242" s="234"/>
      <c r="N242" s="235"/>
      <c r="O242" s="91"/>
      <c r="P242" s="91"/>
      <c r="Q242" s="91"/>
      <c r="R242" s="91"/>
      <c r="S242" s="91"/>
      <c r="T242" s="92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163</v>
      </c>
      <c r="AU242" s="17" t="s">
        <v>81</v>
      </c>
    </row>
    <row r="243" s="2" customFormat="1" ht="16.5" customHeight="1">
      <c r="A243" s="38"/>
      <c r="B243" s="39"/>
      <c r="C243" s="258" t="s">
        <v>471</v>
      </c>
      <c r="D243" s="258" t="s">
        <v>248</v>
      </c>
      <c r="E243" s="259" t="s">
        <v>1182</v>
      </c>
      <c r="F243" s="260" t="s">
        <v>1183</v>
      </c>
      <c r="G243" s="261" t="s">
        <v>649</v>
      </c>
      <c r="H243" s="262">
        <v>120</v>
      </c>
      <c r="I243" s="263"/>
      <c r="J243" s="264">
        <f>ROUND(I243*H243,2)</f>
        <v>0</v>
      </c>
      <c r="K243" s="260" t="s">
        <v>1</v>
      </c>
      <c r="L243" s="265"/>
      <c r="M243" s="266" t="s">
        <v>1</v>
      </c>
      <c r="N243" s="267" t="s">
        <v>38</v>
      </c>
      <c r="O243" s="91"/>
      <c r="P243" s="227">
        <f>O243*H243</f>
        <v>0</v>
      </c>
      <c r="Q243" s="227">
        <v>0</v>
      </c>
      <c r="R243" s="227">
        <f>Q243*H243</f>
        <v>0</v>
      </c>
      <c r="S243" s="227">
        <v>0</v>
      </c>
      <c r="T243" s="228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9" t="s">
        <v>200</v>
      </c>
      <c r="AT243" s="229" t="s">
        <v>248</v>
      </c>
      <c r="AU243" s="229" t="s">
        <v>81</v>
      </c>
      <c r="AY243" s="17" t="s">
        <v>154</v>
      </c>
      <c r="BE243" s="230">
        <f>IF(N243="základní",J243,0)</f>
        <v>0</v>
      </c>
      <c r="BF243" s="230">
        <f>IF(N243="snížená",J243,0)</f>
        <v>0</v>
      </c>
      <c r="BG243" s="230">
        <f>IF(N243="zákl. přenesená",J243,0)</f>
        <v>0</v>
      </c>
      <c r="BH243" s="230">
        <f>IF(N243="sníž. přenesená",J243,0)</f>
        <v>0</v>
      </c>
      <c r="BI243" s="230">
        <f>IF(N243="nulová",J243,0)</f>
        <v>0</v>
      </c>
      <c r="BJ243" s="17" t="s">
        <v>81</v>
      </c>
      <c r="BK243" s="230">
        <f>ROUND(I243*H243,2)</f>
        <v>0</v>
      </c>
      <c r="BL243" s="17" t="s">
        <v>161</v>
      </c>
      <c r="BM243" s="229" t="s">
        <v>1184</v>
      </c>
    </row>
    <row r="244" s="2" customFormat="1">
      <c r="A244" s="38"/>
      <c r="B244" s="39"/>
      <c r="C244" s="40"/>
      <c r="D244" s="231" t="s">
        <v>163</v>
      </c>
      <c r="E244" s="40"/>
      <c r="F244" s="232" t="s">
        <v>1183</v>
      </c>
      <c r="G244" s="40"/>
      <c r="H244" s="40"/>
      <c r="I244" s="233"/>
      <c r="J244" s="40"/>
      <c r="K244" s="40"/>
      <c r="L244" s="44"/>
      <c r="M244" s="234"/>
      <c r="N244" s="235"/>
      <c r="O244" s="91"/>
      <c r="P244" s="91"/>
      <c r="Q244" s="91"/>
      <c r="R244" s="91"/>
      <c r="S244" s="91"/>
      <c r="T244" s="9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163</v>
      </c>
      <c r="AU244" s="17" t="s">
        <v>81</v>
      </c>
    </row>
    <row r="245" s="2" customFormat="1" ht="24.15" customHeight="1">
      <c r="A245" s="38"/>
      <c r="B245" s="39"/>
      <c r="C245" s="258" t="s">
        <v>478</v>
      </c>
      <c r="D245" s="258" t="s">
        <v>248</v>
      </c>
      <c r="E245" s="259" t="s">
        <v>1185</v>
      </c>
      <c r="F245" s="260" t="s">
        <v>1186</v>
      </c>
      <c r="G245" s="261" t="s">
        <v>1141</v>
      </c>
      <c r="H245" s="262">
        <v>1.2</v>
      </c>
      <c r="I245" s="263"/>
      <c r="J245" s="264">
        <f>ROUND(I245*H245,2)</f>
        <v>0</v>
      </c>
      <c r="K245" s="260" t="s">
        <v>1</v>
      </c>
      <c r="L245" s="265"/>
      <c r="M245" s="266" t="s">
        <v>1</v>
      </c>
      <c r="N245" s="267" t="s">
        <v>38</v>
      </c>
      <c r="O245" s="91"/>
      <c r="P245" s="227">
        <f>O245*H245</f>
        <v>0</v>
      </c>
      <c r="Q245" s="227">
        <v>0</v>
      </c>
      <c r="R245" s="227">
        <f>Q245*H245</f>
        <v>0</v>
      </c>
      <c r="S245" s="227">
        <v>0</v>
      </c>
      <c r="T245" s="228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9" t="s">
        <v>200</v>
      </c>
      <c r="AT245" s="229" t="s">
        <v>248</v>
      </c>
      <c r="AU245" s="229" t="s">
        <v>81</v>
      </c>
      <c r="AY245" s="17" t="s">
        <v>154</v>
      </c>
      <c r="BE245" s="230">
        <f>IF(N245="základní",J245,0)</f>
        <v>0</v>
      </c>
      <c r="BF245" s="230">
        <f>IF(N245="snížená",J245,0)</f>
        <v>0</v>
      </c>
      <c r="BG245" s="230">
        <f>IF(N245="zákl. přenesená",J245,0)</f>
        <v>0</v>
      </c>
      <c r="BH245" s="230">
        <f>IF(N245="sníž. přenesená",J245,0)</f>
        <v>0</v>
      </c>
      <c r="BI245" s="230">
        <f>IF(N245="nulová",J245,0)</f>
        <v>0</v>
      </c>
      <c r="BJ245" s="17" t="s">
        <v>81</v>
      </c>
      <c r="BK245" s="230">
        <f>ROUND(I245*H245,2)</f>
        <v>0</v>
      </c>
      <c r="BL245" s="17" t="s">
        <v>161</v>
      </c>
      <c r="BM245" s="229" t="s">
        <v>1187</v>
      </c>
    </row>
    <row r="246" s="2" customFormat="1">
      <c r="A246" s="38"/>
      <c r="B246" s="39"/>
      <c r="C246" s="40"/>
      <c r="D246" s="231" t="s">
        <v>163</v>
      </c>
      <c r="E246" s="40"/>
      <c r="F246" s="232" t="s">
        <v>1186</v>
      </c>
      <c r="G246" s="40"/>
      <c r="H246" s="40"/>
      <c r="I246" s="233"/>
      <c r="J246" s="40"/>
      <c r="K246" s="40"/>
      <c r="L246" s="44"/>
      <c r="M246" s="234"/>
      <c r="N246" s="235"/>
      <c r="O246" s="91"/>
      <c r="P246" s="91"/>
      <c r="Q246" s="91"/>
      <c r="R246" s="91"/>
      <c r="S246" s="91"/>
      <c r="T246" s="92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163</v>
      </c>
      <c r="AU246" s="17" t="s">
        <v>81</v>
      </c>
    </row>
    <row r="247" s="2" customFormat="1" ht="16.5" customHeight="1">
      <c r="A247" s="38"/>
      <c r="B247" s="39"/>
      <c r="C247" s="258" t="s">
        <v>487</v>
      </c>
      <c r="D247" s="258" t="s">
        <v>248</v>
      </c>
      <c r="E247" s="259" t="s">
        <v>1188</v>
      </c>
      <c r="F247" s="260" t="s">
        <v>1189</v>
      </c>
      <c r="G247" s="261" t="s">
        <v>1061</v>
      </c>
      <c r="H247" s="262">
        <v>1</v>
      </c>
      <c r="I247" s="263"/>
      <c r="J247" s="264">
        <f>ROUND(I247*H247,2)</f>
        <v>0</v>
      </c>
      <c r="K247" s="260" t="s">
        <v>1</v>
      </c>
      <c r="L247" s="265"/>
      <c r="M247" s="266" t="s">
        <v>1</v>
      </c>
      <c r="N247" s="267" t="s">
        <v>38</v>
      </c>
      <c r="O247" s="91"/>
      <c r="P247" s="227">
        <f>O247*H247</f>
        <v>0</v>
      </c>
      <c r="Q247" s="227">
        <v>0</v>
      </c>
      <c r="R247" s="227">
        <f>Q247*H247</f>
        <v>0</v>
      </c>
      <c r="S247" s="227">
        <v>0</v>
      </c>
      <c r="T247" s="228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9" t="s">
        <v>200</v>
      </c>
      <c r="AT247" s="229" t="s">
        <v>248</v>
      </c>
      <c r="AU247" s="229" t="s">
        <v>81</v>
      </c>
      <c r="AY247" s="17" t="s">
        <v>154</v>
      </c>
      <c r="BE247" s="230">
        <f>IF(N247="základní",J247,0)</f>
        <v>0</v>
      </c>
      <c r="BF247" s="230">
        <f>IF(N247="snížená",J247,0)</f>
        <v>0</v>
      </c>
      <c r="BG247" s="230">
        <f>IF(N247="zákl. přenesená",J247,0)</f>
        <v>0</v>
      </c>
      <c r="BH247" s="230">
        <f>IF(N247="sníž. přenesená",J247,0)</f>
        <v>0</v>
      </c>
      <c r="BI247" s="230">
        <f>IF(N247="nulová",J247,0)</f>
        <v>0</v>
      </c>
      <c r="BJ247" s="17" t="s">
        <v>81</v>
      </c>
      <c r="BK247" s="230">
        <f>ROUND(I247*H247,2)</f>
        <v>0</v>
      </c>
      <c r="BL247" s="17" t="s">
        <v>161</v>
      </c>
      <c r="BM247" s="229" t="s">
        <v>1190</v>
      </c>
    </row>
    <row r="248" s="2" customFormat="1">
      <c r="A248" s="38"/>
      <c r="B248" s="39"/>
      <c r="C248" s="40"/>
      <c r="D248" s="231" t="s">
        <v>163</v>
      </c>
      <c r="E248" s="40"/>
      <c r="F248" s="232" t="s">
        <v>1189</v>
      </c>
      <c r="G248" s="40"/>
      <c r="H248" s="40"/>
      <c r="I248" s="233"/>
      <c r="J248" s="40"/>
      <c r="K248" s="40"/>
      <c r="L248" s="44"/>
      <c r="M248" s="234"/>
      <c r="N248" s="235"/>
      <c r="O248" s="91"/>
      <c r="P248" s="91"/>
      <c r="Q248" s="91"/>
      <c r="R248" s="91"/>
      <c r="S248" s="91"/>
      <c r="T248" s="9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163</v>
      </c>
      <c r="AU248" s="17" t="s">
        <v>81</v>
      </c>
    </row>
    <row r="249" s="12" customFormat="1" ht="25.92" customHeight="1">
      <c r="A249" s="12"/>
      <c r="B249" s="202"/>
      <c r="C249" s="203"/>
      <c r="D249" s="204" t="s">
        <v>72</v>
      </c>
      <c r="E249" s="205" t="s">
        <v>1191</v>
      </c>
      <c r="F249" s="205" t="s">
        <v>1192</v>
      </c>
      <c r="G249" s="203"/>
      <c r="H249" s="203"/>
      <c r="I249" s="206"/>
      <c r="J249" s="207">
        <f>BK249</f>
        <v>0</v>
      </c>
      <c r="K249" s="203"/>
      <c r="L249" s="208"/>
      <c r="M249" s="209"/>
      <c r="N249" s="210"/>
      <c r="O249" s="210"/>
      <c r="P249" s="211">
        <f>SUM(P250:P255)</f>
        <v>0</v>
      </c>
      <c r="Q249" s="210"/>
      <c r="R249" s="211">
        <f>SUM(R250:R255)</f>
        <v>0</v>
      </c>
      <c r="S249" s="210"/>
      <c r="T249" s="212">
        <f>SUM(T250:T255)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13" t="s">
        <v>81</v>
      </c>
      <c r="AT249" s="214" t="s">
        <v>72</v>
      </c>
      <c r="AU249" s="214" t="s">
        <v>73</v>
      </c>
      <c r="AY249" s="213" t="s">
        <v>154</v>
      </c>
      <c r="BK249" s="215">
        <f>SUM(BK250:BK255)</f>
        <v>0</v>
      </c>
    </row>
    <row r="250" s="2" customFormat="1" ht="16.5" customHeight="1">
      <c r="A250" s="38"/>
      <c r="B250" s="39"/>
      <c r="C250" s="258" t="s">
        <v>493</v>
      </c>
      <c r="D250" s="258" t="s">
        <v>248</v>
      </c>
      <c r="E250" s="259" t="s">
        <v>1193</v>
      </c>
      <c r="F250" s="260" t="s">
        <v>1194</v>
      </c>
      <c r="G250" s="261" t="s">
        <v>1061</v>
      </c>
      <c r="H250" s="262">
        <v>1</v>
      </c>
      <c r="I250" s="263"/>
      <c r="J250" s="264">
        <f>ROUND(I250*H250,2)</f>
        <v>0</v>
      </c>
      <c r="K250" s="260" t="s">
        <v>1</v>
      </c>
      <c r="L250" s="265"/>
      <c r="M250" s="266" t="s">
        <v>1</v>
      </c>
      <c r="N250" s="267" t="s">
        <v>38</v>
      </c>
      <c r="O250" s="91"/>
      <c r="P250" s="227">
        <f>O250*H250</f>
        <v>0</v>
      </c>
      <c r="Q250" s="227">
        <v>0</v>
      </c>
      <c r="R250" s="227">
        <f>Q250*H250</f>
        <v>0</v>
      </c>
      <c r="S250" s="227">
        <v>0</v>
      </c>
      <c r="T250" s="228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9" t="s">
        <v>200</v>
      </c>
      <c r="AT250" s="229" t="s">
        <v>248</v>
      </c>
      <c r="AU250" s="229" t="s">
        <v>81</v>
      </c>
      <c r="AY250" s="17" t="s">
        <v>154</v>
      </c>
      <c r="BE250" s="230">
        <f>IF(N250="základní",J250,0)</f>
        <v>0</v>
      </c>
      <c r="BF250" s="230">
        <f>IF(N250="snížená",J250,0)</f>
        <v>0</v>
      </c>
      <c r="BG250" s="230">
        <f>IF(N250="zákl. přenesená",J250,0)</f>
        <v>0</v>
      </c>
      <c r="BH250" s="230">
        <f>IF(N250="sníž. přenesená",J250,0)</f>
        <v>0</v>
      </c>
      <c r="BI250" s="230">
        <f>IF(N250="nulová",J250,0)</f>
        <v>0</v>
      </c>
      <c r="BJ250" s="17" t="s">
        <v>81</v>
      </c>
      <c r="BK250" s="230">
        <f>ROUND(I250*H250,2)</f>
        <v>0</v>
      </c>
      <c r="BL250" s="17" t="s">
        <v>161</v>
      </c>
      <c r="BM250" s="229" t="s">
        <v>1195</v>
      </c>
    </row>
    <row r="251" s="2" customFormat="1">
      <c r="A251" s="38"/>
      <c r="B251" s="39"/>
      <c r="C251" s="40"/>
      <c r="D251" s="231" t="s">
        <v>163</v>
      </c>
      <c r="E251" s="40"/>
      <c r="F251" s="232" t="s">
        <v>1194</v>
      </c>
      <c r="G251" s="40"/>
      <c r="H251" s="40"/>
      <c r="I251" s="233"/>
      <c r="J251" s="40"/>
      <c r="K251" s="40"/>
      <c r="L251" s="44"/>
      <c r="M251" s="234"/>
      <c r="N251" s="235"/>
      <c r="O251" s="91"/>
      <c r="P251" s="91"/>
      <c r="Q251" s="91"/>
      <c r="R251" s="91"/>
      <c r="S251" s="91"/>
      <c r="T251" s="9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163</v>
      </c>
      <c r="AU251" s="17" t="s">
        <v>81</v>
      </c>
    </row>
    <row r="252" s="2" customFormat="1" ht="16.5" customHeight="1">
      <c r="A252" s="38"/>
      <c r="B252" s="39"/>
      <c r="C252" s="258" t="s">
        <v>498</v>
      </c>
      <c r="D252" s="258" t="s">
        <v>248</v>
      </c>
      <c r="E252" s="259" t="s">
        <v>1196</v>
      </c>
      <c r="F252" s="260" t="s">
        <v>1197</v>
      </c>
      <c r="G252" s="261" t="s">
        <v>1061</v>
      </c>
      <c r="H252" s="262">
        <v>1</v>
      </c>
      <c r="I252" s="263"/>
      <c r="J252" s="264">
        <f>ROUND(I252*H252,2)</f>
        <v>0</v>
      </c>
      <c r="K252" s="260" t="s">
        <v>1</v>
      </c>
      <c r="L252" s="265"/>
      <c r="M252" s="266" t="s">
        <v>1</v>
      </c>
      <c r="N252" s="267" t="s">
        <v>38</v>
      </c>
      <c r="O252" s="91"/>
      <c r="P252" s="227">
        <f>O252*H252</f>
        <v>0</v>
      </c>
      <c r="Q252" s="227">
        <v>0</v>
      </c>
      <c r="R252" s="227">
        <f>Q252*H252</f>
        <v>0</v>
      </c>
      <c r="S252" s="227">
        <v>0</v>
      </c>
      <c r="T252" s="228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9" t="s">
        <v>200</v>
      </c>
      <c r="AT252" s="229" t="s">
        <v>248</v>
      </c>
      <c r="AU252" s="229" t="s">
        <v>81</v>
      </c>
      <c r="AY252" s="17" t="s">
        <v>154</v>
      </c>
      <c r="BE252" s="230">
        <f>IF(N252="základní",J252,0)</f>
        <v>0</v>
      </c>
      <c r="BF252" s="230">
        <f>IF(N252="snížená",J252,0)</f>
        <v>0</v>
      </c>
      <c r="BG252" s="230">
        <f>IF(N252="zákl. přenesená",J252,0)</f>
        <v>0</v>
      </c>
      <c r="BH252" s="230">
        <f>IF(N252="sníž. přenesená",J252,0)</f>
        <v>0</v>
      </c>
      <c r="BI252" s="230">
        <f>IF(N252="nulová",J252,0)</f>
        <v>0</v>
      </c>
      <c r="BJ252" s="17" t="s">
        <v>81</v>
      </c>
      <c r="BK252" s="230">
        <f>ROUND(I252*H252,2)</f>
        <v>0</v>
      </c>
      <c r="BL252" s="17" t="s">
        <v>161</v>
      </c>
      <c r="BM252" s="229" t="s">
        <v>1198</v>
      </c>
    </row>
    <row r="253" s="2" customFormat="1">
      <c r="A253" s="38"/>
      <c r="B253" s="39"/>
      <c r="C253" s="40"/>
      <c r="D253" s="231" t="s">
        <v>163</v>
      </c>
      <c r="E253" s="40"/>
      <c r="F253" s="232" t="s">
        <v>1197</v>
      </c>
      <c r="G253" s="40"/>
      <c r="H253" s="40"/>
      <c r="I253" s="233"/>
      <c r="J253" s="40"/>
      <c r="K253" s="40"/>
      <c r="L253" s="44"/>
      <c r="M253" s="234"/>
      <c r="N253" s="235"/>
      <c r="O253" s="91"/>
      <c r="P253" s="91"/>
      <c r="Q253" s="91"/>
      <c r="R253" s="91"/>
      <c r="S253" s="91"/>
      <c r="T253" s="9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163</v>
      </c>
      <c r="AU253" s="17" t="s">
        <v>81</v>
      </c>
    </row>
    <row r="254" s="2" customFormat="1" ht="16.5" customHeight="1">
      <c r="A254" s="38"/>
      <c r="B254" s="39"/>
      <c r="C254" s="258" t="s">
        <v>504</v>
      </c>
      <c r="D254" s="258" t="s">
        <v>248</v>
      </c>
      <c r="E254" s="259" t="s">
        <v>1199</v>
      </c>
      <c r="F254" s="260" t="s">
        <v>1200</v>
      </c>
      <c r="G254" s="261" t="s">
        <v>1061</v>
      </c>
      <c r="H254" s="262">
        <v>1</v>
      </c>
      <c r="I254" s="263"/>
      <c r="J254" s="264">
        <f>ROUND(I254*H254,2)</f>
        <v>0</v>
      </c>
      <c r="K254" s="260" t="s">
        <v>1</v>
      </c>
      <c r="L254" s="265"/>
      <c r="M254" s="266" t="s">
        <v>1</v>
      </c>
      <c r="N254" s="267" t="s">
        <v>38</v>
      </c>
      <c r="O254" s="91"/>
      <c r="P254" s="227">
        <f>O254*H254</f>
        <v>0</v>
      </c>
      <c r="Q254" s="227">
        <v>0</v>
      </c>
      <c r="R254" s="227">
        <f>Q254*H254</f>
        <v>0</v>
      </c>
      <c r="S254" s="227">
        <v>0</v>
      </c>
      <c r="T254" s="228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9" t="s">
        <v>200</v>
      </c>
      <c r="AT254" s="229" t="s">
        <v>248</v>
      </c>
      <c r="AU254" s="229" t="s">
        <v>81</v>
      </c>
      <c r="AY254" s="17" t="s">
        <v>154</v>
      </c>
      <c r="BE254" s="230">
        <f>IF(N254="základní",J254,0)</f>
        <v>0</v>
      </c>
      <c r="BF254" s="230">
        <f>IF(N254="snížená",J254,0)</f>
        <v>0</v>
      </c>
      <c r="BG254" s="230">
        <f>IF(N254="zákl. přenesená",J254,0)</f>
        <v>0</v>
      </c>
      <c r="BH254" s="230">
        <f>IF(N254="sníž. přenesená",J254,0)</f>
        <v>0</v>
      </c>
      <c r="BI254" s="230">
        <f>IF(N254="nulová",J254,0)</f>
        <v>0</v>
      </c>
      <c r="BJ254" s="17" t="s">
        <v>81</v>
      </c>
      <c r="BK254" s="230">
        <f>ROUND(I254*H254,2)</f>
        <v>0</v>
      </c>
      <c r="BL254" s="17" t="s">
        <v>161</v>
      </c>
      <c r="BM254" s="229" t="s">
        <v>1201</v>
      </c>
    </row>
    <row r="255" s="2" customFormat="1">
      <c r="A255" s="38"/>
      <c r="B255" s="39"/>
      <c r="C255" s="40"/>
      <c r="D255" s="231" t="s">
        <v>163</v>
      </c>
      <c r="E255" s="40"/>
      <c r="F255" s="232" t="s">
        <v>1200</v>
      </c>
      <c r="G255" s="40"/>
      <c r="H255" s="40"/>
      <c r="I255" s="233"/>
      <c r="J255" s="40"/>
      <c r="K255" s="40"/>
      <c r="L255" s="44"/>
      <c r="M255" s="234"/>
      <c r="N255" s="235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163</v>
      </c>
      <c r="AU255" s="17" t="s">
        <v>81</v>
      </c>
    </row>
    <row r="256" s="12" customFormat="1" ht="25.92" customHeight="1">
      <c r="A256" s="12"/>
      <c r="B256" s="202"/>
      <c r="C256" s="203"/>
      <c r="D256" s="204" t="s">
        <v>72</v>
      </c>
      <c r="E256" s="205" t="s">
        <v>1202</v>
      </c>
      <c r="F256" s="205" t="s">
        <v>1203</v>
      </c>
      <c r="G256" s="203"/>
      <c r="H256" s="203"/>
      <c r="I256" s="206"/>
      <c r="J256" s="207">
        <f>BK256</f>
        <v>0</v>
      </c>
      <c r="K256" s="203"/>
      <c r="L256" s="208"/>
      <c r="M256" s="209"/>
      <c r="N256" s="210"/>
      <c r="O256" s="210"/>
      <c r="P256" s="211">
        <f>SUM(P257:P278)</f>
        <v>0</v>
      </c>
      <c r="Q256" s="210"/>
      <c r="R256" s="211">
        <f>SUM(R257:R278)</f>
        <v>0</v>
      </c>
      <c r="S256" s="210"/>
      <c r="T256" s="212">
        <f>SUM(T257:T278)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13" t="s">
        <v>81</v>
      </c>
      <c r="AT256" s="214" t="s">
        <v>72</v>
      </c>
      <c r="AU256" s="214" t="s">
        <v>73</v>
      </c>
      <c r="AY256" s="213" t="s">
        <v>154</v>
      </c>
      <c r="BK256" s="215">
        <f>SUM(BK257:BK278)</f>
        <v>0</v>
      </c>
    </row>
    <row r="257" s="2" customFormat="1" ht="24.15" customHeight="1">
      <c r="A257" s="38"/>
      <c r="B257" s="39"/>
      <c r="C257" s="258" t="s">
        <v>509</v>
      </c>
      <c r="D257" s="258" t="s">
        <v>248</v>
      </c>
      <c r="E257" s="259" t="s">
        <v>1204</v>
      </c>
      <c r="F257" s="260" t="s">
        <v>1205</v>
      </c>
      <c r="G257" s="261" t="s">
        <v>649</v>
      </c>
      <c r="H257" s="262">
        <v>1</v>
      </c>
      <c r="I257" s="263"/>
      <c r="J257" s="264">
        <f>ROUND(I257*H257,2)</f>
        <v>0</v>
      </c>
      <c r="K257" s="260" t="s">
        <v>1</v>
      </c>
      <c r="L257" s="265"/>
      <c r="M257" s="266" t="s">
        <v>1</v>
      </c>
      <c r="N257" s="267" t="s">
        <v>38</v>
      </c>
      <c r="O257" s="91"/>
      <c r="P257" s="227">
        <f>O257*H257</f>
        <v>0</v>
      </c>
      <c r="Q257" s="227">
        <v>0</v>
      </c>
      <c r="R257" s="227">
        <f>Q257*H257</f>
        <v>0</v>
      </c>
      <c r="S257" s="227">
        <v>0</v>
      </c>
      <c r="T257" s="228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9" t="s">
        <v>200</v>
      </c>
      <c r="AT257" s="229" t="s">
        <v>248</v>
      </c>
      <c r="AU257" s="229" t="s">
        <v>81</v>
      </c>
      <c r="AY257" s="17" t="s">
        <v>154</v>
      </c>
      <c r="BE257" s="230">
        <f>IF(N257="základní",J257,0)</f>
        <v>0</v>
      </c>
      <c r="BF257" s="230">
        <f>IF(N257="snížená",J257,0)</f>
        <v>0</v>
      </c>
      <c r="BG257" s="230">
        <f>IF(N257="zákl. přenesená",J257,0)</f>
        <v>0</v>
      </c>
      <c r="BH257" s="230">
        <f>IF(N257="sníž. přenesená",J257,0)</f>
        <v>0</v>
      </c>
      <c r="BI257" s="230">
        <f>IF(N257="nulová",J257,0)</f>
        <v>0</v>
      </c>
      <c r="BJ257" s="17" t="s">
        <v>81</v>
      </c>
      <c r="BK257" s="230">
        <f>ROUND(I257*H257,2)</f>
        <v>0</v>
      </c>
      <c r="BL257" s="17" t="s">
        <v>161</v>
      </c>
      <c r="BM257" s="229" t="s">
        <v>1206</v>
      </c>
    </row>
    <row r="258" s="2" customFormat="1">
      <c r="A258" s="38"/>
      <c r="B258" s="39"/>
      <c r="C258" s="40"/>
      <c r="D258" s="231" t="s">
        <v>163</v>
      </c>
      <c r="E258" s="40"/>
      <c r="F258" s="232" t="s">
        <v>1205</v>
      </c>
      <c r="G258" s="40"/>
      <c r="H258" s="40"/>
      <c r="I258" s="233"/>
      <c r="J258" s="40"/>
      <c r="K258" s="40"/>
      <c r="L258" s="44"/>
      <c r="M258" s="234"/>
      <c r="N258" s="235"/>
      <c r="O258" s="91"/>
      <c r="P258" s="91"/>
      <c r="Q258" s="91"/>
      <c r="R258" s="91"/>
      <c r="S258" s="91"/>
      <c r="T258" s="92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163</v>
      </c>
      <c r="AU258" s="17" t="s">
        <v>81</v>
      </c>
    </row>
    <row r="259" s="2" customFormat="1" ht="33" customHeight="1">
      <c r="A259" s="38"/>
      <c r="B259" s="39"/>
      <c r="C259" s="218" t="s">
        <v>514</v>
      </c>
      <c r="D259" s="218" t="s">
        <v>156</v>
      </c>
      <c r="E259" s="219" t="s">
        <v>1207</v>
      </c>
      <c r="F259" s="220" t="s">
        <v>1208</v>
      </c>
      <c r="G259" s="221" t="s">
        <v>649</v>
      </c>
      <c r="H259" s="222">
        <v>1</v>
      </c>
      <c r="I259" s="223"/>
      <c r="J259" s="224">
        <f>ROUND(I259*H259,2)</f>
        <v>0</v>
      </c>
      <c r="K259" s="220" t="s">
        <v>1</v>
      </c>
      <c r="L259" s="44"/>
      <c r="M259" s="225" t="s">
        <v>1</v>
      </c>
      <c r="N259" s="226" t="s">
        <v>38</v>
      </c>
      <c r="O259" s="91"/>
      <c r="P259" s="227">
        <f>O259*H259</f>
        <v>0</v>
      </c>
      <c r="Q259" s="227">
        <v>0</v>
      </c>
      <c r="R259" s="227">
        <f>Q259*H259</f>
        <v>0</v>
      </c>
      <c r="S259" s="227">
        <v>0</v>
      </c>
      <c r="T259" s="228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9" t="s">
        <v>161</v>
      </c>
      <c r="AT259" s="229" t="s">
        <v>156</v>
      </c>
      <c r="AU259" s="229" t="s">
        <v>81</v>
      </c>
      <c r="AY259" s="17" t="s">
        <v>154</v>
      </c>
      <c r="BE259" s="230">
        <f>IF(N259="základní",J259,0)</f>
        <v>0</v>
      </c>
      <c r="BF259" s="230">
        <f>IF(N259="snížená",J259,0)</f>
        <v>0</v>
      </c>
      <c r="BG259" s="230">
        <f>IF(N259="zákl. přenesená",J259,0)</f>
        <v>0</v>
      </c>
      <c r="BH259" s="230">
        <f>IF(N259="sníž. přenesená",J259,0)</f>
        <v>0</v>
      </c>
      <c r="BI259" s="230">
        <f>IF(N259="nulová",J259,0)</f>
        <v>0</v>
      </c>
      <c r="BJ259" s="17" t="s">
        <v>81</v>
      </c>
      <c r="BK259" s="230">
        <f>ROUND(I259*H259,2)</f>
        <v>0</v>
      </c>
      <c r="BL259" s="17" t="s">
        <v>161</v>
      </c>
      <c r="BM259" s="229" t="s">
        <v>1209</v>
      </c>
    </row>
    <row r="260" s="2" customFormat="1">
      <c r="A260" s="38"/>
      <c r="B260" s="39"/>
      <c r="C260" s="40"/>
      <c r="D260" s="231" t="s">
        <v>163</v>
      </c>
      <c r="E260" s="40"/>
      <c r="F260" s="232" t="s">
        <v>1208</v>
      </c>
      <c r="G260" s="40"/>
      <c r="H260" s="40"/>
      <c r="I260" s="233"/>
      <c r="J260" s="40"/>
      <c r="K260" s="40"/>
      <c r="L260" s="44"/>
      <c r="M260" s="234"/>
      <c r="N260" s="235"/>
      <c r="O260" s="91"/>
      <c r="P260" s="91"/>
      <c r="Q260" s="91"/>
      <c r="R260" s="91"/>
      <c r="S260" s="91"/>
      <c r="T260" s="92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163</v>
      </c>
      <c r="AU260" s="17" t="s">
        <v>81</v>
      </c>
    </row>
    <row r="261" s="2" customFormat="1" ht="24.15" customHeight="1">
      <c r="A261" s="38"/>
      <c r="B261" s="39"/>
      <c r="C261" s="218" t="s">
        <v>519</v>
      </c>
      <c r="D261" s="218" t="s">
        <v>156</v>
      </c>
      <c r="E261" s="219" t="s">
        <v>1210</v>
      </c>
      <c r="F261" s="220" t="s">
        <v>1211</v>
      </c>
      <c r="G261" s="221" t="s">
        <v>649</v>
      </c>
      <c r="H261" s="222">
        <v>20</v>
      </c>
      <c r="I261" s="223"/>
      <c r="J261" s="224">
        <f>ROUND(I261*H261,2)</f>
        <v>0</v>
      </c>
      <c r="K261" s="220" t="s">
        <v>1</v>
      </c>
      <c r="L261" s="44"/>
      <c r="M261" s="225" t="s">
        <v>1</v>
      </c>
      <c r="N261" s="226" t="s">
        <v>38</v>
      </c>
      <c r="O261" s="91"/>
      <c r="P261" s="227">
        <f>O261*H261</f>
        <v>0</v>
      </c>
      <c r="Q261" s="227">
        <v>0</v>
      </c>
      <c r="R261" s="227">
        <f>Q261*H261</f>
        <v>0</v>
      </c>
      <c r="S261" s="227">
        <v>0</v>
      </c>
      <c r="T261" s="228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9" t="s">
        <v>161</v>
      </c>
      <c r="AT261" s="229" t="s">
        <v>156</v>
      </c>
      <c r="AU261" s="229" t="s">
        <v>81</v>
      </c>
      <c r="AY261" s="17" t="s">
        <v>154</v>
      </c>
      <c r="BE261" s="230">
        <f>IF(N261="základní",J261,0)</f>
        <v>0</v>
      </c>
      <c r="BF261" s="230">
        <f>IF(N261="snížená",J261,0)</f>
        <v>0</v>
      </c>
      <c r="BG261" s="230">
        <f>IF(N261="zákl. přenesená",J261,0)</f>
        <v>0</v>
      </c>
      <c r="BH261" s="230">
        <f>IF(N261="sníž. přenesená",J261,0)</f>
        <v>0</v>
      </c>
      <c r="BI261" s="230">
        <f>IF(N261="nulová",J261,0)</f>
        <v>0</v>
      </c>
      <c r="BJ261" s="17" t="s">
        <v>81</v>
      </c>
      <c r="BK261" s="230">
        <f>ROUND(I261*H261,2)</f>
        <v>0</v>
      </c>
      <c r="BL261" s="17" t="s">
        <v>161</v>
      </c>
      <c r="BM261" s="229" t="s">
        <v>1212</v>
      </c>
    </row>
    <row r="262" s="2" customFormat="1">
      <c r="A262" s="38"/>
      <c r="B262" s="39"/>
      <c r="C262" s="40"/>
      <c r="D262" s="231" t="s">
        <v>163</v>
      </c>
      <c r="E262" s="40"/>
      <c r="F262" s="232" t="s">
        <v>1211</v>
      </c>
      <c r="G262" s="40"/>
      <c r="H262" s="40"/>
      <c r="I262" s="233"/>
      <c r="J262" s="40"/>
      <c r="K262" s="40"/>
      <c r="L262" s="44"/>
      <c r="M262" s="234"/>
      <c r="N262" s="235"/>
      <c r="O262" s="91"/>
      <c r="P262" s="91"/>
      <c r="Q262" s="91"/>
      <c r="R262" s="91"/>
      <c r="S262" s="91"/>
      <c r="T262" s="92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163</v>
      </c>
      <c r="AU262" s="17" t="s">
        <v>81</v>
      </c>
    </row>
    <row r="263" s="2" customFormat="1" ht="24.15" customHeight="1">
      <c r="A263" s="38"/>
      <c r="B263" s="39"/>
      <c r="C263" s="218" t="s">
        <v>522</v>
      </c>
      <c r="D263" s="218" t="s">
        <v>156</v>
      </c>
      <c r="E263" s="219" t="s">
        <v>1213</v>
      </c>
      <c r="F263" s="220" t="s">
        <v>1214</v>
      </c>
      <c r="G263" s="221" t="s">
        <v>649</v>
      </c>
      <c r="H263" s="222">
        <v>2</v>
      </c>
      <c r="I263" s="223"/>
      <c r="J263" s="224">
        <f>ROUND(I263*H263,2)</f>
        <v>0</v>
      </c>
      <c r="K263" s="220" t="s">
        <v>1</v>
      </c>
      <c r="L263" s="44"/>
      <c r="M263" s="225" t="s">
        <v>1</v>
      </c>
      <c r="N263" s="226" t="s">
        <v>38</v>
      </c>
      <c r="O263" s="91"/>
      <c r="P263" s="227">
        <f>O263*H263</f>
        <v>0</v>
      </c>
      <c r="Q263" s="227">
        <v>0</v>
      </c>
      <c r="R263" s="227">
        <f>Q263*H263</f>
        <v>0</v>
      </c>
      <c r="S263" s="227">
        <v>0</v>
      </c>
      <c r="T263" s="228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9" t="s">
        <v>161</v>
      </c>
      <c r="AT263" s="229" t="s">
        <v>156</v>
      </c>
      <c r="AU263" s="229" t="s">
        <v>81</v>
      </c>
      <c r="AY263" s="17" t="s">
        <v>154</v>
      </c>
      <c r="BE263" s="230">
        <f>IF(N263="základní",J263,0)</f>
        <v>0</v>
      </c>
      <c r="BF263" s="230">
        <f>IF(N263="snížená",J263,0)</f>
        <v>0</v>
      </c>
      <c r="BG263" s="230">
        <f>IF(N263="zákl. přenesená",J263,0)</f>
        <v>0</v>
      </c>
      <c r="BH263" s="230">
        <f>IF(N263="sníž. přenesená",J263,0)</f>
        <v>0</v>
      </c>
      <c r="BI263" s="230">
        <f>IF(N263="nulová",J263,0)</f>
        <v>0</v>
      </c>
      <c r="BJ263" s="17" t="s">
        <v>81</v>
      </c>
      <c r="BK263" s="230">
        <f>ROUND(I263*H263,2)</f>
        <v>0</v>
      </c>
      <c r="BL263" s="17" t="s">
        <v>161</v>
      </c>
      <c r="BM263" s="229" t="s">
        <v>1215</v>
      </c>
    </row>
    <row r="264" s="2" customFormat="1">
      <c r="A264" s="38"/>
      <c r="B264" s="39"/>
      <c r="C264" s="40"/>
      <c r="D264" s="231" t="s">
        <v>163</v>
      </c>
      <c r="E264" s="40"/>
      <c r="F264" s="232" t="s">
        <v>1214</v>
      </c>
      <c r="G264" s="40"/>
      <c r="H264" s="40"/>
      <c r="I264" s="233"/>
      <c r="J264" s="40"/>
      <c r="K264" s="40"/>
      <c r="L264" s="44"/>
      <c r="M264" s="234"/>
      <c r="N264" s="235"/>
      <c r="O264" s="91"/>
      <c r="P264" s="91"/>
      <c r="Q264" s="91"/>
      <c r="R264" s="91"/>
      <c r="S264" s="91"/>
      <c r="T264" s="92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163</v>
      </c>
      <c r="AU264" s="17" t="s">
        <v>81</v>
      </c>
    </row>
    <row r="265" s="2" customFormat="1" ht="24.15" customHeight="1">
      <c r="A265" s="38"/>
      <c r="B265" s="39"/>
      <c r="C265" s="218" t="s">
        <v>529</v>
      </c>
      <c r="D265" s="218" t="s">
        <v>156</v>
      </c>
      <c r="E265" s="219" t="s">
        <v>1216</v>
      </c>
      <c r="F265" s="220" t="s">
        <v>1217</v>
      </c>
      <c r="G265" s="221" t="s">
        <v>649</v>
      </c>
      <c r="H265" s="222">
        <v>2</v>
      </c>
      <c r="I265" s="223"/>
      <c r="J265" s="224">
        <f>ROUND(I265*H265,2)</f>
        <v>0</v>
      </c>
      <c r="K265" s="220" t="s">
        <v>1</v>
      </c>
      <c r="L265" s="44"/>
      <c r="M265" s="225" t="s">
        <v>1</v>
      </c>
      <c r="N265" s="226" t="s">
        <v>38</v>
      </c>
      <c r="O265" s="91"/>
      <c r="P265" s="227">
        <f>O265*H265</f>
        <v>0</v>
      </c>
      <c r="Q265" s="227">
        <v>0</v>
      </c>
      <c r="R265" s="227">
        <f>Q265*H265</f>
        <v>0</v>
      </c>
      <c r="S265" s="227">
        <v>0</v>
      </c>
      <c r="T265" s="228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9" t="s">
        <v>161</v>
      </c>
      <c r="AT265" s="229" t="s">
        <v>156</v>
      </c>
      <c r="AU265" s="229" t="s">
        <v>81</v>
      </c>
      <c r="AY265" s="17" t="s">
        <v>154</v>
      </c>
      <c r="BE265" s="230">
        <f>IF(N265="základní",J265,0)</f>
        <v>0</v>
      </c>
      <c r="BF265" s="230">
        <f>IF(N265="snížená",J265,0)</f>
        <v>0</v>
      </c>
      <c r="BG265" s="230">
        <f>IF(N265="zákl. přenesená",J265,0)</f>
        <v>0</v>
      </c>
      <c r="BH265" s="230">
        <f>IF(N265="sníž. přenesená",J265,0)</f>
        <v>0</v>
      </c>
      <c r="BI265" s="230">
        <f>IF(N265="nulová",J265,0)</f>
        <v>0</v>
      </c>
      <c r="BJ265" s="17" t="s">
        <v>81</v>
      </c>
      <c r="BK265" s="230">
        <f>ROUND(I265*H265,2)</f>
        <v>0</v>
      </c>
      <c r="BL265" s="17" t="s">
        <v>161</v>
      </c>
      <c r="BM265" s="229" t="s">
        <v>1218</v>
      </c>
    </row>
    <row r="266" s="2" customFormat="1">
      <c r="A266" s="38"/>
      <c r="B266" s="39"/>
      <c r="C266" s="40"/>
      <c r="D266" s="231" t="s">
        <v>163</v>
      </c>
      <c r="E266" s="40"/>
      <c r="F266" s="232" t="s">
        <v>1217</v>
      </c>
      <c r="G266" s="40"/>
      <c r="H266" s="40"/>
      <c r="I266" s="233"/>
      <c r="J266" s="40"/>
      <c r="K266" s="40"/>
      <c r="L266" s="44"/>
      <c r="M266" s="234"/>
      <c r="N266" s="235"/>
      <c r="O266" s="91"/>
      <c r="P266" s="91"/>
      <c r="Q266" s="91"/>
      <c r="R266" s="91"/>
      <c r="S266" s="91"/>
      <c r="T266" s="92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163</v>
      </c>
      <c r="AU266" s="17" t="s">
        <v>81</v>
      </c>
    </row>
    <row r="267" s="2" customFormat="1" ht="24.15" customHeight="1">
      <c r="A267" s="38"/>
      <c r="B267" s="39"/>
      <c r="C267" s="218" t="s">
        <v>536</v>
      </c>
      <c r="D267" s="218" t="s">
        <v>156</v>
      </c>
      <c r="E267" s="219" t="s">
        <v>1219</v>
      </c>
      <c r="F267" s="220" t="s">
        <v>1220</v>
      </c>
      <c r="G267" s="221" t="s">
        <v>649</v>
      </c>
      <c r="H267" s="222">
        <v>1</v>
      </c>
      <c r="I267" s="223"/>
      <c r="J267" s="224">
        <f>ROUND(I267*H267,2)</f>
        <v>0</v>
      </c>
      <c r="K267" s="220" t="s">
        <v>1</v>
      </c>
      <c r="L267" s="44"/>
      <c r="M267" s="225" t="s">
        <v>1</v>
      </c>
      <c r="N267" s="226" t="s">
        <v>38</v>
      </c>
      <c r="O267" s="91"/>
      <c r="P267" s="227">
        <f>O267*H267</f>
        <v>0</v>
      </c>
      <c r="Q267" s="227">
        <v>0</v>
      </c>
      <c r="R267" s="227">
        <f>Q267*H267</f>
        <v>0</v>
      </c>
      <c r="S267" s="227">
        <v>0</v>
      </c>
      <c r="T267" s="228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9" t="s">
        <v>161</v>
      </c>
      <c r="AT267" s="229" t="s">
        <v>156</v>
      </c>
      <c r="AU267" s="229" t="s">
        <v>81</v>
      </c>
      <c r="AY267" s="17" t="s">
        <v>154</v>
      </c>
      <c r="BE267" s="230">
        <f>IF(N267="základní",J267,0)</f>
        <v>0</v>
      </c>
      <c r="BF267" s="230">
        <f>IF(N267="snížená",J267,0)</f>
        <v>0</v>
      </c>
      <c r="BG267" s="230">
        <f>IF(N267="zákl. přenesená",J267,0)</f>
        <v>0</v>
      </c>
      <c r="BH267" s="230">
        <f>IF(N267="sníž. přenesená",J267,0)</f>
        <v>0</v>
      </c>
      <c r="BI267" s="230">
        <f>IF(N267="nulová",J267,0)</f>
        <v>0</v>
      </c>
      <c r="BJ267" s="17" t="s">
        <v>81</v>
      </c>
      <c r="BK267" s="230">
        <f>ROUND(I267*H267,2)</f>
        <v>0</v>
      </c>
      <c r="BL267" s="17" t="s">
        <v>161</v>
      </c>
      <c r="BM267" s="229" t="s">
        <v>1221</v>
      </c>
    </row>
    <row r="268" s="2" customFormat="1">
      <c r="A268" s="38"/>
      <c r="B268" s="39"/>
      <c r="C268" s="40"/>
      <c r="D268" s="231" t="s">
        <v>163</v>
      </c>
      <c r="E268" s="40"/>
      <c r="F268" s="232" t="s">
        <v>1220</v>
      </c>
      <c r="G268" s="40"/>
      <c r="H268" s="40"/>
      <c r="I268" s="233"/>
      <c r="J268" s="40"/>
      <c r="K268" s="40"/>
      <c r="L268" s="44"/>
      <c r="M268" s="234"/>
      <c r="N268" s="235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163</v>
      </c>
      <c r="AU268" s="17" t="s">
        <v>81</v>
      </c>
    </row>
    <row r="269" s="2" customFormat="1" ht="24.15" customHeight="1">
      <c r="A269" s="38"/>
      <c r="B269" s="39"/>
      <c r="C269" s="218" t="s">
        <v>541</v>
      </c>
      <c r="D269" s="218" t="s">
        <v>156</v>
      </c>
      <c r="E269" s="219" t="s">
        <v>1222</v>
      </c>
      <c r="F269" s="220" t="s">
        <v>1223</v>
      </c>
      <c r="G269" s="221" t="s">
        <v>649</v>
      </c>
      <c r="H269" s="222">
        <v>1</v>
      </c>
      <c r="I269" s="223"/>
      <c r="J269" s="224">
        <f>ROUND(I269*H269,2)</f>
        <v>0</v>
      </c>
      <c r="K269" s="220" t="s">
        <v>1</v>
      </c>
      <c r="L269" s="44"/>
      <c r="M269" s="225" t="s">
        <v>1</v>
      </c>
      <c r="N269" s="226" t="s">
        <v>38</v>
      </c>
      <c r="O269" s="91"/>
      <c r="P269" s="227">
        <f>O269*H269</f>
        <v>0</v>
      </c>
      <c r="Q269" s="227">
        <v>0</v>
      </c>
      <c r="R269" s="227">
        <f>Q269*H269</f>
        <v>0</v>
      </c>
      <c r="S269" s="227">
        <v>0</v>
      </c>
      <c r="T269" s="228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9" t="s">
        <v>161</v>
      </c>
      <c r="AT269" s="229" t="s">
        <v>156</v>
      </c>
      <c r="AU269" s="229" t="s">
        <v>81</v>
      </c>
      <c r="AY269" s="17" t="s">
        <v>154</v>
      </c>
      <c r="BE269" s="230">
        <f>IF(N269="základní",J269,0)</f>
        <v>0</v>
      </c>
      <c r="BF269" s="230">
        <f>IF(N269="snížená",J269,0)</f>
        <v>0</v>
      </c>
      <c r="BG269" s="230">
        <f>IF(N269="zákl. přenesená",J269,0)</f>
        <v>0</v>
      </c>
      <c r="BH269" s="230">
        <f>IF(N269="sníž. přenesená",J269,0)</f>
        <v>0</v>
      </c>
      <c r="BI269" s="230">
        <f>IF(N269="nulová",J269,0)</f>
        <v>0</v>
      </c>
      <c r="BJ269" s="17" t="s">
        <v>81</v>
      </c>
      <c r="BK269" s="230">
        <f>ROUND(I269*H269,2)</f>
        <v>0</v>
      </c>
      <c r="BL269" s="17" t="s">
        <v>161</v>
      </c>
      <c r="BM269" s="229" t="s">
        <v>1224</v>
      </c>
    </row>
    <row r="270" s="2" customFormat="1">
      <c r="A270" s="38"/>
      <c r="B270" s="39"/>
      <c r="C270" s="40"/>
      <c r="D270" s="231" t="s">
        <v>163</v>
      </c>
      <c r="E270" s="40"/>
      <c r="F270" s="232" t="s">
        <v>1223</v>
      </c>
      <c r="G270" s="40"/>
      <c r="H270" s="40"/>
      <c r="I270" s="233"/>
      <c r="J270" s="40"/>
      <c r="K270" s="40"/>
      <c r="L270" s="44"/>
      <c r="M270" s="234"/>
      <c r="N270" s="235"/>
      <c r="O270" s="91"/>
      <c r="P270" s="91"/>
      <c r="Q270" s="91"/>
      <c r="R270" s="91"/>
      <c r="S270" s="91"/>
      <c r="T270" s="92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163</v>
      </c>
      <c r="AU270" s="17" t="s">
        <v>81</v>
      </c>
    </row>
    <row r="271" s="2" customFormat="1" ht="24.15" customHeight="1">
      <c r="A271" s="38"/>
      <c r="B271" s="39"/>
      <c r="C271" s="218" t="s">
        <v>547</v>
      </c>
      <c r="D271" s="218" t="s">
        <v>156</v>
      </c>
      <c r="E271" s="219" t="s">
        <v>1225</v>
      </c>
      <c r="F271" s="220" t="s">
        <v>1226</v>
      </c>
      <c r="G271" s="221" t="s">
        <v>649</v>
      </c>
      <c r="H271" s="222">
        <v>1</v>
      </c>
      <c r="I271" s="223"/>
      <c r="J271" s="224">
        <f>ROUND(I271*H271,2)</f>
        <v>0</v>
      </c>
      <c r="K271" s="220" t="s">
        <v>1</v>
      </c>
      <c r="L271" s="44"/>
      <c r="M271" s="225" t="s">
        <v>1</v>
      </c>
      <c r="N271" s="226" t="s">
        <v>38</v>
      </c>
      <c r="O271" s="91"/>
      <c r="P271" s="227">
        <f>O271*H271</f>
        <v>0</v>
      </c>
      <c r="Q271" s="227">
        <v>0</v>
      </c>
      <c r="R271" s="227">
        <f>Q271*H271</f>
        <v>0</v>
      </c>
      <c r="S271" s="227">
        <v>0</v>
      </c>
      <c r="T271" s="228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9" t="s">
        <v>161</v>
      </c>
      <c r="AT271" s="229" t="s">
        <v>156</v>
      </c>
      <c r="AU271" s="229" t="s">
        <v>81</v>
      </c>
      <c r="AY271" s="17" t="s">
        <v>154</v>
      </c>
      <c r="BE271" s="230">
        <f>IF(N271="základní",J271,0)</f>
        <v>0</v>
      </c>
      <c r="BF271" s="230">
        <f>IF(N271="snížená",J271,0)</f>
        <v>0</v>
      </c>
      <c r="BG271" s="230">
        <f>IF(N271="zákl. přenesená",J271,0)</f>
        <v>0</v>
      </c>
      <c r="BH271" s="230">
        <f>IF(N271="sníž. přenesená",J271,0)</f>
        <v>0</v>
      </c>
      <c r="BI271" s="230">
        <f>IF(N271="nulová",J271,0)</f>
        <v>0</v>
      </c>
      <c r="BJ271" s="17" t="s">
        <v>81</v>
      </c>
      <c r="BK271" s="230">
        <f>ROUND(I271*H271,2)</f>
        <v>0</v>
      </c>
      <c r="BL271" s="17" t="s">
        <v>161</v>
      </c>
      <c r="BM271" s="229" t="s">
        <v>1227</v>
      </c>
    </row>
    <row r="272" s="2" customFormat="1">
      <c r="A272" s="38"/>
      <c r="B272" s="39"/>
      <c r="C272" s="40"/>
      <c r="D272" s="231" t="s">
        <v>163</v>
      </c>
      <c r="E272" s="40"/>
      <c r="F272" s="232" t="s">
        <v>1226</v>
      </c>
      <c r="G272" s="40"/>
      <c r="H272" s="40"/>
      <c r="I272" s="233"/>
      <c r="J272" s="40"/>
      <c r="K272" s="40"/>
      <c r="L272" s="44"/>
      <c r="M272" s="234"/>
      <c r="N272" s="235"/>
      <c r="O272" s="91"/>
      <c r="P272" s="91"/>
      <c r="Q272" s="91"/>
      <c r="R272" s="91"/>
      <c r="S272" s="91"/>
      <c r="T272" s="92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163</v>
      </c>
      <c r="AU272" s="17" t="s">
        <v>81</v>
      </c>
    </row>
    <row r="273" s="2" customFormat="1" ht="24.15" customHeight="1">
      <c r="A273" s="38"/>
      <c r="B273" s="39"/>
      <c r="C273" s="218" t="s">
        <v>552</v>
      </c>
      <c r="D273" s="218" t="s">
        <v>156</v>
      </c>
      <c r="E273" s="219" t="s">
        <v>1228</v>
      </c>
      <c r="F273" s="220" t="s">
        <v>1229</v>
      </c>
      <c r="G273" s="221" t="s">
        <v>1061</v>
      </c>
      <c r="H273" s="222">
        <v>1</v>
      </c>
      <c r="I273" s="223"/>
      <c r="J273" s="224">
        <f>ROUND(I273*H273,2)</f>
        <v>0</v>
      </c>
      <c r="K273" s="220" t="s">
        <v>1</v>
      </c>
      <c r="L273" s="44"/>
      <c r="M273" s="225" t="s">
        <v>1</v>
      </c>
      <c r="N273" s="226" t="s">
        <v>38</v>
      </c>
      <c r="O273" s="91"/>
      <c r="P273" s="227">
        <f>O273*H273</f>
        <v>0</v>
      </c>
      <c r="Q273" s="227">
        <v>0</v>
      </c>
      <c r="R273" s="227">
        <f>Q273*H273</f>
        <v>0</v>
      </c>
      <c r="S273" s="227">
        <v>0</v>
      </c>
      <c r="T273" s="228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29" t="s">
        <v>161</v>
      </c>
      <c r="AT273" s="229" t="s">
        <v>156</v>
      </c>
      <c r="AU273" s="229" t="s">
        <v>81</v>
      </c>
      <c r="AY273" s="17" t="s">
        <v>154</v>
      </c>
      <c r="BE273" s="230">
        <f>IF(N273="základní",J273,0)</f>
        <v>0</v>
      </c>
      <c r="BF273" s="230">
        <f>IF(N273="snížená",J273,0)</f>
        <v>0</v>
      </c>
      <c r="BG273" s="230">
        <f>IF(N273="zákl. přenesená",J273,0)</f>
        <v>0</v>
      </c>
      <c r="BH273" s="230">
        <f>IF(N273="sníž. přenesená",J273,0)</f>
        <v>0</v>
      </c>
      <c r="BI273" s="230">
        <f>IF(N273="nulová",J273,0)</f>
        <v>0</v>
      </c>
      <c r="BJ273" s="17" t="s">
        <v>81</v>
      </c>
      <c r="BK273" s="230">
        <f>ROUND(I273*H273,2)</f>
        <v>0</v>
      </c>
      <c r="BL273" s="17" t="s">
        <v>161</v>
      </c>
      <c r="BM273" s="229" t="s">
        <v>1230</v>
      </c>
    </row>
    <row r="274" s="2" customFormat="1">
      <c r="A274" s="38"/>
      <c r="B274" s="39"/>
      <c r="C274" s="40"/>
      <c r="D274" s="231" t="s">
        <v>163</v>
      </c>
      <c r="E274" s="40"/>
      <c r="F274" s="232" t="s">
        <v>1229</v>
      </c>
      <c r="G274" s="40"/>
      <c r="H274" s="40"/>
      <c r="I274" s="233"/>
      <c r="J274" s="40"/>
      <c r="K274" s="40"/>
      <c r="L274" s="44"/>
      <c r="M274" s="234"/>
      <c r="N274" s="235"/>
      <c r="O274" s="91"/>
      <c r="P274" s="91"/>
      <c r="Q274" s="91"/>
      <c r="R274" s="91"/>
      <c r="S274" s="91"/>
      <c r="T274" s="92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163</v>
      </c>
      <c r="AU274" s="17" t="s">
        <v>81</v>
      </c>
    </row>
    <row r="275" s="2" customFormat="1" ht="16.5" customHeight="1">
      <c r="A275" s="38"/>
      <c r="B275" s="39"/>
      <c r="C275" s="218" t="s">
        <v>563</v>
      </c>
      <c r="D275" s="218" t="s">
        <v>156</v>
      </c>
      <c r="E275" s="219" t="s">
        <v>1204</v>
      </c>
      <c r="F275" s="220" t="s">
        <v>1231</v>
      </c>
      <c r="G275" s="221" t="s">
        <v>1061</v>
      </c>
      <c r="H275" s="222">
        <v>1</v>
      </c>
      <c r="I275" s="223"/>
      <c r="J275" s="224">
        <f>ROUND(I275*H275,2)</f>
        <v>0</v>
      </c>
      <c r="K275" s="220" t="s">
        <v>1</v>
      </c>
      <c r="L275" s="44"/>
      <c r="M275" s="225" t="s">
        <v>1</v>
      </c>
      <c r="N275" s="226" t="s">
        <v>38</v>
      </c>
      <c r="O275" s="91"/>
      <c r="P275" s="227">
        <f>O275*H275</f>
        <v>0</v>
      </c>
      <c r="Q275" s="227">
        <v>0</v>
      </c>
      <c r="R275" s="227">
        <f>Q275*H275</f>
        <v>0</v>
      </c>
      <c r="S275" s="227">
        <v>0</v>
      </c>
      <c r="T275" s="228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9" t="s">
        <v>161</v>
      </c>
      <c r="AT275" s="229" t="s">
        <v>156</v>
      </c>
      <c r="AU275" s="229" t="s">
        <v>81</v>
      </c>
      <c r="AY275" s="17" t="s">
        <v>154</v>
      </c>
      <c r="BE275" s="230">
        <f>IF(N275="základní",J275,0)</f>
        <v>0</v>
      </c>
      <c r="BF275" s="230">
        <f>IF(N275="snížená",J275,0)</f>
        <v>0</v>
      </c>
      <c r="BG275" s="230">
        <f>IF(N275="zákl. přenesená",J275,0)</f>
        <v>0</v>
      </c>
      <c r="BH275" s="230">
        <f>IF(N275="sníž. přenesená",J275,0)</f>
        <v>0</v>
      </c>
      <c r="BI275" s="230">
        <f>IF(N275="nulová",J275,0)</f>
        <v>0</v>
      </c>
      <c r="BJ275" s="17" t="s">
        <v>81</v>
      </c>
      <c r="BK275" s="230">
        <f>ROUND(I275*H275,2)</f>
        <v>0</v>
      </c>
      <c r="BL275" s="17" t="s">
        <v>161</v>
      </c>
      <c r="BM275" s="229" t="s">
        <v>1232</v>
      </c>
    </row>
    <row r="276" s="2" customFormat="1">
      <c r="A276" s="38"/>
      <c r="B276" s="39"/>
      <c r="C276" s="40"/>
      <c r="D276" s="231" t="s">
        <v>163</v>
      </c>
      <c r="E276" s="40"/>
      <c r="F276" s="232" t="s">
        <v>1231</v>
      </c>
      <c r="G276" s="40"/>
      <c r="H276" s="40"/>
      <c r="I276" s="233"/>
      <c r="J276" s="40"/>
      <c r="K276" s="40"/>
      <c r="L276" s="44"/>
      <c r="M276" s="234"/>
      <c r="N276" s="235"/>
      <c r="O276" s="91"/>
      <c r="P276" s="91"/>
      <c r="Q276" s="91"/>
      <c r="R276" s="91"/>
      <c r="S276" s="91"/>
      <c r="T276" s="92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163</v>
      </c>
      <c r="AU276" s="17" t="s">
        <v>81</v>
      </c>
    </row>
    <row r="277" s="2" customFormat="1" ht="16.5" customHeight="1">
      <c r="A277" s="38"/>
      <c r="B277" s="39"/>
      <c r="C277" s="218" t="s">
        <v>568</v>
      </c>
      <c r="D277" s="218" t="s">
        <v>156</v>
      </c>
      <c r="E277" s="219" t="s">
        <v>1233</v>
      </c>
      <c r="F277" s="220" t="s">
        <v>1234</v>
      </c>
      <c r="G277" s="221" t="s">
        <v>1061</v>
      </c>
      <c r="H277" s="222">
        <v>1</v>
      </c>
      <c r="I277" s="223"/>
      <c r="J277" s="224">
        <f>ROUND(I277*H277,2)</f>
        <v>0</v>
      </c>
      <c r="K277" s="220" t="s">
        <v>1</v>
      </c>
      <c r="L277" s="44"/>
      <c r="M277" s="225" t="s">
        <v>1</v>
      </c>
      <c r="N277" s="226" t="s">
        <v>38</v>
      </c>
      <c r="O277" s="91"/>
      <c r="P277" s="227">
        <f>O277*H277</f>
        <v>0</v>
      </c>
      <c r="Q277" s="227">
        <v>0</v>
      </c>
      <c r="R277" s="227">
        <f>Q277*H277</f>
        <v>0</v>
      </c>
      <c r="S277" s="227">
        <v>0</v>
      </c>
      <c r="T277" s="228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29" t="s">
        <v>161</v>
      </c>
      <c r="AT277" s="229" t="s">
        <v>156</v>
      </c>
      <c r="AU277" s="229" t="s">
        <v>81</v>
      </c>
      <c r="AY277" s="17" t="s">
        <v>154</v>
      </c>
      <c r="BE277" s="230">
        <f>IF(N277="základní",J277,0)</f>
        <v>0</v>
      </c>
      <c r="BF277" s="230">
        <f>IF(N277="snížená",J277,0)</f>
        <v>0</v>
      </c>
      <c r="BG277" s="230">
        <f>IF(N277="zákl. přenesená",J277,0)</f>
        <v>0</v>
      </c>
      <c r="BH277" s="230">
        <f>IF(N277="sníž. přenesená",J277,0)</f>
        <v>0</v>
      </c>
      <c r="BI277" s="230">
        <f>IF(N277="nulová",J277,0)</f>
        <v>0</v>
      </c>
      <c r="BJ277" s="17" t="s">
        <v>81</v>
      </c>
      <c r="BK277" s="230">
        <f>ROUND(I277*H277,2)</f>
        <v>0</v>
      </c>
      <c r="BL277" s="17" t="s">
        <v>161</v>
      </c>
      <c r="BM277" s="229" t="s">
        <v>1235</v>
      </c>
    </row>
    <row r="278" s="2" customFormat="1">
      <c r="A278" s="38"/>
      <c r="B278" s="39"/>
      <c r="C278" s="40"/>
      <c r="D278" s="231" t="s">
        <v>163</v>
      </c>
      <c r="E278" s="40"/>
      <c r="F278" s="232" t="s">
        <v>1234</v>
      </c>
      <c r="G278" s="40"/>
      <c r="H278" s="40"/>
      <c r="I278" s="233"/>
      <c r="J278" s="40"/>
      <c r="K278" s="40"/>
      <c r="L278" s="44"/>
      <c r="M278" s="234"/>
      <c r="N278" s="235"/>
      <c r="O278" s="91"/>
      <c r="P278" s="91"/>
      <c r="Q278" s="91"/>
      <c r="R278" s="91"/>
      <c r="S278" s="91"/>
      <c r="T278" s="92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163</v>
      </c>
      <c r="AU278" s="17" t="s">
        <v>81</v>
      </c>
    </row>
    <row r="279" s="12" customFormat="1" ht="25.92" customHeight="1">
      <c r="A279" s="12"/>
      <c r="B279" s="202"/>
      <c r="C279" s="203"/>
      <c r="D279" s="204" t="s">
        <v>72</v>
      </c>
      <c r="E279" s="205" t="s">
        <v>1236</v>
      </c>
      <c r="F279" s="205" t="s">
        <v>1237</v>
      </c>
      <c r="G279" s="203"/>
      <c r="H279" s="203"/>
      <c r="I279" s="206"/>
      <c r="J279" s="207">
        <f>BK279</f>
        <v>0</v>
      </c>
      <c r="K279" s="203"/>
      <c r="L279" s="208"/>
      <c r="M279" s="209"/>
      <c r="N279" s="210"/>
      <c r="O279" s="210"/>
      <c r="P279" s="211">
        <f>SUM(P280:P313)</f>
        <v>0</v>
      </c>
      <c r="Q279" s="210"/>
      <c r="R279" s="211">
        <f>SUM(R280:R313)</f>
        <v>0</v>
      </c>
      <c r="S279" s="210"/>
      <c r="T279" s="212">
        <f>SUM(T280:T313)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13" t="s">
        <v>83</v>
      </c>
      <c r="AT279" s="214" t="s">
        <v>72</v>
      </c>
      <c r="AU279" s="214" t="s">
        <v>73</v>
      </c>
      <c r="AY279" s="213" t="s">
        <v>154</v>
      </c>
      <c r="BK279" s="215">
        <f>SUM(BK280:BK313)</f>
        <v>0</v>
      </c>
    </row>
    <row r="280" s="2" customFormat="1" ht="37.8" customHeight="1">
      <c r="A280" s="38"/>
      <c r="B280" s="39"/>
      <c r="C280" s="218" t="s">
        <v>573</v>
      </c>
      <c r="D280" s="218" t="s">
        <v>156</v>
      </c>
      <c r="E280" s="219" t="s">
        <v>1238</v>
      </c>
      <c r="F280" s="220" t="s">
        <v>1239</v>
      </c>
      <c r="G280" s="221" t="s">
        <v>649</v>
      </c>
      <c r="H280" s="222">
        <v>1</v>
      </c>
      <c r="I280" s="223"/>
      <c r="J280" s="224">
        <f>ROUND(I280*H280,2)</f>
        <v>0</v>
      </c>
      <c r="K280" s="220" t="s">
        <v>1</v>
      </c>
      <c r="L280" s="44"/>
      <c r="M280" s="225" t="s">
        <v>1</v>
      </c>
      <c r="N280" s="226" t="s">
        <v>38</v>
      </c>
      <c r="O280" s="91"/>
      <c r="P280" s="227">
        <f>O280*H280</f>
        <v>0</v>
      </c>
      <c r="Q280" s="227">
        <v>0</v>
      </c>
      <c r="R280" s="227">
        <f>Q280*H280</f>
        <v>0</v>
      </c>
      <c r="S280" s="227">
        <v>0</v>
      </c>
      <c r="T280" s="228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29" t="s">
        <v>247</v>
      </c>
      <c r="AT280" s="229" t="s">
        <v>156</v>
      </c>
      <c r="AU280" s="229" t="s">
        <v>81</v>
      </c>
      <c r="AY280" s="17" t="s">
        <v>154</v>
      </c>
      <c r="BE280" s="230">
        <f>IF(N280="základní",J280,0)</f>
        <v>0</v>
      </c>
      <c r="BF280" s="230">
        <f>IF(N280="snížená",J280,0)</f>
        <v>0</v>
      </c>
      <c r="BG280" s="230">
        <f>IF(N280="zákl. přenesená",J280,0)</f>
        <v>0</v>
      </c>
      <c r="BH280" s="230">
        <f>IF(N280="sníž. přenesená",J280,0)</f>
        <v>0</v>
      </c>
      <c r="BI280" s="230">
        <f>IF(N280="nulová",J280,0)</f>
        <v>0</v>
      </c>
      <c r="BJ280" s="17" t="s">
        <v>81</v>
      </c>
      <c r="BK280" s="230">
        <f>ROUND(I280*H280,2)</f>
        <v>0</v>
      </c>
      <c r="BL280" s="17" t="s">
        <v>247</v>
      </c>
      <c r="BM280" s="229" t="s">
        <v>1240</v>
      </c>
    </row>
    <row r="281" s="2" customFormat="1">
      <c r="A281" s="38"/>
      <c r="B281" s="39"/>
      <c r="C281" s="40"/>
      <c r="D281" s="231" t="s">
        <v>163</v>
      </c>
      <c r="E281" s="40"/>
      <c r="F281" s="232" t="s">
        <v>1239</v>
      </c>
      <c r="G281" s="40"/>
      <c r="H281" s="40"/>
      <c r="I281" s="233"/>
      <c r="J281" s="40"/>
      <c r="K281" s="40"/>
      <c r="L281" s="44"/>
      <c r="M281" s="234"/>
      <c r="N281" s="235"/>
      <c r="O281" s="91"/>
      <c r="P281" s="91"/>
      <c r="Q281" s="91"/>
      <c r="R281" s="91"/>
      <c r="S281" s="91"/>
      <c r="T281" s="92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7" t="s">
        <v>163</v>
      </c>
      <c r="AU281" s="17" t="s">
        <v>81</v>
      </c>
    </row>
    <row r="282" s="2" customFormat="1" ht="37.8" customHeight="1">
      <c r="A282" s="38"/>
      <c r="B282" s="39"/>
      <c r="C282" s="218" t="s">
        <v>578</v>
      </c>
      <c r="D282" s="218" t="s">
        <v>156</v>
      </c>
      <c r="E282" s="219" t="s">
        <v>1241</v>
      </c>
      <c r="F282" s="220" t="s">
        <v>1242</v>
      </c>
      <c r="G282" s="221" t="s">
        <v>649</v>
      </c>
      <c r="H282" s="222">
        <v>1</v>
      </c>
      <c r="I282" s="223"/>
      <c r="J282" s="224">
        <f>ROUND(I282*H282,2)</f>
        <v>0</v>
      </c>
      <c r="K282" s="220" t="s">
        <v>1</v>
      </c>
      <c r="L282" s="44"/>
      <c r="M282" s="225" t="s">
        <v>1</v>
      </c>
      <c r="N282" s="226" t="s">
        <v>38</v>
      </c>
      <c r="O282" s="91"/>
      <c r="P282" s="227">
        <f>O282*H282</f>
        <v>0</v>
      </c>
      <c r="Q282" s="227">
        <v>0</v>
      </c>
      <c r="R282" s="227">
        <f>Q282*H282</f>
        <v>0</v>
      </c>
      <c r="S282" s="227">
        <v>0</v>
      </c>
      <c r="T282" s="228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29" t="s">
        <v>247</v>
      </c>
      <c r="AT282" s="229" t="s">
        <v>156</v>
      </c>
      <c r="AU282" s="229" t="s">
        <v>81</v>
      </c>
      <c r="AY282" s="17" t="s">
        <v>154</v>
      </c>
      <c r="BE282" s="230">
        <f>IF(N282="základní",J282,0)</f>
        <v>0</v>
      </c>
      <c r="BF282" s="230">
        <f>IF(N282="snížená",J282,0)</f>
        <v>0</v>
      </c>
      <c r="BG282" s="230">
        <f>IF(N282="zákl. přenesená",J282,0)</f>
        <v>0</v>
      </c>
      <c r="BH282" s="230">
        <f>IF(N282="sníž. přenesená",J282,0)</f>
        <v>0</v>
      </c>
      <c r="BI282" s="230">
        <f>IF(N282="nulová",J282,0)</f>
        <v>0</v>
      </c>
      <c r="BJ282" s="17" t="s">
        <v>81</v>
      </c>
      <c r="BK282" s="230">
        <f>ROUND(I282*H282,2)</f>
        <v>0</v>
      </c>
      <c r="BL282" s="17" t="s">
        <v>247</v>
      </c>
      <c r="BM282" s="229" t="s">
        <v>1243</v>
      </c>
    </row>
    <row r="283" s="2" customFormat="1">
      <c r="A283" s="38"/>
      <c r="B283" s="39"/>
      <c r="C283" s="40"/>
      <c r="D283" s="231" t="s">
        <v>163</v>
      </c>
      <c r="E283" s="40"/>
      <c r="F283" s="232" t="s">
        <v>1242</v>
      </c>
      <c r="G283" s="40"/>
      <c r="H283" s="40"/>
      <c r="I283" s="233"/>
      <c r="J283" s="40"/>
      <c r="K283" s="40"/>
      <c r="L283" s="44"/>
      <c r="M283" s="234"/>
      <c r="N283" s="235"/>
      <c r="O283" s="91"/>
      <c r="P283" s="91"/>
      <c r="Q283" s="91"/>
      <c r="R283" s="91"/>
      <c r="S283" s="91"/>
      <c r="T283" s="92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163</v>
      </c>
      <c r="AU283" s="17" t="s">
        <v>81</v>
      </c>
    </row>
    <row r="284" s="2" customFormat="1" ht="49.05" customHeight="1">
      <c r="A284" s="38"/>
      <c r="B284" s="39"/>
      <c r="C284" s="218" t="s">
        <v>583</v>
      </c>
      <c r="D284" s="218" t="s">
        <v>156</v>
      </c>
      <c r="E284" s="219" t="s">
        <v>1244</v>
      </c>
      <c r="F284" s="220" t="s">
        <v>1245</v>
      </c>
      <c r="G284" s="221" t="s">
        <v>649</v>
      </c>
      <c r="H284" s="222">
        <v>1</v>
      </c>
      <c r="I284" s="223"/>
      <c r="J284" s="224">
        <f>ROUND(I284*H284,2)</f>
        <v>0</v>
      </c>
      <c r="K284" s="220" t="s">
        <v>1</v>
      </c>
      <c r="L284" s="44"/>
      <c r="M284" s="225" t="s">
        <v>1</v>
      </c>
      <c r="N284" s="226" t="s">
        <v>38</v>
      </c>
      <c r="O284" s="91"/>
      <c r="P284" s="227">
        <f>O284*H284</f>
        <v>0</v>
      </c>
      <c r="Q284" s="227">
        <v>0</v>
      </c>
      <c r="R284" s="227">
        <f>Q284*H284</f>
        <v>0</v>
      </c>
      <c r="S284" s="227">
        <v>0</v>
      </c>
      <c r="T284" s="228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9" t="s">
        <v>247</v>
      </c>
      <c r="AT284" s="229" t="s">
        <v>156</v>
      </c>
      <c r="AU284" s="229" t="s">
        <v>81</v>
      </c>
      <c r="AY284" s="17" t="s">
        <v>154</v>
      </c>
      <c r="BE284" s="230">
        <f>IF(N284="základní",J284,0)</f>
        <v>0</v>
      </c>
      <c r="BF284" s="230">
        <f>IF(N284="snížená",J284,0)</f>
        <v>0</v>
      </c>
      <c r="BG284" s="230">
        <f>IF(N284="zákl. přenesená",J284,0)</f>
        <v>0</v>
      </c>
      <c r="BH284" s="230">
        <f>IF(N284="sníž. přenesená",J284,0)</f>
        <v>0</v>
      </c>
      <c r="BI284" s="230">
        <f>IF(N284="nulová",J284,0)</f>
        <v>0</v>
      </c>
      <c r="BJ284" s="17" t="s">
        <v>81</v>
      </c>
      <c r="BK284" s="230">
        <f>ROUND(I284*H284,2)</f>
        <v>0</v>
      </c>
      <c r="BL284" s="17" t="s">
        <v>247</v>
      </c>
      <c r="BM284" s="229" t="s">
        <v>1246</v>
      </c>
    </row>
    <row r="285" s="2" customFormat="1">
      <c r="A285" s="38"/>
      <c r="B285" s="39"/>
      <c r="C285" s="40"/>
      <c r="D285" s="231" t="s">
        <v>163</v>
      </c>
      <c r="E285" s="40"/>
      <c r="F285" s="232" t="s">
        <v>1245</v>
      </c>
      <c r="G285" s="40"/>
      <c r="H285" s="40"/>
      <c r="I285" s="233"/>
      <c r="J285" s="40"/>
      <c r="K285" s="40"/>
      <c r="L285" s="44"/>
      <c r="M285" s="234"/>
      <c r="N285" s="235"/>
      <c r="O285" s="91"/>
      <c r="P285" s="91"/>
      <c r="Q285" s="91"/>
      <c r="R285" s="91"/>
      <c r="S285" s="91"/>
      <c r="T285" s="92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163</v>
      </c>
      <c r="AU285" s="17" t="s">
        <v>81</v>
      </c>
    </row>
    <row r="286" s="2" customFormat="1" ht="33" customHeight="1">
      <c r="A286" s="38"/>
      <c r="B286" s="39"/>
      <c r="C286" s="218" t="s">
        <v>589</v>
      </c>
      <c r="D286" s="218" t="s">
        <v>156</v>
      </c>
      <c r="E286" s="219" t="s">
        <v>1247</v>
      </c>
      <c r="F286" s="220" t="s">
        <v>1248</v>
      </c>
      <c r="G286" s="221" t="s">
        <v>1061</v>
      </c>
      <c r="H286" s="222">
        <v>1</v>
      </c>
      <c r="I286" s="223"/>
      <c r="J286" s="224">
        <f>ROUND(I286*H286,2)</f>
        <v>0</v>
      </c>
      <c r="K286" s="220" t="s">
        <v>1</v>
      </c>
      <c r="L286" s="44"/>
      <c r="M286" s="225" t="s">
        <v>1</v>
      </c>
      <c r="N286" s="226" t="s">
        <v>38</v>
      </c>
      <c r="O286" s="91"/>
      <c r="P286" s="227">
        <f>O286*H286</f>
        <v>0</v>
      </c>
      <c r="Q286" s="227">
        <v>0</v>
      </c>
      <c r="R286" s="227">
        <f>Q286*H286</f>
        <v>0</v>
      </c>
      <c r="S286" s="227">
        <v>0</v>
      </c>
      <c r="T286" s="228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29" t="s">
        <v>247</v>
      </c>
      <c r="AT286" s="229" t="s">
        <v>156</v>
      </c>
      <c r="AU286" s="229" t="s">
        <v>81</v>
      </c>
      <c r="AY286" s="17" t="s">
        <v>154</v>
      </c>
      <c r="BE286" s="230">
        <f>IF(N286="základní",J286,0)</f>
        <v>0</v>
      </c>
      <c r="BF286" s="230">
        <f>IF(N286="snížená",J286,0)</f>
        <v>0</v>
      </c>
      <c r="BG286" s="230">
        <f>IF(N286="zákl. přenesená",J286,0)</f>
        <v>0</v>
      </c>
      <c r="BH286" s="230">
        <f>IF(N286="sníž. přenesená",J286,0)</f>
        <v>0</v>
      </c>
      <c r="BI286" s="230">
        <f>IF(N286="nulová",J286,0)</f>
        <v>0</v>
      </c>
      <c r="BJ286" s="17" t="s">
        <v>81</v>
      </c>
      <c r="BK286" s="230">
        <f>ROUND(I286*H286,2)</f>
        <v>0</v>
      </c>
      <c r="BL286" s="17" t="s">
        <v>247</v>
      </c>
      <c r="BM286" s="229" t="s">
        <v>1249</v>
      </c>
    </row>
    <row r="287" s="2" customFormat="1">
      <c r="A287" s="38"/>
      <c r="B287" s="39"/>
      <c r="C287" s="40"/>
      <c r="D287" s="231" t="s">
        <v>163</v>
      </c>
      <c r="E287" s="40"/>
      <c r="F287" s="232" t="s">
        <v>1248</v>
      </c>
      <c r="G287" s="40"/>
      <c r="H287" s="40"/>
      <c r="I287" s="233"/>
      <c r="J287" s="40"/>
      <c r="K287" s="40"/>
      <c r="L287" s="44"/>
      <c r="M287" s="234"/>
      <c r="N287" s="235"/>
      <c r="O287" s="91"/>
      <c r="P287" s="91"/>
      <c r="Q287" s="91"/>
      <c r="R287" s="91"/>
      <c r="S287" s="91"/>
      <c r="T287" s="92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7" t="s">
        <v>163</v>
      </c>
      <c r="AU287" s="17" t="s">
        <v>81</v>
      </c>
    </row>
    <row r="288" s="2" customFormat="1" ht="37.8" customHeight="1">
      <c r="A288" s="38"/>
      <c r="B288" s="39"/>
      <c r="C288" s="218" t="s">
        <v>594</v>
      </c>
      <c r="D288" s="218" t="s">
        <v>156</v>
      </c>
      <c r="E288" s="219" t="s">
        <v>1250</v>
      </c>
      <c r="F288" s="220" t="s">
        <v>1251</v>
      </c>
      <c r="G288" s="221" t="s">
        <v>1061</v>
      </c>
      <c r="H288" s="222">
        <v>1</v>
      </c>
      <c r="I288" s="223"/>
      <c r="J288" s="224">
        <f>ROUND(I288*H288,2)</f>
        <v>0</v>
      </c>
      <c r="K288" s="220" t="s">
        <v>1</v>
      </c>
      <c r="L288" s="44"/>
      <c r="M288" s="225" t="s">
        <v>1</v>
      </c>
      <c r="N288" s="226" t="s">
        <v>38</v>
      </c>
      <c r="O288" s="91"/>
      <c r="P288" s="227">
        <f>O288*H288</f>
        <v>0</v>
      </c>
      <c r="Q288" s="227">
        <v>0</v>
      </c>
      <c r="R288" s="227">
        <f>Q288*H288</f>
        <v>0</v>
      </c>
      <c r="S288" s="227">
        <v>0</v>
      </c>
      <c r="T288" s="228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29" t="s">
        <v>247</v>
      </c>
      <c r="AT288" s="229" t="s">
        <v>156</v>
      </c>
      <c r="AU288" s="229" t="s">
        <v>81</v>
      </c>
      <c r="AY288" s="17" t="s">
        <v>154</v>
      </c>
      <c r="BE288" s="230">
        <f>IF(N288="základní",J288,0)</f>
        <v>0</v>
      </c>
      <c r="BF288" s="230">
        <f>IF(N288="snížená",J288,0)</f>
        <v>0</v>
      </c>
      <c r="BG288" s="230">
        <f>IF(N288="zákl. přenesená",J288,0)</f>
        <v>0</v>
      </c>
      <c r="BH288" s="230">
        <f>IF(N288="sníž. přenesená",J288,0)</f>
        <v>0</v>
      </c>
      <c r="BI288" s="230">
        <f>IF(N288="nulová",J288,0)</f>
        <v>0</v>
      </c>
      <c r="BJ288" s="17" t="s">
        <v>81</v>
      </c>
      <c r="BK288" s="230">
        <f>ROUND(I288*H288,2)</f>
        <v>0</v>
      </c>
      <c r="BL288" s="17" t="s">
        <v>247</v>
      </c>
      <c r="BM288" s="229" t="s">
        <v>1252</v>
      </c>
    </row>
    <row r="289" s="2" customFormat="1">
      <c r="A289" s="38"/>
      <c r="B289" s="39"/>
      <c r="C289" s="40"/>
      <c r="D289" s="231" t="s">
        <v>163</v>
      </c>
      <c r="E289" s="40"/>
      <c r="F289" s="232" t="s">
        <v>1251</v>
      </c>
      <c r="G289" s="40"/>
      <c r="H289" s="40"/>
      <c r="I289" s="233"/>
      <c r="J289" s="40"/>
      <c r="K289" s="40"/>
      <c r="L289" s="44"/>
      <c r="M289" s="234"/>
      <c r="N289" s="235"/>
      <c r="O289" s="91"/>
      <c r="P289" s="91"/>
      <c r="Q289" s="91"/>
      <c r="R289" s="91"/>
      <c r="S289" s="91"/>
      <c r="T289" s="92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T289" s="17" t="s">
        <v>163</v>
      </c>
      <c r="AU289" s="17" t="s">
        <v>81</v>
      </c>
    </row>
    <row r="290" s="2" customFormat="1" ht="24.15" customHeight="1">
      <c r="A290" s="38"/>
      <c r="B290" s="39"/>
      <c r="C290" s="218" t="s">
        <v>601</v>
      </c>
      <c r="D290" s="218" t="s">
        <v>156</v>
      </c>
      <c r="E290" s="219" t="s">
        <v>1253</v>
      </c>
      <c r="F290" s="220" t="s">
        <v>1254</v>
      </c>
      <c r="G290" s="221" t="s">
        <v>1061</v>
      </c>
      <c r="H290" s="222">
        <v>1</v>
      </c>
      <c r="I290" s="223"/>
      <c r="J290" s="224">
        <f>ROUND(I290*H290,2)</f>
        <v>0</v>
      </c>
      <c r="K290" s="220" t="s">
        <v>1</v>
      </c>
      <c r="L290" s="44"/>
      <c r="M290" s="225" t="s">
        <v>1</v>
      </c>
      <c r="N290" s="226" t="s">
        <v>38</v>
      </c>
      <c r="O290" s="91"/>
      <c r="P290" s="227">
        <f>O290*H290</f>
        <v>0</v>
      </c>
      <c r="Q290" s="227">
        <v>0</v>
      </c>
      <c r="R290" s="227">
        <f>Q290*H290</f>
        <v>0</v>
      </c>
      <c r="S290" s="227">
        <v>0</v>
      </c>
      <c r="T290" s="228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29" t="s">
        <v>247</v>
      </c>
      <c r="AT290" s="229" t="s">
        <v>156</v>
      </c>
      <c r="AU290" s="229" t="s">
        <v>81</v>
      </c>
      <c r="AY290" s="17" t="s">
        <v>154</v>
      </c>
      <c r="BE290" s="230">
        <f>IF(N290="základní",J290,0)</f>
        <v>0</v>
      </c>
      <c r="BF290" s="230">
        <f>IF(N290="snížená",J290,0)</f>
        <v>0</v>
      </c>
      <c r="BG290" s="230">
        <f>IF(N290="zákl. přenesená",J290,0)</f>
        <v>0</v>
      </c>
      <c r="BH290" s="230">
        <f>IF(N290="sníž. přenesená",J290,0)</f>
        <v>0</v>
      </c>
      <c r="BI290" s="230">
        <f>IF(N290="nulová",J290,0)</f>
        <v>0</v>
      </c>
      <c r="BJ290" s="17" t="s">
        <v>81</v>
      </c>
      <c r="BK290" s="230">
        <f>ROUND(I290*H290,2)</f>
        <v>0</v>
      </c>
      <c r="BL290" s="17" t="s">
        <v>247</v>
      </c>
      <c r="BM290" s="229" t="s">
        <v>1255</v>
      </c>
    </row>
    <row r="291" s="2" customFormat="1">
      <c r="A291" s="38"/>
      <c r="B291" s="39"/>
      <c r="C291" s="40"/>
      <c r="D291" s="231" t="s">
        <v>163</v>
      </c>
      <c r="E291" s="40"/>
      <c r="F291" s="232" t="s">
        <v>1254</v>
      </c>
      <c r="G291" s="40"/>
      <c r="H291" s="40"/>
      <c r="I291" s="233"/>
      <c r="J291" s="40"/>
      <c r="K291" s="40"/>
      <c r="L291" s="44"/>
      <c r="M291" s="234"/>
      <c r="N291" s="235"/>
      <c r="O291" s="91"/>
      <c r="P291" s="91"/>
      <c r="Q291" s="91"/>
      <c r="R291" s="91"/>
      <c r="S291" s="91"/>
      <c r="T291" s="92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163</v>
      </c>
      <c r="AU291" s="17" t="s">
        <v>81</v>
      </c>
    </row>
    <row r="292" s="2" customFormat="1" ht="24.15" customHeight="1">
      <c r="A292" s="38"/>
      <c r="B292" s="39"/>
      <c r="C292" s="218" t="s">
        <v>608</v>
      </c>
      <c r="D292" s="218" t="s">
        <v>156</v>
      </c>
      <c r="E292" s="219" t="s">
        <v>1256</v>
      </c>
      <c r="F292" s="220" t="s">
        <v>1257</v>
      </c>
      <c r="G292" s="221" t="s">
        <v>649</v>
      </c>
      <c r="H292" s="222">
        <v>2</v>
      </c>
      <c r="I292" s="223"/>
      <c r="J292" s="224">
        <f>ROUND(I292*H292,2)</f>
        <v>0</v>
      </c>
      <c r="K292" s="220" t="s">
        <v>1</v>
      </c>
      <c r="L292" s="44"/>
      <c r="M292" s="225" t="s">
        <v>1</v>
      </c>
      <c r="N292" s="226" t="s">
        <v>38</v>
      </c>
      <c r="O292" s="91"/>
      <c r="P292" s="227">
        <f>O292*H292</f>
        <v>0</v>
      </c>
      <c r="Q292" s="227">
        <v>0</v>
      </c>
      <c r="R292" s="227">
        <f>Q292*H292</f>
        <v>0</v>
      </c>
      <c r="S292" s="227">
        <v>0</v>
      </c>
      <c r="T292" s="228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29" t="s">
        <v>247</v>
      </c>
      <c r="AT292" s="229" t="s">
        <v>156</v>
      </c>
      <c r="AU292" s="229" t="s">
        <v>81</v>
      </c>
      <c r="AY292" s="17" t="s">
        <v>154</v>
      </c>
      <c r="BE292" s="230">
        <f>IF(N292="základní",J292,0)</f>
        <v>0</v>
      </c>
      <c r="BF292" s="230">
        <f>IF(N292="snížená",J292,0)</f>
        <v>0</v>
      </c>
      <c r="BG292" s="230">
        <f>IF(N292="zákl. přenesená",J292,0)</f>
        <v>0</v>
      </c>
      <c r="BH292" s="230">
        <f>IF(N292="sníž. přenesená",J292,0)</f>
        <v>0</v>
      </c>
      <c r="BI292" s="230">
        <f>IF(N292="nulová",J292,0)</f>
        <v>0</v>
      </c>
      <c r="BJ292" s="17" t="s">
        <v>81</v>
      </c>
      <c r="BK292" s="230">
        <f>ROUND(I292*H292,2)</f>
        <v>0</v>
      </c>
      <c r="BL292" s="17" t="s">
        <v>247</v>
      </c>
      <c r="BM292" s="229" t="s">
        <v>1258</v>
      </c>
    </row>
    <row r="293" s="2" customFormat="1">
      <c r="A293" s="38"/>
      <c r="B293" s="39"/>
      <c r="C293" s="40"/>
      <c r="D293" s="231" t="s">
        <v>163</v>
      </c>
      <c r="E293" s="40"/>
      <c r="F293" s="232" t="s">
        <v>1257</v>
      </c>
      <c r="G293" s="40"/>
      <c r="H293" s="40"/>
      <c r="I293" s="233"/>
      <c r="J293" s="40"/>
      <c r="K293" s="40"/>
      <c r="L293" s="44"/>
      <c r="M293" s="234"/>
      <c r="N293" s="235"/>
      <c r="O293" s="91"/>
      <c r="P293" s="91"/>
      <c r="Q293" s="91"/>
      <c r="R293" s="91"/>
      <c r="S293" s="91"/>
      <c r="T293" s="92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T293" s="17" t="s">
        <v>163</v>
      </c>
      <c r="AU293" s="17" t="s">
        <v>81</v>
      </c>
    </row>
    <row r="294" s="2" customFormat="1" ht="37.8" customHeight="1">
      <c r="A294" s="38"/>
      <c r="B294" s="39"/>
      <c r="C294" s="218" t="s">
        <v>613</v>
      </c>
      <c r="D294" s="218" t="s">
        <v>156</v>
      </c>
      <c r="E294" s="219" t="s">
        <v>1259</v>
      </c>
      <c r="F294" s="220" t="s">
        <v>1260</v>
      </c>
      <c r="G294" s="221" t="s">
        <v>649</v>
      </c>
      <c r="H294" s="222">
        <v>1</v>
      </c>
      <c r="I294" s="223"/>
      <c r="J294" s="224">
        <f>ROUND(I294*H294,2)</f>
        <v>0</v>
      </c>
      <c r="K294" s="220" t="s">
        <v>1</v>
      </c>
      <c r="L294" s="44"/>
      <c r="M294" s="225" t="s">
        <v>1</v>
      </c>
      <c r="N294" s="226" t="s">
        <v>38</v>
      </c>
      <c r="O294" s="91"/>
      <c r="P294" s="227">
        <f>O294*H294</f>
        <v>0</v>
      </c>
      <c r="Q294" s="227">
        <v>0</v>
      </c>
      <c r="R294" s="227">
        <f>Q294*H294</f>
        <v>0</v>
      </c>
      <c r="S294" s="227">
        <v>0</v>
      </c>
      <c r="T294" s="228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29" t="s">
        <v>247</v>
      </c>
      <c r="AT294" s="229" t="s">
        <v>156</v>
      </c>
      <c r="AU294" s="229" t="s">
        <v>81</v>
      </c>
      <c r="AY294" s="17" t="s">
        <v>154</v>
      </c>
      <c r="BE294" s="230">
        <f>IF(N294="základní",J294,0)</f>
        <v>0</v>
      </c>
      <c r="BF294" s="230">
        <f>IF(N294="snížená",J294,0)</f>
        <v>0</v>
      </c>
      <c r="BG294" s="230">
        <f>IF(N294="zákl. přenesená",J294,0)</f>
        <v>0</v>
      </c>
      <c r="BH294" s="230">
        <f>IF(N294="sníž. přenesená",J294,0)</f>
        <v>0</v>
      </c>
      <c r="BI294" s="230">
        <f>IF(N294="nulová",J294,0)</f>
        <v>0</v>
      </c>
      <c r="BJ294" s="17" t="s">
        <v>81</v>
      </c>
      <c r="BK294" s="230">
        <f>ROUND(I294*H294,2)</f>
        <v>0</v>
      </c>
      <c r="BL294" s="17" t="s">
        <v>247</v>
      </c>
      <c r="BM294" s="229" t="s">
        <v>1261</v>
      </c>
    </row>
    <row r="295" s="2" customFormat="1">
      <c r="A295" s="38"/>
      <c r="B295" s="39"/>
      <c r="C295" s="40"/>
      <c r="D295" s="231" t="s">
        <v>163</v>
      </c>
      <c r="E295" s="40"/>
      <c r="F295" s="232" t="s">
        <v>1260</v>
      </c>
      <c r="G295" s="40"/>
      <c r="H295" s="40"/>
      <c r="I295" s="233"/>
      <c r="J295" s="40"/>
      <c r="K295" s="40"/>
      <c r="L295" s="44"/>
      <c r="M295" s="234"/>
      <c r="N295" s="235"/>
      <c r="O295" s="91"/>
      <c r="P295" s="91"/>
      <c r="Q295" s="91"/>
      <c r="R295" s="91"/>
      <c r="S295" s="91"/>
      <c r="T295" s="92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163</v>
      </c>
      <c r="AU295" s="17" t="s">
        <v>81</v>
      </c>
    </row>
    <row r="296" s="2" customFormat="1" ht="24.15" customHeight="1">
      <c r="A296" s="38"/>
      <c r="B296" s="39"/>
      <c r="C296" s="218" t="s">
        <v>619</v>
      </c>
      <c r="D296" s="218" t="s">
        <v>156</v>
      </c>
      <c r="E296" s="219" t="s">
        <v>1262</v>
      </c>
      <c r="F296" s="220" t="s">
        <v>1263</v>
      </c>
      <c r="G296" s="221" t="s">
        <v>649</v>
      </c>
      <c r="H296" s="222">
        <v>1</v>
      </c>
      <c r="I296" s="223"/>
      <c r="J296" s="224">
        <f>ROUND(I296*H296,2)</f>
        <v>0</v>
      </c>
      <c r="K296" s="220" t="s">
        <v>1</v>
      </c>
      <c r="L296" s="44"/>
      <c r="M296" s="225" t="s">
        <v>1</v>
      </c>
      <c r="N296" s="226" t="s">
        <v>38</v>
      </c>
      <c r="O296" s="91"/>
      <c r="P296" s="227">
        <f>O296*H296</f>
        <v>0</v>
      </c>
      <c r="Q296" s="227">
        <v>0</v>
      </c>
      <c r="R296" s="227">
        <f>Q296*H296</f>
        <v>0</v>
      </c>
      <c r="S296" s="227">
        <v>0</v>
      </c>
      <c r="T296" s="228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9" t="s">
        <v>247</v>
      </c>
      <c r="AT296" s="229" t="s">
        <v>156</v>
      </c>
      <c r="AU296" s="229" t="s">
        <v>81</v>
      </c>
      <c r="AY296" s="17" t="s">
        <v>154</v>
      </c>
      <c r="BE296" s="230">
        <f>IF(N296="základní",J296,0)</f>
        <v>0</v>
      </c>
      <c r="BF296" s="230">
        <f>IF(N296="snížená",J296,0)</f>
        <v>0</v>
      </c>
      <c r="BG296" s="230">
        <f>IF(N296="zákl. přenesená",J296,0)</f>
        <v>0</v>
      </c>
      <c r="BH296" s="230">
        <f>IF(N296="sníž. přenesená",J296,0)</f>
        <v>0</v>
      </c>
      <c r="BI296" s="230">
        <f>IF(N296="nulová",J296,0)</f>
        <v>0</v>
      </c>
      <c r="BJ296" s="17" t="s">
        <v>81</v>
      </c>
      <c r="BK296" s="230">
        <f>ROUND(I296*H296,2)</f>
        <v>0</v>
      </c>
      <c r="BL296" s="17" t="s">
        <v>247</v>
      </c>
      <c r="BM296" s="229" t="s">
        <v>1264</v>
      </c>
    </row>
    <row r="297" s="2" customFormat="1">
      <c r="A297" s="38"/>
      <c r="B297" s="39"/>
      <c r="C297" s="40"/>
      <c r="D297" s="231" t="s">
        <v>163</v>
      </c>
      <c r="E297" s="40"/>
      <c r="F297" s="232" t="s">
        <v>1263</v>
      </c>
      <c r="G297" s="40"/>
      <c r="H297" s="40"/>
      <c r="I297" s="233"/>
      <c r="J297" s="40"/>
      <c r="K297" s="40"/>
      <c r="L297" s="44"/>
      <c r="M297" s="234"/>
      <c r="N297" s="235"/>
      <c r="O297" s="91"/>
      <c r="P297" s="91"/>
      <c r="Q297" s="91"/>
      <c r="R297" s="91"/>
      <c r="S297" s="91"/>
      <c r="T297" s="92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163</v>
      </c>
      <c r="AU297" s="17" t="s">
        <v>81</v>
      </c>
    </row>
    <row r="298" s="2" customFormat="1" ht="24.15" customHeight="1">
      <c r="A298" s="38"/>
      <c r="B298" s="39"/>
      <c r="C298" s="218" t="s">
        <v>624</v>
      </c>
      <c r="D298" s="218" t="s">
        <v>156</v>
      </c>
      <c r="E298" s="219" t="s">
        <v>1265</v>
      </c>
      <c r="F298" s="220" t="s">
        <v>1266</v>
      </c>
      <c r="G298" s="221" t="s">
        <v>1267</v>
      </c>
      <c r="H298" s="222">
        <v>65</v>
      </c>
      <c r="I298" s="223"/>
      <c r="J298" s="224">
        <f>ROUND(I298*H298,2)</f>
        <v>0</v>
      </c>
      <c r="K298" s="220" t="s">
        <v>1</v>
      </c>
      <c r="L298" s="44"/>
      <c r="M298" s="225" t="s">
        <v>1</v>
      </c>
      <c r="N298" s="226" t="s">
        <v>38</v>
      </c>
      <c r="O298" s="91"/>
      <c r="P298" s="227">
        <f>O298*H298</f>
        <v>0</v>
      </c>
      <c r="Q298" s="227">
        <v>0</v>
      </c>
      <c r="R298" s="227">
        <f>Q298*H298</f>
        <v>0</v>
      </c>
      <c r="S298" s="227">
        <v>0</v>
      </c>
      <c r="T298" s="228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29" t="s">
        <v>247</v>
      </c>
      <c r="AT298" s="229" t="s">
        <v>156</v>
      </c>
      <c r="AU298" s="229" t="s">
        <v>81</v>
      </c>
      <c r="AY298" s="17" t="s">
        <v>154</v>
      </c>
      <c r="BE298" s="230">
        <f>IF(N298="základní",J298,0)</f>
        <v>0</v>
      </c>
      <c r="BF298" s="230">
        <f>IF(N298="snížená",J298,0)</f>
        <v>0</v>
      </c>
      <c r="BG298" s="230">
        <f>IF(N298="zákl. přenesená",J298,0)</f>
        <v>0</v>
      </c>
      <c r="BH298" s="230">
        <f>IF(N298="sníž. přenesená",J298,0)</f>
        <v>0</v>
      </c>
      <c r="BI298" s="230">
        <f>IF(N298="nulová",J298,0)</f>
        <v>0</v>
      </c>
      <c r="BJ298" s="17" t="s">
        <v>81</v>
      </c>
      <c r="BK298" s="230">
        <f>ROUND(I298*H298,2)</f>
        <v>0</v>
      </c>
      <c r="BL298" s="17" t="s">
        <v>247</v>
      </c>
      <c r="BM298" s="229" t="s">
        <v>1268</v>
      </c>
    </row>
    <row r="299" s="2" customFormat="1">
      <c r="A299" s="38"/>
      <c r="B299" s="39"/>
      <c r="C299" s="40"/>
      <c r="D299" s="231" t="s">
        <v>163</v>
      </c>
      <c r="E299" s="40"/>
      <c r="F299" s="232" t="s">
        <v>1266</v>
      </c>
      <c r="G299" s="40"/>
      <c r="H299" s="40"/>
      <c r="I299" s="233"/>
      <c r="J299" s="40"/>
      <c r="K299" s="40"/>
      <c r="L299" s="44"/>
      <c r="M299" s="234"/>
      <c r="N299" s="235"/>
      <c r="O299" s="91"/>
      <c r="P299" s="91"/>
      <c r="Q299" s="91"/>
      <c r="R299" s="91"/>
      <c r="S299" s="91"/>
      <c r="T299" s="92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163</v>
      </c>
      <c r="AU299" s="17" t="s">
        <v>81</v>
      </c>
    </row>
    <row r="300" s="2" customFormat="1" ht="44.25" customHeight="1">
      <c r="A300" s="38"/>
      <c r="B300" s="39"/>
      <c r="C300" s="258" t="s">
        <v>630</v>
      </c>
      <c r="D300" s="258" t="s">
        <v>248</v>
      </c>
      <c r="E300" s="259" t="s">
        <v>1269</v>
      </c>
      <c r="F300" s="260" t="s">
        <v>1270</v>
      </c>
      <c r="G300" s="261" t="s">
        <v>649</v>
      </c>
      <c r="H300" s="262">
        <v>1</v>
      </c>
      <c r="I300" s="263"/>
      <c r="J300" s="264">
        <f>ROUND(I300*H300,2)</f>
        <v>0</v>
      </c>
      <c r="K300" s="260" t="s">
        <v>1</v>
      </c>
      <c r="L300" s="265"/>
      <c r="M300" s="266" t="s">
        <v>1</v>
      </c>
      <c r="N300" s="267" t="s">
        <v>38</v>
      </c>
      <c r="O300" s="91"/>
      <c r="P300" s="227">
        <f>O300*H300</f>
        <v>0</v>
      </c>
      <c r="Q300" s="227">
        <v>0</v>
      </c>
      <c r="R300" s="227">
        <f>Q300*H300</f>
        <v>0</v>
      </c>
      <c r="S300" s="227">
        <v>0</v>
      </c>
      <c r="T300" s="228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9" t="s">
        <v>335</v>
      </c>
      <c r="AT300" s="229" t="s">
        <v>248</v>
      </c>
      <c r="AU300" s="229" t="s">
        <v>81</v>
      </c>
      <c r="AY300" s="17" t="s">
        <v>154</v>
      </c>
      <c r="BE300" s="230">
        <f>IF(N300="základní",J300,0)</f>
        <v>0</v>
      </c>
      <c r="BF300" s="230">
        <f>IF(N300="snížená",J300,0)</f>
        <v>0</v>
      </c>
      <c r="BG300" s="230">
        <f>IF(N300="zákl. přenesená",J300,0)</f>
        <v>0</v>
      </c>
      <c r="BH300" s="230">
        <f>IF(N300="sníž. přenesená",J300,0)</f>
        <v>0</v>
      </c>
      <c r="BI300" s="230">
        <f>IF(N300="nulová",J300,0)</f>
        <v>0</v>
      </c>
      <c r="BJ300" s="17" t="s">
        <v>81</v>
      </c>
      <c r="BK300" s="230">
        <f>ROUND(I300*H300,2)</f>
        <v>0</v>
      </c>
      <c r="BL300" s="17" t="s">
        <v>247</v>
      </c>
      <c r="BM300" s="229" t="s">
        <v>1271</v>
      </c>
    </row>
    <row r="301" s="2" customFormat="1">
      <c r="A301" s="38"/>
      <c r="B301" s="39"/>
      <c r="C301" s="40"/>
      <c r="D301" s="231" t="s">
        <v>163</v>
      </c>
      <c r="E301" s="40"/>
      <c r="F301" s="232" t="s">
        <v>1270</v>
      </c>
      <c r="G301" s="40"/>
      <c r="H301" s="40"/>
      <c r="I301" s="233"/>
      <c r="J301" s="40"/>
      <c r="K301" s="40"/>
      <c r="L301" s="44"/>
      <c r="M301" s="234"/>
      <c r="N301" s="235"/>
      <c r="O301" s="91"/>
      <c r="P301" s="91"/>
      <c r="Q301" s="91"/>
      <c r="R301" s="91"/>
      <c r="S301" s="91"/>
      <c r="T301" s="92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163</v>
      </c>
      <c r="AU301" s="17" t="s">
        <v>81</v>
      </c>
    </row>
    <row r="302" s="2" customFormat="1" ht="16.5" customHeight="1">
      <c r="A302" s="38"/>
      <c r="B302" s="39"/>
      <c r="C302" s="218" t="s">
        <v>635</v>
      </c>
      <c r="D302" s="218" t="s">
        <v>156</v>
      </c>
      <c r="E302" s="219" t="s">
        <v>1272</v>
      </c>
      <c r="F302" s="220" t="s">
        <v>1273</v>
      </c>
      <c r="G302" s="221" t="s">
        <v>649</v>
      </c>
      <c r="H302" s="222">
        <v>1</v>
      </c>
      <c r="I302" s="223"/>
      <c r="J302" s="224">
        <f>ROUND(I302*H302,2)</f>
        <v>0</v>
      </c>
      <c r="K302" s="220" t="s">
        <v>1</v>
      </c>
      <c r="L302" s="44"/>
      <c r="M302" s="225" t="s">
        <v>1</v>
      </c>
      <c r="N302" s="226" t="s">
        <v>38</v>
      </c>
      <c r="O302" s="91"/>
      <c r="P302" s="227">
        <f>O302*H302</f>
        <v>0</v>
      </c>
      <c r="Q302" s="227">
        <v>0</v>
      </c>
      <c r="R302" s="227">
        <f>Q302*H302</f>
        <v>0</v>
      </c>
      <c r="S302" s="227">
        <v>0</v>
      </c>
      <c r="T302" s="228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29" t="s">
        <v>247</v>
      </c>
      <c r="AT302" s="229" t="s">
        <v>156</v>
      </c>
      <c r="AU302" s="229" t="s">
        <v>81</v>
      </c>
      <c r="AY302" s="17" t="s">
        <v>154</v>
      </c>
      <c r="BE302" s="230">
        <f>IF(N302="základní",J302,0)</f>
        <v>0</v>
      </c>
      <c r="BF302" s="230">
        <f>IF(N302="snížená",J302,0)</f>
        <v>0</v>
      </c>
      <c r="BG302" s="230">
        <f>IF(N302="zákl. přenesená",J302,0)</f>
        <v>0</v>
      </c>
      <c r="BH302" s="230">
        <f>IF(N302="sníž. přenesená",J302,0)</f>
        <v>0</v>
      </c>
      <c r="BI302" s="230">
        <f>IF(N302="nulová",J302,0)</f>
        <v>0</v>
      </c>
      <c r="BJ302" s="17" t="s">
        <v>81</v>
      </c>
      <c r="BK302" s="230">
        <f>ROUND(I302*H302,2)</f>
        <v>0</v>
      </c>
      <c r="BL302" s="17" t="s">
        <v>247</v>
      </c>
      <c r="BM302" s="229" t="s">
        <v>1274</v>
      </c>
    </row>
    <row r="303" s="2" customFormat="1">
      <c r="A303" s="38"/>
      <c r="B303" s="39"/>
      <c r="C303" s="40"/>
      <c r="D303" s="231" t="s">
        <v>163</v>
      </c>
      <c r="E303" s="40"/>
      <c r="F303" s="232" t="s">
        <v>1273</v>
      </c>
      <c r="G303" s="40"/>
      <c r="H303" s="40"/>
      <c r="I303" s="233"/>
      <c r="J303" s="40"/>
      <c r="K303" s="40"/>
      <c r="L303" s="44"/>
      <c r="M303" s="234"/>
      <c r="N303" s="235"/>
      <c r="O303" s="91"/>
      <c r="P303" s="91"/>
      <c r="Q303" s="91"/>
      <c r="R303" s="91"/>
      <c r="S303" s="91"/>
      <c r="T303" s="92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T303" s="17" t="s">
        <v>163</v>
      </c>
      <c r="AU303" s="17" t="s">
        <v>81</v>
      </c>
    </row>
    <row r="304" s="2" customFormat="1" ht="16.5" customHeight="1">
      <c r="A304" s="38"/>
      <c r="B304" s="39"/>
      <c r="C304" s="218" t="s">
        <v>639</v>
      </c>
      <c r="D304" s="218" t="s">
        <v>156</v>
      </c>
      <c r="E304" s="219" t="s">
        <v>1275</v>
      </c>
      <c r="F304" s="220" t="s">
        <v>1276</v>
      </c>
      <c r="G304" s="221" t="s">
        <v>649</v>
      </c>
      <c r="H304" s="222">
        <v>1</v>
      </c>
      <c r="I304" s="223"/>
      <c r="J304" s="224">
        <f>ROUND(I304*H304,2)</f>
        <v>0</v>
      </c>
      <c r="K304" s="220" t="s">
        <v>1</v>
      </c>
      <c r="L304" s="44"/>
      <c r="M304" s="225" t="s">
        <v>1</v>
      </c>
      <c r="N304" s="226" t="s">
        <v>38</v>
      </c>
      <c r="O304" s="91"/>
      <c r="P304" s="227">
        <f>O304*H304</f>
        <v>0</v>
      </c>
      <c r="Q304" s="227">
        <v>0</v>
      </c>
      <c r="R304" s="227">
        <f>Q304*H304</f>
        <v>0</v>
      </c>
      <c r="S304" s="227">
        <v>0</v>
      </c>
      <c r="T304" s="228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29" t="s">
        <v>247</v>
      </c>
      <c r="AT304" s="229" t="s">
        <v>156</v>
      </c>
      <c r="AU304" s="229" t="s">
        <v>81</v>
      </c>
      <c r="AY304" s="17" t="s">
        <v>154</v>
      </c>
      <c r="BE304" s="230">
        <f>IF(N304="základní",J304,0)</f>
        <v>0</v>
      </c>
      <c r="BF304" s="230">
        <f>IF(N304="snížená",J304,0)</f>
        <v>0</v>
      </c>
      <c r="BG304" s="230">
        <f>IF(N304="zákl. přenesená",J304,0)</f>
        <v>0</v>
      </c>
      <c r="BH304" s="230">
        <f>IF(N304="sníž. přenesená",J304,0)</f>
        <v>0</v>
      </c>
      <c r="BI304" s="230">
        <f>IF(N304="nulová",J304,0)</f>
        <v>0</v>
      </c>
      <c r="BJ304" s="17" t="s">
        <v>81</v>
      </c>
      <c r="BK304" s="230">
        <f>ROUND(I304*H304,2)</f>
        <v>0</v>
      </c>
      <c r="BL304" s="17" t="s">
        <v>247</v>
      </c>
      <c r="BM304" s="229" t="s">
        <v>1277</v>
      </c>
    </row>
    <row r="305" s="2" customFormat="1">
      <c r="A305" s="38"/>
      <c r="B305" s="39"/>
      <c r="C305" s="40"/>
      <c r="D305" s="231" t="s">
        <v>163</v>
      </c>
      <c r="E305" s="40"/>
      <c r="F305" s="232" t="s">
        <v>1276</v>
      </c>
      <c r="G305" s="40"/>
      <c r="H305" s="40"/>
      <c r="I305" s="233"/>
      <c r="J305" s="40"/>
      <c r="K305" s="40"/>
      <c r="L305" s="44"/>
      <c r="M305" s="234"/>
      <c r="N305" s="235"/>
      <c r="O305" s="91"/>
      <c r="P305" s="91"/>
      <c r="Q305" s="91"/>
      <c r="R305" s="91"/>
      <c r="S305" s="91"/>
      <c r="T305" s="92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7" t="s">
        <v>163</v>
      </c>
      <c r="AU305" s="17" t="s">
        <v>81</v>
      </c>
    </row>
    <row r="306" s="2" customFormat="1" ht="24.15" customHeight="1">
      <c r="A306" s="38"/>
      <c r="B306" s="39"/>
      <c r="C306" s="218" t="s">
        <v>646</v>
      </c>
      <c r="D306" s="218" t="s">
        <v>156</v>
      </c>
      <c r="E306" s="219" t="s">
        <v>1278</v>
      </c>
      <c r="F306" s="220" t="s">
        <v>1279</v>
      </c>
      <c r="G306" s="221" t="s">
        <v>649</v>
      </c>
      <c r="H306" s="222">
        <v>1</v>
      </c>
      <c r="I306" s="223"/>
      <c r="J306" s="224">
        <f>ROUND(I306*H306,2)</f>
        <v>0</v>
      </c>
      <c r="K306" s="220" t="s">
        <v>1</v>
      </c>
      <c r="L306" s="44"/>
      <c r="M306" s="225" t="s">
        <v>1</v>
      </c>
      <c r="N306" s="226" t="s">
        <v>38</v>
      </c>
      <c r="O306" s="91"/>
      <c r="P306" s="227">
        <f>O306*H306</f>
        <v>0</v>
      </c>
      <c r="Q306" s="227">
        <v>0</v>
      </c>
      <c r="R306" s="227">
        <f>Q306*H306</f>
        <v>0</v>
      </c>
      <c r="S306" s="227">
        <v>0</v>
      </c>
      <c r="T306" s="228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29" t="s">
        <v>247</v>
      </c>
      <c r="AT306" s="229" t="s">
        <v>156</v>
      </c>
      <c r="AU306" s="229" t="s">
        <v>81</v>
      </c>
      <c r="AY306" s="17" t="s">
        <v>154</v>
      </c>
      <c r="BE306" s="230">
        <f>IF(N306="základní",J306,0)</f>
        <v>0</v>
      </c>
      <c r="BF306" s="230">
        <f>IF(N306="snížená",J306,0)</f>
        <v>0</v>
      </c>
      <c r="BG306" s="230">
        <f>IF(N306="zákl. přenesená",J306,0)</f>
        <v>0</v>
      </c>
      <c r="BH306" s="230">
        <f>IF(N306="sníž. přenesená",J306,0)</f>
        <v>0</v>
      </c>
      <c r="BI306" s="230">
        <f>IF(N306="nulová",J306,0)</f>
        <v>0</v>
      </c>
      <c r="BJ306" s="17" t="s">
        <v>81</v>
      </c>
      <c r="BK306" s="230">
        <f>ROUND(I306*H306,2)</f>
        <v>0</v>
      </c>
      <c r="BL306" s="17" t="s">
        <v>247</v>
      </c>
      <c r="BM306" s="229" t="s">
        <v>1280</v>
      </c>
    </row>
    <row r="307" s="2" customFormat="1">
      <c r="A307" s="38"/>
      <c r="B307" s="39"/>
      <c r="C307" s="40"/>
      <c r="D307" s="231" t="s">
        <v>163</v>
      </c>
      <c r="E307" s="40"/>
      <c r="F307" s="232" t="s">
        <v>1279</v>
      </c>
      <c r="G307" s="40"/>
      <c r="H307" s="40"/>
      <c r="I307" s="233"/>
      <c r="J307" s="40"/>
      <c r="K307" s="40"/>
      <c r="L307" s="44"/>
      <c r="M307" s="234"/>
      <c r="N307" s="235"/>
      <c r="O307" s="91"/>
      <c r="P307" s="91"/>
      <c r="Q307" s="91"/>
      <c r="R307" s="91"/>
      <c r="S307" s="91"/>
      <c r="T307" s="92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7" t="s">
        <v>163</v>
      </c>
      <c r="AU307" s="17" t="s">
        <v>81</v>
      </c>
    </row>
    <row r="308" s="2" customFormat="1" ht="16.5" customHeight="1">
      <c r="A308" s="38"/>
      <c r="B308" s="39"/>
      <c r="C308" s="218" t="s">
        <v>652</v>
      </c>
      <c r="D308" s="218" t="s">
        <v>156</v>
      </c>
      <c r="E308" s="219" t="s">
        <v>1281</v>
      </c>
      <c r="F308" s="220" t="s">
        <v>1282</v>
      </c>
      <c r="G308" s="221" t="s">
        <v>649</v>
      </c>
      <c r="H308" s="222">
        <v>2</v>
      </c>
      <c r="I308" s="223"/>
      <c r="J308" s="224">
        <f>ROUND(I308*H308,2)</f>
        <v>0</v>
      </c>
      <c r="K308" s="220" t="s">
        <v>1</v>
      </c>
      <c r="L308" s="44"/>
      <c r="M308" s="225" t="s">
        <v>1</v>
      </c>
      <c r="N308" s="226" t="s">
        <v>38</v>
      </c>
      <c r="O308" s="91"/>
      <c r="P308" s="227">
        <f>O308*H308</f>
        <v>0</v>
      </c>
      <c r="Q308" s="227">
        <v>0</v>
      </c>
      <c r="R308" s="227">
        <f>Q308*H308</f>
        <v>0</v>
      </c>
      <c r="S308" s="227">
        <v>0</v>
      </c>
      <c r="T308" s="228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29" t="s">
        <v>247</v>
      </c>
      <c r="AT308" s="229" t="s">
        <v>156</v>
      </c>
      <c r="AU308" s="229" t="s">
        <v>81</v>
      </c>
      <c r="AY308" s="17" t="s">
        <v>154</v>
      </c>
      <c r="BE308" s="230">
        <f>IF(N308="základní",J308,0)</f>
        <v>0</v>
      </c>
      <c r="BF308" s="230">
        <f>IF(N308="snížená",J308,0)</f>
        <v>0</v>
      </c>
      <c r="BG308" s="230">
        <f>IF(N308="zákl. přenesená",J308,0)</f>
        <v>0</v>
      </c>
      <c r="BH308" s="230">
        <f>IF(N308="sníž. přenesená",J308,0)</f>
        <v>0</v>
      </c>
      <c r="BI308" s="230">
        <f>IF(N308="nulová",J308,0)</f>
        <v>0</v>
      </c>
      <c r="BJ308" s="17" t="s">
        <v>81</v>
      </c>
      <c r="BK308" s="230">
        <f>ROUND(I308*H308,2)</f>
        <v>0</v>
      </c>
      <c r="BL308" s="17" t="s">
        <v>247</v>
      </c>
      <c r="BM308" s="229" t="s">
        <v>1283</v>
      </c>
    </row>
    <row r="309" s="2" customFormat="1">
      <c r="A309" s="38"/>
      <c r="B309" s="39"/>
      <c r="C309" s="40"/>
      <c r="D309" s="231" t="s">
        <v>163</v>
      </c>
      <c r="E309" s="40"/>
      <c r="F309" s="232" t="s">
        <v>1282</v>
      </c>
      <c r="G309" s="40"/>
      <c r="H309" s="40"/>
      <c r="I309" s="233"/>
      <c r="J309" s="40"/>
      <c r="K309" s="40"/>
      <c r="L309" s="44"/>
      <c r="M309" s="234"/>
      <c r="N309" s="235"/>
      <c r="O309" s="91"/>
      <c r="P309" s="91"/>
      <c r="Q309" s="91"/>
      <c r="R309" s="91"/>
      <c r="S309" s="91"/>
      <c r="T309" s="92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T309" s="17" t="s">
        <v>163</v>
      </c>
      <c r="AU309" s="17" t="s">
        <v>81</v>
      </c>
    </row>
    <row r="310" s="2" customFormat="1" ht="16.5" customHeight="1">
      <c r="A310" s="38"/>
      <c r="B310" s="39"/>
      <c r="C310" s="218" t="s">
        <v>656</v>
      </c>
      <c r="D310" s="218" t="s">
        <v>156</v>
      </c>
      <c r="E310" s="219" t="s">
        <v>1284</v>
      </c>
      <c r="F310" s="220" t="s">
        <v>1285</v>
      </c>
      <c r="G310" s="221" t="s">
        <v>649</v>
      </c>
      <c r="H310" s="222">
        <v>2</v>
      </c>
      <c r="I310" s="223"/>
      <c r="J310" s="224">
        <f>ROUND(I310*H310,2)</f>
        <v>0</v>
      </c>
      <c r="K310" s="220" t="s">
        <v>1</v>
      </c>
      <c r="L310" s="44"/>
      <c r="M310" s="225" t="s">
        <v>1</v>
      </c>
      <c r="N310" s="226" t="s">
        <v>38</v>
      </c>
      <c r="O310" s="91"/>
      <c r="P310" s="227">
        <f>O310*H310</f>
        <v>0</v>
      </c>
      <c r="Q310" s="227">
        <v>0</v>
      </c>
      <c r="R310" s="227">
        <f>Q310*H310</f>
        <v>0</v>
      </c>
      <c r="S310" s="227">
        <v>0</v>
      </c>
      <c r="T310" s="228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9" t="s">
        <v>247</v>
      </c>
      <c r="AT310" s="229" t="s">
        <v>156</v>
      </c>
      <c r="AU310" s="229" t="s">
        <v>81</v>
      </c>
      <c r="AY310" s="17" t="s">
        <v>154</v>
      </c>
      <c r="BE310" s="230">
        <f>IF(N310="základní",J310,0)</f>
        <v>0</v>
      </c>
      <c r="BF310" s="230">
        <f>IF(N310="snížená",J310,0)</f>
        <v>0</v>
      </c>
      <c r="BG310" s="230">
        <f>IF(N310="zákl. přenesená",J310,0)</f>
        <v>0</v>
      </c>
      <c r="BH310" s="230">
        <f>IF(N310="sníž. přenesená",J310,0)</f>
        <v>0</v>
      </c>
      <c r="BI310" s="230">
        <f>IF(N310="nulová",J310,0)</f>
        <v>0</v>
      </c>
      <c r="BJ310" s="17" t="s">
        <v>81</v>
      </c>
      <c r="BK310" s="230">
        <f>ROUND(I310*H310,2)</f>
        <v>0</v>
      </c>
      <c r="BL310" s="17" t="s">
        <v>247</v>
      </c>
      <c r="BM310" s="229" t="s">
        <v>1286</v>
      </c>
    </row>
    <row r="311" s="2" customFormat="1">
      <c r="A311" s="38"/>
      <c r="B311" s="39"/>
      <c r="C311" s="40"/>
      <c r="D311" s="231" t="s">
        <v>163</v>
      </c>
      <c r="E311" s="40"/>
      <c r="F311" s="232" t="s">
        <v>1285</v>
      </c>
      <c r="G311" s="40"/>
      <c r="H311" s="40"/>
      <c r="I311" s="233"/>
      <c r="J311" s="40"/>
      <c r="K311" s="40"/>
      <c r="L311" s="44"/>
      <c r="M311" s="234"/>
      <c r="N311" s="235"/>
      <c r="O311" s="91"/>
      <c r="P311" s="91"/>
      <c r="Q311" s="91"/>
      <c r="R311" s="91"/>
      <c r="S311" s="91"/>
      <c r="T311" s="92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T311" s="17" t="s">
        <v>163</v>
      </c>
      <c r="AU311" s="17" t="s">
        <v>81</v>
      </c>
    </row>
    <row r="312" s="2" customFormat="1" ht="16.5" customHeight="1">
      <c r="A312" s="38"/>
      <c r="B312" s="39"/>
      <c r="C312" s="218" t="s">
        <v>662</v>
      </c>
      <c r="D312" s="218" t="s">
        <v>156</v>
      </c>
      <c r="E312" s="219" t="s">
        <v>1287</v>
      </c>
      <c r="F312" s="220" t="s">
        <v>1288</v>
      </c>
      <c r="G312" s="221" t="s">
        <v>1061</v>
      </c>
      <c r="H312" s="222">
        <v>1</v>
      </c>
      <c r="I312" s="223"/>
      <c r="J312" s="224">
        <f>ROUND(I312*H312,2)</f>
        <v>0</v>
      </c>
      <c r="K312" s="220" t="s">
        <v>1</v>
      </c>
      <c r="L312" s="44"/>
      <c r="M312" s="225" t="s">
        <v>1</v>
      </c>
      <c r="N312" s="226" t="s">
        <v>38</v>
      </c>
      <c r="O312" s="91"/>
      <c r="P312" s="227">
        <f>O312*H312</f>
        <v>0</v>
      </c>
      <c r="Q312" s="227">
        <v>0</v>
      </c>
      <c r="R312" s="227">
        <f>Q312*H312</f>
        <v>0</v>
      </c>
      <c r="S312" s="227">
        <v>0</v>
      </c>
      <c r="T312" s="228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9" t="s">
        <v>247</v>
      </c>
      <c r="AT312" s="229" t="s">
        <v>156</v>
      </c>
      <c r="AU312" s="229" t="s">
        <v>81</v>
      </c>
      <c r="AY312" s="17" t="s">
        <v>154</v>
      </c>
      <c r="BE312" s="230">
        <f>IF(N312="základní",J312,0)</f>
        <v>0</v>
      </c>
      <c r="BF312" s="230">
        <f>IF(N312="snížená",J312,0)</f>
        <v>0</v>
      </c>
      <c r="BG312" s="230">
        <f>IF(N312="zákl. přenesená",J312,0)</f>
        <v>0</v>
      </c>
      <c r="BH312" s="230">
        <f>IF(N312="sníž. přenesená",J312,0)</f>
        <v>0</v>
      </c>
      <c r="BI312" s="230">
        <f>IF(N312="nulová",J312,0)</f>
        <v>0</v>
      </c>
      <c r="BJ312" s="17" t="s">
        <v>81</v>
      </c>
      <c r="BK312" s="230">
        <f>ROUND(I312*H312,2)</f>
        <v>0</v>
      </c>
      <c r="BL312" s="17" t="s">
        <v>247</v>
      </c>
      <c r="BM312" s="229" t="s">
        <v>1289</v>
      </c>
    </row>
    <row r="313" s="2" customFormat="1">
      <c r="A313" s="38"/>
      <c r="B313" s="39"/>
      <c r="C313" s="40"/>
      <c r="D313" s="231" t="s">
        <v>163</v>
      </c>
      <c r="E313" s="40"/>
      <c r="F313" s="232" t="s">
        <v>1288</v>
      </c>
      <c r="G313" s="40"/>
      <c r="H313" s="40"/>
      <c r="I313" s="233"/>
      <c r="J313" s="40"/>
      <c r="K313" s="40"/>
      <c r="L313" s="44"/>
      <c r="M313" s="234"/>
      <c r="N313" s="235"/>
      <c r="O313" s="91"/>
      <c r="P313" s="91"/>
      <c r="Q313" s="91"/>
      <c r="R313" s="91"/>
      <c r="S313" s="91"/>
      <c r="T313" s="92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7" t="s">
        <v>163</v>
      </c>
      <c r="AU313" s="17" t="s">
        <v>81</v>
      </c>
    </row>
    <row r="314" s="12" customFormat="1" ht="25.92" customHeight="1">
      <c r="A314" s="12"/>
      <c r="B314" s="202"/>
      <c r="C314" s="203"/>
      <c r="D314" s="204" t="s">
        <v>72</v>
      </c>
      <c r="E314" s="205" t="s">
        <v>1290</v>
      </c>
      <c r="F314" s="205" t="s">
        <v>1291</v>
      </c>
      <c r="G314" s="203"/>
      <c r="H314" s="203"/>
      <c r="I314" s="206"/>
      <c r="J314" s="207">
        <f>BK314</f>
        <v>0</v>
      </c>
      <c r="K314" s="203"/>
      <c r="L314" s="208"/>
      <c r="M314" s="209"/>
      <c r="N314" s="210"/>
      <c r="O314" s="210"/>
      <c r="P314" s="211">
        <f>SUM(P315:P406)</f>
        <v>0</v>
      </c>
      <c r="Q314" s="210"/>
      <c r="R314" s="211">
        <f>SUM(R315:R406)</f>
        <v>0</v>
      </c>
      <c r="S314" s="210"/>
      <c r="T314" s="212">
        <f>SUM(T315:T406)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213" t="s">
        <v>83</v>
      </c>
      <c r="AT314" s="214" t="s">
        <v>72</v>
      </c>
      <c r="AU314" s="214" t="s">
        <v>73</v>
      </c>
      <c r="AY314" s="213" t="s">
        <v>154</v>
      </c>
      <c r="BK314" s="215">
        <f>SUM(BK315:BK406)</f>
        <v>0</v>
      </c>
    </row>
    <row r="315" s="2" customFormat="1" ht="24.15" customHeight="1">
      <c r="A315" s="38"/>
      <c r="B315" s="39"/>
      <c r="C315" s="218" t="s">
        <v>667</v>
      </c>
      <c r="D315" s="218" t="s">
        <v>156</v>
      </c>
      <c r="E315" s="219" t="s">
        <v>1292</v>
      </c>
      <c r="F315" s="220" t="s">
        <v>1293</v>
      </c>
      <c r="G315" s="221" t="s">
        <v>433</v>
      </c>
      <c r="H315" s="222">
        <v>42</v>
      </c>
      <c r="I315" s="223"/>
      <c r="J315" s="224">
        <f>ROUND(I315*H315,2)</f>
        <v>0</v>
      </c>
      <c r="K315" s="220" t="s">
        <v>1</v>
      </c>
      <c r="L315" s="44"/>
      <c r="M315" s="225" t="s">
        <v>1</v>
      </c>
      <c r="N315" s="226" t="s">
        <v>38</v>
      </c>
      <c r="O315" s="91"/>
      <c r="P315" s="227">
        <f>O315*H315</f>
        <v>0</v>
      </c>
      <c r="Q315" s="227">
        <v>0</v>
      </c>
      <c r="R315" s="227">
        <f>Q315*H315</f>
        <v>0</v>
      </c>
      <c r="S315" s="227">
        <v>0</v>
      </c>
      <c r="T315" s="228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29" t="s">
        <v>247</v>
      </c>
      <c r="AT315" s="229" t="s">
        <v>156</v>
      </c>
      <c r="AU315" s="229" t="s">
        <v>81</v>
      </c>
      <c r="AY315" s="17" t="s">
        <v>154</v>
      </c>
      <c r="BE315" s="230">
        <f>IF(N315="základní",J315,0)</f>
        <v>0</v>
      </c>
      <c r="BF315" s="230">
        <f>IF(N315="snížená",J315,0)</f>
        <v>0</v>
      </c>
      <c r="BG315" s="230">
        <f>IF(N315="zákl. přenesená",J315,0)</f>
        <v>0</v>
      </c>
      <c r="BH315" s="230">
        <f>IF(N315="sníž. přenesená",J315,0)</f>
        <v>0</v>
      </c>
      <c r="BI315" s="230">
        <f>IF(N315="nulová",J315,0)</f>
        <v>0</v>
      </c>
      <c r="BJ315" s="17" t="s">
        <v>81</v>
      </c>
      <c r="BK315" s="230">
        <f>ROUND(I315*H315,2)</f>
        <v>0</v>
      </c>
      <c r="BL315" s="17" t="s">
        <v>247</v>
      </c>
      <c r="BM315" s="229" t="s">
        <v>1294</v>
      </c>
    </row>
    <row r="316" s="2" customFormat="1">
      <c r="A316" s="38"/>
      <c r="B316" s="39"/>
      <c r="C316" s="40"/>
      <c r="D316" s="231" t="s">
        <v>163</v>
      </c>
      <c r="E316" s="40"/>
      <c r="F316" s="232" t="s">
        <v>1293</v>
      </c>
      <c r="G316" s="40"/>
      <c r="H316" s="40"/>
      <c r="I316" s="233"/>
      <c r="J316" s="40"/>
      <c r="K316" s="40"/>
      <c r="L316" s="44"/>
      <c r="M316" s="234"/>
      <c r="N316" s="235"/>
      <c r="O316" s="91"/>
      <c r="P316" s="91"/>
      <c r="Q316" s="91"/>
      <c r="R316" s="91"/>
      <c r="S316" s="91"/>
      <c r="T316" s="92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163</v>
      </c>
      <c r="AU316" s="17" t="s">
        <v>81</v>
      </c>
    </row>
    <row r="317" s="2" customFormat="1" ht="24.15" customHeight="1">
      <c r="A317" s="38"/>
      <c r="B317" s="39"/>
      <c r="C317" s="218" t="s">
        <v>671</v>
      </c>
      <c r="D317" s="218" t="s">
        <v>156</v>
      </c>
      <c r="E317" s="219" t="s">
        <v>1295</v>
      </c>
      <c r="F317" s="220" t="s">
        <v>1296</v>
      </c>
      <c r="G317" s="221" t="s">
        <v>433</v>
      </c>
      <c r="H317" s="222">
        <v>66</v>
      </c>
      <c r="I317" s="223"/>
      <c r="J317" s="224">
        <f>ROUND(I317*H317,2)</f>
        <v>0</v>
      </c>
      <c r="K317" s="220" t="s">
        <v>1</v>
      </c>
      <c r="L317" s="44"/>
      <c r="M317" s="225" t="s">
        <v>1</v>
      </c>
      <c r="N317" s="226" t="s">
        <v>38</v>
      </c>
      <c r="O317" s="91"/>
      <c r="P317" s="227">
        <f>O317*H317</f>
        <v>0</v>
      </c>
      <c r="Q317" s="227">
        <v>0</v>
      </c>
      <c r="R317" s="227">
        <f>Q317*H317</f>
        <v>0</v>
      </c>
      <c r="S317" s="227">
        <v>0</v>
      </c>
      <c r="T317" s="228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29" t="s">
        <v>247</v>
      </c>
      <c r="AT317" s="229" t="s">
        <v>156</v>
      </c>
      <c r="AU317" s="229" t="s">
        <v>81</v>
      </c>
      <c r="AY317" s="17" t="s">
        <v>154</v>
      </c>
      <c r="BE317" s="230">
        <f>IF(N317="základní",J317,0)</f>
        <v>0</v>
      </c>
      <c r="BF317" s="230">
        <f>IF(N317="snížená",J317,0)</f>
        <v>0</v>
      </c>
      <c r="BG317" s="230">
        <f>IF(N317="zákl. přenesená",J317,0)</f>
        <v>0</v>
      </c>
      <c r="BH317" s="230">
        <f>IF(N317="sníž. přenesená",J317,0)</f>
        <v>0</v>
      </c>
      <c r="BI317" s="230">
        <f>IF(N317="nulová",J317,0)</f>
        <v>0</v>
      </c>
      <c r="BJ317" s="17" t="s">
        <v>81</v>
      </c>
      <c r="BK317" s="230">
        <f>ROUND(I317*H317,2)</f>
        <v>0</v>
      </c>
      <c r="BL317" s="17" t="s">
        <v>247</v>
      </c>
      <c r="BM317" s="229" t="s">
        <v>1297</v>
      </c>
    </row>
    <row r="318" s="2" customFormat="1">
      <c r="A318" s="38"/>
      <c r="B318" s="39"/>
      <c r="C318" s="40"/>
      <c r="D318" s="231" t="s">
        <v>163</v>
      </c>
      <c r="E318" s="40"/>
      <c r="F318" s="232" t="s">
        <v>1296</v>
      </c>
      <c r="G318" s="40"/>
      <c r="H318" s="40"/>
      <c r="I318" s="233"/>
      <c r="J318" s="40"/>
      <c r="K318" s="40"/>
      <c r="L318" s="44"/>
      <c r="M318" s="234"/>
      <c r="N318" s="235"/>
      <c r="O318" s="91"/>
      <c r="P318" s="91"/>
      <c r="Q318" s="91"/>
      <c r="R318" s="91"/>
      <c r="S318" s="91"/>
      <c r="T318" s="92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7" t="s">
        <v>163</v>
      </c>
      <c r="AU318" s="17" t="s">
        <v>81</v>
      </c>
    </row>
    <row r="319" s="2" customFormat="1" ht="24.15" customHeight="1">
      <c r="A319" s="38"/>
      <c r="B319" s="39"/>
      <c r="C319" s="218" t="s">
        <v>676</v>
      </c>
      <c r="D319" s="218" t="s">
        <v>156</v>
      </c>
      <c r="E319" s="219" t="s">
        <v>1298</v>
      </c>
      <c r="F319" s="220" t="s">
        <v>1299</v>
      </c>
      <c r="G319" s="221" t="s">
        <v>433</v>
      </c>
      <c r="H319" s="222">
        <v>24</v>
      </c>
      <c r="I319" s="223"/>
      <c r="J319" s="224">
        <f>ROUND(I319*H319,2)</f>
        <v>0</v>
      </c>
      <c r="K319" s="220" t="s">
        <v>1</v>
      </c>
      <c r="L319" s="44"/>
      <c r="M319" s="225" t="s">
        <v>1</v>
      </c>
      <c r="N319" s="226" t="s">
        <v>38</v>
      </c>
      <c r="O319" s="91"/>
      <c r="P319" s="227">
        <f>O319*H319</f>
        <v>0</v>
      </c>
      <c r="Q319" s="227">
        <v>0</v>
      </c>
      <c r="R319" s="227">
        <f>Q319*H319</f>
        <v>0</v>
      </c>
      <c r="S319" s="227">
        <v>0</v>
      </c>
      <c r="T319" s="228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29" t="s">
        <v>247</v>
      </c>
      <c r="AT319" s="229" t="s">
        <v>156</v>
      </c>
      <c r="AU319" s="229" t="s">
        <v>81</v>
      </c>
      <c r="AY319" s="17" t="s">
        <v>154</v>
      </c>
      <c r="BE319" s="230">
        <f>IF(N319="základní",J319,0)</f>
        <v>0</v>
      </c>
      <c r="BF319" s="230">
        <f>IF(N319="snížená",J319,0)</f>
        <v>0</v>
      </c>
      <c r="BG319" s="230">
        <f>IF(N319="zákl. přenesená",J319,0)</f>
        <v>0</v>
      </c>
      <c r="BH319" s="230">
        <f>IF(N319="sníž. přenesená",J319,0)</f>
        <v>0</v>
      </c>
      <c r="BI319" s="230">
        <f>IF(N319="nulová",J319,0)</f>
        <v>0</v>
      </c>
      <c r="BJ319" s="17" t="s">
        <v>81</v>
      </c>
      <c r="BK319" s="230">
        <f>ROUND(I319*H319,2)</f>
        <v>0</v>
      </c>
      <c r="BL319" s="17" t="s">
        <v>247</v>
      </c>
      <c r="BM319" s="229" t="s">
        <v>1300</v>
      </c>
    </row>
    <row r="320" s="2" customFormat="1">
      <c r="A320" s="38"/>
      <c r="B320" s="39"/>
      <c r="C320" s="40"/>
      <c r="D320" s="231" t="s">
        <v>163</v>
      </c>
      <c r="E320" s="40"/>
      <c r="F320" s="232" t="s">
        <v>1299</v>
      </c>
      <c r="G320" s="40"/>
      <c r="H320" s="40"/>
      <c r="I320" s="233"/>
      <c r="J320" s="40"/>
      <c r="K320" s="40"/>
      <c r="L320" s="44"/>
      <c r="M320" s="234"/>
      <c r="N320" s="235"/>
      <c r="O320" s="91"/>
      <c r="P320" s="91"/>
      <c r="Q320" s="91"/>
      <c r="R320" s="91"/>
      <c r="S320" s="91"/>
      <c r="T320" s="92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163</v>
      </c>
      <c r="AU320" s="17" t="s">
        <v>81</v>
      </c>
    </row>
    <row r="321" s="2" customFormat="1" ht="24.15" customHeight="1">
      <c r="A321" s="38"/>
      <c r="B321" s="39"/>
      <c r="C321" s="218" t="s">
        <v>682</v>
      </c>
      <c r="D321" s="218" t="s">
        <v>156</v>
      </c>
      <c r="E321" s="219" t="s">
        <v>1301</v>
      </c>
      <c r="F321" s="220" t="s">
        <v>1302</v>
      </c>
      <c r="G321" s="221" t="s">
        <v>433</v>
      </c>
      <c r="H321" s="222">
        <v>36</v>
      </c>
      <c r="I321" s="223"/>
      <c r="J321" s="224">
        <f>ROUND(I321*H321,2)</f>
        <v>0</v>
      </c>
      <c r="K321" s="220" t="s">
        <v>1</v>
      </c>
      <c r="L321" s="44"/>
      <c r="M321" s="225" t="s">
        <v>1</v>
      </c>
      <c r="N321" s="226" t="s">
        <v>38</v>
      </c>
      <c r="O321" s="91"/>
      <c r="P321" s="227">
        <f>O321*H321</f>
        <v>0</v>
      </c>
      <c r="Q321" s="227">
        <v>0</v>
      </c>
      <c r="R321" s="227">
        <f>Q321*H321</f>
        <v>0</v>
      </c>
      <c r="S321" s="227">
        <v>0</v>
      </c>
      <c r="T321" s="228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29" t="s">
        <v>247</v>
      </c>
      <c r="AT321" s="229" t="s">
        <v>156</v>
      </c>
      <c r="AU321" s="229" t="s">
        <v>81</v>
      </c>
      <c r="AY321" s="17" t="s">
        <v>154</v>
      </c>
      <c r="BE321" s="230">
        <f>IF(N321="základní",J321,0)</f>
        <v>0</v>
      </c>
      <c r="BF321" s="230">
        <f>IF(N321="snížená",J321,0)</f>
        <v>0</v>
      </c>
      <c r="BG321" s="230">
        <f>IF(N321="zákl. přenesená",J321,0)</f>
        <v>0</v>
      </c>
      <c r="BH321" s="230">
        <f>IF(N321="sníž. přenesená",J321,0)</f>
        <v>0</v>
      </c>
      <c r="BI321" s="230">
        <f>IF(N321="nulová",J321,0)</f>
        <v>0</v>
      </c>
      <c r="BJ321" s="17" t="s">
        <v>81</v>
      </c>
      <c r="BK321" s="230">
        <f>ROUND(I321*H321,2)</f>
        <v>0</v>
      </c>
      <c r="BL321" s="17" t="s">
        <v>247</v>
      </c>
      <c r="BM321" s="229" t="s">
        <v>1303</v>
      </c>
    </row>
    <row r="322" s="2" customFormat="1">
      <c r="A322" s="38"/>
      <c r="B322" s="39"/>
      <c r="C322" s="40"/>
      <c r="D322" s="231" t="s">
        <v>163</v>
      </c>
      <c r="E322" s="40"/>
      <c r="F322" s="232" t="s">
        <v>1302</v>
      </c>
      <c r="G322" s="40"/>
      <c r="H322" s="40"/>
      <c r="I322" s="233"/>
      <c r="J322" s="40"/>
      <c r="K322" s="40"/>
      <c r="L322" s="44"/>
      <c r="M322" s="234"/>
      <c r="N322" s="235"/>
      <c r="O322" s="91"/>
      <c r="P322" s="91"/>
      <c r="Q322" s="91"/>
      <c r="R322" s="91"/>
      <c r="S322" s="91"/>
      <c r="T322" s="92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163</v>
      </c>
      <c r="AU322" s="17" t="s">
        <v>81</v>
      </c>
    </row>
    <row r="323" s="2" customFormat="1" ht="24.15" customHeight="1">
      <c r="A323" s="38"/>
      <c r="B323" s="39"/>
      <c r="C323" s="218" t="s">
        <v>687</v>
      </c>
      <c r="D323" s="218" t="s">
        <v>156</v>
      </c>
      <c r="E323" s="219" t="s">
        <v>1304</v>
      </c>
      <c r="F323" s="220" t="s">
        <v>1305</v>
      </c>
      <c r="G323" s="221" t="s">
        <v>433</v>
      </c>
      <c r="H323" s="222">
        <v>54</v>
      </c>
      <c r="I323" s="223"/>
      <c r="J323" s="224">
        <f>ROUND(I323*H323,2)</f>
        <v>0</v>
      </c>
      <c r="K323" s="220" t="s">
        <v>1</v>
      </c>
      <c r="L323" s="44"/>
      <c r="M323" s="225" t="s">
        <v>1</v>
      </c>
      <c r="N323" s="226" t="s">
        <v>38</v>
      </c>
      <c r="O323" s="91"/>
      <c r="P323" s="227">
        <f>O323*H323</f>
        <v>0</v>
      </c>
      <c r="Q323" s="227">
        <v>0</v>
      </c>
      <c r="R323" s="227">
        <f>Q323*H323</f>
        <v>0</v>
      </c>
      <c r="S323" s="227">
        <v>0</v>
      </c>
      <c r="T323" s="228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9" t="s">
        <v>247</v>
      </c>
      <c r="AT323" s="229" t="s">
        <v>156</v>
      </c>
      <c r="AU323" s="229" t="s">
        <v>81</v>
      </c>
      <c r="AY323" s="17" t="s">
        <v>154</v>
      </c>
      <c r="BE323" s="230">
        <f>IF(N323="základní",J323,0)</f>
        <v>0</v>
      </c>
      <c r="BF323" s="230">
        <f>IF(N323="snížená",J323,0)</f>
        <v>0</v>
      </c>
      <c r="BG323" s="230">
        <f>IF(N323="zákl. přenesená",J323,0)</f>
        <v>0</v>
      </c>
      <c r="BH323" s="230">
        <f>IF(N323="sníž. přenesená",J323,0)</f>
        <v>0</v>
      </c>
      <c r="BI323" s="230">
        <f>IF(N323="nulová",J323,0)</f>
        <v>0</v>
      </c>
      <c r="BJ323" s="17" t="s">
        <v>81</v>
      </c>
      <c r="BK323" s="230">
        <f>ROUND(I323*H323,2)</f>
        <v>0</v>
      </c>
      <c r="BL323" s="17" t="s">
        <v>247</v>
      </c>
      <c r="BM323" s="229" t="s">
        <v>1306</v>
      </c>
    </row>
    <row r="324" s="2" customFormat="1">
      <c r="A324" s="38"/>
      <c r="B324" s="39"/>
      <c r="C324" s="40"/>
      <c r="D324" s="231" t="s">
        <v>163</v>
      </c>
      <c r="E324" s="40"/>
      <c r="F324" s="232" t="s">
        <v>1305</v>
      </c>
      <c r="G324" s="40"/>
      <c r="H324" s="40"/>
      <c r="I324" s="233"/>
      <c r="J324" s="40"/>
      <c r="K324" s="40"/>
      <c r="L324" s="44"/>
      <c r="M324" s="234"/>
      <c r="N324" s="235"/>
      <c r="O324" s="91"/>
      <c r="P324" s="91"/>
      <c r="Q324" s="91"/>
      <c r="R324" s="91"/>
      <c r="S324" s="91"/>
      <c r="T324" s="92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17" t="s">
        <v>163</v>
      </c>
      <c r="AU324" s="17" t="s">
        <v>81</v>
      </c>
    </row>
    <row r="325" s="2" customFormat="1" ht="24.15" customHeight="1">
      <c r="A325" s="38"/>
      <c r="B325" s="39"/>
      <c r="C325" s="218" t="s">
        <v>692</v>
      </c>
      <c r="D325" s="218" t="s">
        <v>156</v>
      </c>
      <c r="E325" s="219" t="s">
        <v>1307</v>
      </c>
      <c r="F325" s="220" t="s">
        <v>1308</v>
      </c>
      <c r="G325" s="221" t="s">
        <v>433</v>
      </c>
      <c r="H325" s="222">
        <v>36</v>
      </c>
      <c r="I325" s="223"/>
      <c r="J325" s="224">
        <f>ROUND(I325*H325,2)</f>
        <v>0</v>
      </c>
      <c r="K325" s="220" t="s">
        <v>1</v>
      </c>
      <c r="L325" s="44"/>
      <c r="M325" s="225" t="s">
        <v>1</v>
      </c>
      <c r="N325" s="226" t="s">
        <v>38</v>
      </c>
      <c r="O325" s="91"/>
      <c r="P325" s="227">
        <f>O325*H325</f>
        <v>0</v>
      </c>
      <c r="Q325" s="227">
        <v>0</v>
      </c>
      <c r="R325" s="227">
        <f>Q325*H325</f>
        <v>0</v>
      </c>
      <c r="S325" s="227">
        <v>0</v>
      </c>
      <c r="T325" s="228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29" t="s">
        <v>247</v>
      </c>
      <c r="AT325" s="229" t="s">
        <v>156</v>
      </c>
      <c r="AU325" s="229" t="s">
        <v>81</v>
      </c>
      <c r="AY325" s="17" t="s">
        <v>154</v>
      </c>
      <c r="BE325" s="230">
        <f>IF(N325="základní",J325,0)</f>
        <v>0</v>
      </c>
      <c r="BF325" s="230">
        <f>IF(N325="snížená",J325,0)</f>
        <v>0</v>
      </c>
      <c r="BG325" s="230">
        <f>IF(N325="zákl. přenesená",J325,0)</f>
        <v>0</v>
      </c>
      <c r="BH325" s="230">
        <f>IF(N325="sníž. přenesená",J325,0)</f>
        <v>0</v>
      </c>
      <c r="BI325" s="230">
        <f>IF(N325="nulová",J325,0)</f>
        <v>0</v>
      </c>
      <c r="BJ325" s="17" t="s">
        <v>81</v>
      </c>
      <c r="BK325" s="230">
        <f>ROUND(I325*H325,2)</f>
        <v>0</v>
      </c>
      <c r="BL325" s="17" t="s">
        <v>247</v>
      </c>
      <c r="BM325" s="229" t="s">
        <v>1309</v>
      </c>
    </row>
    <row r="326" s="2" customFormat="1">
      <c r="A326" s="38"/>
      <c r="B326" s="39"/>
      <c r="C326" s="40"/>
      <c r="D326" s="231" t="s">
        <v>163</v>
      </c>
      <c r="E326" s="40"/>
      <c r="F326" s="232" t="s">
        <v>1308</v>
      </c>
      <c r="G326" s="40"/>
      <c r="H326" s="40"/>
      <c r="I326" s="233"/>
      <c r="J326" s="40"/>
      <c r="K326" s="40"/>
      <c r="L326" s="44"/>
      <c r="M326" s="234"/>
      <c r="N326" s="235"/>
      <c r="O326" s="91"/>
      <c r="P326" s="91"/>
      <c r="Q326" s="91"/>
      <c r="R326" s="91"/>
      <c r="S326" s="91"/>
      <c r="T326" s="92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7" t="s">
        <v>163</v>
      </c>
      <c r="AU326" s="17" t="s">
        <v>81</v>
      </c>
    </row>
    <row r="327" s="2" customFormat="1" ht="24.15" customHeight="1">
      <c r="A327" s="38"/>
      <c r="B327" s="39"/>
      <c r="C327" s="218" t="s">
        <v>697</v>
      </c>
      <c r="D327" s="218" t="s">
        <v>156</v>
      </c>
      <c r="E327" s="219" t="s">
        <v>1310</v>
      </c>
      <c r="F327" s="220" t="s">
        <v>1311</v>
      </c>
      <c r="G327" s="221" t="s">
        <v>433</v>
      </c>
      <c r="H327" s="222">
        <v>66</v>
      </c>
      <c r="I327" s="223"/>
      <c r="J327" s="224">
        <f>ROUND(I327*H327,2)</f>
        <v>0</v>
      </c>
      <c r="K327" s="220" t="s">
        <v>1</v>
      </c>
      <c r="L327" s="44"/>
      <c r="M327" s="225" t="s">
        <v>1</v>
      </c>
      <c r="N327" s="226" t="s">
        <v>38</v>
      </c>
      <c r="O327" s="91"/>
      <c r="P327" s="227">
        <f>O327*H327</f>
        <v>0</v>
      </c>
      <c r="Q327" s="227">
        <v>0</v>
      </c>
      <c r="R327" s="227">
        <f>Q327*H327</f>
        <v>0</v>
      </c>
      <c r="S327" s="227">
        <v>0</v>
      </c>
      <c r="T327" s="228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29" t="s">
        <v>247</v>
      </c>
      <c r="AT327" s="229" t="s">
        <v>156</v>
      </c>
      <c r="AU327" s="229" t="s">
        <v>81</v>
      </c>
      <c r="AY327" s="17" t="s">
        <v>154</v>
      </c>
      <c r="BE327" s="230">
        <f>IF(N327="základní",J327,0)</f>
        <v>0</v>
      </c>
      <c r="BF327" s="230">
        <f>IF(N327="snížená",J327,0)</f>
        <v>0</v>
      </c>
      <c r="BG327" s="230">
        <f>IF(N327="zákl. přenesená",J327,0)</f>
        <v>0</v>
      </c>
      <c r="BH327" s="230">
        <f>IF(N327="sníž. přenesená",J327,0)</f>
        <v>0</v>
      </c>
      <c r="BI327" s="230">
        <f>IF(N327="nulová",J327,0)</f>
        <v>0</v>
      </c>
      <c r="BJ327" s="17" t="s">
        <v>81</v>
      </c>
      <c r="BK327" s="230">
        <f>ROUND(I327*H327,2)</f>
        <v>0</v>
      </c>
      <c r="BL327" s="17" t="s">
        <v>247</v>
      </c>
      <c r="BM327" s="229" t="s">
        <v>1312</v>
      </c>
    </row>
    <row r="328" s="2" customFormat="1">
      <c r="A328" s="38"/>
      <c r="B328" s="39"/>
      <c r="C328" s="40"/>
      <c r="D328" s="231" t="s">
        <v>163</v>
      </c>
      <c r="E328" s="40"/>
      <c r="F328" s="232" t="s">
        <v>1311</v>
      </c>
      <c r="G328" s="40"/>
      <c r="H328" s="40"/>
      <c r="I328" s="233"/>
      <c r="J328" s="40"/>
      <c r="K328" s="40"/>
      <c r="L328" s="44"/>
      <c r="M328" s="234"/>
      <c r="N328" s="235"/>
      <c r="O328" s="91"/>
      <c r="P328" s="91"/>
      <c r="Q328" s="91"/>
      <c r="R328" s="91"/>
      <c r="S328" s="91"/>
      <c r="T328" s="92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T328" s="17" t="s">
        <v>163</v>
      </c>
      <c r="AU328" s="17" t="s">
        <v>81</v>
      </c>
    </row>
    <row r="329" s="2" customFormat="1" ht="24.15" customHeight="1">
      <c r="A329" s="38"/>
      <c r="B329" s="39"/>
      <c r="C329" s="258" t="s">
        <v>704</v>
      </c>
      <c r="D329" s="258" t="s">
        <v>248</v>
      </c>
      <c r="E329" s="259" t="s">
        <v>1313</v>
      </c>
      <c r="F329" s="260" t="s">
        <v>1314</v>
      </c>
      <c r="G329" s="261" t="s">
        <v>649</v>
      </c>
      <c r="H329" s="262">
        <v>30</v>
      </c>
      <c r="I329" s="263"/>
      <c r="J329" s="264">
        <f>ROUND(I329*H329,2)</f>
        <v>0</v>
      </c>
      <c r="K329" s="260" t="s">
        <v>1</v>
      </c>
      <c r="L329" s="265"/>
      <c r="M329" s="266" t="s">
        <v>1</v>
      </c>
      <c r="N329" s="267" t="s">
        <v>38</v>
      </c>
      <c r="O329" s="91"/>
      <c r="P329" s="227">
        <f>O329*H329</f>
        <v>0</v>
      </c>
      <c r="Q329" s="227">
        <v>0</v>
      </c>
      <c r="R329" s="227">
        <f>Q329*H329</f>
        <v>0</v>
      </c>
      <c r="S329" s="227">
        <v>0</v>
      </c>
      <c r="T329" s="228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29" t="s">
        <v>335</v>
      </c>
      <c r="AT329" s="229" t="s">
        <v>248</v>
      </c>
      <c r="AU329" s="229" t="s">
        <v>81</v>
      </c>
      <c r="AY329" s="17" t="s">
        <v>154</v>
      </c>
      <c r="BE329" s="230">
        <f>IF(N329="základní",J329,0)</f>
        <v>0</v>
      </c>
      <c r="BF329" s="230">
        <f>IF(N329="snížená",J329,0)</f>
        <v>0</v>
      </c>
      <c r="BG329" s="230">
        <f>IF(N329="zákl. přenesená",J329,0)</f>
        <v>0</v>
      </c>
      <c r="BH329" s="230">
        <f>IF(N329="sníž. přenesená",J329,0)</f>
        <v>0</v>
      </c>
      <c r="BI329" s="230">
        <f>IF(N329="nulová",J329,0)</f>
        <v>0</v>
      </c>
      <c r="BJ329" s="17" t="s">
        <v>81</v>
      </c>
      <c r="BK329" s="230">
        <f>ROUND(I329*H329,2)</f>
        <v>0</v>
      </c>
      <c r="BL329" s="17" t="s">
        <v>247</v>
      </c>
      <c r="BM329" s="229" t="s">
        <v>1315</v>
      </c>
    </row>
    <row r="330" s="2" customFormat="1">
      <c r="A330" s="38"/>
      <c r="B330" s="39"/>
      <c r="C330" s="40"/>
      <c r="D330" s="231" t="s">
        <v>163</v>
      </c>
      <c r="E330" s="40"/>
      <c r="F330" s="232" t="s">
        <v>1314</v>
      </c>
      <c r="G330" s="40"/>
      <c r="H330" s="40"/>
      <c r="I330" s="233"/>
      <c r="J330" s="40"/>
      <c r="K330" s="40"/>
      <c r="L330" s="44"/>
      <c r="M330" s="234"/>
      <c r="N330" s="235"/>
      <c r="O330" s="91"/>
      <c r="P330" s="91"/>
      <c r="Q330" s="91"/>
      <c r="R330" s="91"/>
      <c r="S330" s="91"/>
      <c r="T330" s="92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163</v>
      </c>
      <c r="AU330" s="17" t="s">
        <v>81</v>
      </c>
    </row>
    <row r="331" s="2" customFormat="1" ht="24.15" customHeight="1">
      <c r="A331" s="38"/>
      <c r="B331" s="39"/>
      <c r="C331" s="258" t="s">
        <v>710</v>
      </c>
      <c r="D331" s="258" t="s">
        <v>248</v>
      </c>
      <c r="E331" s="259" t="s">
        <v>1316</v>
      </c>
      <c r="F331" s="260" t="s">
        <v>1317</v>
      </c>
      <c r="G331" s="261" t="s">
        <v>649</v>
      </c>
      <c r="H331" s="262">
        <v>40</v>
      </c>
      <c r="I331" s="263"/>
      <c r="J331" s="264">
        <f>ROUND(I331*H331,2)</f>
        <v>0</v>
      </c>
      <c r="K331" s="260" t="s">
        <v>1</v>
      </c>
      <c r="L331" s="265"/>
      <c r="M331" s="266" t="s">
        <v>1</v>
      </c>
      <c r="N331" s="267" t="s">
        <v>38</v>
      </c>
      <c r="O331" s="91"/>
      <c r="P331" s="227">
        <f>O331*H331</f>
        <v>0</v>
      </c>
      <c r="Q331" s="227">
        <v>0</v>
      </c>
      <c r="R331" s="227">
        <f>Q331*H331</f>
        <v>0</v>
      </c>
      <c r="S331" s="227">
        <v>0</v>
      </c>
      <c r="T331" s="228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29" t="s">
        <v>335</v>
      </c>
      <c r="AT331" s="229" t="s">
        <v>248</v>
      </c>
      <c r="AU331" s="229" t="s">
        <v>81</v>
      </c>
      <c r="AY331" s="17" t="s">
        <v>154</v>
      </c>
      <c r="BE331" s="230">
        <f>IF(N331="základní",J331,0)</f>
        <v>0</v>
      </c>
      <c r="BF331" s="230">
        <f>IF(N331="snížená",J331,0)</f>
        <v>0</v>
      </c>
      <c r="BG331" s="230">
        <f>IF(N331="zákl. přenesená",J331,0)</f>
        <v>0</v>
      </c>
      <c r="BH331" s="230">
        <f>IF(N331="sníž. přenesená",J331,0)</f>
        <v>0</v>
      </c>
      <c r="BI331" s="230">
        <f>IF(N331="nulová",J331,0)</f>
        <v>0</v>
      </c>
      <c r="BJ331" s="17" t="s">
        <v>81</v>
      </c>
      <c r="BK331" s="230">
        <f>ROUND(I331*H331,2)</f>
        <v>0</v>
      </c>
      <c r="BL331" s="17" t="s">
        <v>247</v>
      </c>
      <c r="BM331" s="229" t="s">
        <v>1318</v>
      </c>
    </row>
    <row r="332" s="2" customFormat="1">
      <c r="A332" s="38"/>
      <c r="B332" s="39"/>
      <c r="C332" s="40"/>
      <c r="D332" s="231" t="s">
        <v>163</v>
      </c>
      <c r="E332" s="40"/>
      <c r="F332" s="232" t="s">
        <v>1317</v>
      </c>
      <c r="G332" s="40"/>
      <c r="H332" s="40"/>
      <c r="I332" s="233"/>
      <c r="J332" s="40"/>
      <c r="K332" s="40"/>
      <c r="L332" s="44"/>
      <c r="M332" s="234"/>
      <c r="N332" s="235"/>
      <c r="O332" s="91"/>
      <c r="P332" s="91"/>
      <c r="Q332" s="91"/>
      <c r="R332" s="91"/>
      <c r="S332" s="91"/>
      <c r="T332" s="92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163</v>
      </c>
      <c r="AU332" s="17" t="s">
        <v>81</v>
      </c>
    </row>
    <row r="333" s="2" customFormat="1" ht="24.15" customHeight="1">
      <c r="A333" s="38"/>
      <c r="B333" s="39"/>
      <c r="C333" s="258" t="s">
        <v>715</v>
      </c>
      <c r="D333" s="258" t="s">
        <v>248</v>
      </c>
      <c r="E333" s="259" t="s">
        <v>1319</v>
      </c>
      <c r="F333" s="260" t="s">
        <v>1320</v>
      </c>
      <c r="G333" s="261" t="s">
        <v>649</v>
      </c>
      <c r="H333" s="262">
        <v>12</v>
      </c>
      <c r="I333" s="263"/>
      <c r="J333" s="264">
        <f>ROUND(I333*H333,2)</f>
        <v>0</v>
      </c>
      <c r="K333" s="260" t="s">
        <v>1</v>
      </c>
      <c r="L333" s="265"/>
      <c r="M333" s="266" t="s">
        <v>1</v>
      </c>
      <c r="N333" s="267" t="s">
        <v>38</v>
      </c>
      <c r="O333" s="91"/>
      <c r="P333" s="227">
        <f>O333*H333</f>
        <v>0</v>
      </c>
      <c r="Q333" s="227">
        <v>0</v>
      </c>
      <c r="R333" s="227">
        <f>Q333*H333</f>
        <v>0</v>
      </c>
      <c r="S333" s="227">
        <v>0</v>
      </c>
      <c r="T333" s="228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29" t="s">
        <v>335</v>
      </c>
      <c r="AT333" s="229" t="s">
        <v>248</v>
      </c>
      <c r="AU333" s="229" t="s">
        <v>81</v>
      </c>
      <c r="AY333" s="17" t="s">
        <v>154</v>
      </c>
      <c r="BE333" s="230">
        <f>IF(N333="základní",J333,0)</f>
        <v>0</v>
      </c>
      <c r="BF333" s="230">
        <f>IF(N333="snížená",J333,0)</f>
        <v>0</v>
      </c>
      <c r="BG333" s="230">
        <f>IF(N333="zákl. přenesená",J333,0)</f>
        <v>0</v>
      </c>
      <c r="BH333" s="230">
        <f>IF(N333="sníž. přenesená",J333,0)</f>
        <v>0</v>
      </c>
      <c r="BI333" s="230">
        <f>IF(N333="nulová",J333,0)</f>
        <v>0</v>
      </c>
      <c r="BJ333" s="17" t="s">
        <v>81</v>
      </c>
      <c r="BK333" s="230">
        <f>ROUND(I333*H333,2)</f>
        <v>0</v>
      </c>
      <c r="BL333" s="17" t="s">
        <v>247</v>
      </c>
      <c r="BM333" s="229" t="s">
        <v>1321</v>
      </c>
    </row>
    <row r="334" s="2" customFormat="1">
      <c r="A334" s="38"/>
      <c r="B334" s="39"/>
      <c r="C334" s="40"/>
      <c r="D334" s="231" t="s">
        <v>163</v>
      </c>
      <c r="E334" s="40"/>
      <c r="F334" s="232" t="s">
        <v>1320</v>
      </c>
      <c r="G334" s="40"/>
      <c r="H334" s="40"/>
      <c r="I334" s="233"/>
      <c r="J334" s="40"/>
      <c r="K334" s="40"/>
      <c r="L334" s="44"/>
      <c r="M334" s="234"/>
      <c r="N334" s="235"/>
      <c r="O334" s="91"/>
      <c r="P334" s="91"/>
      <c r="Q334" s="91"/>
      <c r="R334" s="91"/>
      <c r="S334" s="91"/>
      <c r="T334" s="92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T334" s="17" t="s">
        <v>163</v>
      </c>
      <c r="AU334" s="17" t="s">
        <v>81</v>
      </c>
    </row>
    <row r="335" s="2" customFormat="1" ht="24.15" customHeight="1">
      <c r="A335" s="38"/>
      <c r="B335" s="39"/>
      <c r="C335" s="258" t="s">
        <v>1166</v>
      </c>
      <c r="D335" s="258" t="s">
        <v>248</v>
      </c>
      <c r="E335" s="259" t="s">
        <v>1322</v>
      </c>
      <c r="F335" s="260" t="s">
        <v>1323</v>
      </c>
      <c r="G335" s="261" t="s">
        <v>649</v>
      </c>
      <c r="H335" s="262">
        <v>18</v>
      </c>
      <c r="I335" s="263"/>
      <c r="J335" s="264">
        <f>ROUND(I335*H335,2)</f>
        <v>0</v>
      </c>
      <c r="K335" s="260" t="s">
        <v>1</v>
      </c>
      <c r="L335" s="265"/>
      <c r="M335" s="266" t="s">
        <v>1</v>
      </c>
      <c r="N335" s="267" t="s">
        <v>38</v>
      </c>
      <c r="O335" s="91"/>
      <c r="P335" s="227">
        <f>O335*H335</f>
        <v>0</v>
      </c>
      <c r="Q335" s="227">
        <v>0</v>
      </c>
      <c r="R335" s="227">
        <f>Q335*H335</f>
        <v>0</v>
      </c>
      <c r="S335" s="227">
        <v>0</v>
      </c>
      <c r="T335" s="228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29" t="s">
        <v>335</v>
      </c>
      <c r="AT335" s="229" t="s">
        <v>248</v>
      </c>
      <c r="AU335" s="229" t="s">
        <v>81</v>
      </c>
      <c r="AY335" s="17" t="s">
        <v>154</v>
      </c>
      <c r="BE335" s="230">
        <f>IF(N335="základní",J335,0)</f>
        <v>0</v>
      </c>
      <c r="BF335" s="230">
        <f>IF(N335="snížená",J335,0)</f>
        <v>0</v>
      </c>
      <c r="BG335" s="230">
        <f>IF(N335="zákl. přenesená",J335,0)</f>
        <v>0</v>
      </c>
      <c r="BH335" s="230">
        <f>IF(N335="sníž. přenesená",J335,0)</f>
        <v>0</v>
      </c>
      <c r="BI335" s="230">
        <f>IF(N335="nulová",J335,0)</f>
        <v>0</v>
      </c>
      <c r="BJ335" s="17" t="s">
        <v>81</v>
      </c>
      <c r="BK335" s="230">
        <f>ROUND(I335*H335,2)</f>
        <v>0</v>
      </c>
      <c r="BL335" s="17" t="s">
        <v>247</v>
      </c>
      <c r="BM335" s="229" t="s">
        <v>1324</v>
      </c>
    </row>
    <row r="336" s="2" customFormat="1">
      <c r="A336" s="38"/>
      <c r="B336" s="39"/>
      <c r="C336" s="40"/>
      <c r="D336" s="231" t="s">
        <v>163</v>
      </c>
      <c r="E336" s="40"/>
      <c r="F336" s="232" t="s">
        <v>1323</v>
      </c>
      <c r="G336" s="40"/>
      <c r="H336" s="40"/>
      <c r="I336" s="233"/>
      <c r="J336" s="40"/>
      <c r="K336" s="40"/>
      <c r="L336" s="44"/>
      <c r="M336" s="234"/>
      <c r="N336" s="235"/>
      <c r="O336" s="91"/>
      <c r="P336" s="91"/>
      <c r="Q336" s="91"/>
      <c r="R336" s="91"/>
      <c r="S336" s="91"/>
      <c r="T336" s="92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T336" s="17" t="s">
        <v>163</v>
      </c>
      <c r="AU336" s="17" t="s">
        <v>81</v>
      </c>
    </row>
    <row r="337" s="2" customFormat="1" ht="24.15" customHeight="1">
      <c r="A337" s="38"/>
      <c r="B337" s="39"/>
      <c r="C337" s="258" t="s">
        <v>1325</v>
      </c>
      <c r="D337" s="258" t="s">
        <v>248</v>
      </c>
      <c r="E337" s="259" t="s">
        <v>1326</v>
      </c>
      <c r="F337" s="260" t="s">
        <v>1327</v>
      </c>
      <c r="G337" s="261" t="s">
        <v>649</v>
      </c>
      <c r="H337" s="262">
        <v>20</v>
      </c>
      <c r="I337" s="263"/>
      <c r="J337" s="264">
        <f>ROUND(I337*H337,2)</f>
        <v>0</v>
      </c>
      <c r="K337" s="260" t="s">
        <v>1</v>
      </c>
      <c r="L337" s="265"/>
      <c r="M337" s="266" t="s">
        <v>1</v>
      </c>
      <c r="N337" s="267" t="s">
        <v>38</v>
      </c>
      <c r="O337" s="91"/>
      <c r="P337" s="227">
        <f>O337*H337</f>
        <v>0</v>
      </c>
      <c r="Q337" s="227">
        <v>0</v>
      </c>
      <c r="R337" s="227">
        <f>Q337*H337</f>
        <v>0</v>
      </c>
      <c r="S337" s="227">
        <v>0</v>
      </c>
      <c r="T337" s="228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29" t="s">
        <v>335</v>
      </c>
      <c r="AT337" s="229" t="s">
        <v>248</v>
      </c>
      <c r="AU337" s="229" t="s">
        <v>81</v>
      </c>
      <c r="AY337" s="17" t="s">
        <v>154</v>
      </c>
      <c r="BE337" s="230">
        <f>IF(N337="základní",J337,0)</f>
        <v>0</v>
      </c>
      <c r="BF337" s="230">
        <f>IF(N337="snížená",J337,0)</f>
        <v>0</v>
      </c>
      <c r="BG337" s="230">
        <f>IF(N337="zákl. přenesená",J337,0)</f>
        <v>0</v>
      </c>
      <c r="BH337" s="230">
        <f>IF(N337="sníž. přenesená",J337,0)</f>
        <v>0</v>
      </c>
      <c r="BI337" s="230">
        <f>IF(N337="nulová",J337,0)</f>
        <v>0</v>
      </c>
      <c r="BJ337" s="17" t="s">
        <v>81</v>
      </c>
      <c r="BK337" s="230">
        <f>ROUND(I337*H337,2)</f>
        <v>0</v>
      </c>
      <c r="BL337" s="17" t="s">
        <v>247</v>
      </c>
      <c r="BM337" s="229" t="s">
        <v>1328</v>
      </c>
    </row>
    <row r="338" s="2" customFormat="1">
      <c r="A338" s="38"/>
      <c r="B338" s="39"/>
      <c r="C338" s="40"/>
      <c r="D338" s="231" t="s">
        <v>163</v>
      </c>
      <c r="E338" s="40"/>
      <c r="F338" s="232" t="s">
        <v>1327</v>
      </c>
      <c r="G338" s="40"/>
      <c r="H338" s="40"/>
      <c r="I338" s="233"/>
      <c r="J338" s="40"/>
      <c r="K338" s="40"/>
      <c r="L338" s="44"/>
      <c r="M338" s="234"/>
      <c r="N338" s="235"/>
      <c r="O338" s="91"/>
      <c r="P338" s="91"/>
      <c r="Q338" s="91"/>
      <c r="R338" s="91"/>
      <c r="S338" s="91"/>
      <c r="T338" s="92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T338" s="17" t="s">
        <v>163</v>
      </c>
      <c r="AU338" s="17" t="s">
        <v>81</v>
      </c>
    </row>
    <row r="339" s="2" customFormat="1" ht="24.15" customHeight="1">
      <c r="A339" s="38"/>
      <c r="B339" s="39"/>
      <c r="C339" s="258" t="s">
        <v>1169</v>
      </c>
      <c r="D339" s="258" t="s">
        <v>248</v>
      </c>
      <c r="E339" s="259" t="s">
        <v>1329</v>
      </c>
      <c r="F339" s="260" t="s">
        <v>1330</v>
      </c>
      <c r="G339" s="261" t="s">
        <v>649</v>
      </c>
      <c r="H339" s="262">
        <v>12</v>
      </c>
      <c r="I339" s="263"/>
      <c r="J339" s="264">
        <f>ROUND(I339*H339,2)</f>
        <v>0</v>
      </c>
      <c r="K339" s="260" t="s">
        <v>1</v>
      </c>
      <c r="L339" s="265"/>
      <c r="M339" s="266" t="s">
        <v>1</v>
      </c>
      <c r="N339" s="267" t="s">
        <v>38</v>
      </c>
      <c r="O339" s="91"/>
      <c r="P339" s="227">
        <f>O339*H339</f>
        <v>0</v>
      </c>
      <c r="Q339" s="227">
        <v>0</v>
      </c>
      <c r="R339" s="227">
        <f>Q339*H339</f>
        <v>0</v>
      </c>
      <c r="S339" s="227">
        <v>0</v>
      </c>
      <c r="T339" s="228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29" t="s">
        <v>335</v>
      </c>
      <c r="AT339" s="229" t="s">
        <v>248</v>
      </c>
      <c r="AU339" s="229" t="s">
        <v>81</v>
      </c>
      <c r="AY339" s="17" t="s">
        <v>154</v>
      </c>
      <c r="BE339" s="230">
        <f>IF(N339="základní",J339,0)</f>
        <v>0</v>
      </c>
      <c r="BF339" s="230">
        <f>IF(N339="snížená",J339,0)</f>
        <v>0</v>
      </c>
      <c r="BG339" s="230">
        <f>IF(N339="zákl. přenesená",J339,0)</f>
        <v>0</v>
      </c>
      <c r="BH339" s="230">
        <f>IF(N339="sníž. přenesená",J339,0)</f>
        <v>0</v>
      </c>
      <c r="BI339" s="230">
        <f>IF(N339="nulová",J339,0)</f>
        <v>0</v>
      </c>
      <c r="BJ339" s="17" t="s">
        <v>81</v>
      </c>
      <c r="BK339" s="230">
        <f>ROUND(I339*H339,2)</f>
        <v>0</v>
      </c>
      <c r="BL339" s="17" t="s">
        <v>247</v>
      </c>
      <c r="BM339" s="229" t="s">
        <v>1331</v>
      </c>
    </row>
    <row r="340" s="2" customFormat="1">
      <c r="A340" s="38"/>
      <c r="B340" s="39"/>
      <c r="C340" s="40"/>
      <c r="D340" s="231" t="s">
        <v>163</v>
      </c>
      <c r="E340" s="40"/>
      <c r="F340" s="232" t="s">
        <v>1330</v>
      </c>
      <c r="G340" s="40"/>
      <c r="H340" s="40"/>
      <c r="I340" s="233"/>
      <c r="J340" s="40"/>
      <c r="K340" s="40"/>
      <c r="L340" s="44"/>
      <c r="M340" s="234"/>
      <c r="N340" s="235"/>
      <c r="O340" s="91"/>
      <c r="P340" s="91"/>
      <c r="Q340" s="91"/>
      <c r="R340" s="91"/>
      <c r="S340" s="91"/>
      <c r="T340" s="92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T340" s="17" t="s">
        <v>163</v>
      </c>
      <c r="AU340" s="17" t="s">
        <v>81</v>
      </c>
    </row>
    <row r="341" s="2" customFormat="1" ht="24.15" customHeight="1">
      <c r="A341" s="38"/>
      <c r="B341" s="39"/>
      <c r="C341" s="258" t="s">
        <v>1332</v>
      </c>
      <c r="D341" s="258" t="s">
        <v>248</v>
      </c>
      <c r="E341" s="259" t="s">
        <v>1333</v>
      </c>
      <c r="F341" s="260" t="s">
        <v>1334</v>
      </c>
      <c r="G341" s="261" t="s">
        <v>649</v>
      </c>
      <c r="H341" s="262">
        <v>4</v>
      </c>
      <c r="I341" s="263"/>
      <c r="J341" s="264">
        <f>ROUND(I341*H341,2)</f>
        <v>0</v>
      </c>
      <c r="K341" s="260" t="s">
        <v>1</v>
      </c>
      <c r="L341" s="265"/>
      <c r="M341" s="266" t="s">
        <v>1</v>
      </c>
      <c r="N341" s="267" t="s">
        <v>38</v>
      </c>
      <c r="O341" s="91"/>
      <c r="P341" s="227">
        <f>O341*H341</f>
        <v>0</v>
      </c>
      <c r="Q341" s="227">
        <v>0</v>
      </c>
      <c r="R341" s="227">
        <f>Q341*H341</f>
        <v>0</v>
      </c>
      <c r="S341" s="227">
        <v>0</v>
      </c>
      <c r="T341" s="228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29" t="s">
        <v>335</v>
      </c>
      <c r="AT341" s="229" t="s">
        <v>248</v>
      </c>
      <c r="AU341" s="229" t="s">
        <v>81</v>
      </c>
      <c r="AY341" s="17" t="s">
        <v>154</v>
      </c>
      <c r="BE341" s="230">
        <f>IF(N341="základní",J341,0)</f>
        <v>0</v>
      </c>
      <c r="BF341" s="230">
        <f>IF(N341="snížená",J341,0)</f>
        <v>0</v>
      </c>
      <c r="BG341" s="230">
        <f>IF(N341="zákl. přenesená",J341,0)</f>
        <v>0</v>
      </c>
      <c r="BH341" s="230">
        <f>IF(N341="sníž. přenesená",J341,0)</f>
        <v>0</v>
      </c>
      <c r="BI341" s="230">
        <f>IF(N341="nulová",J341,0)</f>
        <v>0</v>
      </c>
      <c r="BJ341" s="17" t="s">
        <v>81</v>
      </c>
      <c r="BK341" s="230">
        <f>ROUND(I341*H341,2)</f>
        <v>0</v>
      </c>
      <c r="BL341" s="17" t="s">
        <v>247</v>
      </c>
      <c r="BM341" s="229" t="s">
        <v>1335</v>
      </c>
    </row>
    <row r="342" s="2" customFormat="1">
      <c r="A342" s="38"/>
      <c r="B342" s="39"/>
      <c r="C342" s="40"/>
      <c r="D342" s="231" t="s">
        <v>163</v>
      </c>
      <c r="E342" s="40"/>
      <c r="F342" s="232" t="s">
        <v>1334</v>
      </c>
      <c r="G342" s="40"/>
      <c r="H342" s="40"/>
      <c r="I342" s="233"/>
      <c r="J342" s="40"/>
      <c r="K342" s="40"/>
      <c r="L342" s="44"/>
      <c r="M342" s="234"/>
      <c r="N342" s="235"/>
      <c r="O342" s="91"/>
      <c r="P342" s="91"/>
      <c r="Q342" s="91"/>
      <c r="R342" s="91"/>
      <c r="S342" s="91"/>
      <c r="T342" s="92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T342" s="17" t="s">
        <v>163</v>
      </c>
      <c r="AU342" s="17" t="s">
        <v>81</v>
      </c>
    </row>
    <row r="343" s="2" customFormat="1" ht="24.15" customHeight="1">
      <c r="A343" s="38"/>
      <c r="B343" s="39"/>
      <c r="C343" s="218" t="s">
        <v>1172</v>
      </c>
      <c r="D343" s="218" t="s">
        <v>156</v>
      </c>
      <c r="E343" s="219" t="s">
        <v>1336</v>
      </c>
      <c r="F343" s="220" t="s">
        <v>1337</v>
      </c>
      <c r="G343" s="221" t="s">
        <v>649</v>
      </c>
      <c r="H343" s="222">
        <v>4</v>
      </c>
      <c r="I343" s="223"/>
      <c r="J343" s="224">
        <f>ROUND(I343*H343,2)</f>
        <v>0</v>
      </c>
      <c r="K343" s="220" t="s">
        <v>1</v>
      </c>
      <c r="L343" s="44"/>
      <c r="M343" s="225" t="s">
        <v>1</v>
      </c>
      <c r="N343" s="226" t="s">
        <v>38</v>
      </c>
      <c r="O343" s="91"/>
      <c r="P343" s="227">
        <f>O343*H343</f>
        <v>0</v>
      </c>
      <c r="Q343" s="227">
        <v>0</v>
      </c>
      <c r="R343" s="227">
        <f>Q343*H343</f>
        <v>0</v>
      </c>
      <c r="S343" s="227">
        <v>0</v>
      </c>
      <c r="T343" s="228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29" t="s">
        <v>247</v>
      </c>
      <c r="AT343" s="229" t="s">
        <v>156</v>
      </c>
      <c r="AU343" s="229" t="s">
        <v>81</v>
      </c>
      <c r="AY343" s="17" t="s">
        <v>154</v>
      </c>
      <c r="BE343" s="230">
        <f>IF(N343="základní",J343,0)</f>
        <v>0</v>
      </c>
      <c r="BF343" s="230">
        <f>IF(N343="snížená",J343,0)</f>
        <v>0</v>
      </c>
      <c r="BG343" s="230">
        <f>IF(N343="zákl. přenesená",J343,0)</f>
        <v>0</v>
      </c>
      <c r="BH343" s="230">
        <f>IF(N343="sníž. přenesená",J343,0)</f>
        <v>0</v>
      </c>
      <c r="BI343" s="230">
        <f>IF(N343="nulová",J343,0)</f>
        <v>0</v>
      </c>
      <c r="BJ343" s="17" t="s">
        <v>81</v>
      </c>
      <c r="BK343" s="230">
        <f>ROUND(I343*H343,2)</f>
        <v>0</v>
      </c>
      <c r="BL343" s="17" t="s">
        <v>247</v>
      </c>
      <c r="BM343" s="229" t="s">
        <v>1338</v>
      </c>
    </row>
    <row r="344" s="2" customFormat="1">
      <c r="A344" s="38"/>
      <c r="B344" s="39"/>
      <c r="C344" s="40"/>
      <c r="D344" s="231" t="s">
        <v>163</v>
      </c>
      <c r="E344" s="40"/>
      <c r="F344" s="232" t="s">
        <v>1337</v>
      </c>
      <c r="G344" s="40"/>
      <c r="H344" s="40"/>
      <c r="I344" s="233"/>
      <c r="J344" s="40"/>
      <c r="K344" s="40"/>
      <c r="L344" s="44"/>
      <c r="M344" s="234"/>
      <c r="N344" s="235"/>
      <c r="O344" s="91"/>
      <c r="P344" s="91"/>
      <c r="Q344" s="91"/>
      <c r="R344" s="91"/>
      <c r="S344" s="91"/>
      <c r="T344" s="92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T344" s="17" t="s">
        <v>163</v>
      </c>
      <c r="AU344" s="17" t="s">
        <v>81</v>
      </c>
    </row>
    <row r="345" s="2" customFormat="1" ht="24.15" customHeight="1">
      <c r="A345" s="38"/>
      <c r="B345" s="39"/>
      <c r="C345" s="218" t="s">
        <v>1339</v>
      </c>
      <c r="D345" s="218" t="s">
        <v>156</v>
      </c>
      <c r="E345" s="219" t="s">
        <v>1340</v>
      </c>
      <c r="F345" s="220" t="s">
        <v>1341</v>
      </c>
      <c r="G345" s="221" t="s">
        <v>649</v>
      </c>
      <c r="H345" s="222">
        <v>14</v>
      </c>
      <c r="I345" s="223"/>
      <c r="J345" s="224">
        <f>ROUND(I345*H345,2)</f>
        <v>0</v>
      </c>
      <c r="K345" s="220" t="s">
        <v>1</v>
      </c>
      <c r="L345" s="44"/>
      <c r="M345" s="225" t="s">
        <v>1</v>
      </c>
      <c r="N345" s="226" t="s">
        <v>38</v>
      </c>
      <c r="O345" s="91"/>
      <c r="P345" s="227">
        <f>O345*H345</f>
        <v>0</v>
      </c>
      <c r="Q345" s="227">
        <v>0</v>
      </c>
      <c r="R345" s="227">
        <f>Q345*H345</f>
        <v>0</v>
      </c>
      <c r="S345" s="227">
        <v>0</v>
      </c>
      <c r="T345" s="228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29" t="s">
        <v>247</v>
      </c>
      <c r="AT345" s="229" t="s">
        <v>156</v>
      </c>
      <c r="AU345" s="229" t="s">
        <v>81</v>
      </c>
      <c r="AY345" s="17" t="s">
        <v>154</v>
      </c>
      <c r="BE345" s="230">
        <f>IF(N345="základní",J345,0)</f>
        <v>0</v>
      </c>
      <c r="BF345" s="230">
        <f>IF(N345="snížená",J345,0)</f>
        <v>0</v>
      </c>
      <c r="BG345" s="230">
        <f>IF(N345="zákl. přenesená",J345,0)</f>
        <v>0</v>
      </c>
      <c r="BH345" s="230">
        <f>IF(N345="sníž. přenesená",J345,0)</f>
        <v>0</v>
      </c>
      <c r="BI345" s="230">
        <f>IF(N345="nulová",J345,0)</f>
        <v>0</v>
      </c>
      <c r="BJ345" s="17" t="s">
        <v>81</v>
      </c>
      <c r="BK345" s="230">
        <f>ROUND(I345*H345,2)</f>
        <v>0</v>
      </c>
      <c r="BL345" s="17" t="s">
        <v>247</v>
      </c>
      <c r="BM345" s="229" t="s">
        <v>1342</v>
      </c>
    </row>
    <row r="346" s="2" customFormat="1">
      <c r="A346" s="38"/>
      <c r="B346" s="39"/>
      <c r="C346" s="40"/>
      <c r="D346" s="231" t="s">
        <v>163</v>
      </c>
      <c r="E346" s="40"/>
      <c r="F346" s="232" t="s">
        <v>1341</v>
      </c>
      <c r="G346" s="40"/>
      <c r="H346" s="40"/>
      <c r="I346" s="233"/>
      <c r="J346" s="40"/>
      <c r="K346" s="40"/>
      <c r="L346" s="44"/>
      <c r="M346" s="234"/>
      <c r="N346" s="235"/>
      <c r="O346" s="91"/>
      <c r="P346" s="91"/>
      <c r="Q346" s="91"/>
      <c r="R346" s="91"/>
      <c r="S346" s="91"/>
      <c r="T346" s="92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T346" s="17" t="s">
        <v>163</v>
      </c>
      <c r="AU346" s="17" t="s">
        <v>81</v>
      </c>
    </row>
    <row r="347" s="2" customFormat="1" ht="24.15" customHeight="1">
      <c r="A347" s="38"/>
      <c r="B347" s="39"/>
      <c r="C347" s="218" t="s">
        <v>1175</v>
      </c>
      <c r="D347" s="218" t="s">
        <v>156</v>
      </c>
      <c r="E347" s="219" t="s">
        <v>1343</v>
      </c>
      <c r="F347" s="220" t="s">
        <v>1344</v>
      </c>
      <c r="G347" s="221" t="s">
        <v>649</v>
      </c>
      <c r="H347" s="222">
        <v>6</v>
      </c>
      <c r="I347" s="223"/>
      <c r="J347" s="224">
        <f>ROUND(I347*H347,2)</f>
        <v>0</v>
      </c>
      <c r="K347" s="220" t="s">
        <v>1</v>
      </c>
      <c r="L347" s="44"/>
      <c r="M347" s="225" t="s">
        <v>1</v>
      </c>
      <c r="N347" s="226" t="s">
        <v>38</v>
      </c>
      <c r="O347" s="91"/>
      <c r="P347" s="227">
        <f>O347*H347</f>
        <v>0</v>
      </c>
      <c r="Q347" s="227">
        <v>0</v>
      </c>
      <c r="R347" s="227">
        <f>Q347*H347</f>
        <v>0</v>
      </c>
      <c r="S347" s="227">
        <v>0</v>
      </c>
      <c r="T347" s="228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29" t="s">
        <v>247</v>
      </c>
      <c r="AT347" s="229" t="s">
        <v>156</v>
      </c>
      <c r="AU347" s="229" t="s">
        <v>81</v>
      </c>
      <c r="AY347" s="17" t="s">
        <v>154</v>
      </c>
      <c r="BE347" s="230">
        <f>IF(N347="základní",J347,0)</f>
        <v>0</v>
      </c>
      <c r="BF347" s="230">
        <f>IF(N347="snížená",J347,0)</f>
        <v>0</v>
      </c>
      <c r="BG347" s="230">
        <f>IF(N347="zákl. přenesená",J347,0)</f>
        <v>0</v>
      </c>
      <c r="BH347" s="230">
        <f>IF(N347="sníž. přenesená",J347,0)</f>
        <v>0</v>
      </c>
      <c r="BI347" s="230">
        <f>IF(N347="nulová",J347,0)</f>
        <v>0</v>
      </c>
      <c r="BJ347" s="17" t="s">
        <v>81</v>
      </c>
      <c r="BK347" s="230">
        <f>ROUND(I347*H347,2)</f>
        <v>0</v>
      </c>
      <c r="BL347" s="17" t="s">
        <v>247</v>
      </c>
      <c r="BM347" s="229" t="s">
        <v>1345</v>
      </c>
    </row>
    <row r="348" s="2" customFormat="1">
      <c r="A348" s="38"/>
      <c r="B348" s="39"/>
      <c r="C348" s="40"/>
      <c r="D348" s="231" t="s">
        <v>163</v>
      </c>
      <c r="E348" s="40"/>
      <c r="F348" s="232" t="s">
        <v>1344</v>
      </c>
      <c r="G348" s="40"/>
      <c r="H348" s="40"/>
      <c r="I348" s="233"/>
      <c r="J348" s="40"/>
      <c r="K348" s="40"/>
      <c r="L348" s="44"/>
      <c r="M348" s="234"/>
      <c r="N348" s="235"/>
      <c r="O348" s="91"/>
      <c r="P348" s="91"/>
      <c r="Q348" s="91"/>
      <c r="R348" s="91"/>
      <c r="S348" s="91"/>
      <c r="T348" s="92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T348" s="17" t="s">
        <v>163</v>
      </c>
      <c r="AU348" s="17" t="s">
        <v>81</v>
      </c>
    </row>
    <row r="349" s="2" customFormat="1" ht="24.15" customHeight="1">
      <c r="A349" s="38"/>
      <c r="B349" s="39"/>
      <c r="C349" s="218" t="s">
        <v>1346</v>
      </c>
      <c r="D349" s="218" t="s">
        <v>156</v>
      </c>
      <c r="E349" s="219" t="s">
        <v>1347</v>
      </c>
      <c r="F349" s="220" t="s">
        <v>1348</v>
      </c>
      <c r="G349" s="221" t="s">
        <v>649</v>
      </c>
      <c r="H349" s="222">
        <v>12</v>
      </c>
      <c r="I349" s="223"/>
      <c r="J349" s="224">
        <f>ROUND(I349*H349,2)</f>
        <v>0</v>
      </c>
      <c r="K349" s="220" t="s">
        <v>1</v>
      </c>
      <c r="L349" s="44"/>
      <c r="M349" s="225" t="s">
        <v>1</v>
      </c>
      <c r="N349" s="226" t="s">
        <v>38</v>
      </c>
      <c r="O349" s="91"/>
      <c r="P349" s="227">
        <f>O349*H349</f>
        <v>0</v>
      </c>
      <c r="Q349" s="227">
        <v>0</v>
      </c>
      <c r="R349" s="227">
        <f>Q349*H349</f>
        <v>0</v>
      </c>
      <c r="S349" s="227">
        <v>0</v>
      </c>
      <c r="T349" s="228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29" t="s">
        <v>247</v>
      </c>
      <c r="AT349" s="229" t="s">
        <v>156</v>
      </c>
      <c r="AU349" s="229" t="s">
        <v>81</v>
      </c>
      <c r="AY349" s="17" t="s">
        <v>154</v>
      </c>
      <c r="BE349" s="230">
        <f>IF(N349="základní",J349,0)</f>
        <v>0</v>
      </c>
      <c r="BF349" s="230">
        <f>IF(N349="snížená",J349,0)</f>
        <v>0</v>
      </c>
      <c r="BG349" s="230">
        <f>IF(N349="zákl. přenesená",J349,0)</f>
        <v>0</v>
      </c>
      <c r="BH349" s="230">
        <f>IF(N349="sníž. přenesená",J349,0)</f>
        <v>0</v>
      </c>
      <c r="BI349" s="230">
        <f>IF(N349="nulová",J349,0)</f>
        <v>0</v>
      </c>
      <c r="BJ349" s="17" t="s">
        <v>81</v>
      </c>
      <c r="BK349" s="230">
        <f>ROUND(I349*H349,2)</f>
        <v>0</v>
      </c>
      <c r="BL349" s="17" t="s">
        <v>247</v>
      </c>
      <c r="BM349" s="229" t="s">
        <v>1349</v>
      </c>
    </row>
    <row r="350" s="2" customFormat="1">
      <c r="A350" s="38"/>
      <c r="B350" s="39"/>
      <c r="C350" s="40"/>
      <c r="D350" s="231" t="s">
        <v>163</v>
      </c>
      <c r="E350" s="40"/>
      <c r="F350" s="232" t="s">
        <v>1348</v>
      </c>
      <c r="G350" s="40"/>
      <c r="H350" s="40"/>
      <c r="I350" s="233"/>
      <c r="J350" s="40"/>
      <c r="K350" s="40"/>
      <c r="L350" s="44"/>
      <c r="M350" s="234"/>
      <c r="N350" s="235"/>
      <c r="O350" s="91"/>
      <c r="P350" s="91"/>
      <c r="Q350" s="91"/>
      <c r="R350" s="91"/>
      <c r="S350" s="91"/>
      <c r="T350" s="92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T350" s="17" t="s">
        <v>163</v>
      </c>
      <c r="AU350" s="17" t="s">
        <v>81</v>
      </c>
    </row>
    <row r="351" s="2" customFormat="1" ht="24.15" customHeight="1">
      <c r="A351" s="38"/>
      <c r="B351" s="39"/>
      <c r="C351" s="218" t="s">
        <v>1178</v>
      </c>
      <c r="D351" s="218" t="s">
        <v>156</v>
      </c>
      <c r="E351" s="219" t="s">
        <v>1350</v>
      </c>
      <c r="F351" s="220" t="s">
        <v>1351</v>
      </c>
      <c r="G351" s="221" t="s">
        <v>649</v>
      </c>
      <c r="H351" s="222">
        <v>6</v>
      </c>
      <c r="I351" s="223"/>
      <c r="J351" s="224">
        <f>ROUND(I351*H351,2)</f>
        <v>0</v>
      </c>
      <c r="K351" s="220" t="s">
        <v>1</v>
      </c>
      <c r="L351" s="44"/>
      <c r="M351" s="225" t="s">
        <v>1</v>
      </c>
      <c r="N351" s="226" t="s">
        <v>38</v>
      </c>
      <c r="O351" s="91"/>
      <c r="P351" s="227">
        <f>O351*H351</f>
        <v>0</v>
      </c>
      <c r="Q351" s="227">
        <v>0</v>
      </c>
      <c r="R351" s="227">
        <f>Q351*H351</f>
        <v>0</v>
      </c>
      <c r="S351" s="227">
        <v>0</v>
      </c>
      <c r="T351" s="228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29" t="s">
        <v>247</v>
      </c>
      <c r="AT351" s="229" t="s">
        <v>156</v>
      </c>
      <c r="AU351" s="229" t="s">
        <v>81</v>
      </c>
      <c r="AY351" s="17" t="s">
        <v>154</v>
      </c>
      <c r="BE351" s="230">
        <f>IF(N351="základní",J351,0)</f>
        <v>0</v>
      </c>
      <c r="BF351" s="230">
        <f>IF(N351="snížená",J351,0)</f>
        <v>0</v>
      </c>
      <c r="BG351" s="230">
        <f>IF(N351="zákl. přenesená",J351,0)</f>
        <v>0</v>
      </c>
      <c r="BH351" s="230">
        <f>IF(N351="sníž. přenesená",J351,0)</f>
        <v>0</v>
      </c>
      <c r="BI351" s="230">
        <f>IF(N351="nulová",J351,0)</f>
        <v>0</v>
      </c>
      <c r="BJ351" s="17" t="s">
        <v>81</v>
      </c>
      <c r="BK351" s="230">
        <f>ROUND(I351*H351,2)</f>
        <v>0</v>
      </c>
      <c r="BL351" s="17" t="s">
        <v>247</v>
      </c>
      <c r="BM351" s="229" t="s">
        <v>1352</v>
      </c>
    </row>
    <row r="352" s="2" customFormat="1">
      <c r="A352" s="38"/>
      <c r="B352" s="39"/>
      <c r="C352" s="40"/>
      <c r="D352" s="231" t="s">
        <v>163</v>
      </c>
      <c r="E352" s="40"/>
      <c r="F352" s="232" t="s">
        <v>1351</v>
      </c>
      <c r="G352" s="40"/>
      <c r="H352" s="40"/>
      <c r="I352" s="233"/>
      <c r="J352" s="40"/>
      <c r="K352" s="40"/>
      <c r="L352" s="44"/>
      <c r="M352" s="234"/>
      <c r="N352" s="235"/>
      <c r="O352" s="91"/>
      <c r="P352" s="91"/>
      <c r="Q352" s="91"/>
      <c r="R352" s="91"/>
      <c r="S352" s="91"/>
      <c r="T352" s="92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T352" s="17" t="s">
        <v>163</v>
      </c>
      <c r="AU352" s="17" t="s">
        <v>81</v>
      </c>
    </row>
    <row r="353" s="2" customFormat="1" ht="33" customHeight="1">
      <c r="A353" s="38"/>
      <c r="B353" s="39"/>
      <c r="C353" s="218" t="s">
        <v>1353</v>
      </c>
      <c r="D353" s="218" t="s">
        <v>156</v>
      </c>
      <c r="E353" s="219" t="s">
        <v>1354</v>
      </c>
      <c r="F353" s="220" t="s">
        <v>1355</v>
      </c>
      <c r="G353" s="221" t="s">
        <v>649</v>
      </c>
      <c r="H353" s="222">
        <v>8</v>
      </c>
      <c r="I353" s="223"/>
      <c r="J353" s="224">
        <f>ROUND(I353*H353,2)</f>
        <v>0</v>
      </c>
      <c r="K353" s="220" t="s">
        <v>1</v>
      </c>
      <c r="L353" s="44"/>
      <c r="M353" s="225" t="s">
        <v>1</v>
      </c>
      <c r="N353" s="226" t="s">
        <v>38</v>
      </c>
      <c r="O353" s="91"/>
      <c r="P353" s="227">
        <f>O353*H353</f>
        <v>0</v>
      </c>
      <c r="Q353" s="227">
        <v>0</v>
      </c>
      <c r="R353" s="227">
        <f>Q353*H353</f>
        <v>0</v>
      </c>
      <c r="S353" s="227">
        <v>0</v>
      </c>
      <c r="T353" s="228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29" t="s">
        <v>247</v>
      </c>
      <c r="AT353" s="229" t="s">
        <v>156</v>
      </c>
      <c r="AU353" s="229" t="s">
        <v>81</v>
      </c>
      <c r="AY353" s="17" t="s">
        <v>154</v>
      </c>
      <c r="BE353" s="230">
        <f>IF(N353="základní",J353,0)</f>
        <v>0</v>
      </c>
      <c r="BF353" s="230">
        <f>IF(N353="snížená",J353,0)</f>
        <v>0</v>
      </c>
      <c r="BG353" s="230">
        <f>IF(N353="zákl. přenesená",J353,0)</f>
        <v>0</v>
      </c>
      <c r="BH353" s="230">
        <f>IF(N353="sníž. přenesená",J353,0)</f>
        <v>0</v>
      </c>
      <c r="BI353" s="230">
        <f>IF(N353="nulová",J353,0)</f>
        <v>0</v>
      </c>
      <c r="BJ353" s="17" t="s">
        <v>81</v>
      </c>
      <c r="BK353" s="230">
        <f>ROUND(I353*H353,2)</f>
        <v>0</v>
      </c>
      <c r="BL353" s="17" t="s">
        <v>247</v>
      </c>
      <c r="BM353" s="229" t="s">
        <v>1356</v>
      </c>
    </row>
    <row r="354" s="2" customFormat="1">
      <c r="A354" s="38"/>
      <c r="B354" s="39"/>
      <c r="C354" s="40"/>
      <c r="D354" s="231" t="s">
        <v>163</v>
      </c>
      <c r="E354" s="40"/>
      <c r="F354" s="232" t="s">
        <v>1355</v>
      </c>
      <c r="G354" s="40"/>
      <c r="H354" s="40"/>
      <c r="I354" s="233"/>
      <c r="J354" s="40"/>
      <c r="K354" s="40"/>
      <c r="L354" s="44"/>
      <c r="M354" s="234"/>
      <c r="N354" s="235"/>
      <c r="O354" s="91"/>
      <c r="P354" s="91"/>
      <c r="Q354" s="91"/>
      <c r="R354" s="91"/>
      <c r="S354" s="91"/>
      <c r="T354" s="92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7" t="s">
        <v>163</v>
      </c>
      <c r="AU354" s="17" t="s">
        <v>81</v>
      </c>
    </row>
    <row r="355" s="2" customFormat="1" ht="33" customHeight="1">
      <c r="A355" s="38"/>
      <c r="B355" s="39"/>
      <c r="C355" s="218" t="s">
        <v>1181</v>
      </c>
      <c r="D355" s="218" t="s">
        <v>156</v>
      </c>
      <c r="E355" s="219" t="s">
        <v>1357</v>
      </c>
      <c r="F355" s="220" t="s">
        <v>1358</v>
      </c>
      <c r="G355" s="221" t="s">
        <v>649</v>
      </c>
      <c r="H355" s="222">
        <v>10</v>
      </c>
      <c r="I355" s="223"/>
      <c r="J355" s="224">
        <f>ROUND(I355*H355,2)</f>
        <v>0</v>
      </c>
      <c r="K355" s="220" t="s">
        <v>1</v>
      </c>
      <c r="L355" s="44"/>
      <c r="M355" s="225" t="s">
        <v>1</v>
      </c>
      <c r="N355" s="226" t="s">
        <v>38</v>
      </c>
      <c r="O355" s="91"/>
      <c r="P355" s="227">
        <f>O355*H355</f>
        <v>0</v>
      </c>
      <c r="Q355" s="227">
        <v>0</v>
      </c>
      <c r="R355" s="227">
        <f>Q355*H355</f>
        <v>0</v>
      </c>
      <c r="S355" s="227">
        <v>0</v>
      </c>
      <c r="T355" s="228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29" t="s">
        <v>247</v>
      </c>
      <c r="AT355" s="229" t="s">
        <v>156</v>
      </c>
      <c r="AU355" s="229" t="s">
        <v>81</v>
      </c>
      <c r="AY355" s="17" t="s">
        <v>154</v>
      </c>
      <c r="BE355" s="230">
        <f>IF(N355="základní",J355,0)</f>
        <v>0</v>
      </c>
      <c r="BF355" s="230">
        <f>IF(N355="snížená",J355,0)</f>
        <v>0</v>
      </c>
      <c r="BG355" s="230">
        <f>IF(N355="zákl. přenesená",J355,0)</f>
        <v>0</v>
      </c>
      <c r="BH355" s="230">
        <f>IF(N355="sníž. přenesená",J355,0)</f>
        <v>0</v>
      </c>
      <c r="BI355" s="230">
        <f>IF(N355="nulová",J355,0)</f>
        <v>0</v>
      </c>
      <c r="BJ355" s="17" t="s">
        <v>81</v>
      </c>
      <c r="BK355" s="230">
        <f>ROUND(I355*H355,2)</f>
        <v>0</v>
      </c>
      <c r="BL355" s="17" t="s">
        <v>247</v>
      </c>
      <c r="BM355" s="229" t="s">
        <v>1359</v>
      </c>
    </row>
    <row r="356" s="2" customFormat="1">
      <c r="A356" s="38"/>
      <c r="B356" s="39"/>
      <c r="C356" s="40"/>
      <c r="D356" s="231" t="s">
        <v>163</v>
      </c>
      <c r="E356" s="40"/>
      <c r="F356" s="232" t="s">
        <v>1358</v>
      </c>
      <c r="G356" s="40"/>
      <c r="H356" s="40"/>
      <c r="I356" s="233"/>
      <c r="J356" s="40"/>
      <c r="K356" s="40"/>
      <c r="L356" s="44"/>
      <c r="M356" s="234"/>
      <c r="N356" s="235"/>
      <c r="O356" s="91"/>
      <c r="P356" s="91"/>
      <c r="Q356" s="91"/>
      <c r="R356" s="91"/>
      <c r="S356" s="91"/>
      <c r="T356" s="92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7" t="s">
        <v>163</v>
      </c>
      <c r="AU356" s="17" t="s">
        <v>81</v>
      </c>
    </row>
    <row r="357" s="2" customFormat="1" ht="33" customHeight="1">
      <c r="A357" s="38"/>
      <c r="B357" s="39"/>
      <c r="C357" s="218" t="s">
        <v>1360</v>
      </c>
      <c r="D357" s="218" t="s">
        <v>156</v>
      </c>
      <c r="E357" s="219" t="s">
        <v>1361</v>
      </c>
      <c r="F357" s="220" t="s">
        <v>1362</v>
      </c>
      <c r="G357" s="221" t="s">
        <v>649</v>
      </c>
      <c r="H357" s="222">
        <v>6</v>
      </c>
      <c r="I357" s="223"/>
      <c r="J357" s="224">
        <f>ROUND(I357*H357,2)</f>
        <v>0</v>
      </c>
      <c r="K357" s="220" t="s">
        <v>1</v>
      </c>
      <c r="L357" s="44"/>
      <c r="M357" s="225" t="s">
        <v>1</v>
      </c>
      <c r="N357" s="226" t="s">
        <v>38</v>
      </c>
      <c r="O357" s="91"/>
      <c r="P357" s="227">
        <f>O357*H357</f>
        <v>0</v>
      </c>
      <c r="Q357" s="227">
        <v>0</v>
      </c>
      <c r="R357" s="227">
        <f>Q357*H357</f>
        <v>0</v>
      </c>
      <c r="S357" s="227">
        <v>0</v>
      </c>
      <c r="T357" s="228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29" t="s">
        <v>247</v>
      </c>
      <c r="AT357" s="229" t="s">
        <v>156</v>
      </c>
      <c r="AU357" s="229" t="s">
        <v>81</v>
      </c>
      <c r="AY357" s="17" t="s">
        <v>154</v>
      </c>
      <c r="BE357" s="230">
        <f>IF(N357="základní",J357,0)</f>
        <v>0</v>
      </c>
      <c r="BF357" s="230">
        <f>IF(N357="snížená",J357,0)</f>
        <v>0</v>
      </c>
      <c r="BG357" s="230">
        <f>IF(N357="zákl. přenesená",J357,0)</f>
        <v>0</v>
      </c>
      <c r="BH357" s="230">
        <f>IF(N357="sníž. přenesená",J357,0)</f>
        <v>0</v>
      </c>
      <c r="BI357" s="230">
        <f>IF(N357="nulová",J357,0)</f>
        <v>0</v>
      </c>
      <c r="BJ357" s="17" t="s">
        <v>81</v>
      </c>
      <c r="BK357" s="230">
        <f>ROUND(I357*H357,2)</f>
        <v>0</v>
      </c>
      <c r="BL357" s="17" t="s">
        <v>247</v>
      </c>
      <c r="BM357" s="229" t="s">
        <v>1363</v>
      </c>
    </row>
    <row r="358" s="2" customFormat="1">
      <c r="A358" s="38"/>
      <c r="B358" s="39"/>
      <c r="C358" s="40"/>
      <c r="D358" s="231" t="s">
        <v>163</v>
      </c>
      <c r="E358" s="40"/>
      <c r="F358" s="232" t="s">
        <v>1362</v>
      </c>
      <c r="G358" s="40"/>
      <c r="H358" s="40"/>
      <c r="I358" s="233"/>
      <c r="J358" s="40"/>
      <c r="K358" s="40"/>
      <c r="L358" s="44"/>
      <c r="M358" s="234"/>
      <c r="N358" s="235"/>
      <c r="O358" s="91"/>
      <c r="P358" s="91"/>
      <c r="Q358" s="91"/>
      <c r="R358" s="91"/>
      <c r="S358" s="91"/>
      <c r="T358" s="92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T358" s="17" t="s">
        <v>163</v>
      </c>
      <c r="AU358" s="17" t="s">
        <v>81</v>
      </c>
    </row>
    <row r="359" s="2" customFormat="1" ht="24.15" customHeight="1">
      <c r="A359" s="38"/>
      <c r="B359" s="39"/>
      <c r="C359" s="258" t="s">
        <v>1184</v>
      </c>
      <c r="D359" s="258" t="s">
        <v>248</v>
      </c>
      <c r="E359" s="259" t="s">
        <v>1364</v>
      </c>
      <c r="F359" s="260" t="s">
        <v>1365</v>
      </c>
      <c r="G359" s="261" t="s">
        <v>649</v>
      </c>
      <c r="H359" s="262">
        <v>20</v>
      </c>
      <c r="I359" s="263"/>
      <c r="J359" s="264">
        <f>ROUND(I359*H359,2)</f>
        <v>0</v>
      </c>
      <c r="K359" s="260" t="s">
        <v>1</v>
      </c>
      <c r="L359" s="265"/>
      <c r="M359" s="266" t="s">
        <v>1</v>
      </c>
      <c r="N359" s="267" t="s">
        <v>38</v>
      </c>
      <c r="O359" s="91"/>
      <c r="P359" s="227">
        <f>O359*H359</f>
        <v>0</v>
      </c>
      <c r="Q359" s="227">
        <v>0</v>
      </c>
      <c r="R359" s="227">
        <f>Q359*H359</f>
        <v>0</v>
      </c>
      <c r="S359" s="227">
        <v>0</v>
      </c>
      <c r="T359" s="228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29" t="s">
        <v>335</v>
      </c>
      <c r="AT359" s="229" t="s">
        <v>248</v>
      </c>
      <c r="AU359" s="229" t="s">
        <v>81</v>
      </c>
      <c r="AY359" s="17" t="s">
        <v>154</v>
      </c>
      <c r="BE359" s="230">
        <f>IF(N359="základní",J359,0)</f>
        <v>0</v>
      </c>
      <c r="BF359" s="230">
        <f>IF(N359="snížená",J359,0)</f>
        <v>0</v>
      </c>
      <c r="BG359" s="230">
        <f>IF(N359="zákl. přenesená",J359,0)</f>
        <v>0</v>
      </c>
      <c r="BH359" s="230">
        <f>IF(N359="sníž. přenesená",J359,0)</f>
        <v>0</v>
      </c>
      <c r="BI359" s="230">
        <f>IF(N359="nulová",J359,0)</f>
        <v>0</v>
      </c>
      <c r="BJ359" s="17" t="s">
        <v>81</v>
      </c>
      <c r="BK359" s="230">
        <f>ROUND(I359*H359,2)</f>
        <v>0</v>
      </c>
      <c r="BL359" s="17" t="s">
        <v>247</v>
      </c>
      <c r="BM359" s="229" t="s">
        <v>1366</v>
      </c>
    </row>
    <row r="360" s="2" customFormat="1">
      <c r="A360" s="38"/>
      <c r="B360" s="39"/>
      <c r="C360" s="40"/>
      <c r="D360" s="231" t="s">
        <v>163</v>
      </c>
      <c r="E360" s="40"/>
      <c r="F360" s="232" t="s">
        <v>1365</v>
      </c>
      <c r="G360" s="40"/>
      <c r="H360" s="40"/>
      <c r="I360" s="233"/>
      <c r="J360" s="40"/>
      <c r="K360" s="40"/>
      <c r="L360" s="44"/>
      <c r="M360" s="234"/>
      <c r="N360" s="235"/>
      <c r="O360" s="91"/>
      <c r="P360" s="91"/>
      <c r="Q360" s="91"/>
      <c r="R360" s="91"/>
      <c r="S360" s="91"/>
      <c r="T360" s="92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163</v>
      </c>
      <c r="AU360" s="17" t="s">
        <v>81</v>
      </c>
    </row>
    <row r="361" s="2" customFormat="1" ht="16.5" customHeight="1">
      <c r="A361" s="38"/>
      <c r="B361" s="39"/>
      <c r="C361" s="218" t="s">
        <v>1367</v>
      </c>
      <c r="D361" s="218" t="s">
        <v>156</v>
      </c>
      <c r="E361" s="219" t="s">
        <v>1368</v>
      </c>
      <c r="F361" s="220" t="s">
        <v>1369</v>
      </c>
      <c r="G361" s="221" t="s">
        <v>1370</v>
      </c>
      <c r="H361" s="222">
        <v>14</v>
      </c>
      <c r="I361" s="223"/>
      <c r="J361" s="224">
        <f>ROUND(I361*H361,2)</f>
        <v>0</v>
      </c>
      <c r="K361" s="220" t="s">
        <v>1</v>
      </c>
      <c r="L361" s="44"/>
      <c r="M361" s="225" t="s">
        <v>1</v>
      </c>
      <c r="N361" s="226" t="s">
        <v>38</v>
      </c>
      <c r="O361" s="91"/>
      <c r="P361" s="227">
        <f>O361*H361</f>
        <v>0</v>
      </c>
      <c r="Q361" s="227">
        <v>0</v>
      </c>
      <c r="R361" s="227">
        <f>Q361*H361</f>
        <v>0</v>
      </c>
      <c r="S361" s="227">
        <v>0</v>
      </c>
      <c r="T361" s="228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29" t="s">
        <v>247</v>
      </c>
      <c r="AT361" s="229" t="s">
        <v>156</v>
      </c>
      <c r="AU361" s="229" t="s">
        <v>81</v>
      </c>
      <c r="AY361" s="17" t="s">
        <v>154</v>
      </c>
      <c r="BE361" s="230">
        <f>IF(N361="základní",J361,0)</f>
        <v>0</v>
      </c>
      <c r="BF361" s="230">
        <f>IF(N361="snížená",J361,0)</f>
        <v>0</v>
      </c>
      <c r="BG361" s="230">
        <f>IF(N361="zákl. přenesená",J361,0)</f>
        <v>0</v>
      </c>
      <c r="BH361" s="230">
        <f>IF(N361="sníž. přenesená",J361,0)</f>
        <v>0</v>
      </c>
      <c r="BI361" s="230">
        <f>IF(N361="nulová",J361,0)</f>
        <v>0</v>
      </c>
      <c r="BJ361" s="17" t="s">
        <v>81</v>
      </c>
      <c r="BK361" s="230">
        <f>ROUND(I361*H361,2)</f>
        <v>0</v>
      </c>
      <c r="BL361" s="17" t="s">
        <v>247</v>
      </c>
      <c r="BM361" s="229" t="s">
        <v>1371</v>
      </c>
    </row>
    <row r="362" s="2" customFormat="1">
      <c r="A362" s="38"/>
      <c r="B362" s="39"/>
      <c r="C362" s="40"/>
      <c r="D362" s="231" t="s">
        <v>163</v>
      </c>
      <c r="E362" s="40"/>
      <c r="F362" s="232" t="s">
        <v>1369</v>
      </c>
      <c r="G362" s="40"/>
      <c r="H362" s="40"/>
      <c r="I362" s="233"/>
      <c r="J362" s="40"/>
      <c r="K362" s="40"/>
      <c r="L362" s="44"/>
      <c r="M362" s="234"/>
      <c r="N362" s="235"/>
      <c r="O362" s="91"/>
      <c r="P362" s="91"/>
      <c r="Q362" s="91"/>
      <c r="R362" s="91"/>
      <c r="S362" s="91"/>
      <c r="T362" s="92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T362" s="17" t="s">
        <v>163</v>
      </c>
      <c r="AU362" s="17" t="s">
        <v>81</v>
      </c>
    </row>
    <row r="363" s="2" customFormat="1" ht="16.5" customHeight="1">
      <c r="A363" s="38"/>
      <c r="B363" s="39"/>
      <c r="C363" s="218" t="s">
        <v>1187</v>
      </c>
      <c r="D363" s="218" t="s">
        <v>156</v>
      </c>
      <c r="E363" s="219" t="s">
        <v>1372</v>
      </c>
      <c r="F363" s="220" t="s">
        <v>1373</v>
      </c>
      <c r="G363" s="221" t="s">
        <v>1370</v>
      </c>
      <c r="H363" s="222">
        <v>8</v>
      </c>
      <c r="I363" s="223"/>
      <c r="J363" s="224">
        <f>ROUND(I363*H363,2)</f>
        <v>0</v>
      </c>
      <c r="K363" s="220" t="s">
        <v>1</v>
      </c>
      <c r="L363" s="44"/>
      <c r="M363" s="225" t="s">
        <v>1</v>
      </c>
      <c r="N363" s="226" t="s">
        <v>38</v>
      </c>
      <c r="O363" s="91"/>
      <c r="P363" s="227">
        <f>O363*H363</f>
        <v>0</v>
      </c>
      <c r="Q363" s="227">
        <v>0</v>
      </c>
      <c r="R363" s="227">
        <f>Q363*H363</f>
        <v>0</v>
      </c>
      <c r="S363" s="227">
        <v>0</v>
      </c>
      <c r="T363" s="228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29" t="s">
        <v>247</v>
      </c>
      <c r="AT363" s="229" t="s">
        <v>156</v>
      </c>
      <c r="AU363" s="229" t="s">
        <v>81</v>
      </c>
      <c r="AY363" s="17" t="s">
        <v>154</v>
      </c>
      <c r="BE363" s="230">
        <f>IF(N363="základní",J363,0)</f>
        <v>0</v>
      </c>
      <c r="BF363" s="230">
        <f>IF(N363="snížená",J363,0)</f>
        <v>0</v>
      </c>
      <c r="BG363" s="230">
        <f>IF(N363="zákl. přenesená",J363,0)</f>
        <v>0</v>
      </c>
      <c r="BH363" s="230">
        <f>IF(N363="sníž. přenesená",J363,0)</f>
        <v>0</v>
      </c>
      <c r="BI363" s="230">
        <f>IF(N363="nulová",J363,0)</f>
        <v>0</v>
      </c>
      <c r="BJ363" s="17" t="s">
        <v>81</v>
      </c>
      <c r="BK363" s="230">
        <f>ROUND(I363*H363,2)</f>
        <v>0</v>
      </c>
      <c r="BL363" s="17" t="s">
        <v>247</v>
      </c>
      <c r="BM363" s="229" t="s">
        <v>1374</v>
      </c>
    </row>
    <row r="364" s="2" customFormat="1">
      <c r="A364" s="38"/>
      <c r="B364" s="39"/>
      <c r="C364" s="40"/>
      <c r="D364" s="231" t="s">
        <v>163</v>
      </c>
      <c r="E364" s="40"/>
      <c r="F364" s="232" t="s">
        <v>1373</v>
      </c>
      <c r="G364" s="40"/>
      <c r="H364" s="40"/>
      <c r="I364" s="233"/>
      <c r="J364" s="40"/>
      <c r="K364" s="40"/>
      <c r="L364" s="44"/>
      <c r="M364" s="234"/>
      <c r="N364" s="235"/>
      <c r="O364" s="91"/>
      <c r="P364" s="91"/>
      <c r="Q364" s="91"/>
      <c r="R364" s="91"/>
      <c r="S364" s="91"/>
      <c r="T364" s="92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T364" s="17" t="s">
        <v>163</v>
      </c>
      <c r="AU364" s="17" t="s">
        <v>81</v>
      </c>
    </row>
    <row r="365" s="2" customFormat="1" ht="16.5" customHeight="1">
      <c r="A365" s="38"/>
      <c r="B365" s="39"/>
      <c r="C365" s="218" t="s">
        <v>1375</v>
      </c>
      <c r="D365" s="218" t="s">
        <v>156</v>
      </c>
      <c r="E365" s="219" t="s">
        <v>1376</v>
      </c>
      <c r="F365" s="220" t="s">
        <v>1377</v>
      </c>
      <c r="G365" s="221" t="s">
        <v>1370</v>
      </c>
      <c r="H365" s="222">
        <v>6</v>
      </c>
      <c r="I365" s="223"/>
      <c r="J365" s="224">
        <f>ROUND(I365*H365,2)</f>
        <v>0</v>
      </c>
      <c r="K365" s="220" t="s">
        <v>1</v>
      </c>
      <c r="L365" s="44"/>
      <c r="M365" s="225" t="s">
        <v>1</v>
      </c>
      <c r="N365" s="226" t="s">
        <v>38</v>
      </c>
      <c r="O365" s="91"/>
      <c r="P365" s="227">
        <f>O365*H365</f>
        <v>0</v>
      </c>
      <c r="Q365" s="227">
        <v>0</v>
      </c>
      <c r="R365" s="227">
        <f>Q365*H365</f>
        <v>0</v>
      </c>
      <c r="S365" s="227">
        <v>0</v>
      </c>
      <c r="T365" s="228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29" t="s">
        <v>247</v>
      </c>
      <c r="AT365" s="229" t="s">
        <v>156</v>
      </c>
      <c r="AU365" s="229" t="s">
        <v>81</v>
      </c>
      <c r="AY365" s="17" t="s">
        <v>154</v>
      </c>
      <c r="BE365" s="230">
        <f>IF(N365="základní",J365,0)</f>
        <v>0</v>
      </c>
      <c r="BF365" s="230">
        <f>IF(N365="snížená",J365,0)</f>
        <v>0</v>
      </c>
      <c r="BG365" s="230">
        <f>IF(N365="zákl. přenesená",J365,0)</f>
        <v>0</v>
      </c>
      <c r="BH365" s="230">
        <f>IF(N365="sníž. přenesená",J365,0)</f>
        <v>0</v>
      </c>
      <c r="BI365" s="230">
        <f>IF(N365="nulová",J365,0)</f>
        <v>0</v>
      </c>
      <c r="BJ365" s="17" t="s">
        <v>81</v>
      </c>
      <c r="BK365" s="230">
        <f>ROUND(I365*H365,2)</f>
        <v>0</v>
      </c>
      <c r="BL365" s="17" t="s">
        <v>247</v>
      </c>
      <c r="BM365" s="229" t="s">
        <v>1378</v>
      </c>
    </row>
    <row r="366" s="2" customFormat="1">
      <c r="A366" s="38"/>
      <c r="B366" s="39"/>
      <c r="C366" s="40"/>
      <c r="D366" s="231" t="s">
        <v>163</v>
      </c>
      <c r="E366" s="40"/>
      <c r="F366" s="232" t="s">
        <v>1377</v>
      </c>
      <c r="G366" s="40"/>
      <c r="H366" s="40"/>
      <c r="I366" s="233"/>
      <c r="J366" s="40"/>
      <c r="K366" s="40"/>
      <c r="L366" s="44"/>
      <c r="M366" s="234"/>
      <c r="N366" s="235"/>
      <c r="O366" s="91"/>
      <c r="P366" s="91"/>
      <c r="Q366" s="91"/>
      <c r="R366" s="91"/>
      <c r="S366" s="91"/>
      <c r="T366" s="92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163</v>
      </c>
      <c r="AU366" s="17" t="s">
        <v>81</v>
      </c>
    </row>
    <row r="367" s="2" customFormat="1" ht="16.5" customHeight="1">
      <c r="A367" s="38"/>
      <c r="B367" s="39"/>
      <c r="C367" s="218" t="s">
        <v>1190</v>
      </c>
      <c r="D367" s="218" t="s">
        <v>156</v>
      </c>
      <c r="E367" s="219" t="s">
        <v>1379</v>
      </c>
      <c r="F367" s="220" t="s">
        <v>1380</v>
      </c>
      <c r="G367" s="221" t="s">
        <v>1370</v>
      </c>
      <c r="H367" s="222">
        <v>6</v>
      </c>
      <c r="I367" s="223"/>
      <c r="J367" s="224">
        <f>ROUND(I367*H367,2)</f>
        <v>0</v>
      </c>
      <c r="K367" s="220" t="s">
        <v>1</v>
      </c>
      <c r="L367" s="44"/>
      <c r="M367" s="225" t="s">
        <v>1</v>
      </c>
      <c r="N367" s="226" t="s">
        <v>38</v>
      </c>
      <c r="O367" s="91"/>
      <c r="P367" s="227">
        <f>O367*H367</f>
        <v>0</v>
      </c>
      <c r="Q367" s="227">
        <v>0</v>
      </c>
      <c r="R367" s="227">
        <f>Q367*H367</f>
        <v>0</v>
      </c>
      <c r="S367" s="227">
        <v>0</v>
      </c>
      <c r="T367" s="228">
        <f>S367*H367</f>
        <v>0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229" t="s">
        <v>247</v>
      </c>
      <c r="AT367" s="229" t="s">
        <v>156</v>
      </c>
      <c r="AU367" s="229" t="s">
        <v>81</v>
      </c>
      <c r="AY367" s="17" t="s">
        <v>154</v>
      </c>
      <c r="BE367" s="230">
        <f>IF(N367="základní",J367,0)</f>
        <v>0</v>
      </c>
      <c r="BF367" s="230">
        <f>IF(N367="snížená",J367,0)</f>
        <v>0</v>
      </c>
      <c r="BG367" s="230">
        <f>IF(N367="zákl. přenesená",J367,0)</f>
        <v>0</v>
      </c>
      <c r="BH367" s="230">
        <f>IF(N367="sníž. přenesená",J367,0)</f>
        <v>0</v>
      </c>
      <c r="BI367" s="230">
        <f>IF(N367="nulová",J367,0)</f>
        <v>0</v>
      </c>
      <c r="BJ367" s="17" t="s">
        <v>81</v>
      </c>
      <c r="BK367" s="230">
        <f>ROUND(I367*H367,2)</f>
        <v>0</v>
      </c>
      <c r="BL367" s="17" t="s">
        <v>247</v>
      </c>
      <c r="BM367" s="229" t="s">
        <v>1381</v>
      </c>
    </row>
    <row r="368" s="2" customFormat="1">
      <c r="A368" s="38"/>
      <c r="B368" s="39"/>
      <c r="C368" s="40"/>
      <c r="D368" s="231" t="s">
        <v>163</v>
      </c>
      <c r="E368" s="40"/>
      <c r="F368" s="232" t="s">
        <v>1380</v>
      </c>
      <c r="G368" s="40"/>
      <c r="H368" s="40"/>
      <c r="I368" s="233"/>
      <c r="J368" s="40"/>
      <c r="K368" s="40"/>
      <c r="L368" s="44"/>
      <c r="M368" s="234"/>
      <c r="N368" s="235"/>
      <c r="O368" s="91"/>
      <c r="P368" s="91"/>
      <c r="Q368" s="91"/>
      <c r="R368" s="91"/>
      <c r="S368" s="91"/>
      <c r="T368" s="92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T368" s="17" t="s">
        <v>163</v>
      </c>
      <c r="AU368" s="17" t="s">
        <v>81</v>
      </c>
    </row>
    <row r="369" s="2" customFormat="1" ht="16.5" customHeight="1">
      <c r="A369" s="38"/>
      <c r="B369" s="39"/>
      <c r="C369" s="218" t="s">
        <v>1382</v>
      </c>
      <c r="D369" s="218" t="s">
        <v>156</v>
      </c>
      <c r="E369" s="219" t="s">
        <v>1383</v>
      </c>
      <c r="F369" s="220" t="s">
        <v>1384</v>
      </c>
      <c r="G369" s="221" t="s">
        <v>1370</v>
      </c>
      <c r="H369" s="222">
        <v>8</v>
      </c>
      <c r="I369" s="223"/>
      <c r="J369" s="224">
        <f>ROUND(I369*H369,2)</f>
        <v>0</v>
      </c>
      <c r="K369" s="220" t="s">
        <v>1</v>
      </c>
      <c r="L369" s="44"/>
      <c r="M369" s="225" t="s">
        <v>1</v>
      </c>
      <c r="N369" s="226" t="s">
        <v>38</v>
      </c>
      <c r="O369" s="91"/>
      <c r="P369" s="227">
        <f>O369*H369</f>
        <v>0</v>
      </c>
      <c r="Q369" s="227">
        <v>0</v>
      </c>
      <c r="R369" s="227">
        <f>Q369*H369</f>
        <v>0</v>
      </c>
      <c r="S369" s="227">
        <v>0</v>
      </c>
      <c r="T369" s="228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29" t="s">
        <v>247</v>
      </c>
      <c r="AT369" s="229" t="s">
        <v>156</v>
      </c>
      <c r="AU369" s="229" t="s">
        <v>81</v>
      </c>
      <c r="AY369" s="17" t="s">
        <v>154</v>
      </c>
      <c r="BE369" s="230">
        <f>IF(N369="základní",J369,0)</f>
        <v>0</v>
      </c>
      <c r="BF369" s="230">
        <f>IF(N369="snížená",J369,0)</f>
        <v>0</v>
      </c>
      <c r="BG369" s="230">
        <f>IF(N369="zákl. přenesená",J369,0)</f>
        <v>0</v>
      </c>
      <c r="BH369" s="230">
        <f>IF(N369="sníž. přenesená",J369,0)</f>
        <v>0</v>
      </c>
      <c r="BI369" s="230">
        <f>IF(N369="nulová",J369,0)</f>
        <v>0</v>
      </c>
      <c r="BJ369" s="17" t="s">
        <v>81</v>
      </c>
      <c r="BK369" s="230">
        <f>ROUND(I369*H369,2)</f>
        <v>0</v>
      </c>
      <c r="BL369" s="17" t="s">
        <v>247</v>
      </c>
      <c r="BM369" s="229" t="s">
        <v>1385</v>
      </c>
    </row>
    <row r="370" s="2" customFormat="1">
      <c r="A370" s="38"/>
      <c r="B370" s="39"/>
      <c r="C370" s="40"/>
      <c r="D370" s="231" t="s">
        <v>163</v>
      </c>
      <c r="E370" s="40"/>
      <c r="F370" s="232" t="s">
        <v>1384</v>
      </c>
      <c r="G370" s="40"/>
      <c r="H370" s="40"/>
      <c r="I370" s="233"/>
      <c r="J370" s="40"/>
      <c r="K370" s="40"/>
      <c r="L370" s="44"/>
      <c r="M370" s="234"/>
      <c r="N370" s="235"/>
      <c r="O370" s="91"/>
      <c r="P370" s="91"/>
      <c r="Q370" s="91"/>
      <c r="R370" s="91"/>
      <c r="S370" s="91"/>
      <c r="T370" s="92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T370" s="17" t="s">
        <v>163</v>
      </c>
      <c r="AU370" s="17" t="s">
        <v>81</v>
      </c>
    </row>
    <row r="371" s="2" customFormat="1" ht="16.5" customHeight="1">
      <c r="A371" s="38"/>
      <c r="B371" s="39"/>
      <c r="C371" s="218" t="s">
        <v>1195</v>
      </c>
      <c r="D371" s="218" t="s">
        <v>156</v>
      </c>
      <c r="E371" s="219" t="s">
        <v>1386</v>
      </c>
      <c r="F371" s="220" t="s">
        <v>1387</v>
      </c>
      <c r="G371" s="221" t="s">
        <v>1370</v>
      </c>
      <c r="H371" s="222">
        <v>10</v>
      </c>
      <c r="I371" s="223"/>
      <c r="J371" s="224">
        <f>ROUND(I371*H371,2)</f>
        <v>0</v>
      </c>
      <c r="K371" s="220" t="s">
        <v>1</v>
      </c>
      <c r="L371" s="44"/>
      <c r="M371" s="225" t="s">
        <v>1</v>
      </c>
      <c r="N371" s="226" t="s">
        <v>38</v>
      </c>
      <c r="O371" s="91"/>
      <c r="P371" s="227">
        <f>O371*H371</f>
        <v>0</v>
      </c>
      <c r="Q371" s="227">
        <v>0</v>
      </c>
      <c r="R371" s="227">
        <f>Q371*H371</f>
        <v>0</v>
      </c>
      <c r="S371" s="227">
        <v>0</v>
      </c>
      <c r="T371" s="228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29" t="s">
        <v>247</v>
      </c>
      <c r="AT371" s="229" t="s">
        <v>156</v>
      </c>
      <c r="AU371" s="229" t="s">
        <v>81</v>
      </c>
      <c r="AY371" s="17" t="s">
        <v>154</v>
      </c>
      <c r="BE371" s="230">
        <f>IF(N371="základní",J371,0)</f>
        <v>0</v>
      </c>
      <c r="BF371" s="230">
        <f>IF(N371="snížená",J371,0)</f>
        <v>0</v>
      </c>
      <c r="BG371" s="230">
        <f>IF(N371="zákl. přenesená",J371,0)</f>
        <v>0</v>
      </c>
      <c r="BH371" s="230">
        <f>IF(N371="sníž. přenesená",J371,0)</f>
        <v>0</v>
      </c>
      <c r="BI371" s="230">
        <f>IF(N371="nulová",J371,0)</f>
        <v>0</v>
      </c>
      <c r="BJ371" s="17" t="s">
        <v>81</v>
      </c>
      <c r="BK371" s="230">
        <f>ROUND(I371*H371,2)</f>
        <v>0</v>
      </c>
      <c r="BL371" s="17" t="s">
        <v>247</v>
      </c>
      <c r="BM371" s="229" t="s">
        <v>1388</v>
      </c>
    </row>
    <row r="372" s="2" customFormat="1">
      <c r="A372" s="38"/>
      <c r="B372" s="39"/>
      <c r="C372" s="40"/>
      <c r="D372" s="231" t="s">
        <v>163</v>
      </c>
      <c r="E372" s="40"/>
      <c r="F372" s="232" t="s">
        <v>1387</v>
      </c>
      <c r="G372" s="40"/>
      <c r="H372" s="40"/>
      <c r="I372" s="233"/>
      <c r="J372" s="40"/>
      <c r="K372" s="40"/>
      <c r="L372" s="44"/>
      <c r="M372" s="234"/>
      <c r="N372" s="235"/>
      <c r="O372" s="91"/>
      <c r="P372" s="91"/>
      <c r="Q372" s="91"/>
      <c r="R372" s="91"/>
      <c r="S372" s="91"/>
      <c r="T372" s="92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17" t="s">
        <v>163</v>
      </c>
      <c r="AU372" s="17" t="s">
        <v>81</v>
      </c>
    </row>
    <row r="373" s="2" customFormat="1" ht="21.75" customHeight="1">
      <c r="A373" s="38"/>
      <c r="B373" s="39"/>
      <c r="C373" s="218" t="s">
        <v>1389</v>
      </c>
      <c r="D373" s="218" t="s">
        <v>156</v>
      </c>
      <c r="E373" s="219" t="s">
        <v>1390</v>
      </c>
      <c r="F373" s="220" t="s">
        <v>1391</v>
      </c>
      <c r="G373" s="221" t="s">
        <v>649</v>
      </c>
      <c r="H373" s="222">
        <v>10</v>
      </c>
      <c r="I373" s="223"/>
      <c r="J373" s="224">
        <f>ROUND(I373*H373,2)</f>
        <v>0</v>
      </c>
      <c r="K373" s="220" t="s">
        <v>1</v>
      </c>
      <c r="L373" s="44"/>
      <c r="M373" s="225" t="s">
        <v>1</v>
      </c>
      <c r="N373" s="226" t="s">
        <v>38</v>
      </c>
      <c r="O373" s="91"/>
      <c r="P373" s="227">
        <f>O373*H373</f>
        <v>0</v>
      </c>
      <c r="Q373" s="227">
        <v>0</v>
      </c>
      <c r="R373" s="227">
        <f>Q373*H373</f>
        <v>0</v>
      </c>
      <c r="S373" s="227">
        <v>0</v>
      </c>
      <c r="T373" s="228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29" t="s">
        <v>247</v>
      </c>
      <c r="AT373" s="229" t="s">
        <v>156</v>
      </c>
      <c r="AU373" s="229" t="s">
        <v>81</v>
      </c>
      <c r="AY373" s="17" t="s">
        <v>154</v>
      </c>
      <c r="BE373" s="230">
        <f>IF(N373="základní",J373,0)</f>
        <v>0</v>
      </c>
      <c r="BF373" s="230">
        <f>IF(N373="snížená",J373,0)</f>
        <v>0</v>
      </c>
      <c r="BG373" s="230">
        <f>IF(N373="zákl. přenesená",J373,0)</f>
        <v>0</v>
      </c>
      <c r="BH373" s="230">
        <f>IF(N373="sníž. přenesená",J373,0)</f>
        <v>0</v>
      </c>
      <c r="BI373" s="230">
        <f>IF(N373="nulová",J373,0)</f>
        <v>0</v>
      </c>
      <c r="BJ373" s="17" t="s">
        <v>81</v>
      </c>
      <c r="BK373" s="230">
        <f>ROUND(I373*H373,2)</f>
        <v>0</v>
      </c>
      <c r="BL373" s="17" t="s">
        <v>247</v>
      </c>
      <c r="BM373" s="229" t="s">
        <v>1392</v>
      </c>
    </row>
    <row r="374" s="2" customFormat="1">
      <c r="A374" s="38"/>
      <c r="B374" s="39"/>
      <c r="C374" s="40"/>
      <c r="D374" s="231" t="s">
        <v>163</v>
      </c>
      <c r="E374" s="40"/>
      <c r="F374" s="232" t="s">
        <v>1391</v>
      </c>
      <c r="G374" s="40"/>
      <c r="H374" s="40"/>
      <c r="I374" s="233"/>
      <c r="J374" s="40"/>
      <c r="K374" s="40"/>
      <c r="L374" s="44"/>
      <c r="M374" s="234"/>
      <c r="N374" s="235"/>
      <c r="O374" s="91"/>
      <c r="P374" s="91"/>
      <c r="Q374" s="91"/>
      <c r="R374" s="91"/>
      <c r="S374" s="91"/>
      <c r="T374" s="92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T374" s="17" t="s">
        <v>163</v>
      </c>
      <c r="AU374" s="17" t="s">
        <v>81</v>
      </c>
    </row>
    <row r="375" s="2" customFormat="1" ht="21.75" customHeight="1">
      <c r="A375" s="38"/>
      <c r="B375" s="39"/>
      <c r="C375" s="218" t="s">
        <v>1198</v>
      </c>
      <c r="D375" s="218" t="s">
        <v>156</v>
      </c>
      <c r="E375" s="219" t="s">
        <v>1393</v>
      </c>
      <c r="F375" s="220" t="s">
        <v>1394</v>
      </c>
      <c r="G375" s="221" t="s">
        <v>649</v>
      </c>
      <c r="H375" s="222">
        <v>8</v>
      </c>
      <c r="I375" s="223"/>
      <c r="J375" s="224">
        <f>ROUND(I375*H375,2)</f>
        <v>0</v>
      </c>
      <c r="K375" s="220" t="s">
        <v>1</v>
      </c>
      <c r="L375" s="44"/>
      <c r="M375" s="225" t="s">
        <v>1</v>
      </c>
      <c r="N375" s="226" t="s">
        <v>38</v>
      </c>
      <c r="O375" s="91"/>
      <c r="P375" s="227">
        <f>O375*H375</f>
        <v>0</v>
      </c>
      <c r="Q375" s="227">
        <v>0</v>
      </c>
      <c r="R375" s="227">
        <f>Q375*H375</f>
        <v>0</v>
      </c>
      <c r="S375" s="227">
        <v>0</v>
      </c>
      <c r="T375" s="228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29" t="s">
        <v>247</v>
      </c>
      <c r="AT375" s="229" t="s">
        <v>156</v>
      </c>
      <c r="AU375" s="229" t="s">
        <v>81</v>
      </c>
      <c r="AY375" s="17" t="s">
        <v>154</v>
      </c>
      <c r="BE375" s="230">
        <f>IF(N375="základní",J375,0)</f>
        <v>0</v>
      </c>
      <c r="BF375" s="230">
        <f>IF(N375="snížená",J375,0)</f>
        <v>0</v>
      </c>
      <c r="BG375" s="230">
        <f>IF(N375="zákl. přenesená",J375,0)</f>
        <v>0</v>
      </c>
      <c r="BH375" s="230">
        <f>IF(N375="sníž. přenesená",J375,0)</f>
        <v>0</v>
      </c>
      <c r="BI375" s="230">
        <f>IF(N375="nulová",J375,0)</f>
        <v>0</v>
      </c>
      <c r="BJ375" s="17" t="s">
        <v>81</v>
      </c>
      <c r="BK375" s="230">
        <f>ROUND(I375*H375,2)</f>
        <v>0</v>
      </c>
      <c r="BL375" s="17" t="s">
        <v>247</v>
      </c>
      <c r="BM375" s="229" t="s">
        <v>1395</v>
      </c>
    </row>
    <row r="376" s="2" customFormat="1">
      <c r="A376" s="38"/>
      <c r="B376" s="39"/>
      <c r="C376" s="40"/>
      <c r="D376" s="231" t="s">
        <v>163</v>
      </c>
      <c r="E376" s="40"/>
      <c r="F376" s="232" t="s">
        <v>1394</v>
      </c>
      <c r="G376" s="40"/>
      <c r="H376" s="40"/>
      <c r="I376" s="233"/>
      <c r="J376" s="40"/>
      <c r="K376" s="40"/>
      <c r="L376" s="44"/>
      <c r="M376" s="234"/>
      <c r="N376" s="235"/>
      <c r="O376" s="91"/>
      <c r="P376" s="91"/>
      <c r="Q376" s="91"/>
      <c r="R376" s="91"/>
      <c r="S376" s="91"/>
      <c r="T376" s="92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T376" s="17" t="s">
        <v>163</v>
      </c>
      <c r="AU376" s="17" t="s">
        <v>81</v>
      </c>
    </row>
    <row r="377" s="2" customFormat="1" ht="24.15" customHeight="1">
      <c r="A377" s="38"/>
      <c r="B377" s="39"/>
      <c r="C377" s="218" t="s">
        <v>1396</v>
      </c>
      <c r="D377" s="218" t="s">
        <v>156</v>
      </c>
      <c r="E377" s="219" t="s">
        <v>1397</v>
      </c>
      <c r="F377" s="220" t="s">
        <v>1398</v>
      </c>
      <c r="G377" s="221" t="s">
        <v>433</v>
      </c>
      <c r="H377" s="222">
        <v>30</v>
      </c>
      <c r="I377" s="223"/>
      <c r="J377" s="224">
        <f>ROUND(I377*H377,2)</f>
        <v>0</v>
      </c>
      <c r="K377" s="220" t="s">
        <v>1</v>
      </c>
      <c r="L377" s="44"/>
      <c r="M377" s="225" t="s">
        <v>1</v>
      </c>
      <c r="N377" s="226" t="s">
        <v>38</v>
      </c>
      <c r="O377" s="91"/>
      <c r="P377" s="227">
        <f>O377*H377</f>
        <v>0</v>
      </c>
      <c r="Q377" s="227">
        <v>0</v>
      </c>
      <c r="R377" s="227">
        <f>Q377*H377</f>
        <v>0</v>
      </c>
      <c r="S377" s="227">
        <v>0</v>
      </c>
      <c r="T377" s="228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29" t="s">
        <v>247</v>
      </c>
      <c r="AT377" s="229" t="s">
        <v>156</v>
      </c>
      <c r="AU377" s="229" t="s">
        <v>81</v>
      </c>
      <c r="AY377" s="17" t="s">
        <v>154</v>
      </c>
      <c r="BE377" s="230">
        <f>IF(N377="základní",J377,0)</f>
        <v>0</v>
      </c>
      <c r="BF377" s="230">
        <f>IF(N377="snížená",J377,0)</f>
        <v>0</v>
      </c>
      <c r="BG377" s="230">
        <f>IF(N377="zákl. přenesená",J377,0)</f>
        <v>0</v>
      </c>
      <c r="BH377" s="230">
        <f>IF(N377="sníž. přenesená",J377,0)</f>
        <v>0</v>
      </c>
      <c r="BI377" s="230">
        <f>IF(N377="nulová",J377,0)</f>
        <v>0</v>
      </c>
      <c r="BJ377" s="17" t="s">
        <v>81</v>
      </c>
      <c r="BK377" s="230">
        <f>ROUND(I377*H377,2)</f>
        <v>0</v>
      </c>
      <c r="BL377" s="17" t="s">
        <v>247</v>
      </c>
      <c r="BM377" s="229" t="s">
        <v>1399</v>
      </c>
    </row>
    <row r="378" s="2" customFormat="1">
      <c r="A378" s="38"/>
      <c r="B378" s="39"/>
      <c r="C378" s="40"/>
      <c r="D378" s="231" t="s">
        <v>163</v>
      </c>
      <c r="E378" s="40"/>
      <c r="F378" s="232" t="s">
        <v>1398</v>
      </c>
      <c r="G378" s="40"/>
      <c r="H378" s="40"/>
      <c r="I378" s="233"/>
      <c r="J378" s="40"/>
      <c r="K378" s="40"/>
      <c r="L378" s="44"/>
      <c r="M378" s="234"/>
      <c r="N378" s="235"/>
      <c r="O378" s="91"/>
      <c r="P378" s="91"/>
      <c r="Q378" s="91"/>
      <c r="R378" s="91"/>
      <c r="S378" s="91"/>
      <c r="T378" s="92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T378" s="17" t="s">
        <v>163</v>
      </c>
      <c r="AU378" s="17" t="s">
        <v>81</v>
      </c>
    </row>
    <row r="379" s="2" customFormat="1" ht="24.15" customHeight="1">
      <c r="A379" s="38"/>
      <c r="B379" s="39"/>
      <c r="C379" s="218" t="s">
        <v>1201</v>
      </c>
      <c r="D379" s="218" t="s">
        <v>156</v>
      </c>
      <c r="E379" s="219" t="s">
        <v>1400</v>
      </c>
      <c r="F379" s="220" t="s">
        <v>1401</v>
      </c>
      <c r="G379" s="221" t="s">
        <v>433</v>
      </c>
      <c r="H379" s="222">
        <v>42</v>
      </c>
      <c r="I379" s="223"/>
      <c r="J379" s="224">
        <f>ROUND(I379*H379,2)</f>
        <v>0</v>
      </c>
      <c r="K379" s="220" t="s">
        <v>1</v>
      </c>
      <c r="L379" s="44"/>
      <c r="M379" s="225" t="s">
        <v>1</v>
      </c>
      <c r="N379" s="226" t="s">
        <v>38</v>
      </c>
      <c r="O379" s="91"/>
      <c r="P379" s="227">
        <f>O379*H379</f>
        <v>0</v>
      </c>
      <c r="Q379" s="227">
        <v>0</v>
      </c>
      <c r="R379" s="227">
        <f>Q379*H379</f>
        <v>0</v>
      </c>
      <c r="S379" s="227">
        <v>0</v>
      </c>
      <c r="T379" s="228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29" t="s">
        <v>247</v>
      </c>
      <c r="AT379" s="229" t="s">
        <v>156</v>
      </c>
      <c r="AU379" s="229" t="s">
        <v>81</v>
      </c>
      <c r="AY379" s="17" t="s">
        <v>154</v>
      </c>
      <c r="BE379" s="230">
        <f>IF(N379="základní",J379,0)</f>
        <v>0</v>
      </c>
      <c r="BF379" s="230">
        <f>IF(N379="snížená",J379,0)</f>
        <v>0</v>
      </c>
      <c r="BG379" s="230">
        <f>IF(N379="zákl. přenesená",J379,0)</f>
        <v>0</v>
      </c>
      <c r="BH379" s="230">
        <f>IF(N379="sníž. přenesená",J379,0)</f>
        <v>0</v>
      </c>
      <c r="BI379" s="230">
        <f>IF(N379="nulová",J379,0)</f>
        <v>0</v>
      </c>
      <c r="BJ379" s="17" t="s">
        <v>81</v>
      </c>
      <c r="BK379" s="230">
        <f>ROUND(I379*H379,2)</f>
        <v>0</v>
      </c>
      <c r="BL379" s="17" t="s">
        <v>247</v>
      </c>
      <c r="BM379" s="229" t="s">
        <v>1402</v>
      </c>
    </row>
    <row r="380" s="2" customFormat="1">
      <c r="A380" s="38"/>
      <c r="B380" s="39"/>
      <c r="C380" s="40"/>
      <c r="D380" s="231" t="s">
        <v>163</v>
      </c>
      <c r="E380" s="40"/>
      <c r="F380" s="232" t="s">
        <v>1401</v>
      </c>
      <c r="G380" s="40"/>
      <c r="H380" s="40"/>
      <c r="I380" s="233"/>
      <c r="J380" s="40"/>
      <c r="K380" s="40"/>
      <c r="L380" s="44"/>
      <c r="M380" s="234"/>
      <c r="N380" s="235"/>
      <c r="O380" s="91"/>
      <c r="P380" s="91"/>
      <c r="Q380" s="91"/>
      <c r="R380" s="91"/>
      <c r="S380" s="91"/>
      <c r="T380" s="92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T380" s="17" t="s">
        <v>163</v>
      </c>
      <c r="AU380" s="17" t="s">
        <v>81</v>
      </c>
    </row>
    <row r="381" s="2" customFormat="1" ht="24.15" customHeight="1">
      <c r="A381" s="38"/>
      <c r="B381" s="39"/>
      <c r="C381" s="258" t="s">
        <v>1403</v>
      </c>
      <c r="D381" s="258" t="s">
        <v>248</v>
      </c>
      <c r="E381" s="259" t="s">
        <v>1404</v>
      </c>
      <c r="F381" s="260" t="s">
        <v>1405</v>
      </c>
      <c r="G381" s="261" t="s">
        <v>649</v>
      </c>
      <c r="H381" s="262">
        <v>18</v>
      </c>
      <c r="I381" s="263"/>
      <c r="J381" s="264">
        <f>ROUND(I381*H381,2)</f>
        <v>0</v>
      </c>
      <c r="K381" s="260" t="s">
        <v>1</v>
      </c>
      <c r="L381" s="265"/>
      <c r="M381" s="266" t="s">
        <v>1</v>
      </c>
      <c r="N381" s="267" t="s">
        <v>38</v>
      </c>
      <c r="O381" s="91"/>
      <c r="P381" s="227">
        <f>O381*H381</f>
        <v>0</v>
      </c>
      <c r="Q381" s="227">
        <v>0</v>
      </c>
      <c r="R381" s="227">
        <f>Q381*H381</f>
        <v>0</v>
      </c>
      <c r="S381" s="227">
        <v>0</v>
      </c>
      <c r="T381" s="228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29" t="s">
        <v>335</v>
      </c>
      <c r="AT381" s="229" t="s">
        <v>248</v>
      </c>
      <c r="AU381" s="229" t="s">
        <v>81</v>
      </c>
      <c r="AY381" s="17" t="s">
        <v>154</v>
      </c>
      <c r="BE381" s="230">
        <f>IF(N381="základní",J381,0)</f>
        <v>0</v>
      </c>
      <c r="BF381" s="230">
        <f>IF(N381="snížená",J381,0)</f>
        <v>0</v>
      </c>
      <c r="BG381" s="230">
        <f>IF(N381="zákl. přenesená",J381,0)</f>
        <v>0</v>
      </c>
      <c r="BH381" s="230">
        <f>IF(N381="sníž. přenesená",J381,0)</f>
        <v>0</v>
      </c>
      <c r="BI381" s="230">
        <f>IF(N381="nulová",J381,0)</f>
        <v>0</v>
      </c>
      <c r="BJ381" s="17" t="s">
        <v>81</v>
      </c>
      <c r="BK381" s="230">
        <f>ROUND(I381*H381,2)</f>
        <v>0</v>
      </c>
      <c r="BL381" s="17" t="s">
        <v>247</v>
      </c>
      <c r="BM381" s="229" t="s">
        <v>1406</v>
      </c>
    </row>
    <row r="382" s="2" customFormat="1">
      <c r="A382" s="38"/>
      <c r="B382" s="39"/>
      <c r="C382" s="40"/>
      <c r="D382" s="231" t="s">
        <v>163</v>
      </c>
      <c r="E382" s="40"/>
      <c r="F382" s="232" t="s">
        <v>1405</v>
      </c>
      <c r="G382" s="40"/>
      <c r="H382" s="40"/>
      <c r="I382" s="233"/>
      <c r="J382" s="40"/>
      <c r="K382" s="40"/>
      <c r="L382" s="44"/>
      <c r="M382" s="234"/>
      <c r="N382" s="235"/>
      <c r="O382" s="91"/>
      <c r="P382" s="91"/>
      <c r="Q382" s="91"/>
      <c r="R382" s="91"/>
      <c r="S382" s="91"/>
      <c r="T382" s="92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T382" s="17" t="s">
        <v>163</v>
      </c>
      <c r="AU382" s="17" t="s">
        <v>81</v>
      </c>
    </row>
    <row r="383" s="2" customFormat="1" ht="24.15" customHeight="1">
      <c r="A383" s="38"/>
      <c r="B383" s="39"/>
      <c r="C383" s="258" t="s">
        <v>1206</v>
      </c>
      <c r="D383" s="258" t="s">
        <v>248</v>
      </c>
      <c r="E383" s="259" t="s">
        <v>1407</v>
      </c>
      <c r="F383" s="260" t="s">
        <v>1408</v>
      </c>
      <c r="G383" s="261" t="s">
        <v>649</v>
      </c>
      <c r="H383" s="262">
        <v>20</v>
      </c>
      <c r="I383" s="263"/>
      <c r="J383" s="264">
        <f>ROUND(I383*H383,2)</f>
        <v>0</v>
      </c>
      <c r="K383" s="260" t="s">
        <v>1</v>
      </c>
      <c r="L383" s="265"/>
      <c r="M383" s="266" t="s">
        <v>1</v>
      </c>
      <c r="N383" s="267" t="s">
        <v>38</v>
      </c>
      <c r="O383" s="91"/>
      <c r="P383" s="227">
        <f>O383*H383</f>
        <v>0</v>
      </c>
      <c r="Q383" s="227">
        <v>0</v>
      </c>
      <c r="R383" s="227">
        <f>Q383*H383</f>
        <v>0</v>
      </c>
      <c r="S383" s="227">
        <v>0</v>
      </c>
      <c r="T383" s="228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29" t="s">
        <v>335</v>
      </c>
      <c r="AT383" s="229" t="s">
        <v>248</v>
      </c>
      <c r="AU383" s="229" t="s">
        <v>81</v>
      </c>
      <c r="AY383" s="17" t="s">
        <v>154</v>
      </c>
      <c r="BE383" s="230">
        <f>IF(N383="základní",J383,0)</f>
        <v>0</v>
      </c>
      <c r="BF383" s="230">
        <f>IF(N383="snížená",J383,0)</f>
        <v>0</v>
      </c>
      <c r="BG383" s="230">
        <f>IF(N383="zákl. přenesená",J383,0)</f>
        <v>0</v>
      </c>
      <c r="BH383" s="230">
        <f>IF(N383="sníž. přenesená",J383,0)</f>
        <v>0</v>
      </c>
      <c r="BI383" s="230">
        <f>IF(N383="nulová",J383,0)</f>
        <v>0</v>
      </c>
      <c r="BJ383" s="17" t="s">
        <v>81</v>
      </c>
      <c r="BK383" s="230">
        <f>ROUND(I383*H383,2)</f>
        <v>0</v>
      </c>
      <c r="BL383" s="17" t="s">
        <v>247</v>
      </c>
      <c r="BM383" s="229" t="s">
        <v>1409</v>
      </c>
    </row>
    <row r="384" s="2" customFormat="1">
      <c r="A384" s="38"/>
      <c r="B384" s="39"/>
      <c r="C384" s="40"/>
      <c r="D384" s="231" t="s">
        <v>163</v>
      </c>
      <c r="E384" s="40"/>
      <c r="F384" s="232" t="s">
        <v>1408</v>
      </c>
      <c r="G384" s="40"/>
      <c r="H384" s="40"/>
      <c r="I384" s="233"/>
      <c r="J384" s="40"/>
      <c r="K384" s="40"/>
      <c r="L384" s="44"/>
      <c r="M384" s="234"/>
      <c r="N384" s="235"/>
      <c r="O384" s="91"/>
      <c r="P384" s="91"/>
      <c r="Q384" s="91"/>
      <c r="R384" s="91"/>
      <c r="S384" s="91"/>
      <c r="T384" s="92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T384" s="17" t="s">
        <v>163</v>
      </c>
      <c r="AU384" s="17" t="s">
        <v>81</v>
      </c>
    </row>
    <row r="385" s="2" customFormat="1" ht="16.5" customHeight="1">
      <c r="A385" s="38"/>
      <c r="B385" s="39"/>
      <c r="C385" s="258" t="s">
        <v>1410</v>
      </c>
      <c r="D385" s="258" t="s">
        <v>248</v>
      </c>
      <c r="E385" s="259" t="s">
        <v>1411</v>
      </c>
      <c r="F385" s="260" t="s">
        <v>1412</v>
      </c>
      <c r="G385" s="261" t="s">
        <v>649</v>
      </c>
      <c r="H385" s="262">
        <v>12</v>
      </c>
      <c r="I385" s="263"/>
      <c r="J385" s="264">
        <f>ROUND(I385*H385,2)</f>
        <v>0</v>
      </c>
      <c r="K385" s="260" t="s">
        <v>1</v>
      </c>
      <c r="L385" s="265"/>
      <c r="M385" s="266" t="s">
        <v>1</v>
      </c>
      <c r="N385" s="267" t="s">
        <v>38</v>
      </c>
      <c r="O385" s="91"/>
      <c r="P385" s="227">
        <f>O385*H385</f>
        <v>0</v>
      </c>
      <c r="Q385" s="227">
        <v>0</v>
      </c>
      <c r="R385" s="227">
        <f>Q385*H385</f>
        <v>0</v>
      </c>
      <c r="S385" s="227">
        <v>0</v>
      </c>
      <c r="T385" s="228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29" t="s">
        <v>335</v>
      </c>
      <c r="AT385" s="229" t="s">
        <v>248</v>
      </c>
      <c r="AU385" s="229" t="s">
        <v>81</v>
      </c>
      <c r="AY385" s="17" t="s">
        <v>154</v>
      </c>
      <c r="BE385" s="230">
        <f>IF(N385="základní",J385,0)</f>
        <v>0</v>
      </c>
      <c r="BF385" s="230">
        <f>IF(N385="snížená",J385,0)</f>
        <v>0</v>
      </c>
      <c r="BG385" s="230">
        <f>IF(N385="zákl. přenesená",J385,0)</f>
        <v>0</v>
      </c>
      <c r="BH385" s="230">
        <f>IF(N385="sníž. přenesená",J385,0)</f>
        <v>0</v>
      </c>
      <c r="BI385" s="230">
        <f>IF(N385="nulová",J385,0)</f>
        <v>0</v>
      </c>
      <c r="BJ385" s="17" t="s">
        <v>81</v>
      </c>
      <c r="BK385" s="230">
        <f>ROUND(I385*H385,2)</f>
        <v>0</v>
      </c>
      <c r="BL385" s="17" t="s">
        <v>247</v>
      </c>
      <c r="BM385" s="229" t="s">
        <v>1413</v>
      </c>
    </row>
    <row r="386" s="2" customFormat="1">
      <c r="A386" s="38"/>
      <c r="B386" s="39"/>
      <c r="C386" s="40"/>
      <c r="D386" s="231" t="s">
        <v>163</v>
      </c>
      <c r="E386" s="40"/>
      <c r="F386" s="232" t="s">
        <v>1412</v>
      </c>
      <c r="G386" s="40"/>
      <c r="H386" s="40"/>
      <c r="I386" s="233"/>
      <c r="J386" s="40"/>
      <c r="K386" s="40"/>
      <c r="L386" s="44"/>
      <c r="M386" s="234"/>
      <c r="N386" s="235"/>
      <c r="O386" s="91"/>
      <c r="P386" s="91"/>
      <c r="Q386" s="91"/>
      <c r="R386" s="91"/>
      <c r="S386" s="91"/>
      <c r="T386" s="92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T386" s="17" t="s">
        <v>163</v>
      </c>
      <c r="AU386" s="17" t="s">
        <v>81</v>
      </c>
    </row>
    <row r="387" s="2" customFormat="1" ht="16.5" customHeight="1">
      <c r="A387" s="38"/>
      <c r="B387" s="39"/>
      <c r="C387" s="258" t="s">
        <v>1209</v>
      </c>
      <c r="D387" s="258" t="s">
        <v>248</v>
      </c>
      <c r="E387" s="259" t="s">
        <v>1414</v>
      </c>
      <c r="F387" s="260" t="s">
        <v>1415</v>
      </c>
      <c r="G387" s="261" t="s">
        <v>649</v>
      </c>
      <c r="H387" s="262">
        <v>14</v>
      </c>
      <c r="I387" s="263"/>
      <c r="J387" s="264">
        <f>ROUND(I387*H387,2)</f>
        <v>0</v>
      </c>
      <c r="K387" s="260" t="s">
        <v>1</v>
      </c>
      <c r="L387" s="265"/>
      <c r="M387" s="266" t="s">
        <v>1</v>
      </c>
      <c r="N387" s="267" t="s">
        <v>38</v>
      </c>
      <c r="O387" s="91"/>
      <c r="P387" s="227">
        <f>O387*H387</f>
        <v>0</v>
      </c>
      <c r="Q387" s="227">
        <v>0</v>
      </c>
      <c r="R387" s="227">
        <f>Q387*H387</f>
        <v>0</v>
      </c>
      <c r="S387" s="227">
        <v>0</v>
      </c>
      <c r="T387" s="228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29" t="s">
        <v>335</v>
      </c>
      <c r="AT387" s="229" t="s">
        <v>248</v>
      </c>
      <c r="AU387" s="229" t="s">
        <v>81</v>
      </c>
      <c r="AY387" s="17" t="s">
        <v>154</v>
      </c>
      <c r="BE387" s="230">
        <f>IF(N387="základní",J387,0)</f>
        <v>0</v>
      </c>
      <c r="BF387" s="230">
        <f>IF(N387="snížená",J387,0)</f>
        <v>0</v>
      </c>
      <c r="BG387" s="230">
        <f>IF(N387="zákl. přenesená",J387,0)</f>
        <v>0</v>
      </c>
      <c r="BH387" s="230">
        <f>IF(N387="sníž. přenesená",J387,0)</f>
        <v>0</v>
      </c>
      <c r="BI387" s="230">
        <f>IF(N387="nulová",J387,0)</f>
        <v>0</v>
      </c>
      <c r="BJ387" s="17" t="s">
        <v>81</v>
      </c>
      <c r="BK387" s="230">
        <f>ROUND(I387*H387,2)</f>
        <v>0</v>
      </c>
      <c r="BL387" s="17" t="s">
        <v>247</v>
      </c>
      <c r="BM387" s="229" t="s">
        <v>1416</v>
      </c>
    </row>
    <row r="388" s="2" customFormat="1">
      <c r="A388" s="38"/>
      <c r="B388" s="39"/>
      <c r="C388" s="40"/>
      <c r="D388" s="231" t="s">
        <v>163</v>
      </c>
      <c r="E388" s="40"/>
      <c r="F388" s="232" t="s">
        <v>1415</v>
      </c>
      <c r="G388" s="40"/>
      <c r="H388" s="40"/>
      <c r="I388" s="233"/>
      <c r="J388" s="40"/>
      <c r="K388" s="40"/>
      <c r="L388" s="44"/>
      <c r="M388" s="234"/>
      <c r="N388" s="235"/>
      <c r="O388" s="91"/>
      <c r="P388" s="91"/>
      <c r="Q388" s="91"/>
      <c r="R388" s="91"/>
      <c r="S388" s="91"/>
      <c r="T388" s="92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T388" s="17" t="s">
        <v>163</v>
      </c>
      <c r="AU388" s="17" t="s">
        <v>81</v>
      </c>
    </row>
    <row r="389" s="2" customFormat="1" ht="16.5" customHeight="1">
      <c r="A389" s="38"/>
      <c r="B389" s="39"/>
      <c r="C389" s="258" t="s">
        <v>1417</v>
      </c>
      <c r="D389" s="258" t="s">
        <v>248</v>
      </c>
      <c r="E389" s="259" t="s">
        <v>1418</v>
      </c>
      <c r="F389" s="260" t="s">
        <v>1419</v>
      </c>
      <c r="G389" s="261" t="s">
        <v>649</v>
      </c>
      <c r="H389" s="262">
        <v>2</v>
      </c>
      <c r="I389" s="263"/>
      <c r="J389" s="264">
        <f>ROUND(I389*H389,2)</f>
        <v>0</v>
      </c>
      <c r="K389" s="260" t="s">
        <v>1</v>
      </c>
      <c r="L389" s="265"/>
      <c r="M389" s="266" t="s">
        <v>1</v>
      </c>
      <c r="N389" s="267" t="s">
        <v>38</v>
      </c>
      <c r="O389" s="91"/>
      <c r="P389" s="227">
        <f>O389*H389</f>
        <v>0</v>
      </c>
      <c r="Q389" s="227">
        <v>0</v>
      </c>
      <c r="R389" s="227">
        <f>Q389*H389</f>
        <v>0</v>
      </c>
      <c r="S389" s="227">
        <v>0</v>
      </c>
      <c r="T389" s="228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29" t="s">
        <v>335</v>
      </c>
      <c r="AT389" s="229" t="s">
        <v>248</v>
      </c>
      <c r="AU389" s="229" t="s">
        <v>81</v>
      </c>
      <c r="AY389" s="17" t="s">
        <v>154</v>
      </c>
      <c r="BE389" s="230">
        <f>IF(N389="základní",J389,0)</f>
        <v>0</v>
      </c>
      <c r="BF389" s="230">
        <f>IF(N389="snížená",J389,0)</f>
        <v>0</v>
      </c>
      <c r="BG389" s="230">
        <f>IF(N389="zákl. přenesená",J389,0)</f>
        <v>0</v>
      </c>
      <c r="BH389" s="230">
        <f>IF(N389="sníž. přenesená",J389,0)</f>
        <v>0</v>
      </c>
      <c r="BI389" s="230">
        <f>IF(N389="nulová",J389,0)</f>
        <v>0</v>
      </c>
      <c r="BJ389" s="17" t="s">
        <v>81</v>
      </c>
      <c r="BK389" s="230">
        <f>ROUND(I389*H389,2)</f>
        <v>0</v>
      </c>
      <c r="BL389" s="17" t="s">
        <v>247</v>
      </c>
      <c r="BM389" s="229" t="s">
        <v>1420</v>
      </c>
    </row>
    <row r="390" s="2" customFormat="1">
      <c r="A390" s="38"/>
      <c r="B390" s="39"/>
      <c r="C390" s="40"/>
      <c r="D390" s="231" t="s">
        <v>163</v>
      </c>
      <c r="E390" s="40"/>
      <c r="F390" s="232" t="s">
        <v>1419</v>
      </c>
      <c r="G390" s="40"/>
      <c r="H390" s="40"/>
      <c r="I390" s="233"/>
      <c r="J390" s="40"/>
      <c r="K390" s="40"/>
      <c r="L390" s="44"/>
      <c r="M390" s="234"/>
      <c r="N390" s="235"/>
      <c r="O390" s="91"/>
      <c r="P390" s="91"/>
      <c r="Q390" s="91"/>
      <c r="R390" s="91"/>
      <c r="S390" s="91"/>
      <c r="T390" s="92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T390" s="17" t="s">
        <v>163</v>
      </c>
      <c r="AU390" s="17" t="s">
        <v>81</v>
      </c>
    </row>
    <row r="391" s="2" customFormat="1" ht="16.5" customHeight="1">
      <c r="A391" s="38"/>
      <c r="B391" s="39"/>
      <c r="C391" s="258" t="s">
        <v>1212</v>
      </c>
      <c r="D391" s="258" t="s">
        <v>248</v>
      </c>
      <c r="E391" s="259" t="s">
        <v>1421</v>
      </c>
      <c r="F391" s="260" t="s">
        <v>1422</v>
      </c>
      <c r="G391" s="261" t="s">
        <v>649</v>
      </c>
      <c r="H391" s="262">
        <v>8</v>
      </c>
      <c r="I391" s="263"/>
      <c r="J391" s="264">
        <f>ROUND(I391*H391,2)</f>
        <v>0</v>
      </c>
      <c r="K391" s="260" t="s">
        <v>1</v>
      </c>
      <c r="L391" s="265"/>
      <c r="M391" s="266" t="s">
        <v>1</v>
      </c>
      <c r="N391" s="267" t="s">
        <v>38</v>
      </c>
      <c r="O391" s="91"/>
      <c r="P391" s="227">
        <f>O391*H391</f>
        <v>0</v>
      </c>
      <c r="Q391" s="227">
        <v>0</v>
      </c>
      <c r="R391" s="227">
        <f>Q391*H391</f>
        <v>0</v>
      </c>
      <c r="S391" s="227">
        <v>0</v>
      </c>
      <c r="T391" s="228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29" t="s">
        <v>335</v>
      </c>
      <c r="AT391" s="229" t="s">
        <v>248</v>
      </c>
      <c r="AU391" s="229" t="s">
        <v>81</v>
      </c>
      <c r="AY391" s="17" t="s">
        <v>154</v>
      </c>
      <c r="BE391" s="230">
        <f>IF(N391="základní",J391,0)</f>
        <v>0</v>
      </c>
      <c r="BF391" s="230">
        <f>IF(N391="snížená",J391,0)</f>
        <v>0</v>
      </c>
      <c r="BG391" s="230">
        <f>IF(N391="zákl. přenesená",J391,0)</f>
        <v>0</v>
      </c>
      <c r="BH391" s="230">
        <f>IF(N391="sníž. přenesená",J391,0)</f>
        <v>0</v>
      </c>
      <c r="BI391" s="230">
        <f>IF(N391="nulová",J391,0)</f>
        <v>0</v>
      </c>
      <c r="BJ391" s="17" t="s">
        <v>81</v>
      </c>
      <c r="BK391" s="230">
        <f>ROUND(I391*H391,2)</f>
        <v>0</v>
      </c>
      <c r="BL391" s="17" t="s">
        <v>247</v>
      </c>
      <c r="BM391" s="229" t="s">
        <v>1423</v>
      </c>
    </row>
    <row r="392" s="2" customFormat="1">
      <c r="A392" s="38"/>
      <c r="B392" s="39"/>
      <c r="C392" s="40"/>
      <c r="D392" s="231" t="s">
        <v>163</v>
      </c>
      <c r="E392" s="40"/>
      <c r="F392" s="232" t="s">
        <v>1422</v>
      </c>
      <c r="G392" s="40"/>
      <c r="H392" s="40"/>
      <c r="I392" s="233"/>
      <c r="J392" s="40"/>
      <c r="K392" s="40"/>
      <c r="L392" s="44"/>
      <c r="M392" s="234"/>
      <c r="N392" s="235"/>
      <c r="O392" s="91"/>
      <c r="P392" s="91"/>
      <c r="Q392" s="91"/>
      <c r="R392" s="91"/>
      <c r="S392" s="91"/>
      <c r="T392" s="92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T392" s="17" t="s">
        <v>163</v>
      </c>
      <c r="AU392" s="17" t="s">
        <v>81</v>
      </c>
    </row>
    <row r="393" s="2" customFormat="1" ht="21.75" customHeight="1">
      <c r="A393" s="38"/>
      <c r="B393" s="39"/>
      <c r="C393" s="258" t="s">
        <v>1424</v>
      </c>
      <c r="D393" s="258" t="s">
        <v>248</v>
      </c>
      <c r="E393" s="259" t="s">
        <v>1425</v>
      </c>
      <c r="F393" s="260" t="s">
        <v>1426</v>
      </c>
      <c r="G393" s="261" t="s">
        <v>649</v>
      </c>
      <c r="H393" s="262">
        <v>10</v>
      </c>
      <c r="I393" s="263"/>
      <c r="J393" s="264">
        <f>ROUND(I393*H393,2)</f>
        <v>0</v>
      </c>
      <c r="K393" s="260" t="s">
        <v>1</v>
      </c>
      <c r="L393" s="265"/>
      <c r="M393" s="266" t="s">
        <v>1</v>
      </c>
      <c r="N393" s="267" t="s">
        <v>38</v>
      </c>
      <c r="O393" s="91"/>
      <c r="P393" s="227">
        <f>O393*H393</f>
        <v>0</v>
      </c>
      <c r="Q393" s="227">
        <v>0</v>
      </c>
      <c r="R393" s="227">
        <f>Q393*H393</f>
        <v>0</v>
      </c>
      <c r="S393" s="227">
        <v>0</v>
      </c>
      <c r="T393" s="228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29" t="s">
        <v>335</v>
      </c>
      <c r="AT393" s="229" t="s">
        <v>248</v>
      </c>
      <c r="AU393" s="229" t="s">
        <v>81</v>
      </c>
      <c r="AY393" s="17" t="s">
        <v>154</v>
      </c>
      <c r="BE393" s="230">
        <f>IF(N393="základní",J393,0)</f>
        <v>0</v>
      </c>
      <c r="BF393" s="230">
        <f>IF(N393="snížená",J393,0)</f>
        <v>0</v>
      </c>
      <c r="BG393" s="230">
        <f>IF(N393="zákl. přenesená",J393,0)</f>
        <v>0</v>
      </c>
      <c r="BH393" s="230">
        <f>IF(N393="sníž. přenesená",J393,0)</f>
        <v>0</v>
      </c>
      <c r="BI393" s="230">
        <f>IF(N393="nulová",J393,0)</f>
        <v>0</v>
      </c>
      <c r="BJ393" s="17" t="s">
        <v>81</v>
      </c>
      <c r="BK393" s="230">
        <f>ROUND(I393*H393,2)</f>
        <v>0</v>
      </c>
      <c r="BL393" s="17" t="s">
        <v>247</v>
      </c>
      <c r="BM393" s="229" t="s">
        <v>1427</v>
      </c>
    </row>
    <row r="394" s="2" customFormat="1">
      <c r="A394" s="38"/>
      <c r="B394" s="39"/>
      <c r="C394" s="40"/>
      <c r="D394" s="231" t="s">
        <v>163</v>
      </c>
      <c r="E394" s="40"/>
      <c r="F394" s="232" t="s">
        <v>1426</v>
      </c>
      <c r="G394" s="40"/>
      <c r="H394" s="40"/>
      <c r="I394" s="233"/>
      <c r="J394" s="40"/>
      <c r="K394" s="40"/>
      <c r="L394" s="44"/>
      <c r="M394" s="234"/>
      <c r="N394" s="235"/>
      <c r="O394" s="91"/>
      <c r="P394" s="91"/>
      <c r="Q394" s="91"/>
      <c r="R394" s="91"/>
      <c r="S394" s="91"/>
      <c r="T394" s="92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T394" s="17" t="s">
        <v>163</v>
      </c>
      <c r="AU394" s="17" t="s">
        <v>81</v>
      </c>
    </row>
    <row r="395" s="2" customFormat="1" ht="21.75" customHeight="1">
      <c r="A395" s="38"/>
      <c r="B395" s="39"/>
      <c r="C395" s="258" t="s">
        <v>1215</v>
      </c>
      <c r="D395" s="258" t="s">
        <v>248</v>
      </c>
      <c r="E395" s="259" t="s">
        <v>1428</v>
      </c>
      <c r="F395" s="260" t="s">
        <v>1429</v>
      </c>
      <c r="G395" s="261" t="s">
        <v>649</v>
      </c>
      <c r="H395" s="262">
        <v>24</v>
      </c>
      <c r="I395" s="263"/>
      <c r="J395" s="264">
        <f>ROUND(I395*H395,2)</f>
        <v>0</v>
      </c>
      <c r="K395" s="260" t="s">
        <v>1</v>
      </c>
      <c r="L395" s="265"/>
      <c r="M395" s="266" t="s">
        <v>1</v>
      </c>
      <c r="N395" s="267" t="s">
        <v>38</v>
      </c>
      <c r="O395" s="91"/>
      <c r="P395" s="227">
        <f>O395*H395</f>
        <v>0</v>
      </c>
      <c r="Q395" s="227">
        <v>0</v>
      </c>
      <c r="R395" s="227">
        <f>Q395*H395</f>
        <v>0</v>
      </c>
      <c r="S395" s="227">
        <v>0</v>
      </c>
      <c r="T395" s="228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29" t="s">
        <v>335</v>
      </c>
      <c r="AT395" s="229" t="s">
        <v>248</v>
      </c>
      <c r="AU395" s="229" t="s">
        <v>81</v>
      </c>
      <c r="AY395" s="17" t="s">
        <v>154</v>
      </c>
      <c r="BE395" s="230">
        <f>IF(N395="základní",J395,0)</f>
        <v>0</v>
      </c>
      <c r="BF395" s="230">
        <f>IF(N395="snížená",J395,0)</f>
        <v>0</v>
      </c>
      <c r="BG395" s="230">
        <f>IF(N395="zákl. přenesená",J395,0)</f>
        <v>0</v>
      </c>
      <c r="BH395" s="230">
        <f>IF(N395="sníž. přenesená",J395,0)</f>
        <v>0</v>
      </c>
      <c r="BI395" s="230">
        <f>IF(N395="nulová",J395,0)</f>
        <v>0</v>
      </c>
      <c r="BJ395" s="17" t="s">
        <v>81</v>
      </c>
      <c r="BK395" s="230">
        <f>ROUND(I395*H395,2)</f>
        <v>0</v>
      </c>
      <c r="BL395" s="17" t="s">
        <v>247</v>
      </c>
      <c r="BM395" s="229" t="s">
        <v>1430</v>
      </c>
    </row>
    <row r="396" s="2" customFormat="1">
      <c r="A396" s="38"/>
      <c r="B396" s="39"/>
      <c r="C396" s="40"/>
      <c r="D396" s="231" t="s">
        <v>163</v>
      </c>
      <c r="E396" s="40"/>
      <c r="F396" s="232" t="s">
        <v>1429</v>
      </c>
      <c r="G396" s="40"/>
      <c r="H396" s="40"/>
      <c r="I396" s="233"/>
      <c r="J396" s="40"/>
      <c r="K396" s="40"/>
      <c r="L396" s="44"/>
      <c r="M396" s="234"/>
      <c r="N396" s="235"/>
      <c r="O396" s="91"/>
      <c r="P396" s="91"/>
      <c r="Q396" s="91"/>
      <c r="R396" s="91"/>
      <c r="S396" s="91"/>
      <c r="T396" s="92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T396" s="17" t="s">
        <v>163</v>
      </c>
      <c r="AU396" s="17" t="s">
        <v>81</v>
      </c>
    </row>
    <row r="397" s="2" customFormat="1" ht="21.75" customHeight="1">
      <c r="A397" s="38"/>
      <c r="B397" s="39"/>
      <c r="C397" s="218" t="s">
        <v>1431</v>
      </c>
      <c r="D397" s="218" t="s">
        <v>156</v>
      </c>
      <c r="E397" s="219" t="s">
        <v>1432</v>
      </c>
      <c r="F397" s="220" t="s">
        <v>1433</v>
      </c>
      <c r="G397" s="221" t="s">
        <v>433</v>
      </c>
      <c r="H397" s="222">
        <v>168</v>
      </c>
      <c r="I397" s="223"/>
      <c r="J397" s="224">
        <f>ROUND(I397*H397,2)</f>
        <v>0</v>
      </c>
      <c r="K397" s="220" t="s">
        <v>1</v>
      </c>
      <c r="L397" s="44"/>
      <c r="M397" s="225" t="s">
        <v>1</v>
      </c>
      <c r="N397" s="226" t="s">
        <v>38</v>
      </c>
      <c r="O397" s="91"/>
      <c r="P397" s="227">
        <f>O397*H397</f>
        <v>0</v>
      </c>
      <c r="Q397" s="227">
        <v>0</v>
      </c>
      <c r="R397" s="227">
        <f>Q397*H397</f>
        <v>0</v>
      </c>
      <c r="S397" s="227">
        <v>0</v>
      </c>
      <c r="T397" s="228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29" t="s">
        <v>247</v>
      </c>
      <c r="AT397" s="229" t="s">
        <v>156</v>
      </c>
      <c r="AU397" s="229" t="s">
        <v>81</v>
      </c>
      <c r="AY397" s="17" t="s">
        <v>154</v>
      </c>
      <c r="BE397" s="230">
        <f>IF(N397="základní",J397,0)</f>
        <v>0</v>
      </c>
      <c r="BF397" s="230">
        <f>IF(N397="snížená",J397,0)</f>
        <v>0</v>
      </c>
      <c r="BG397" s="230">
        <f>IF(N397="zákl. přenesená",J397,0)</f>
        <v>0</v>
      </c>
      <c r="BH397" s="230">
        <f>IF(N397="sníž. přenesená",J397,0)</f>
        <v>0</v>
      </c>
      <c r="BI397" s="230">
        <f>IF(N397="nulová",J397,0)</f>
        <v>0</v>
      </c>
      <c r="BJ397" s="17" t="s">
        <v>81</v>
      </c>
      <c r="BK397" s="230">
        <f>ROUND(I397*H397,2)</f>
        <v>0</v>
      </c>
      <c r="BL397" s="17" t="s">
        <v>247</v>
      </c>
      <c r="BM397" s="229" t="s">
        <v>1434</v>
      </c>
    </row>
    <row r="398" s="2" customFormat="1">
      <c r="A398" s="38"/>
      <c r="B398" s="39"/>
      <c r="C398" s="40"/>
      <c r="D398" s="231" t="s">
        <v>163</v>
      </c>
      <c r="E398" s="40"/>
      <c r="F398" s="232" t="s">
        <v>1433</v>
      </c>
      <c r="G398" s="40"/>
      <c r="H398" s="40"/>
      <c r="I398" s="233"/>
      <c r="J398" s="40"/>
      <c r="K398" s="40"/>
      <c r="L398" s="44"/>
      <c r="M398" s="234"/>
      <c r="N398" s="235"/>
      <c r="O398" s="91"/>
      <c r="P398" s="91"/>
      <c r="Q398" s="91"/>
      <c r="R398" s="91"/>
      <c r="S398" s="91"/>
      <c r="T398" s="92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T398" s="17" t="s">
        <v>163</v>
      </c>
      <c r="AU398" s="17" t="s">
        <v>81</v>
      </c>
    </row>
    <row r="399" s="2" customFormat="1" ht="24.15" customHeight="1">
      <c r="A399" s="38"/>
      <c r="B399" s="39"/>
      <c r="C399" s="218" t="s">
        <v>1218</v>
      </c>
      <c r="D399" s="218" t="s">
        <v>156</v>
      </c>
      <c r="E399" s="219" t="s">
        <v>1435</v>
      </c>
      <c r="F399" s="220" t="s">
        <v>1436</v>
      </c>
      <c r="G399" s="221" t="s">
        <v>433</v>
      </c>
      <c r="H399" s="222">
        <v>54</v>
      </c>
      <c r="I399" s="223"/>
      <c r="J399" s="224">
        <f>ROUND(I399*H399,2)</f>
        <v>0</v>
      </c>
      <c r="K399" s="220" t="s">
        <v>1</v>
      </c>
      <c r="L399" s="44"/>
      <c r="M399" s="225" t="s">
        <v>1</v>
      </c>
      <c r="N399" s="226" t="s">
        <v>38</v>
      </c>
      <c r="O399" s="91"/>
      <c r="P399" s="227">
        <f>O399*H399</f>
        <v>0</v>
      </c>
      <c r="Q399" s="227">
        <v>0</v>
      </c>
      <c r="R399" s="227">
        <f>Q399*H399</f>
        <v>0</v>
      </c>
      <c r="S399" s="227">
        <v>0</v>
      </c>
      <c r="T399" s="228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29" t="s">
        <v>247</v>
      </c>
      <c r="AT399" s="229" t="s">
        <v>156</v>
      </c>
      <c r="AU399" s="229" t="s">
        <v>81</v>
      </c>
      <c r="AY399" s="17" t="s">
        <v>154</v>
      </c>
      <c r="BE399" s="230">
        <f>IF(N399="základní",J399,0)</f>
        <v>0</v>
      </c>
      <c r="BF399" s="230">
        <f>IF(N399="snížená",J399,0)</f>
        <v>0</v>
      </c>
      <c r="BG399" s="230">
        <f>IF(N399="zákl. přenesená",J399,0)</f>
        <v>0</v>
      </c>
      <c r="BH399" s="230">
        <f>IF(N399="sníž. přenesená",J399,0)</f>
        <v>0</v>
      </c>
      <c r="BI399" s="230">
        <f>IF(N399="nulová",J399,0)</f>
        <v>0</v>
      </c>
      <c r="BJ399" s="17" t="s">
        <v>81</v>
      </c>
      <c r="BK399" s="230">
        <f>ROUND(I399*H399,2)</f>
        <v>0</v>
      </c>
      <c r="BL399" s="17" t="s">
        <v>247</v>
      </c>
      <c r="BM399" s="229" t="s">
        <v>1437</v>
      </c>
    </row>
    <row r="400" s="2" customFormat="1">
      <c r="A400" s="38"/>
      <c r="B400" s="39"/>
      <c r="C400" s="40"/>
      <c r="D400" s="231" t="s">
        <v>163</v>
      </c>
      <c r="E400" s="40"/>
      <c r="F400" s="232" t="s">
        <v>1436</v>
      </c>
      <c r="G400" s="40"/>
      <c r="H400" s="40"/>
      <c r="I400" s="233"/>
      <c r="J400" s="40"/>
      <c r="K400" s="40"/>
      <c r="L400" s="44"/>
      <c r="M400" s="234"/>
      <c r="N400" s="235"/>
      <c r="O400" s="91"/>
      <c r="P400" s="91"/>
      <c r="Q400" s="91"/>
      <c r="R400" s="91"/>
      <c r="S400" s="91"/>
      <c r="T400" s="92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T400" s="17" t="s">
        <v>163</v>
      </c>
      <c r="AU400" s="17" t="s">
        <v>81</v>
      </c>
    </row>
    <row r="401" s="2" customFormat="1" ht="24.15" customHeight="1">
      <c r="A401" s="38"/>
      <c r="B401" s="39"/>
      <c r="C401" s="218" t="s">
        <v>1438</v>
      </c>
      <c r="D401" s="218" t="s">
        <v>156</v>
      </c>
      <c r="E401" s="219" t="s">
        <v>1439</v>
      </c>
      <c r="F401" s="220" t="s">
        <v>1440</v>
      </c>
      <c r="G401" s="221" t="s">
        <v>433</v>
      </c>
      <c r="H401" s="222">
        <v>36</v>
      </c>
      <c r="I401" s="223"/>
      <c r="J401" s="224">
        <f>ROUND(I401*H401,2)</f>
        <v>0</v>
      </c>
      <c r="K401" s="220" t="s">
        <v>1</v>
      </c>
      <c r="L401" s="44"/>
      <c r="M401" s="225" t="s">
        <v>1</v>
      </c>
      <c r="N401" s="226" t="s">
        <v>38</v>
      </c>
      <c r="O401" s="91"/>
      <c r="P401" s="227">
        <f>O401*H401</f>
        <v>0</v>
      </c>
      <c r="Q401" s="227">
        <v>0</v>
      </c>
      <c r="R401" s="227">
        <f>Q401*H401</f>
        <v>0</v>
      </c>
      <c r="S401" s="227">
        <v>0</v>
      </c>
      <c r="T401" s="228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29" t="s">
        <v>247</v>
      </c>
      <c r="AT401" s="229" t="s">
        <v>156</v>
      </c>
      <c r="AU401" s="229" t="s">
        <v>81</v>
      </c>
      <c r="AY401" s="17" t="s">
        <v>154</v>
      </c>
      <c r="BE401" s="230">
        <f>IF(N401="základní",J401,0)</f>
        <v>0</v>
      </c>
      <c r="BF401" s="230">
        <f>IF(N401="snížená",J401,0)</f>
        <v>0</v>
      </c>
      <c r="BG401" s="230">
        <f>IF(N401="zákl. přenesená",J401,0)</f>
        <v>0</v>
      </c>
      <c r="BH401" s="230">
        <f>IF(N401="sníž. přenesená",J401,0)</f>
        <v>0</v>
      </c>
      <c r="BI401" s="230">
        <f>IF(N401="nulová",J401,0)</f>
        <v>0</v>
      </c>
      <c r="BJ401" s="17" t="s">
        <v>81</v>
      </c>
      <c r="BK401" s="230">
        <f>ROUND(I401*H401,2)</f>
        <v>0</v>
      </c>
      <c r="BL401" s="17" t="s">
        <v>247</v>
      </c>
      <c r="BM401" s="229" t="s">
        <v>1441</v>
      </c>
    </row>
    <row r="402" s="2" customFormat="1">
      <c r="A402" s="38"/>
      <c r="B402" s="39"/>
      <c r="C402" s="40"/>
      <c r="D402" s="231" t="s">
        <v>163</v>
      </c>
      <c r="E402" s="40"/>
      <c r="F402" s="232" t="s">
        <v>1440</v>
      </c>
      <c r="G402" s="40"/>
      <c r="H402" s="40"/>
      <c r="I402" s="233"/>
      <c r="J402" s="40"/>
      <c r="K402" s="40"/>
      <c r="L402" s="44"/>
      <c r="M402" s="234"/>
      <c r="N402" s="235"/>
      <c r="O402" s="91"/>
      <c r="P402" s="91"/>
      <c r="Q402" s="91"/>
      <c r="R402" s="91"/>
      <c r="S402" s="91"/>
      <c r="T402" s="92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T402" s="17" t="s">
        <v>163</v>
      </c>
      <c r="AU402" s="17" t="s">
        <v>81</v>
      </c>
    </row>
    <row r="403" s="2" customFormat="1" ht="16.5" customHeight="1">
      <c r="A403" s="38"/>
      <c r="B403" s="39"/>
      <c r="C403" s="218" t="s">
        <v>1221</v>
      </c>
      <c r="D403" s="218" t="s">
        <v>156</v>
      </c>
      <c r="E403" s="219" t="s">
        <v>1442</v>
      </c>
      <c r="F403" s="220" t="s">
        <v>1443</v>
      </c>
      <c r="G403" s="221" t="s">
        <v>433</v>
      </c>
      <c r="H403" s="222">
        <v>72</v>
      </c>
      <c r="I403" s="223"/>
      <c r="J403" s="224">
        <f>ROUND(I403*H403,2)</f>
        <v>0</v>
      </c>
      <c r="K403" s="220" t="s">
        <v>1</v>
      </c>
      <c r="L403" s="44"/>
      <c r="M403" s="225" t="s">
        <v>1</v>
      </c>
      <c r="N403" s="226" t="s">
        <v>38</v>
      </c>
      <c r="O403" s="91"/>
      <c r="P403" s="227">
        <f>O403*H403</f>
        <v>0</v>
      </c>
      <c r="Q403" s="227">
        <v>0</v>
      </c>
      <c r="R403" s="227">
        <f>Q403*H403</f>
        <v>0</v>
      </c>
      <c r="S403" s="227">
        <v>0</v>
      </c>
      <c r="T403" s="228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29" t="s">
        <v>247</v>
      </c>
      <c r="AT403" s="229" t="s">
        <v>156</v>
      </c>
      <c r="AU403" s="229" t="s">
        <v>81</v>
      </c>
      <c r="AY403" s="17" t="s">
        <v>154</v>
      </c>
      <c r="BE403" s="230">
        <f>IF(N403="základní",J403,0)</f>
        <v>0</v>
      </c>
      <c r="BF403" s="230">
        <f>IF(N403="snížená",J403,0)</f>
        <v>0</v>
      </c>
      <c r="BG403" s="230">
        <f>IF(N403="zákl. přenesená",J403,0)</f>
        <v>0</v>
      </c>
      <c r="BH403" s="230">
        <f>IF(N403="sníž. přenesená",J403,0)</f>
        <v>0</v>
      </c>
      <c r="BI403" s="230">
        <f>IF(N403="nulová",J403,0)</f>
        <v>0</v>
      </c>
      <c r="BJ403" s="17" t="s">
        <v>81</v>
      </c>
      <c r="BK403" s="230">
        <f>ROUND(I403*H403,2)</f>
        <v>0</v>
      </c>
      <c r="BL403" s="17" t="s">
        <v>247</v>
      </c>
      <c r="BM403" s="229" t="s">
        <v>1444</v>
      </c>
    </row>
    <row r="404" s="2" customFormat="1">
      <c r="A404" s="38"/>
      <c r="B404" s="39"/>
      <c r="C404" s="40"/>
      <c r="D404" s="231" t="s">
        <v>163</v>
      </c>
      <c r="E404" s="40"/>
      <c r="F404" s="232" t="s">
        <v>1443</v>
      </c>
      <c r="G404" s="40"/>
      <c r="H404" s="40"/>
      <c r="I404" s="233"/>
      <c r="J404" s="40"/>
      <c r="K404" s="40"/>
      <c r="L404" s="44"/>
      <c r="M404" s="234"/>
      <c r="N404" s="235"/>
      <c r="O404" s="91"/>
      <c r="P404" s="91"/>
      <c r="Q404" s="91"/>
      <c r="R404" s="91"/>
      <c r="S404" s="91"/>
      <c r="T404" s="92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T404" s="17" t="s">
        <v>163</v>
      </c>
      <c r="AU404" s="17" t="s">
        <v>81</v>
      </c>
    </row>
    <row r="405" s="2" customFormat="1" ht="24.15" customHeight="1">
      <c r="A405" s="38"/>
      <c r="B405" s="39"/>
      <c r="C405" s="218" t="s">
        <v>1445</v>
      </c>
      <c r="D405" s="218" t="s">
        <v>156</v>
      </c>
      <c r="E405" s="219" t="s">
        <v>1446</v>
      </c>
      <c r="F405" s="220" t="s">
        <v>1447</v>
      </c>
      <c r="G405" s="221" t="s">
        <v>433</v>
      </c>
      <c r="H405" s="222">
        <v>66</v>
      </c>
      <c r="I405" s="223"/>
      <c r="J405" s="224">
        <f>ROUND(I405*H405,2)</f>
        <v>0</v>
      </c>
      <c r="K405" s="220" t="s">
        <v>1</v>
      </c>
      <c r="L405" s="44"/>
      <c r="M405" s="225" t="s">
        <v>1</v>
      </c>
      <c r="N405" s="226" t="s">
        <v>38</v>
      </c>
      <c r="O405" s="91"/>
      <c r="P405" s="227">
        <f>O405*H405</f>
        <v>0</v>
      </c>
      <c r="Q405" s="227">
        <v>0</v>
      </c>
      <c r="R405" s="227">
        <f>Q405*H405</f>
        <v>0</v>
      </c>
      <c r="S405" s="227">
        <v>0</v>
      </c>
      <c r="T405" s="228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29" t="s">
        <v>247</v>
      </c>
      <c r="AT405" s="229" t="s">
        <v>156</v>
      </c>
      <c r="AU405" s="229" t="s">
        <v>81</v>
      </c>
      <c r="AY405" s="17" t="s">
        <v>154</v>
      </c>
      <c r="BE405" s="230">
        <f>IF(N405="základní",J405,0)</f>
        <v>0</v>
      </c>
      <c r="BF405" s="230">
        <f>IF(N405="snížená",J405,0)</f>
        <v>0</v>
      </c>
      <c r="BG405" s="230">
        <f>IF(N405="zákl. přenesená",J405,0)</f>
        <v>0</v>
      </c>
      <c r="BH405" s="230">
        <f>IF(N405="sníž. přenesená",J405,0)</f>
        <v>0</v>
      </c>
      <c r="BI405" s="230">
        <f>IF(N405="nulová",J405,0)</f>
        <v>0</v>
      </c>
      <c r="BJ405" s="17" t="s">
        <v>81</v>
      </c>
      <c r="BK405" s="230">
        <f>ROUND(I405*H405,2)</f>
        <v>0</v>
      </c>
      <c r="BL405" s="17" t="s">
        <v>247</v>
      </c>
      <c r="BM405" s="229" t="s">
        <v>1448</v>
      </c>
    </row>
    <row r="406" s="2" customFormat="1">
      <c r="A406" s="38"/>
      <c r="B406" s="39"/>
      <c r="C406" s="40"/>
      <c r="D406" s="231" t="s">
        <v>163</v>
      </c>
      <c r="E406" s="40"/>
      <c r="F406" s="232" t="s">
        <v>1447</v>
      </c>
      <c r="G406" s="40"/>
      <c r="H406" s="40"/>
      <c r="I406" s="233"/>
      <c r="J406" s="40"/>
      <c r="K406" s="40"/>
      <c r="L406" s="44"/>
      <c r="M406" s="234"/>
      <c r="N406" s="235"/>
      <c r="O406" s="91"/>
      <c r="P406" s="91"/>
      <c r="Q406" s="91"/>
      <c r="R406" s="91"/>
      <c r="S406" s="91"/>
      <c r="T406" s="92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T406" s="17" t="s">
        <v>163</v>
      </c>
      <c r="AU406" s="17" t="s">
        <v>81</v>
      </c>
    </row>
    <row r="407" s="12" customFormat="1" ht="25.92" customHeight="1">
      <c r="A407" s="12"/>
      <c r="B407" s="202"/>
      <c r="C407" s="203"/>
      <c r="D407" s="204" t="s">
        <v>72</v>
      </c>
      <c r="E407" s="205" t="s">
        <v>1449</v>
      </c>
      <c r="F407" s="205" t="s">
        <v>1450</v>
      </c>
      <c r="G407" s="203"/>
      <c r="H407" s="203"/>
      <c r="I407" s="206"/>
      <c r="J407" s="207">
        <f>BK407</f>
        <v>0</v>
      </c>
      <c r="K407" s="203"/>
      <c r="L407" s="208"/>
      <c r="M407" s="209"/>
      <c r="N407" s="210"/>
      <c r="O407" s="210"/>
      <c r="P407" s="211">
        <f>SUM(P408:P433)</f>
        <v>0</v>
      </c>
      <c r="Q407" s="210"/>
      <c r="R407" s="211">
        <f>SUM(R408:R433)</f>
        <v>0</v>
      </c>
      <c r="S407" s="210"/>
      <c r="T407" s="212">
        <f>SUM(T408:T433)</f>
        <v>0</v>
      </c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R407" s="213" t="s">
        <v>81</v>
      </c>
      <c r="AT407" s="214" t="s">
        <v>72</v>
      </c>
      <c r="AU407" s="214" t="s">
        <v>73</v>
      </c>
      <c r="AY407" s="213" t="s">
        <v>154</v>
      </c>
      <c r="BK407" s="215">
        <f>SUM(BK408:BK433)</f>
        <v>0</v>
      </c>
    </row>
    <row r="408" s="2" customFormat="1" ht="33" customHeight="1">
      <c r="A408" s="38"/>
      <c r="B408" s="39"/>
      <c r="C408" s="218" t="s">
        <v>1224</v>
      </c>
      <c r="D408" s="218" t="s">
        <v>156</v>
      </c>
      <c r="E408" s="219" t="s">
        <v>1451</v>
      </c>
      <c r="F408" s="220" t="s">
        <v>1452</v>
      </c>
      <c r="G408" s="221" t="s">
        <v>1061</v>
      </c>
      <c r="H408" s="222">
        <v>1</v>
      </c>
      <c r="I408" s="223"/>
      <c r="J408" s="224">
        <f>ROUND(I408*H408,2)</f>
        <v>0</v>
      </c>
      <c r="K408" s="220" t="s">
        <v>1</v>
      </c>
      <c r="L408" s="44"/>
      <c r="M408" s="225" t="s">
        <v>1</v>
      </c>
      <c r="N408" s="226" t="s">
        <v>38</v>
      </c>
      <c r="O408" s="91"/>
      <c r="P408" s="227">
        <f>O408*H408</f>
        <v>0</v>
      </c>
      <c r="Q408" s="227">
        <v>0</v>
      </c>
      <c r="R408" s="227">
        <f>Q408*H408</f>
        <v>0</v>
      </c>
      <c r="S408" s="227">
        <v>0</v>
      </c>
      <c r="T408" s="228">
        <f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229" t="s">
        <v>161</v>
      </c>
      <c r="AT408" s="229" t="s">
        <v>156</v>
      </c>
      <c r="AU408" s="229" t="s">
        <v>81</v>
      </c>
      <c r="AY408" s="17" t="s">
        <v>154</v>
      </c>
      <c r="BE408" s="230">
        <f>IF(N408="základní",J408,0)</f>
        <v>0</v>
      </c>
      <c r="BF408" s="230">
        <f>IF(N408="snížená",J408,0)</f>
        <v>0</v>
      </c>
      <c r="BG408" s="230">
        <f>IF(N408="zákl. přenesená",J408,0)</f>
        <v>0</v>
      </c>
      <c r="BH408" s="230">
        <f>IF(N408="sníž. přenesená",J408,0)</f>
        <v>0</v>
      </c>
      <c r="BI408" s="230">
        <f>IF(N408="nulová",J408,0)</f>
        <v>0</v>
      </c>
      <c r="BJ408" s="17" t="s">
        <v>81</v>
      </c>
      <c r="BK408" s="230">
        <f>ROUND(I408*H408,2)</f>
        <v>0</v>
      </c>
      <c r="BL408" s="17" t="s">
        <v>161</v>
      </c>
      <c r="BM408" s="229" t="s">
        <v>1453</v>
      </c>
    </row>
    <row r="409" s="2" customFormat="1">
      <c r="A409" s="38"/>
      <c r="B409" s="39"/>
      <c r="C409" s="40"/>
      <c r="D409" s="231" t="s">
        <v>163</v>
      </c>
      <c r="E409" s="40"/>
      <c r="F409" s="232" t="s">
        <v>1452</v>
      </c>
      <c r="G409" s="40"/>
      <c r="H409" s="40"/>
      <c r="I409" s="233"/>
      <c r="J409" s="40"/>
      <c r="K409" s="40"/>
      <c r="L409" s="44"/>
      <c r="M409" s="234"/>
      <c r="N409" s="235"/>
      <c r="O409" s="91"/>
      <c r="P409" s="91"/>
      <c r="Q409" s="91"/>
      <c r="R409" s="91"/>
      <c r="S409" s="91"/>
      <c r="T409" s="92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T409" s="17" t="s">
        <v>163</v>
      </c>
      <c r="AU409" s="17" t="s">
        <v>81</v>
      </c>
    </row>
    <row r="410" s="2" customFormat="1" ht="24.15" customHeight="1">
      <c r="A410" s="38"/>
      <c r="B410" s="39"/>
      <c r="C410" s="218" t="s">
        <v>1454</v>
      </c>
      <c r="D410" s="218" t="s">
        <v>156</v>
      </c>
      <c r="E410" s="219" t="s">
        <v>1455</v>
      </c>
      <c r="F410" s="220" t="s">
        <v>1456</v>
      </c>
      <c r="G410" s="221" t="s">
        <v>1370</v>
      </c>
      <c r="H410" s="222">
        <v>6</v>
      </c>
      <c r="I410" s="223"/>
      <c r="J410" s="224">
        <f>ROUND(I410*H410,2)</f>
        <v>0</v>
      </c>
      <c r="K410" s="220" t="s">
        <v>1</v>
      </c>
      <c r="L410" s="44"/>
      <c r="M410" s="225" t="s">
        <v>1</v>
      </c>
      <c r="N410" s="226" t="s">
        <v>38</v>
      </c>
      <c r="O410" s="91"/>
      <c r="P410" s="227">
        <f>O410*H410</f>
        <v>0</v>
      </c>
      <c r="Q410" s="227">
        <v>0</v>
      </c>
      <c r="R410" s="227">
        <f>Q410*H410</f>
        <v>0</v>
      </c>
      <c r="S410" s="227">
        <v>0</v>
      </c>
      <c r="T410" s="228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29" t="s">
        <v>161</v>
      </c>
      <c r="AT410" s="229" t="s">
        <v>156</v>
      </c>
      <c r="AU410" s="229" t="s">
        <v>81</v>
      </c>
      <c r="AY410" s="17" t="s">
        <v>154</v>
      </c>
      <c r="BE410" s="230">
        <f>IF(N410="základní",J410,0)</f>
        <v>0</v>
      </c>
      <c r="BF410" s="230">
        <f>IF(N410="snížená",J410,0)</f>
        <v>0</v>
      </c>
      <c r="BG410" s="230">
        <f>IF(N410="zákl. přenesená",J410,0)</f>
        <v>0</v>
      </c>
      <c r="BH410" s="230">
        <f>IF(N410="sníž. přenesená",J410,0)</f>
        <v>0</v>
      </c>
      <c r="BI410" s="230">
        <f>IF(N410="nulová",J410,0)</f>
        <v>0</v>
      </c>
      <c r="BJ410" s="17" t="s">
        <v>81</v>
      </c>
      <c r="BK410" s="230">
        <f>ROUND(I410*H410,2)</f>
        <v>0</v>
      </c>
      <c r="BL410" s="17" t="s">
        <v>161</v>
      </c>
      <c r="BM410" s="229" t="s">
        <v>1457</v>
      </c>
    </row>
    <row r="411" s="2" customFormat="1">
      <c r="A411" s="38"/>
      <c r="B411" s="39"/>
      <c r="C411" s="40"/>
      <c r="D411" s="231" t="s">
        <v>163</v>
      </c>
      <c r="E411" s="40"/>
      <c r="F411" s="232" t="s">
        <v>1456</v>
      </c>
      <c r="G411" s="40"/>
      <c r="H411" s="40"/>
      <c r="I411" s="233"/>
      <c r="J411" s="40"/>
      <c r="K411" s="40"/>
      <c r="L411" s="44"/>
      <c r="M411" s="234"/>
      <c r="N411" s="235"/>
      <c r="O411" s="91"/>
      <c r="P411" s="91"/>
      <c r="Q411" s="91"/>
      <c r="R411" s="91"/>
      <c r="S411" s="91"/>
      <c r="T411" s="92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T411" s="17" t="s">
        <v>163</v>
      </c>
      <c r="AU411" s="17" t="s">
        <v>81</v>
      </c>
    </row>
    <row r="412" s="2" customFormat="1" ht="24.15" customHeight="1">
      <c r="A412" s="38"/>
      <c r="B412" s="39"/>
      <c r="C412" s="218" t="s">
        <v>1227</v>
      </c>
      <c r="D412" s="218" t="s">
        <v>156</v>
      </c>
      <c r="E412" s="219" t="s">
        <v>1458</v>
      </c>
      <c r="F412" s="220" t="s">
        <v>1459</v>
      </c>
      <c r="G412" s="221" t="s">
        <v>1370</v>
      </c>
      <c r="H412" s="222">
        <v>2</v>
      </c>
      <c r="I412" s="223"/>
      <c r="J412" s="224">
        <f>ROUND(I412*H412,2)</f>
        <v>0</v>
      </c>
      <c r="K412" s="220" t="s">
        <v>1</v>
      </c>
      <c r="L412" s="44"/>
      <c r="M412" s="225" t="s">
        <v>1</v>
      </c>
      <c r="N412" s="226" t="s">
        <v>38</v>
      </c>
      <c r="O412" s="91"/>
      <c r="P412" s="227">
        <f>O412*H412</f>
        <v>0</v>
      </c>
      <c r="Q412" s="227">
        <v>0</v>
      </c>
      <c r="R412" s="227">
        <f>Q412*H412</f>
        <v>0</v>
      </c>
      <c r="S412" s="227">
        <v>0</v>
      </c>
      <c r="T412" s="228">
        <f>S412*H412</f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229" t="s">
        <v>161</v>
      </c>
      <c r="AT412" s="229" t="s">
        <v>156</v>
      </c>
      <c r="AU412" s="229" t="s">
        <v>81</v>
      </c>
      <c r="AY412" s="17" t="s">
        <v>154</v>
      </c>
      <c r="BE412" s="230">
        <f>IF(N412="základní",J412,0)</f>
        <v>0</v>
      </c>
      <c r="BF412" s="230">
        <f>IF(N412="snížená",J412,0)</f>
        <v>0</v>
      </c>
      <c r="BG412" s="230">
        <f>IF(N412="zákl. přenesená",J412,0)</f>
        <v>0</v>
      </c>
      <c r="BH412" s="230">
        <f>IF(N412="sníž. přenesená",J412,0)</f>
        <v>0</v>
      </c>
      <c r="BI412" s="230">
        <f>IF(N412="nulová",J412,0)</f>
        <v>0</v>
      </c>
      <c r="BJ412" s="17" t="s">
        <v>81</v>
      </c>
      <c r="BK412" s="230">
        <f>ROUND(I412*H412,2)</f>
        <v>0</v>
      </c>
      <c r="BL412" s="17" t="s">
        <v>161</v>
      </c>
      <c r="BM412" s="229" t="s">
        <v>1460</v>
      </c>
    </row>
    <row r="413" s="2" customFormat="1">
      <c r="A413" s="38"/>
      <c r="B413" s="39"/>
      <c r="C413" s="40"/>
      <c r="D413" s="231" t="s">
        <v>163</v>
      </c>
      <c r="E413" s="40"/>
      <c r="F413" s="232" t="s">
        <v>1459</v>
      </c>
      <c r="G413" s="40"/>
      <c r="H413" s="40"/>
      <c r="I413" s="233"/>
      <c r="J413" s="40"/>
      <c r="K413" s="40"/>
      <c r="L413" s="44"/>
      <c r="M413" s="234"/>
      <c r="N413" s="235"/>
      <c r="O413" s="91"/>
      <c r="P413" s="91"/>
      <c r="Q413" s="91"/>
      <c r="R413" s="91"/>
      <c r="S413" s="91"/>
      <c r="T413" s="92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T413" s="17" t="s">
        <v>163</v>
      </c>
      <c r="AU413" s="17" t="s">
        <v>81</v>
      </c>
    </row>
    <row r="414" s="2" customFormat="1" ht="24.15" customHeight="1">
      <c r="A414" s="38"/>
      <c r="B414" s="39"/>
      <c r="C414" s="218" t="s">
        <v>1461</v>
      </c>
      <c r="D414" s="218" t="s">
        <v>156</v>
      </c>
      <c r="E414" s="219" t="s">
        <v>1462</v>
      </c>
      <c r="F414" s="220" t="s">
        <v>1463</v>
      </c>
      <c r="G414" s="221" t="s">
        <v>1370</v>
      </c>
      <c r="H414" s="222">
        <v>3</v>
      </c>
      <c r="I414" s="223"/>
      <c r="J414" s="224">
        <f>ROUND(I414*H414,2)</f>
        <v>0</v>
      </c>
      <c r="K414" s="220" t="s">
        <v>1</v>
      </c>
      <c r="L414" s="44"/>
      <c r="M414" s="225" t="s">
        <v>1</v>
      </c>
      <c r="N414" s="226" t="s">
        <v>38</v>
      </c>
      <c r="O414" s="91"/>
      <c r="P414" s="227">
        <f>O414*H414</f>
        <v>0</v>
      </c>
      <c r="Q414" s="227">
        <v>0</v>
      </c>
      <c r="R414" s="227">
        <f>Q414*H414</f>
        <v>0</v>
      </c>
      <c r="S414" s="227">
        <v>0</v>
      </c>
      <c r="T414" s="228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229" t="s">
        <v>161</v>
      </c>
      <c r="AT414" s="229" t="s">
        <v>156</v>
      </c>
      <c r="AU414" s="229" t="s">
        <v>81</v>
      </c>
      <c r="AY414" s="17" t="s">
        <v>154</v>
      </c>
      <c r="BE414" s="230">
        <f>IF(N414="základní",J414,0)</f>
        <v>0</v>
      </c>
      <c r="BF414" s="230">
        <f>IF(N414="snížená",J414,0)</f>
        <v>0</v>
      </c>
      <c r="BG414" s="230">
        <f>IF(N414="zákl. přenesená",J414,0)</f>
        <v>0</v>
      </c>
      <c r="BH414" s="230">
        <f>IF(N414="sníž. přenesená",J414,0)</f>
        <v>0</v>
      </c>
      <c r="BI414" s="230">
        <f>IF(N414="nulová",J414,0)</f>
        <v>0</v>
      </c>
      <c r="BJ414" s="17" t="s">
        <v>81</v>
      </c>
      <c r="BK414" s="230">
        <f>ROUND(I414*H414,2)</f>
        <v>0</v>
      </c>
      <c r="BL414" s="17" t="s">
        <v>161</v>
      </c>
      <c r="BM414" s="229" t="s">
        <v>1464</v>
      </c>
    </row>
    <row r="415" s="2" customFormat="1">
      <c r="A415" s="38"/>
      <c r="B415" s="39"/>
      <c r="C415" s="40"/>
      <c r="D415" s="231" t="s">
        <v>163</v>
      </c>
      <c r="E415" s="40"/>
      <c r="F415" s="232" t="s">
        <v>1463</v>
      </c>
      <c r="G415" s="40"/>
      <c r="H415" s="40"/>
      <c r="I415" s="233"/>
      <c r="J415" s="40"/>
      <c r="K415" s="40"/>
      <c r="L415" s="44"/>
      <c r="M415" s="234"/>
      <c r="N415" s="235"/>
      <c r="O415" s="91"/>
      <c r="P415" s="91"/>
      <c r="Q415" s="91"/>
      <c r="R415" s="91"/>
      <c r="S415" s="91"/>
      <c r="T415" s="92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T415" s="17" t="s">
        <v>163</v>
      </c>
      <c r="AU415" s="17" t="s">
        <v>81</v>
      </c>
    </row>
    <row r="416" s="2" customFormat="1" ht="24.15" customHeight="1">
      <c r="A416" s="38"/>
      <c r="B416" s="39"/>
      <c r="C416" s="218" t="s">
        <v>1230</v>
      </c>
      <c r="D416" s="218" t="s">
        <v>156</v>
      </c>
      <c r="E416" s="219" t="s">
        <v>1465</v>
      </c>
      <c r="F416" s="220" t="s">
        <v>1466</v>
      </c>
      <c r="G416" s="221" t="s">
        <v>1370</v>
      </c>
      <c r="H416" s="222">
        <v>5</v>
      </c>
      <c r="I416" s="223"/>
      <c r="J416" s="224">
        <f>ROUND(I416*H416,2)</f>
        <v>0</v>
      </c>
      <c r="K416" s="220" t="s">
        <v>1</v>
      </c>
      <c r="L416" s="44"/>
      <c r="M416" s="225" t="s">
        <v>1</v>
      </c>
      <c r="N416" s="226" t="s">
        <v>38</v>
      </c>
      <c r="O416" s="91"/>
      <c r="P416" s="227">
        <f>O416*H416</f>
        <v>0</v>
      </c>
      <c r="Q416" s="227">
        <v>0</v>
      </c>
      <c r="R416" s="227">
        <f>Q416*H416</f>
        <v>0</v>
      </c>
      <c r="S416" s="227">
        <v>0</v>
      </c>
      <c r="T416" s="228">
        <f>S416*H416</f>
        <v>0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229" t="s">
        <v>161</v>
      </c>
      <c r="AT416" s="229" t="s">
        <v>156</v>
      </c>
      <c r="AU416" s="229" t="s">
        <v>81</v>
      </c>
      <c r="AY416" s="17" t="s">
        <v>154</v>
      </c>
      <c r="BE416" s="230">
        <f>IF(N416="základní",J416,0)</f>
        <v>0</v>
      </c>
      <c r="BF416" s="230">
        <f>IF(N416="snížená",J416,0)</f>
        <v>0</v>
      </c>
      <c r="BG416" s="230">
        <f>IF(N416="zákl. přenesená",J416,0)</f>
        <v>0</v>
      </c>
      <c r="BH416" s="230">
        <f>IF(N416="sníž. přenesená",J416,0)</f>
        <v>0</v>
      </c>
      <c r="BI416" s="230">
        <f>IF(N416="nulová",J416,0)</f>
        <v>0</v>
      </c>
      <c r="BJ416" s="17" t="s">
        <v>81</v>
      </c>
      <c r="BK416" s="230">
        <f>ROUND(I416*H416,2)</f>
        <v>0</v>
      </c>
      <c r="BL416" s="17" t="s">
        <v>161</v>
      </c>
      <c r="BM416" s="229" t="s">
        <v>1467</v>
      </c>
    </row>
    <row r="417" s="2" customFormat="1">
      <c r="A417" s="38"/>
      <c r="B417" s="39"/>
      <c r="C417" s="40"/>
      <c r="D417" s="231" t="s">
        <v>163</v>
      </c>
      <c r="E417" s="40"/>
      <c r="F417" s="232" t="s">
        <v>1466</v>
      </c>
      <c r="G417" s="40"/>
      <c r="H417" s="40"/>
      <c r="I417" s="233"/>
      <c r="J417" s="40"/>
      <c r="K417" s="40"/>
      <c r="L417" s="44"/>
      <c r="M417" s="234"/>
      <c r="N417" s="235"/>
      <c r="O417" s="91"/>
      <c r="P417" s="91"/>
      <c r="Q417" s="91"/>
      <c r="R417" s="91"/>
      <c r="S417" s="91"/>
      <c r="T417" s="92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T417" s="17" t="s">
        <v>163</v>
      </c>
      <c r="AU417" s="17" t="s">
        <v>81</v>
      </c>
    </row>
    <row r="418" s="2" customFormat="1" ht="16.5" customHeight="1">
      <c r="A418" s="38"/>
      <c r="B418" s="39"/>
      <c r="C418" s="218" t="s">
        <v>1468</v>
      </c>
      <c r="D418" s="218" t="s">
        <v>156</v>
      </c>
      <c r="E418" s="219" t="s">
        <v>1469</v>
      </c>
      <c r="F418" s="220" t="s">
        <v>1470</v>
      </c>
      <c r="G418" s="221" t="s">
        <v>649</v>
      </c>
      <c r="H418" s="222">
        <v>1</v>
      </c>
      <c r="I418" s="223"/>
      <c r="J418" s="224">
        <f>ROUND(I418*H418,2)</f>
        <v>0</v>
      </c>
      <c r="K418" s="220" t="s">
        <v>1</v>
      </c>
      <c r="L418" s="44"/>
      <c r="M418" s="225" t="s">
        <v>1</v>
      </c>
      <c r="N418" s="226" t="s">
        <v>38</v>
      </c>
      <c r="O418" s="91"/>
      <c r="P418" s="227">
        <f>O418*H418</f>
        <v>0</v>
      </c>
      <c r="Q418" s="227">
        <v>0</v>
      </c>
      <c r="R418" s="227">
        <f>Q418*H418</f>
        <v>0</v>
      </c>
      <c r="S418" s="227">
        <v>0</v>
      </c>
      <c r="T418" s="228">
        <f>S418*H418</f>
        <v>0</v>
      </c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229" t="s">
        <v>161</v>
      </c>
      <c r="AT418" s="229" t="s">
        <v>156</v>
      </c>
      <c r="AU418" s="229" t="s">
        <v>81</v>
      </c>
      <c r="AY418" s="17" t="s">
        <v>154</v>
      </c>
      <c r="BE418" s="230">
        <f>IF(N418="základní",J418,0)</f>
        <v>0</v>
      </c>
      <c r="BF418" s="230">
        <f>IF(N418="snížená",J418,0)</f>
        <v>0</v>
      </c>
      <c r="BG418" s="230">
        <f>IF(N418="zákl. přenesená",J418,0)</f>
        <v>0</v>
      </c>
      <c r="BH418" s="230">
        <f>IF(N418="sníž. přenesená",J418,0)</f>
        <v>0</v>
      </c>
      <c r="BI418" s="230">
        <f>IF(N418="nulová",J418,0)</f>
        <v>0</v>
      </c>
      <c r="BJ418" s="17" t="s">
        <v>81</v>
      </c>
      <c r="BK418" s="230">
        <f>ROUND(I418*H418,2)</f>
        <v>0</v>
      </c>
      <c r="BL418" s="17" t="s">
        <v>161</v>
      </c>
      <c r="BM418" s="229" t="s">
        <v>1471</v>
      </c>
    </row>
    <row r="419" s="2" customFormat="1">
      <c r="A419" s="38"/>
      <c r="B419" s="39"/>
      <c r="C419" s="40"/>
      <c r="D419" s="231" t="s">
        <v>163</v>
      </c>
      <c r="E419" s="40"/>
      <c r="F419" s="232" t="s">
        <v>1470</v>
      </c>
      <c r="G419" s="40"/>
      <c r="H419" s="40"/>
      <c r="I419" s="233"/>
      <c r="J419" s="40"/>
      <c r="K419" s="40"/>
      <c r="L419" s="44"/>
      <c r="M419" s="234"/>
      <c r="N419" s="235"/>
      <c r="O419" s="91"/>
      <c r="P419" s="91"/>
      <c r="Q419" s="91"/>
      <c r="R419" s="91"/>
      <c r="S419" s="91"/>
      <c r="T419" s="92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T419" s="17" t="s">
        <v>163</v>
      </c>
      <c r="AU419" s="17" t="s">
        <v>81</v>
      </c>
    </row>
    <row r="420" s="2" customFormat="1" ht="24.15" customHeight="1">
      <c r="A420" s="38"/>
      <c r="B420" s="39"/>
      <c r="C420" s="218" t="s">
        <v>1232</v>
      </c>
      <c r="D420" s="218" t="s">
        <v>156</v>
      </c>
      <c r="E420" s="219" t="s">
        <v>1472</v>
      </c>
      <c r="F420" s="220" t="s">
        <v>1473</v>
      </c>
      <c r="G420" s="221" t="s">
        <v>1370</v>
      </c>
      <c r="H420" s="222">
        <v>1</v>
      </c>
      <c r="I420" s="223"/>
      <c r="J420" s="224">
        <f>ROUND(I420*H420,2)</f>
        <v>0</v>
      </c>
      <c r="K420" s="220" t="s">
        <v>1</v>
      </c>
      <c r="L420" s="44"/>
      <c r="M420" s="225" t="s">
        <v>1</v>
      </c>
      <c r="N420" s="226" t="s">
        <v>38</v>
      </c>
      <c r="O420" s="91"/>
      <c r="P420" s="227">
        <f>O420*H420</f>
        <v>0</v>
      </c>
      <c r="Q420" s="227">
        <v>0</v>
      </c>
      <c r="R420" s="227">
        <f>Q420*H420</f>
        <v>0</v>
      </c>
      <c r="S420" s="227">
        <v>0</v>
      </c>
      <c r="T420" s="228">
        <f>S420*H420</f>
        <v>0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229" t="s">
        <v>161</v>
      </c>
      <c r="AT420" s="229" t="s">
        <v>156</v>
      </c>
      <c r="AU420" s="229" t="s">
        <v>81</v>
      </c>
      <c r="AY420" s="17" t="s">
        <v>154</v>
      </c>
      <c r="BE420" s="230">
        <f>IF(N420="základní",J420,0)</f>
        <v>0</v>
      </c>
      <c r="BF420" s="230">
        <f>IF(N420="snížená",J420,0)</f>
        <v>0</v>
      </c>
      <c r="BG420" s="230">
        <f>IF(N420="zákl. přenesená",J420,0)</f>
        <v>0</v>
      </c>
      <c r="BH420" s="230">
        <f>IF(N420="sníž. přenesená",J420,0)</f>
        <v>0</v>
      </c>
      <c r="BI420" s="230">
        <f>IF(N420="nulová",J420,0)</f>
        <v>0</v>
      </c>
      <c r="BJ420" s="17" t="s">
        <v>81</v>
      </c>
      <c r="BK420" s="230">
        <f>ROUND(I420*H420,2)</f>
        <v>0</v>
      </c>
      <c r="BL420" s="17" t="s">
        <v>161</v>
      </c>
      <c r="BM420" s="229" t="s">
        <v>1474</v>
      </c>
    </row>
    <row r="421" s="2" customFormat="1">
      <c r="A421" s="38"/>
      <c r="B421" s="39"/>
      <c r="C421" s="40"/>
      <c r="D421" s="231" t="s">
        <v>163</v>
      </c>
      <c r="E421" s="40"/>
      <c r="F421" s="232" t="s">
        <v>1473</v>
      </c>
      <c r="G421" s="40"/>
      <c r="H421" s="40"/>
      <c r="I421" s="233"/>
      <c r="J421" s="40"/>
      <c r="K421" s="40"/>
      <c r="L421" s="44"/>
      <c r="M421" s="234"/>
      <c r="N421" s="235"/>
      <c r="O421" s="91"/>
      <c r="P421" s="91"/>
      <c r="Q421" s="91"/>
      <c r="R421" s="91"/>
      <c r="S421" s="91"/>
      <c r="T421" s="92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T421" s="17" t="s">
        <v>163</v>
      </c>
      <c r="AU421" s="17" t="s">
        <v>81</v>
      </c>
    </row>
    <row r="422" s="2" customFormat="1" ht="24.15" customHeight="1">
      <c r="A422" s="38"/>
      <c r="B422" s="39"/>
      <c r="C422" s="218" t="s">
        <v>1475</v>
      </c>
      <c r="D422" s="218" t="s">
        <v>156</v>
      </c>
      <c r="E422" s="219" t="s">
        <v>1476</v>
      </c>
      <c r="F422" s="220" t="s">
        <v>1477</v>
      </c>
      <c r="G422" s="221" t="s">
        <v>1370</v>
      </c>
      <c r="H422" s="222">
        <v>1</v>
      </c>
      <c r="I422" s="223"/>
      <c r="J422" s="224">
        <f>ROUND(I422*H422,2)</f>
        <v>0</v>
      </c>
      <c r="K422" s="220" t="s">
        <v>1</v>
      </c>
      <c r="L422" s="44"/>
      <c r="M422" s="225" t="s">
        <v>1</v>
      </c>
      <c r="N422" s="226" t="s">
        <v>38</v>
      </c>
      <c r="O422" s="91"/>
      <c r="P422" s="227">
        <f>O422*H422</f>
        <v>0</v>
      </c>
      <c r="Q422" s="227">
        <v>0</v>
      </c>
      <c r="R422" s="227">
        <f>Q422*H422</f>
        <v>0</v>
      </c>
      <c r="S422" s="227">
        <v>0</v>
      </c>
      <c r="T422" s="228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229" t="s">
        <v>161</v>
      </c>
      <c r="AT422" s="229" t="s">
        <v>156</v>
      </c>
      <c r="AU422" s="229" t="s">
        <v>81</v>
      </c>
      <c r="AY422" s="17" t="s">
        <v>154</v>
      </c>
      <c r="BE422" s="230">
        <f>IF(N422="základní",J422,0)</f>
        <v>0</v>
      </c>
      <c r="BF422" s="230">
        <f>IF(N422="snížená",J422,0)</f>
        <v>0</v>
      </c>
      <c r="BG422" s="230">
        <f>IF(N422="zákl. přenesená",J422,0)</f>
        <v>0</v>
      </c>
      <c r="BH422" s="230">
        <f>IF(N422="sníž. přenesená",J422,0)</f>
        <v>0</v>
      </c>
      <c r="BI422" s="230">
        <f>IF(N422="nulová",J422,0)</f>
        <v>0</v>
      </c>
      <c r="BJ422" s="17" t="s">
        <v>81</v>
      </c>
      <c r="BK422" s="230">
        <f>ROUND(I422*H422,2)</f>
        <v>0</v>
      </c>
      <c r="BL422" s="17" t="s">
        <v>161</v>
      </c>
      <c r="BM422" s="229" t="s">
        <v>1478</v>
      </c>
    </row>
    <row r="423" s="2" customFormat="1">
      <c r="A423" s="38"/>
      <c r="B423" s="39"/>
      <c r="C423" s="40"/>
      <c r="D423" s="231" t="s">
        <v>163</v>
      </c>
      <c r="E423" s="40"/>
      <c r="F423" s="232" t="s">
        <v>1477</v>
      </c>
      <c r="G423" s="40"/>
      <c r="H423" s="40"/>
      <c r="I423" s="233"/>
      <c r="J423" s="40"/>
      <c r="K423" s="40"/>
      <c r="L423" s="44"/>
      <c r="M423" s="234"/>
      <c r="N423" s="235"/>
      <c r="O423" s="91"/>
      <c r="P423" s="91"/>
      <c r="Q423" s="91"/>
      <c r="R423" s="91"/>
      <c r="S423" s="91"/>
      <c r="T423" s="92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T423" s="17" t="s">
        <v>163</v>
      </c>
      <c r="AU423" s="17" t="s">
        <v>81</v>
      </c>
    </row>
    <row r="424" s="2" customFormat="1" ht="24.15" customHeight="1">
      <c r="A424" s="38"/>
      <c r="B424" s="39"/>
      <c r="C424" s="218" t="s">
        <v>1235</v>
      </c>
      <c r="D424" s="218" t="s">
        <v>156</v>
      </c>
      <c r="E424" s="219" t="s">
        <v>1479</v>
      </c>
      <c r="F424" s="220" t="s">
        <v>1480</v>
      </c>
      <c r="G424" s="221" t="s">
        <v>1370</v>
      </c>
      <c r="H424" s="222">
        <v>1</v>
      </c>
      <c r="I424" s="223"/>
      <c r="J424" s="224">
        <f>ROUND(I424*H424,2)</f>
        <v>0</v>
      </c>
      <c r="K424" s="220" t="s">
        <v>1</v>
      </c>
      <c r="L424" s="44"/>
      <c r="M424" s="225" t="s">
        <v>1</v>
      </c>
      <c r="N424" s="226" t="s">
        <v>38</v>
      </c>
      <c r="O424" s="91"/>
      <c r="P424" s="227">
        <f>O424*H424</f>
        <v>0</v>
      </c>
      <c r="Q424" s="227">
        <v>0</v>
      </c>
      <c r="R424" s="227">
        <f>Q424*H424</f>
        <v>0</v>
      </c>
      <c r="S424" s="227">
        <v>0</v>
      </c>
      <c r="T424" s="228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29" t="s">
        <v>161</v>
      </c>
      <c r="AT424" s="229" t="s">
        <v>156</v>
      </c>
      <c r="AU424" s="229" t="s">
        <v>81</v>
      </c>
      <c r="AY424" s="17" t="s">
        <v>154</v>
      </c>
      <c r="BE424" s="230">
        <f>IF(N424="základní",J424,0)</f>
        <v>0</v>
      </c>
      <c r="BF424" s="230">
        <f>IF(N424="snížená",J424,0)</f>
        <v>0</v>
      </c>
      <c r="BG424" s="230">
        <f>IF(N424="zákl. přenesená",J424,0)</f>
        <v>0</v>
      </c>
      <c r="BH424" s="230">
        <f>IF(N424="sníž. přenesená",J424,0)</f>
        <v>0</v>
      </c>
      <c r="BI424" s="230">
        <f>IF(N424="nulová",J424,0)</f>
        <v>0</v>
      </c>
      <c r="BJ424" s="17" t="s">
        <v>81</v>
      </c>
      <c r="BK424" s="230">
        <f>ROUND(I424*H424,2)</f>
        <v>0</v>
      </c>
      <c r="BL424" s="17" t="s">
        <v>161</v>
      </c>
      <c r="BM424" s="229" t="s">
        <v>1481</v>
      </c>
    </row>
    <row r="425" s="2" customFormat="1">
      <c r="A425" s="38"/>
      <c r="B425" s="39"/>
      <c r="C425" s="40"/>
      <c r="D425" s="231" t="s">
        <v>163</v>
      </c>
      <c r="E425" s="40"/>
      <c r="F425" s="232" t="s">
        <v>1480</v>
      </c>
      <c r="G425" s="40"/>
      <c r="H425" s="40"/>
      <c r="I425" s="233"/>
      <c r="J425" s="40"/>
      <c r="K425" s="40"/>
      <c r="L425" s="44"/>
      <c r="M425" s="234"/>
      <c r="N425" s="235"/>
      <c r="O425" s="91"/>
      <c r="P425" s="91"/>
      <c r="Q425" s="91"/>
      <c r="R425" s="91"/>
      <c r="S425" s="91"/>
      <c r="T425" s="92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T425" s="17" t="s">
        <v>163</v>
      </c>
      <c r="AU425" s="17" t="s">
        <v>81</v>
      </c>
    </row>
    <row r="426" s="2" customFormat="1" ht="24.15" customHeight="1">
      <c r="A426" s="38"/>
      <c r="B426" s="39"/>
      <c r="C426" s="218" t="s">
        <v>1482</v>
      </c>
      <c r="D426" s="218" t="s">
        <v>156</v>
      </c>
      <c r="E426" s="219" t="s">
        <v>1483</v>
      </c>
      <c r="F426" s="220" t="s">
        <v>1484</v>
      </c>
      <c r="G426" s="221" t="s">
        <v>649</v>
      </c>
      <c r="H426" s="222">
        <v>2</v>
      </c>
      <c r="I426" s="223"/>
      <c r="J426" s="224">
        <f>ROUND(I426*H426,2)</f>
        <v>0</v>
      </c>
      <c r="K426" s="220" t="s">
        <v>1</v>
      </c>
      <c r="L426" s="44"/>
      <c r="M426" s="225" t="s">
        <v>1</v>
      </c>
      <c r="N426" s="226" t="s">
        <v>38</v>
      </c>
      <c r="O426" s="91"/>
      <c r="P426" s="227">
        <f>O426*H426</f>
        <v>0</v>
      </c>
      <c r="Q426" s="227">
        <v>0</v>
      </c>
      <c r="R426" s="227">
        <f>Q426*H426</f>
        <v>0</v>
      </c>
      <c r="S426" s="227">
        <v>0</v>
      </c>
      <c r="T426" s="228">
        <f>S426*H426</f>
        <v>0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229" t="s">
        <v>161</v>
      </c>
      <c r="AT426" s="229" t="s">
        <v>156</v>
      </c>
      <c r="AU426" s="229" t="s">
        <v>81</v>
      </c>
      <c r="AY426" s="17" t="s">
        <v>154</v>
      </c>
      <c r="BE426" s="230">
        <f>IF(N426="základní",J426,0)</f>
        <v>0</v>
      </c>
      <c r="BF426" s="230">
        <f>IF(N426="snížená",J426,0)</f>
        <v>0</v>
      </c>
      <c r="BG426" s="230">
        <f>IF(N426="zákl. přenesená",J426,0)</f>
        <v>0</v>
      </c>
      <c r="BH426" s="230">
        <f>IF(N426="sníž. přenesená",J426,0)</f>
        <v>0</v>
      </c>
      <c r="BI426" s="230">
        <f>IF(N426="nulová",J426,0)</f>
        <v>0</v>
      </c>
      <c r="BJ426" s="17" t="s">
        <v>81</v>
      </c>
      <c r="BK426" s="230">
        <f>ROUND(I426*H426,2)</f>
        <v>0</v>
      </c>
      <c r="BL426" s="17" t="s">
        <v>161</v>
      </c>
      <c r="BM426" s="229" t="s">
        <v>1485</v>
      </c>
    </row>
    <row r="427" s="2" customFormat="1">
      <c r="A427" s="38"/>
      <c r="B427" s="39"/>
      <c r="C427" s="40"/>
      <c r="D427" s="231" t="s">
        <v>163</v>
      </c>
      <c r="E427" s="40"/>
      <c r="F427" s="232" t="s">
        <v>1484</v>
      </c>
      <c r="G427" s="40"/>
      <c r="H427" s="40"/>
      <c r="I427" s="233"/>
      <c r="J427" s="40"/>
      <c r="K427" s="40"/>
      <c r="L427" s="44"/>
      <c r="M427" s="234"/>
      <c r="N427" s="235"/>
      <c r="O427" s="91"/>
      <c r="P427" s="91"/>
      <c r="Q427" s="91"/>
      <c r="R427" s="91"/>
      <c r="S427" s="91"/>
      <c r="T427" s="92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T427" s="17" t="s">
        <v>163</v>
      </c>
      <c r="AU427" s="17" t="s">
        <v>81</v>
      </c>
    </row>
    <row r="428" s="2" customFormat="1" ht="24.15" customHeight="1">
      <c r="A428" s="38"/>
      <c r="B428" s="39"/>
      <c r="C428" s="218" t="s">
        <v>1240</v>
      </c>
      <c r="D428" s="218" t="s">
        <v>156</v>
      </c>
      <c r="E428" s="219" t="s">
        <v>1486</v>
      </c>
      <c r="F428" s="220" t="s">
        <v>1487</v>
      </c>
      <c r="G428" s="221" t="s">
        <v>649</v>
      </c>
      <c r="H428" s="222">
        <v>2</v>
      </c>
      <c r="I428" s="223"/>
      <c r="J428" s="224">
        <f>ROUND(I428*H428,2)</f>
        <v>0</v>
      </c>
      <c r="K428" s="220" t="s">
        <v>1</v>
      </c>
      <c r="L428" s="44"/>
      <c r="M428" s="225" t="s">
        <v>1</v>
      </c>
      <c r="N428" s="226" t="s">
        <v>38</v>
      </c>
      <c r="O428" s="91"/>
      <c r="P428" s="227">
        <f>O428*H428</f>
        <v>0</v>
      </c>
      <c r="Q428" s="227">
        <v>0</v>
      </c>
      <c r="R428" s="227">
        <f>Q428*H428</f>
        <v>0</v>
      </c>
      <c r="S428" s="227">
        <v>0</v>
      </c>
      <c r="T428" s="228">
        <f>S428*H428</f>
        <v>0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229" t="s">
        <v>161</v>
      </c>
      <c r="AT428" s="229" t="s">
        <v>156</v>
      </c>
      <c r="AU428" s="229" t="s">
        <v>81</v>
      </c>
      <c r="AY428" s="17" t="s">
        <v>154</v>
      </c>
      <c r="BE428" s="230">
        <f>IF(N428="základní",J428,0)</f>
        <v>0</v>
      </c>
      <c r="BF428" s="230">
        <f>IF(N428="snížená",J428,0)</f>
        <v>0</v>
      </c>
      <c r="BG428" s="230">
        <f>IF(N428="zákl. přenesená",J428,0)</f>
        <v>0</v>
      </c>
      <c r="BH428" s="230">
        <f>IF(N428="sníž. přenesená",J428,0)</f>
        <v>0</v>
      </c>
      <c r="BI428" s="230">
        <f>IF(N428="nulová",J428,0)</f>
        <v>0</v>
      </c>
      <c r="BJ428" s="17" t="s">
        <v>81</v>
      </c>
      <c r="BK428" s="230">
        <f>ROUND(I428*H428,2)</f>
        <v>0</v>
      </c>
      <c r="BL428" s="17" t="s">
        <v>161</v>
      </c>
      <c r="BM428" s="229" t="s">
        <v>1488</v>
      </c>
    </row>
    <row r="429" s="2" customFormat="1">
      <c r="A429" s="38"/>
      <c r="B429" s="39"/>
      <c r="C429" s="40"/>
      <c r="D429" s="231" t="s">
        <v>163</v>
      </c>
      <c r="E429" s="40"/>
      <c r="F429" s="232" t="s">
        <v>1487</v>
      </c>
      <c r="G429" s="40"/>
      <c r="H429" s="40"/>
      <c r="I429" s="233"/>
      <c r="J429" s="40"/>
      <c r="K429" s="40"/>
      <c r="L429" s="44"/>
      <c r="M429" s="234"/>
      <c r="N429" s="235"/>
      <c r="O429" s="91"/>
      <c r="P429" s="91"/>
      <c r="Q429" s="91"/>
      <c r="R429" s="91"/>
      <c r="S429" s="91"/>
      <c r="T429" s="92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T429" s="17" t="s">
        <v>163</v>
      </c>
      <c r="AU429" s="17" t="s">
        <v>81</v>
      </c>
    </row>
    <row r="430" s="2" customFormat="1" ht="24.15" customHeight="1">
      <c r="A430" s="38"/>
      <c r="B430" s="39"/>
      <c r="C430" s="258" t="s">
        <v>1489</v>
      </c>
      <c r="D430" s="258" t="s">
        <v>248</v>
      </c>
      <c r="E430" s="259" t="s">
        <v>1490</v>
      </c>
      <c r="F430" s="260" t="s">
        <v>1491</v>
      </c>
      <c r="G430" s="261" t="s">
        <v>649</v>
      </c>
      <c r="H430" s="262">
        <v>2</v>
      </c>
      <c r="I430" s="263"/>
      <c r="J430" s="264">
        <f>ROUND(I430*H430,2)</f>
        <v>0</v>
      </c>
      <c r="K430" s="260" t="s">
        <v>1</v>
      </c>
      <c r="L430" s="265"/>
      <c r="M430" s="266" t="s">
        <v>1</v>
      </c>
      <c r="N430" s="267" t="s">
        <v>38</v>
      </c>
      <c r="O430" s="91"/>
      <c r="P430" s="227">
        <f>O430*H430</f>
        <v>0</v>
      </c>
      <c r="Q430" s="227">
        <v>0</v>
      </c>
      <c r="R430" s="227">
        <f>Q430*H430</f>
        <v>0</v>
      </c>
      <c r="S430" s="227">
        <v>0</v>
      </c>
      <c r="T430" s="228">
        <f>S430*H430</f>
        <v>0</v>
      </c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229" t="s">
        <v>200</v>
      </c>
      <c r="AT430" s="229" t="s">
        <v>248</v>
      </c>
      <c r="AU430" s="229" t="s">
        <v>81</v>
      </c>
      <c r="AY430" s="17" t="s">
        <v>154</v>
      </c>
      <c r="BE430" s="230">
        <f>IF(N430="základní",J430,0)</f>
        <v>0</v>
      </c>
      <c r="BF430" s="230">
        <f>IF(N430="snížená",J430,0)</f>
        <v>0</v>
      </c>
      <c r="BG430" s="230">
        <f>IF(N430="zákl. přenesená",J430,0)</f>
        <v>0</v>
      </c>
      <c r="BH430" s="230">
        <f>IF(N430="sníž. přenesená",J430,0)</f>
        <v>0</v>
      </c>
      <c r="BI430" s="230">
        <f>IF(N430="nulová",J430,0)</f>
        <v>0</v>
      </c>
      <c r="BJ430" s="17" t="s">
        <v>81</v>
      </c>
      <c r="BK430" s="230">
        <f>ROUND(I430*H430,2)</f>
        <v>0</v>
      </c>
      <c r="BL430" s="17" t="s">
        <v>161</v>
      </c>
      <c r="BM430" s="229" t="s">
        <v>1492</v>
      </c>
    </row>
    <row r="431" s="2" customFormat="1">
      <c r="A431" s="38"/>
      <c r="B431" s="39"/>
      <c r="C431" s="40"/>
      <c r="D431" s="231" t="s">
        <v>163</v>
      </c>
      <c r="E431" s="40"/>
      <c r="F431" s="232" t="s">
        <v>1491</v>
      </c>
      <c r="G431" s="40"/>
      <c r="H431" s="40"/>
      <c r="I431" s="233"/>
      <c r="J431" s="40"/>
      <c r="K431" s="40"/>
      <c r="L431" s="44"/>
      <c r="M431" s="234"/>
      <c r="N431" s="235"/>
      <c r="O431" s="91"/>
      <c r="P431" s="91"/>
      <c r="Q431" s="91"/>
      <c r="R431" s="91"/>
      <c r="S431" s="91"/>
      <c r="T431" s="92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T431" s="17" t="s">
        <v>163</v>
      </c>
      <c r="AU431" s="17" t="s">
        <v>81</v>
      </c>
    </row>
    <row r="432" s="2" customFormat="1" ht="24.15" customHeight="1">
      <c r="A432" s="38"/>
      <c r="B432" s="39"/>
      <c r="C432" s="258" t="s">
        <v>1243</v>
      </c>
      <c r="D432" s="258" t="s">
        <v>248</v>
      </c>
      <c r="E432" s="259" t="s">
        <v>1493</v>
      </c>
      <c r="F432" s="260" t="s">
        <v>1494</v>
      </c>
      <c r="G432" s="261" t="s">
        <v>649</v>
      </c>
      <c r="H432" s="262">
        <v>2</v>
      </c>
      <c r="I432" s="263"/>
      <c r="J432" s="264">
        <f>ROUND(I432*H432,2)</f>
        <v>0</v>
      </c>
      <c r="K432" s="260" t="s">
        <v>1</v>
      </c>
      <c r="L432" s="265"/>
      <c r="M432" s="266" t="s">
        <v>1</v>
      </c>
      <c r="N432" s="267" t="s">
        <v>38</v>
      </c>
      <c r="O432" s="91"/>
      <c r="P432" s="227">
        <f>O432*H432</f>
        <v>0</v>
      </c>
      <c r="Q432" s="227">
        <v>0</v>
      </c>
      <c r="R432" s="227">
        <f>Q432*H432</f>
        <v>0</v>
      </c>
      <c r="S432" s="227">
        <v>0</v>
      </c>
      <c r="T432" s="228">
        <f>S432*H432</f>
        <v>0</v>
      </c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R432" s="229" t="s">
        <v>200</v>
      </c>
      <c r="AT432" s="229" t="s">
        <v>248</v>
      </c>
      <c r="AU432" s="229" t="s">
        <v>81</v>
      </c>
      <c r="AY432" s="17" t="s">
        <v>154</v>
      </c>
      <c r="BE432" s="230">
        <f>IF(N432="základní",J432,0)</f>
        <v>0</v>
      </c>
      <c r="BF432" s="230">
        <f>IF(N432="snížená",J432,0)</f>
        <v>0</v>
      </c>
      <c r="BG432" s="230">
        <f>IF(N432="zákl. přenesená",J432,0)</f>
        <v>0</v>
      </c>
      <c r="BH432" s="230">
        <f>IF(N432="sníž. přenesená",J432,0)</f>
        <v>0</v>
      </c>
      <c r="BI432" s="230">
        <f>IF(N432="nulová",J432,0)</f>
        <v>0</v>
      </c>
      <c r="BJ432" s="17" t="s">
        <v>81</v>
      </c>
      <c r="BK432" s="230">
        <f>ROUND(I432*H432,2)</f>
        <v>0</v>
      </c>
      <c r="BL432" s="17" t="s">
        <v>161</v>
      </c>
      <c r="BM432" s="229" t="s">
        <v>1495</v>
      </c>
    </row>
    <row r="433" s="2" customFormat="1">
      <c r="A433" s="38"/>
      <c r="B433" s="39"/>
      <c r="C433" s="40"/>
      <c r="D433" s="231" t="s">
        <v>163</v>
      </c>
      <c r="E433" s="40"/>
      <c r="F433" s="232" t="s">
        <v>1494</v>
      </c>
      <c r="G433" s="40"/>
      <c r="H433" s="40"/>
      <c r="I433" s="233"/>
      <c r="J433" s="40"/>
      <c r="K433" s="40"/>
      <c r="L433" s="44"/>
      <c r="M433" s="234"/>
      <c r="N433" s="235"/>
      <c r="O433" s="91"/>
      <c r="P433" s="91"/>
      <c r="Q433" s="91"/>
      <c r="R433" s="91"/>
      <c r="S433" s="91"/>
      <c r="T433" s="92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T433" s="17" t="s">
        <v>163</v>
      </c>
      <c r="AU433" s="17" t="s">
        <v>81</v>
      </c>
    </row>
    <row r="434" s="12" customFormat="1" ht="25.92" customHeight="1">
      <c r="A434" s="12"/>
      <c r="B434" s="202"/>
      <c r="C434" s="203"/>
      <c r="D434" s="204" t="s">
        <v>72</v>
      </c>
      <c r="E434" s="205" t="s">
        <v>1496</v>
      </c>
      <c r="F434" s="205" t="s">
        <v>1497</v>
      </c>
      <c r="G434" s="203"/>
      <c r="H434" s="203"/>
      <c r="I434" s="206"/>
      <c r="J434" s="207">
        <f>BK434</f>
        <v>0</v>
      </c>
      <c r="K434" s="203"/>
      <c r="L434" s="208"/>
      <c r="M434" s="209"/>
      <c r="N434" s="210"/>
      <c r="O434" s="210"/>
      <c r="P434" s="211">
        <f>SUM(P435:P458)</f>
        <v>0</v>
      </c>
      <c r="Q434" s="210"/>
      <c r="R434" s="211">
        <f>SUM(R435:R458)</f>
        <v>0</v>
      </c>
      <c r="S434" s="210"/>
      <c r="T434" s="212">
        <f>SUM(T435:T458)</f>
        <v>0</v>
      </c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R434" s="213" t="s">
        <v>81</v>
      </c>
      <c r="AT434" s="214" t="s">
        <v>72</v>
      </c>
      <c r="AU434" s="214" t="s">
        <v>73</v>
      </c>
      <c r="AY434" s="213" t="s">
        <v>154</v>
      </c>
      <c r="BK434" s="215">
        <f>SUM(BK435:BK458)</f>
        <v>0</v>
      </c>
    </row>
    <row r="435" s="2" customFormat="1" ht="24.15" customHeight="1">
      <c r="A435" s="38"/>
      <c r="B435" s="39"/>
      <c r="C435" s="218" t="s">
        <v>1498</v>
      </c>
      <c r="D435" s="218" t="s">
        <v>156</v>
      </c>
      <c r="E435" s="219" t="s">
        <v>1499</v>
      </c>
      <c r="F435" s="220" t="s">
        <v>1500</v>
      </c>
      <c r="G435" s="221" t="s">
        <v>1061</v>
      </c>
      <c r="H435" s="222">
        <v>1</v>
      </c>
      <c r="I435" s="223"/>
      <c r="J435" s="224">
        <f>ROUND(I435*H435,2)</f>
        <v>0</v>
      </c>
      <c r="K435" s="220" t="s">
        <v>1</v>
      </c>
      <c r="L435" s="44"/>
      <c r="M435" s="225" t="s">
        <v>1</v>
      </c>
      <c r="N435" s="226" t="s">
        <v>38</v>
      </c>
      <c r="O435" s="91"/>
      <c r="P435" s="227">
        <f>O435*H435</f>
        <v>0</v>
      </c>
      <c r="Q435" s="227">
        <v>0</v>
      </c>
      <c r="R435" s="227">
        <f>Q435*H435</f>
        <v>0</v>
      </c>
      <c r="S435" s="227">
        <v>0</v>
      </c>
      <c r="T435" s="228">
        <f>S435*H435</f>
        <v>0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229" t="s">
        <v>161</v>
      </c>
      <c r="AT435" s="229" t="s">
        <v>156</v>
      </c>
      <c r="AU435" s="229" t="s">
        <v>81</v>
      </c>
      <c r="AY435" s="17" t="s">
        <v>154</v>
      </c>
      <c r="BE435" s="230">
        <f>IF(N435="základní",J435,0)</f>
        <v>0</v>
      </c>
      <c r="BF435" s="230">
        <f>IF(N435="snížená",J435,0)</f>
        <v>0</v>
      </c>
      <c r="BG435" s="230">
        <f>IF(N435="zákl. přenesená",J435,0)</f>
        <v>0</v>
      </c>
      <c r="BH435" s="230">
        <f>IF(N435="sníž. přenesená",J435,0)</f>
        <v>0</v>
      </c>
      <c r="BI435" s="230">
        <f>IF(N435="nulová",J435,0)</f>
        <v>0</v>
      </c>
      <c r="BJ435" s="17" t="s">
        <v>81</v>
      </c>
      <c r="BK435" s="230">
        <f>ROUND(I435*H435,2)</f>
        <v>0</v>
      </c>
      <c r="BL435" s="17" t="s">
        <v>161</v>
      </c>
      <c r="BM435" s="229" t="s">
        <v>1501</v>
      </c>
    </row>
    <row r="436" s="2" customFormat="1">
      <c r="A436" s="38"/>
      <c r="B436" s="39"/>
      <c r="C436" s="40"/>
      <c r="D436" s="231" t="s">
        <v>163</v>
      </c>
      <c r="E436" s="40"/>
      <c r="F436" s="232" t="s">
        <v>1500</v>
      </c>
      <c r="G436" s="40"/>
      <c r="H436" s="40"/>
      <c r="I436" s="233"/>
      <c r="J436" s="40"/>
      <c r="K436" s="40"/>
      <c r="L436" s="44"/>
      <c r="M436" s="234"/>
      <c r="N436" s="235"/>
      <c r="O436" s="91"/>
      <c r="P436" s="91"/>
      <c r="Q436" s="91"/>
      <c r="R436" s="91"/>
      <c r="S436" s="91"/>
      <c r="T436" s="92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T436" s="17" t="s">
        <v>163</v>
      </c>
      <c r="AU436" s="17" t="s">
        <v>81</v>
      </c>
    </row>
    <row r="437" s="2" customFormat="1" ht="24.15" customHeight="1">
      <c r="A437" s="38"/>
      <c r="B437" s="39"/>
      <c r="C437" s="218" t="s">
        <v>1246</v>
      </c>
      <c r="D437" s="218" t="s">
        <v>156</v>
      </c>
      <c r="E437" s="219" t="s">
        <v>1502</v>
      </c>
      <c r="F437" s="220" t="s">
        <v>1503</v>
      </c>
      <c r="G437" s="221" t="s">
        <v>1061</v>
      </c>
      <c r="H437" s="222">
        <v>1</v>
      </c>
      <c r="I437" s="223"/>
      <c r="J437" s="224">
        <f>ROUND(I437*H437,2)</f>
        <v>0</v>
      </c>
      <c r="K437" s="220" t="s">
        <v>1</v>
      </c>
      <c r="L437" s="44"/>
      <c r="M437" s="225" t="s">
        <v>1</v>
      </c>
      <c r="N437" s="226" t="s">
        <v>38</v>
      </c>
      <c r="O437" s="91"/>
      <c r="P437" s="227">
        <f>O437*H437</f>
        <v>0</v>
      </c>
      <c r="Q437" s="227">
        <v>0</v>
      </c>
      <c r="R437" s="227">
        <f>Q437*H437</f>
        <v>0</v>
      </c>
      <c r="S437" s="227">
        <v>0</v>
      </c>
      <c r="T437" s="228">
        <f>S437*H437</f>
        <v>0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29" t="s">
        <v>161</v>
      </c>
      <c r="AT437" s="229" t="s">
        <v>156</v>
      </c>
      <c r="AU437" s="229" t="s">
        <v>81</v>
      </c>
      <c r="AY437" s="17" t="s">
        <v>154</v>
      </c>
      <c r="BE437" s="230">
        <f>IF(N437="základní",J437,0)</f>
        <v>0</v>
      </c>
      <c r="BF437" s="230">
        <f>IF(N437="snížená",J437,0)</f>
        <v>0</v>
      </c>
      <c r="BG437" s="230">
        <f>IF(N437="zákl. přenesená",J437,0)</f>
        <v>0</v>
      </c>
      <c r="BH437" s="230">
        <f>IF(N437="sníž. přenesená",J437,0)</f>
        <v>0</v>
      </c>
      <c r="BI437" s="230">
        <f>IF(N437="nulová",J437,0)</f>
        <v>0</v>
      </c>
      <c r="BJ437" s="17" t="s">
        <v>81</v>
      </c>
      <c r="BK437" s="230">
        <f>ROUND(I437*H437,2)</f>
        <v>0</v>
      </c>
      <c r="BL437" s="17" t="s">
        <v>161</v>
      </c>
      <c r="BM437" s="229" t="s">
        <v>1504</v>
      </c>
    </row>
    <row r="438" s="2" customFormat="1">
      <c r="A438" s="38"/>
      <c r="B438" s="39"/>
      <c r="C438" s="40"/>
      <c r="D438" s="231" t="s">
        <v>163</v>
      </c>
      <c r="E438" s="40"/>
      <c r="F438" s="232" t="s">
        <v>1503</v>
      </c>
      <c r="G438" s="40"/>
      <c r="H438" s="40"/>
      <c r="I438" s="233"/>
      <c r="J438" s="40"/>
      <c r="K438" s="40"/>
      <c r="L438" s="44"/>
      <c r="M438" s="234"/>
      <c r="N438" s="235"/>
      <c r="O438" s="91"/>
      <c r="P438" s="91"/>
      <c r="Q438" s="91"/>
      <c r="R438" s="91"/>
      <c r="S438" s="91"/>
      <c r="T438" s="92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T438" s="17" t="s">
        <v>163</v>
      </c>
      <c r="AU438" s="17" t="s">
        <v>81</v>
      </c>
    </row>
    <row r="439" s="2" customFormat="1" ht="21.75" customHeight="1">
      <c r="A439" s="38"/>
      <c r="B439" s="39"/>
      <c r="C439" s="218" t="s">
        <v>1505</v>
      </c>
      <c r="D439" s="218" t="s">
        <v>156</v>
      </c>
      <c r="E439" s="219" t="s">
        <v>1506</v>
      </c>
      <c r="F439" s="220" t="s">
        <v>1507</v>
      </c>
      <c r="G439" s="221" t="s">
        <v>649</v>
      </c>
      <c r="H439" s="222">
        <v>6</v>
      </c>
      <c r="I439" s="223"/>
      <c r="J439" s="224">
        <f>ROUND(I439*H439,2)</f>
        <v>0</v>
      </c>
      <c r="K439" s="220" t="s">
        <v>1</v>
      </c>
      <c r="L439" s="44"/>
      <c r="M439" s="225" t="s">
        <v>1</v>
      </c>
      <c r="N439" s="226" t="s">
        <v>38</v>
      </c>
      <c r="O439" s="91"/>
      <c r="P439" s="227">
        <f>O439*H439</f>
        <v>0</v>
      </c>
      <c r="Q439" s="227">
        <v>0</v>
      </c>
      <c r="R439" s="227">
        <f>Q439*H439</f>
        <v>0</v>
      </c>
      <c r="S439" s="227">
        <v>0</v>
      </c>
      <c r="T439" s="228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29" t="s">
        <v>161</v>
      </c>
      <c r="AT439" s="229" t="s">
        <v>156</v>
      </c>
      <c r="AU439" s="229" t="s">
        <v>81</v>
      </c>
      <c r="AY439" s="17" t="s">
        <v>154</v>
      </c>
      <c r="BE439" s="230">
        <f>IF(N439="základní",J439,0)</f>
        <v>0</v>
      </c>
      <c r="BF439" s="230">
        <f>IF(N439="snížená",J439,0)</f>
        <v>0</v>
      </c>
      <c r="BG439" s="230">
        <f>IF(N439="zákl. přenesená",J439,0)</f>
        <v>0</v>
      </c>
      <c r="BH439" s="230">
        <f>IF(N439="sníž. přenesená",J439,0)</f>
        <v>0</v>
      </c>
      <c r="BI439" s="230">
        <f>IF(N439="nulová",J439,0)</f>
        <v>0</v>
      </c>
      <c r="BJ439" s="17" t="s">
        <v>81</v>
      </c>
      <c r="BK439" s="230">
        <f>ROUND(I439*H439,2)</f>
        <v>0</v>
      </c>
      <c r="BL439" s="17" t="s">
        <v>161</v>
      </c>
      <c r="BM439" s="229" t="s">
        <v>1508</v>
      </c>
    </row>
    <row r="440" s="2" customFormat="1">
      <c r="A440" s="38"/>
      <c r="B440" s="39"/>
      <c r="C440" s="40"/>
      <c r="D440" s="231" t="s">
        <v>163</v>
      </c>
      <c r="E440" s="40"/>
      <c r="F440" s="232" t="s">
        <v>1507</v>
      </c>
      <c r="G440" s="40"/>
      <c r="H440" s="40"/>
      <c r="I440" s="233"/>
      <c r="J440" s="40"/>
      <c r="K440" s="40"/>
      <c r="L440" s="44"/>
      <c r="M440" s="234"/>
      <c r="N440" s="235"/>
      <c r="O440" s="91"/>
      <c r="P440" s="91"/>
      <c r="Q440" s="91"/>
      <c r="R440" s="91"/>
      <c r="S440" s="91"/>
      <c r="T440" s="92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T440" s="17" t="s">
        <v>163</v>
      </c>
      <c r="AU440" s="17" t="s">
        <v>81</v>
      </c>
    </row>
    <row r="441" s="2" customFormat="1" ht="24.15" customHeight="1">
      <c r="A441" s="38"/>
      <c r="B441" s="39"/>
      <c r="C441" s="218" t="s">
        <v>1249</v>
      </c>
      <c r="D441" s="218" t="s">
        <v>156</v>
      </c>
      <c r="E441" s="219" t="s">
        <v>1509</v>
      </c>
      <c r="F441" s="220" t="s">
        <v>1510</v>
      </c>
      <c r="G441" s="221" t="s">
        <v>649</v>
      </c>
      <c r="H441" s="222">
        <v>5</v>
      </c>
      <c r="I441" s="223"/>
      <c r="J441" s="224">
        <f>ROUND(I441*H441,2)</f>
        <v>0</v>
      </c>
      <c r="K441" s="220" t="s">
        <v>1</v>
      </c>
      <c r="L441" s="44"/>
      <c r="M441" s="225" t="s">
        <v>1</v>
      </c>
      <c r="N441" s="226" t="s">
        <v>38</v>
      </c>
      <c r="O441" s="91"/>
      <c r="P441" s="227">
        <f>O441*H441</f>
        <v>0</v>
      </c>
      <c r="Q441" s="227">
        <v>0</v>
      </c>
      <c r="R441" s="227">
        <f>Q441*H441</f>
        <v>0</v>
      </c>
      <c r="S441" s="227">
        <v>0</v>
      </c>
      <c r="T441" s="228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229" t="s">
        <v>161</v>
      </c>
      <c r="AT441" s="229" t="s">
        <v>156</v>
      </c>
      <c r="AU441" s="229" t="s">
        <v>81</v>
      </c>
      <c r="AY441" s="17" t="s">
        <v>154</v>
      </c>
      <c r="BE441" s="230">
        <f>IF(N441="základní",J441,0)</f>
        <v>0</v>
      </c>
      <c r="BF441" s="230">
        <f>IF(N441="snížená",J441,0)</f>
        <v>0</v>
      </c>
      <c r="BG441" s="230">
        <f>IF(N441="zákl. přenesená",J441,0)</f>
        <v>0</v>
      </c>
      <c r="BH441" s="230">
        <f>IF(N441="sníž. přenesená",J441,0)</f>
        <v>0</v>
      </c>
      <c r="BI441" s="230">
        <f>IF(N441="nulová",J441,0)</f>
        <v>0</v>
      </c>
      <c r="BJ441" s="17" t="s">
        <v>81</v>
      </c>
      <c r="BK441" s="230">
        <f>ROUND(I441*H441,2)</f>
        <v>0</v>
      </c>
      <c r="BL441" s="17" t="s">
        <v>161</v>
      </c>
      <c r="BM441" s="229" t="s">
        <v>1511</v>
      </c>
    </row>
    <row r="442" s="2" customFormat="1">
      <c r="A442" s="38"/>
      <c r="B442" s="39"/>
      <c r="C442" s="40"/>
      <c r="D442" s="231" t="s">
        <v>163</v>
      </c>
      <c r="E442" s="40"/>
      <c r="F442" s="232" t="s">
        <v>1510</v>
      </c>
      <c r="G442" s="40"/>
      <c r="H442" s="40"/>
      <c r="I442" s="233"/>
      <c r="J442" s="40"/>
      <c r="K442" s="40"/>
      <c r="L442" s="44"/>
      <c r="M442" s="234"/>
      <c r="N442" s="235"/>
      <c r="O442" s="91"/>
      <c r="P442" s="91"/>
      <c r="Q442" s="91"/>
      <c r="R442" s="91"/>
      <c r="S442" s="91"/>
      <c r="T442" s="92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T442" s="17" t="s">
        <v>163</v>
      </c>
      <c r="AU442" s="17" t="s">
        <v>81</v>
      </c>
    </row>
    <row r="443" s="2" customFormat="1" ht="24.15" customHeight="1">
      <c r="A443" s="38"/>
      <c r="B443" s="39"/>
      <c r="C443" s="218" t="s">
        <v>1512</v>
      </c>
      <c r="D443" s="218" t="s">
        <v>156</v>
      </c>
      <c r="E443" s="219" t="s">
        <v>1513</v>
      </c>
      <c r="F443" s="220" t="s">
        <v>1514</v>
      </c>
      <c r="G443" s="221" t="s">
        <v>649</v>
      </c>
      <c r="H443" s="222">
        <v>1</v>
      </c>
      <c r="I443" s="223"/>
      <c r="J443" s="224">
        <f>ROUND(I443*H443,2)</f>
        <v>0</v>
      </c>
      <c r="K443" s="220" t="s">
        <v>1</v>
      </c>
      <c r="L443" s="44"/>
      <c r="M443" s="225" t="s">
        <v>1</v>
      </c>
      <c r="N443" s="226" t="s">
        <v>38</v>
      </c>
      <c r="O443" s="91"/>
      <c r="P443" s="227">
        <f>O443*H443</f>
        <v>0</v>
      </c>
      <c r="Q443" s="227">
        <v>0</v>
      </c>
      <c r="R443" s="227">
        <f>Q443*H443</f>
        <v>0</v>
      </c>
      <c r="S443" s="227">
        <v>0</v>
      </c>
      <c r="T443" s="228">
        <f>S443*H443</f>
        <v>0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229" t="s">
        <v>161</v>
      </c>
      <c r="AT443" s="229" t="s">
        <v>156</v>
      </c>
      <c r="AU443" s="229" t="s">
        <v>81</v>
      </c>
      <c r="AY443" s="17" t="s">
        <v>154</v>
      </c>
      <c r="BE443" s="230">
        <f>IF(N443="základní",J443,0)</f>
        <v>0</v>
      </c>
      <c r="BF443" s="230">
        <f>IF(N443="snížená",J443,0)</f>
        <v>0</v>
      </c>
      <c r="BG443" s="230">
        <f>IF(N443="zákl. přenesená",J443,0)</f>
        <v>0</v>
      </c>
      <c r="BH443" s="230">
        <f>IF(N443="sníž. přenesená",J443,0)</f>
        <v>0</v>
      </c>
      <c r="BI443" s="230">
        <f>IF(N443="nulová",J443,0)</f>
        <v>0</v>
      </c>
      <c r="BJ443" s="17" t="s">
        <v>81</v>
      </c>
      <c r="BK443" s="230">
        <f>ROUND(I443*H443,2)</f>
        <v>0</v>
      </c>
      <c r="BL443" s="17" t="s">
        <v>161</v>
      </c>
      <c r="BM443" s="229" t="s">
        <v>1515</v>
      </c>
    </row>
    <row r="444" s="2" customFormat="1">
      <c r="A444" s="38"/>
      <c r="B444" s="39"/>
      <c r="C444" s="40"/>
      <c r="D444" s="231" t="s">
        <v>163</v>
      </c>
      <c r="E444" s="40"/>
      <c r="F444" s="232" t="s">
        <v>1514</v>
      </c>
      <c r="G444" s="40"/>
      <c r="H444" s="40"/>
      <c r="I444" s="233"/>
      <c r="J444" s="40"/>
      <c r="K444" s="40"/>
      <c r="L444" s="44"/>
      <c r="M444" s="234"/>
      <c r="N444" s="235"/>
      <c r="O444" s="91"/>
      <c r="P444" s="91"/>
      <c r="Q444" s="91"/>
      <c r="R444" s="91"/>
      <c r="S444" s="91"/>
      <c r="T444" s="92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T444" s="17" t="s">
        <v>163</v>
      </c>
      <c r="AU444" s="17" t="s">
        <v>81</v>
      </c>
    </row>
    <row r="445" s="2" customFormat="1" ht="21.75" customHeight="1">
      <c r="A445" s="38"/>
      <c r="B445" s="39"/>
      <c r="C445" s="218" t="s">
        <v>1252</v>
      </c>
      <c r="D445" s="218" t="s">
        <v>156</v>
      </c>
      <c r="E445" s="219" t="s">
        <v>1516</v>
      </c>
      <c r="F445" s="220" t="s">
        <v>1517</v>
      </c>
      <c r="G445" s="221" t="s">
        <v>649</v>
      </c>
      <c r="H445" s="222">
        <v>1</v>
      </c>
      <c r="I445" s="223"/>
      <c r="J445" s="224">
        <f>ROUND(I445*H445,2)</f>
        <v>0</v>
      </c>
      <c r="K445" s="220" t="s">
        <v>1</v>
      </c>
      <c r="L445" s="44"/>
      <c r="M445" s="225" t="s">
        <v>1</v>
      </c>
      <c r="N445" s="226" t="s">
        <v>38</v>
      </c>
      <c r="O445" s="91"/>
      <c r="P445" s="227">
        <f>O445*H445</f>
        <v>0</v>
      </c>
      <c r="Q445" s="227">
        <v>0</v>
      </c>
      <c r="R445" s="227">
        <f>Q445*H445</f>
        <v>0</v>
      </c>
      <c r="S445" s="227">
        <v>0</v>
      </c>
      <c r="T445" s="228">
        <f>S445*H445</f>
        <v>0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229" t="s">
        <v>161</v>
      </c>
      <c r="AT445" s="229" t="s">
        <v>156</v>
      </c>
      <c r="AU445" s="229" t="s">
        <v>81</v>
      </c>
      <c r="AY445" s="17" t="s">
        <v>154</v>
      </c>
      <c r="BE445" s="230">
        <f>IF(N445="základní",J445,0)</f>
        <v>0</v>
      </c>
      <c r="BF445" s="230">
        <f>IF(N445="snížená",J445,0)</f>
        <v>0</v>
      </c>
      <c r="BG445" s="230">
        <f>IF(N445="zákl. přenesená",J445,0)</f>
        <v>0</v>
      </c>
      <c r="BH445" s="230">
        <f>IF(N445="sníž. přenesená",J445,0)</f>
        <v>0</v>
      </c>
      <c r="BI445" s="230">
        <f>IF(N445="nulová",J445,0)</f>
        <v>0</v>
      </c>
      <c r="BJ445" s="17" t="s">
        <v>81</v>
      </c>
      <c r="BK445" s="230">
        <f>ROUND(I445*H445,2)</f>
        <v>0</v>
      </c>
      <c r="BL445" s="17" t="s">
        <v>161</v>
      </c>
      <c r="BM445" s="229" t="s">
        <v>1518</v>
      </c>
    </row>
    <row r="446" s="2" customFormat="1">
      <c r="A446" s="38"/>
      <c r="B446" s="39"/>
      <c r="C446" s="40"/>
      <c r="D446" s="231" t="s">
        <v>163</v>
      </c>
      <c r="E446" s="40"/>
      <c r="F446" s="232" t="s">
        <v>1517</v>
      </c>
      <c r="G446" s="40"/>
      <c r="H446" s="40"/>
      <c r="I446" s="233"/>
      <c r="J446" s="40"/>
      <c r="K446" s="40"/>
      <c r="L446" s="44"/>
      <c r="M446" s="234"/>
      <c r="N446" s="235"/>
      <c r="O446" s="91"/>
      <c r="P446" s="91"/>
      <c r="Q446" s="91"/>
      <c r="R446" s="91"/>
      <c r="S446" s="91"/>
      <c r="T446" s="92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T446" s="17" t="s">
        <v>163</v>
      </c>
      <c r="AU446" s="17" t="s">
        <v>81</v>
      </c>
    </row>
    <row r="447" s="2" customFormat="1" ht="21.75" customHeight="1">
      <c r="A447" s="38"/>
      <c r="B447" s="39"/>
      <c r="C447" s="218" t="s">
        <v>1519</v>
      </c>
      <c r="D447" s="218" t="s">
        <v>156</v>
      </c>
      <c r="E447" s="219" t="s">
        <v>1520</v>
      </c>
      <c r="F447" s="220" t="s">
        <v>1521</v>
      </c>
      <c r="G447" s="221" t="s">
        <v>649</v>
      </c>
      <c r="H447" s="222">
        <v>2</v>
      </c>
      <c r="I447" s="223"/>
      <c r="J447" s="224">
        <f>ROUND(I447*H447,2)</f>
        <v>0</v>
      </c>
      <c r="K447" s="220" t="s">
        <v>1</v>
      </c>
      <c r="L447" s="44"/>
      <c r="M447" s="225" t="s">
        <v>1</v>
      </c>
      <c r="N447" s="226" t="s">
        <v>38</v>
      </c>
      <c r="O447" s="91"/>
      <c r="P447" s="227">
        <f>O447*H447</f>
        <v>0</v>
      </c>
      <c r="Q447" s="227">
        <v>0</v>
      </c>
      <c r="R447" s="227">
        <f>Q447*H447</f>
        <v>0</v>
      </c>
      <c r="S447" s="227">
        <v>0</v>
      </c>
      <c r="T447" s="228">
        <f>S447*H447</f>
        <v>0</v>
      </c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R447" s="229" t="s">
        <v>161</v>
      </c>
      <c r="AT447" s="229" t="s">
        <v>156</v>
      </c>
      <c r="AU447" s="229" t="s">
        <v>81</v>
      </c>
      <c r="AY447" s="17" t="s">
        <v>154</v>
      </c>
      <c r="BE447" s="230">
        <f>IF(N447="základní",J447,0)</f>
        <v>0</v>
      </c>
      <c r="BF447" s="230">
        <f>IF(N447="snížená",J447,0)</f>
        <v>0</v>
      </c>
      <c r="BG447" s="230">
        <f>IF(N447="zákl. přenesená",J447,0)</f>
        <v>0</v>
      </c>
      <c r="BH447" s="230">
        <f>IF(N447="sníž. přenesená",J447,0)</f>
        <v>0</v>
      </c>
      <c r="BI447" s="230">
        <f>IF(N447="nulová",J447,0)</f>
        <v>0</v>
      </c>
      <c r="BJ447" s="17" t="s">
        <v>81</v>
      </c>
      <c r="BK447" s="230">
        <f>ROUND(I447*H447,2)</f>
        <v>0</v>
      </c>
      <c r="BL447" s="17" t="s">
        <v>161</v>
      </c>
      <c r="BM447" s="229" t="s">
        <v>1522</v>
      </c>
    </row>
    <row r="448" s="2" customFormat="1">
      <c r="A448" s="38"/>
      <c r="B448" s="39"/>
      <c r="C448" s="40"/>
      <c r="D448" s="231" t="s">
        <v>163</v>
      </c>
      <c r="E448" s="40"/>
      <c r="F448" s="232" t="s">
        <v>1521</v>
      </c>
      <c r="G448" s="40"/>
      <c r="H448" s="40"/>
      <c r="I448" s="233"/>
      <c r="J448" s="40"/>
      <c r="K448" s="40"/>
      <c r="L448" s="44"/>
      <c r="M448" s="234"/>
      <c r="N448" s="235"/>
      <c r="O448" s="91"/>
      <c r="P448" s="91"/>
      <c r="Q448" s="91"/>
      <c r="R448" s="91"/>
      <c r="S448" s="91"/>
      <c r="T448" s="92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T448" s="17" t="s">
        <v>163</v>
      </c>
      <c r="AU448" s="17" t="s">
        <v>81</v>
      </c>
    </row>
    <row r="449" s="2" customFormat="1" ht="24.15" customHeight="1">
      <c r="A449" s="38"/>
      <c r="B449" s="39"/>
      <c r="C449" s="218" t="s">
        <v>1255</v>
      </c>
      <c r="D449" s="218" t="s">
        <v>156</v>
      </c>
      <c r="E449" s="219" t="s">
        <v>1483</v>
      </c>
      <c r="F449" s="220" t="s">
        <v>1484</v>
      </c>
      <c r="G449" s="221" t="s">
        <v>649</v>
      </c>
      <c r="H449" s="222">
        <v>2</v>
      </c>
      <c r="I449" s="223"/>
      <c r="J449" s="224">
        <f>ROUND(I449*H449,2)</f>
        <v>0</v>
      </c>
      <c r="K449" s="220" t="s">
        <v>1</v>
      </c>
      <c r="L449" s="44"/>
      <c r="M449" s="225" t="s">
        <v>1</v>
      </c>
      <c r="N449" s="226" t="s">
        <v>38</v>
      </c>
      <c r="O449" s="91"/>
      <c r="P449" s="227">
        <f>O449*H449</f>
        <v>0</v>
      </c>
      <c r="Q449" s="227">
        <v>0</v>
      </c>
      <c r="R449" s="227">
        <f>Q449*H449</f>
        <v>0</v>
      </c>
      <c r="S449" s="227">
        <v>0</v>
      </c>
      <c r="T449" s="228">
        <f>S449*H449</f>
        <v>0</v>
      </c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R449" s="229" t="s">
        <v>161</v>
      </c>
      <c r="AT449" s="229" t="s">
        <v>156</v>
      </c>
      <c r="AU449" s="229" t="s">
        <v>81</v>
      </c>
      <c r="AY449" s="17" t="s">
        <v>154</v>
      </c>
      <c r="BE449" s="230">
        <f>IF(N449="základní",J449,0)</f>
        <v>0</v>
      </c>
      <c r="BF449" s="230">
        <f>IF(N449="snížená",J449,0)</f>
        <v>0</v>
      </c>
      <c r="BG449" s="230">
        <f>IF(N449="zákl. přenesená",J449,0)</f>
        <v>0</v>
      </c>
      <c r="BH449" s="230">
        <f>IF(N449="sníž. přenesená",J449,0)</f>
        <v>0</v>
      </c>
      <c r="BI449" s="230">
        <f>IF(N449="nulová",J449,0)</f>
        <v>0</v>
      </c>
      <c r="BJ449" s="17" t="s">
        <v>81</v>
      </c>
      <c r="BK449" s="230">
        <f>ROUND(I449*H449,2)</f>
        <v>0</v>
      </c>
      <c r="BL449" s="17" t="s">
        <v>161</v>
      </c>
      <c r="BM449" s="229" t="s">
        <v>1523</v>
      </c>
    </row>
    <row r="450" s="2" customFormat="1">
      <c r="A450" s="38"/>
      <c r="B450" s="39"/>
      <c r="C450" s="40"/>
      <c r="D450" s="231" t="s">
        <v>163</v>
      </c>
      <c r="E450" s="40"/>
      <c r="F450" s="232" t="s">
        <v>1484</v>
      </c>
      <c r="G450" s="40"/>
      <c r="H450" s="40"/>
      <c r="I450" s="233"/>
      <c r="J450" s="40"/>
      <c r="K450" s="40"/>
      <c r="L450" s="44"/>
      <c r="M450" s="234"/>
      <c r="N450" s="235"/>
      <c r="O450" s="91"/>
      <c r="P450" s="91"/>
      <c r="Q450" s="91"/>
      <c r="R450" s="91"/>
      <c r="S450" s="91"/>
      <c r="T450" s="92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T450" s="17" t="s">
        <v>163</v>
      </c>
      <c r="AU450" s="17" t="s">
        <v>81</v>
      </c>
    </row>
    <row r="451" s="2" customFormat="1" ht="24.15" customHeight="1">
      <c r="A451" s="38"/>
      <c r="B451" s="39"/>
      <c r="C451" s="218" t="s">
        <v>1524</v>
      </c>
      <c r="D451" s="218" t="s">
        <v>156</v>
      </c>
      <c r="E451" s="219" t="s">
        <v>1486</v>
      </c>
      <c r="F451" s="220" t="s">
        <v>1487</v>
      </c>
      <c r="G451" s="221" t="s">
        <v>649</v>
      </c>
      <c r="H451" s="222">
        <v>2</v>
      </c>
      <c r="I451" s="223"/>
      <c r="J451" s="224">
        <f>ROUND(I451*H451,2)</f>
        <v>0</v>
      </c>
      <c r="K451" s="220" t="s">
        <v>1</v>
      </c>
      <c r="L451" s="44"/>
      <c r="M451" s="225" t="s">
        <v>1</v>
      </c>
      <c r="N451" s="226" t="s">
        <v>38</v>
      </c>
      <c r="O451" s="91"/>
      <c r="P451" s="227">
        <f>O451*H451</f>
        <v>0</v>
      </c>
      <c r="Q451" s="227">
        <v>0</v>
      </c>
      <c r="R451" s="227">
        <f>Q451*H451</f>
        <v>0</v>
      </c>
      <c r="S451" s="227">
        <v>0</v>
      </c>
      <c r="T451" s="228">
        <f>S451*H451</f>
        <v>0</v>
      </c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R451" s="229" t="s">
        <v>161</v>
      </c>
      <c r="AT451" s="229" t="s">
        <v>156</v>
      </c>
      <c r="AU451" s="229" t="s">
        <v>81</v>
      </c>
      <c r="AY451" s="17" t="s">
        <v>154</v>
      </c>
      <c r="BE451" s="230">
        <f>IF(N451="základní",J451,0)</f>
        <v>0</v>
      </c>
      <c r="BF451" s="230">
        <f>IF(N451="snížená",J451,0)</f>
        <v>0</v>
      </c>
      <c r="BG451" s="230">
        <f>IF(N451="zákl. přenesená",J451,0)</f>
        <v>0</v>
      </c>
      <c r="BH451" s="230">
        <f>IF(N451="sníž. přenesená",J451,0)</f>
        <v>0</v>
      </c>
      <c r="BI451" s="230">
        <f>IF(N451="nulová",J451,0)</f>
        <v>0</v>
      </c>
      <c r="BJ451" s="17" t="s">
        <v>81</v>
      </c>
      <c r="BK451" s="230">
        <f>ROUND(I451*H451,2)</f>
        <v>0</v>
      </c>
      <c r="BL451" s="17" t="s">
        <v>161</v>
      </c>
      <c r="BM451" s="229" t="s">
        <v>1525</v>
      </c>
    </row>
    <row r="452" s="2" customFormat="1">
      <c r="A452" s="38"/>
      <c r="B452" s="39"/>
      <c r="C452" s="40"/>
      <c r="D452" s="231" t="s">
        <v>163</v>
      </c>
      <c r="E452" s="40"/>
      <c r="F452" s="232" t="s">
        <v>1487</v>
      </c>
      <c r="G452" s="40"/>
      <c r="H452" s="40"/>
      <c r="I452" s="233"/>
      <c r="J452" s="40"/>
      <c r="K452" s="40"/>
      <c r="L452" s="44"/>
      <c r="M452" s="234"/>
      <c r="N452" s="235"/>
      <c r="O452" s="91"/>
      <c r="P452" s="91"/>
      <c r="Q452" s="91"/>
      <c r="R452" s="91"/>
      <c r="S452" s="91"/>
      <c r="T452" s="92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T452" s="17" t="s">
        <v>163</v>
      </c>
      <c r="AU452" s="17" t="s">
        <v>81</v>
      </c>
    </row>
    <row r="453" s="2" customFormat="1" ht="24.15" customHeight="1">
      <c r="A453" s="38"/>
      <c r="B453" s="39"/>
      <c r="C453" s="258" t="s">
        <v>1258</v>
      </c>
      <c r="D453" s="258" t="s">
        <v>248</v>
      </c>
      <c r="E453" s="259" t="s">
        <v>1490</v>
      </c>
      <c r="F453" s="260" t="s">
        <v>1491</v>
      </c>
      <c r="G453" s="261" t="s">
        <v>649</v>
      </c>
      <c r="H453" s="262">
        <v>2</v>
      </c>
      <c r="I453" s="263"/>
      <c r="J453" s="264">
        <f>ROUND(I453*H453,2)</f>
        <v>0</v>
      </c>
      <c r="K453" s="260" t="s">
        <v>1</v>
      </c>
      <c r="L453" s="265"/>
      <c r="M453" s="266" t="s">
        <v>1</v>
      </c>
      <c r="N453" s="267" t="s">
        <v>38</v>
      </c>
      <c r="O453" s="91"/>
      <c r="P453" s="227">
        <f>O453*H453</f>
        <v>0</v>
      </c>
      <c r="Q453" s="227">
        <v>0</v>
      </c>
      <c r="R453" s="227">
        <f>Q453*H453</f>
        <v>0</v>
      </c>
      <c r="S453" s="227">
        <v>0</v>
      </c>
      <c r="T453" s="228">
        <f>S453*H453</f>
        <v>0</v>
      </c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229" t="s">
        <v>200</v>
      </c>
      <c r="AT453" s="229" t="s">
        <v>248</v>
      </c>
      <c r="AU453" s="229" t="s">
        <v>81</v>
      </c>
      <c r="AY453" s="17" t="s">
        <v>154</v>
      </c>
      <c r="BE453" s="230">
        <f>IF(N453="základní",J453,0)</f>
        <v>0</v>
      </c>
      <c r="BF453" s="230">
        <f>IF(N453="snížená",J453,0)</f>
        <v>0</v>
      </c>
      <c r="BG453" s="230">
        <f>IF(N453="zákl. přenesená",J453,0)</f>
        <v>0</v>
      </c>
      <c r="BH453" s="230">
        <f>IF(N453="sníž. přenesená",J453,0)</f>
        <v>0</v>
      </c>
      <c r="BI453" s="230">
        <f>IF(N453="nulová",J453,0)</f>
        <v>0</v>
      </c>
      <c r="BJ453" s="17" t="s">
        <v>81</v>
      </c>
      <c r="BK453" s="230">
        <f>ROUND(I453*H453,2)</f>
        <v>0</v>
      </c>
      <c r="BL453" s="17" t="s">
        <v>161</v>
      </c>
      <c r="BM453" s="229" t="s">
        <v>1526</v>
      </c>
    </row>
    <row r="454" s="2" customFormat="1">
      <c r="A454" s="38"/>
      <c r="B454" s="39"/>
      <c r="C454" s="40"/>
      <c r="D454" s="231" t="s">
        <v>163</v>
      </c>
      <c r="E454" s="40"/>
      <c r="F454" s="232" t="s">
        <v>1491</v>
      </c>
      <c r="G454" s="40"/>
      <c r="H454" s="40"/>
      <c r="I454" s="233"/>
      <c r="J454" s="40"/>
      <c r="K454" s="40"/>
      <c r="L454" s="44"/>
      <c r="M454" s="234"/>
      <c r="N454" s="235"/>
      <c r="O454" s="91"/>
      <c r="P454" s="91"/>
      <c r="Q454" s="91"/>
      <c r="R454" s="91"/>
      <c r="S454" s="91"/>
      <c r="T454" s="92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T454" s="17" t="s">
        <v>163</v>
      </c>
      <c r="AU454" s="17" t="s">
        <v>81</v>
      </c>
    </row>
    <row r="455" s="2" customFormat="1" ht="24.15" customHeight="1">
      <c r="A455" s="38"/>
      <c r="B455" s="39"/>
      <c r="C455" s="258" t="s">
        <v>1527</v>
      </c>
      <c r="D455" s="258" t="s">
        <v>248</v>
      </c>
      <c r="E455" s="259" t="s">
        <v>1493</v>
      </c>
      <c r="F455" s="260" t="s">
        <v>1494</v>
      </c>
      <c r="G455" s="261" t="s">
        <v>649</v>
      </c>
      <c r="H455" s="262">
        <v>2</v>
      </c>
      <c r="I455" s="263"/>
      <c r="J455" s="264">
        <f>ROUND(I455*H455,2)</f>
        <v>0</v>
      </c>
      <c r="K455" s="260" t="s">
        <v>1</v>
      </c>
      <c r="L455" s="265"/>
      <c r="M455" s="266" t="s">
        <v>1</v>
      </c>
      <c r="N455" s="267" t="s">
        <v>38</v>
      </c>
      <c r="O455" s="91"/>
      <c r="P455" s="227">
        <f>O455*H455</f>
        <v>0</v>
      </c>
      <c r="Q455" s="227">
        <v>0</v>
      </c>
      <c r="R455" s="227">
        <f>Q455*H455</f>
        <v>0</v>
      </c>
      <c r="S455" s="227">
        <v>0</v>
      </c>
      <c r="T455" s="228">
        <f>S455*H455</f>
        <v>0</v>
      </c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R455" s="229" t="s">
        <v>200</v>
      </c>
      <c r="AT455" s="229" t="s">
        <v>248</v>
      </c>
      <c r="AU455" s="229" t="s">
        <v>81</v>
      </c>
      <c r="AY455" s="17" t="s">
        <v>154</v>
      </c>
      <c r="BE455" s="230">
        <f>IF(N455="základní",J455,0)</f>
        <v>0</v>
      </c>
      <c r="BF455" s="230">
        <f>IF(N455="snížená",J455,0)</f>
        <v>0</v>
      </c>
      <c r="BG455" s="230">
        <f>IF(N455="zákl. přenesená",J455,0)</f>
        <v>0</v>
      </c>
      <c r="BH455" s="230">
        <f>IF(N455="sníž. přenesená",J455,0)</f>
        <v>0</v>
      </c>
      <c r="BI455" s="230">
        <f>IF(N455="nulová",J455,0)</f>
        <v>0</v>
      </c>
      <c r="BJ455" s="17" t="s">
        <v>81</v>
      </c>
      <c r="BK455" s="230">
        <f>ROUND(I455*H455,2)</f>
        <v>0</v>
      </c>
      <c r="BL455" s="17" t="s">
        <v>161</v>
      </c>
      <c r="BM455" s="229" t="s">
        <v>1528</v>
      </c>
    </row>
    <row r="456" s="2" customFormat="1">
      <c r="A456" s="38"/>
      <c r="B456" s="39"/>
      <c r="C456" s="40"/>
      <c r="D456" s="231" t="s">
        <v>163</v>
      </c>
      <c r="E456" s="40"/>
      <c r="F456" s="232" t="s">
        <v>1494</v>
      </c>
      <c r="G456" s="40"/>
      <c r="H456" s="40"/>
      <c r="I456" s="233"/>
      <c r="J456" s="40"/>
      <c r="K456" s="40"/>
      <c r="L456" s="44"/>
      <c r="M456" s="234"/>
      <c r="N456" s="235"/>
      <c r="O456" s="91"/>
      <c r="P456" s="91"/>
      <c r="Q456" s="91"/>
      <c r="R456" s="91"/>
      <c r="S456" s="91"/>
      <c r="T456" s="92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T456" s="17" t="s">
        <v>163</v>
      </c>
      <c r="AU456" s="17" t="s">
        <v>81</v>
      </c>
    </row>
    <row r="457" s="2" customFormat="1" ht="24.15" customHeight="1">
      <c r="A457" s="38"/>
      <c r="B457" s="39"/>
      <c r="C457" s="218" t="s">
        <v>1261</v>
      </c>
      <c r="D457" s="218" t="s">
        <v>156</v>
      </c>
      <c r="E457" s="219" t="s">
        <v>1529</v>
      </c>
      <c r="F457" s="220" t="s">
        <v>1530</v>
      </c>
      <c r="G457" s="221" t="s">
        <v>649</v>
      </c>
      <c r="H457" s="222">
        <v>1</v>
      </c>
      <c r="I457" s="223"/>
      <c r="J457" s="224">
        <f>ROUND(I457*H457,2)</f>
        <v>0</v>
      </c>
      <c r="K457" s="220" t="s">
        <v>1</v>
      </c>
      <c r="L457" s="44"/>
      <c r="M457" s="225" t="s">
        <v>1</v>
      </c>
      <c r="N457" s="226" t="s">
        <v>38</v>
      </c>
      <c r="O457" s="91"/>
      <c r="P457" s="227">
        <f>O457*H457</f>
        <v>0</v>
      </c>
      <c r="Q457" s="227">
        <v>0</v>
      </c>
      <c r="R457" s="227">
        <f>Q457*H457</f>
        <v>0</v>
      </c>
      <c r="S457" s="227">
        <v>0</v>
      </c>
      <c r="T457" s="228">
        <f>S457*H457</f>
        <v>0</v>
      </c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R457" s="229" t="s">
        <v>161</v>
      </c>
      <c r="AT457" s="229" t="s">
        <v>156</v>
      </c>
      <c r="AU457" s="229" t="s">
        <v>81</v>
      </c>
      <c r="AY457" s="17" t="s">
        <v>154</v>
      </c>
      <c r="BE457" s="230">
        <f>IF(N457="základní",J457,0)</f>
        <v>0</v>
      </c>
      <c r="BF457" s="230">
        <f>IF(N457="snížená",J457,0)</f>
        <v>0</v>
      </c>
      <c r="BG457" s="230">
        <f>IF(N457="zákl. přenesená",J457,0)</f>
        <v>0</v>
      </c>
      <c r="BH457" s="230">
        <f>IF(N457="sníž. přenesená",J457,0)</f>
        <v>0</v>
      </c>
      <c r="BI457" s="230">
        <f>IF(N457="nulová",J457,0)</f>
        <v>0</v>
      </c>
      <c r="BJ457" s="17" t="s">
        <v>81</v>
      </c>
      <c r="BK457" s="230">
        <f>ROUND(I457*H457,2)</f>
        <v>0</v>
      </c>
      <c r="BL457" s="17" t="s">
        <v>161</v>
      </c>
      <c r="BM457" s="229" t="s">
        <v>1531</v>
      </c>
    </row>
    <row r="458" s="2" customFormat="1">
      <c r="A458" s="38"/>
      <c r="B458" s="39"/>
      <c r="C458" s="40"/>
      <c r="D458" s="231" t="s">
        <v>163</v>
      </c>
      <c r="E458" s="40"/>
      <c r="F458" s="232" t="s">
        <v>1530</v>
      </c>
      <c r="G458" s="40"/>
      <c r="H458" s="40"/>
      <c r="I458" s="233"/>
      <c r="J458" s="40"/>
      <c r="K458" s="40"/>
      <c r="L458" s="44"/>
      <c r="M458" s="234"/>
      <c r="N458" s="235"/>
      <c r="O458" s="91"/>
      <c r="P458" s="91"/>
      <c r="Q458" s="91"/>
      <c r="R458" s="91"/>
      <c r="S458" s="91"/>
      <c r="T458" s="92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T458" s="17" t="s">
        <v>163</v>
      </c>
      <c r="AU458" s="17" t="s">
        <v>81</v>
      </c>
    </row>
    <row r="459" s="12" customFormat="1" ht="25.92" customHeight="1">
      <c r="A459" s="12"/>
      <c r="B459" s="202"/>
      <c r="C459" s="203"/>
      <c r="D459" s="204" t="s">
        <v>72</v>
      </c>
      <c r="E459" s="205" t="s">
        <v>1532</v>
      </c>
      <c r="F459" s="205" t="s">
        <v>1533</v>
      </c>
      <c r="G459" s="203"/>
      <c r="H459" s="203"/>
      <c r="I459" s="206"/>
      <c r="J459" s="207">
        <f>BK459</f>
        <v>0</v>
      </c>
      <c r="K459" s="203"/>
      <c r="L459" s="208"/>
      <c r="M459" s="209"/>
      <c r="N459" s="210"/>
      <c r="O459" s="210"/>
      <c r="P459" s="211">
        <f>SUM(P460:P499)</f>
        <v>0</v>
      </c>
      <c r="Q459" s="210"/>
      <c r="R459" s="211">
        <f>SUM(R460:R499)</f>
        <v>0</v>
      </c>
      <c r="S459" s="210"/>
      <c r="T459" s="212">
        <f>SUM(T460:T499)</f>
        <v>0</v>
      </c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R459" s="213" t="s">
        <v>81</v>
      </c>
      <c r="AT459" s="214" t="s">
        <v>72</v>
      </c>
      <c r="AU459" s="214" t="s">
        <v>73</v>
      </c>
      <c r="AY459" s="213" t="s">
        <v>154</v>
      </c>
      <c r="BK459" s="215">
        <f>SUM(BK460:BK499)</f>
        <v>0</v>
      </c>
    </row>
    <row r="460" s="2" customFormat="1" ht="24.15" customHeight="1">
      <c r="A460" s="38"/>
      <c r="B460" s="39"/>
      <c r="C460" s="218" t="s">
        <v>1534</v>
      </c>
      <c r="D460" s="218" t="s">
        <v>156</v>
      </c>
      <c r="E460" s="219" t="s">
        <v>1535</v>
      </c>
      <c r="F460" s="220" t="s">
        <v>1536</v>
      </c>
      <c r="G460" s="221" t="s">
        <v>1370</v>
      </c>
      <c r="H460" s="222">
        <v>1</v>
      </c>
      <c r="I460" s="223"/>
      <c r="J460" s="224">
        <f>ROUND(I460*H460,2)</f>
        <v>0</v>
      </c>
      <c r="K460" s="220" t="s">
        <v>1</v>
      </c>
      <c r="L460" s="44"/>
      <c r="M460" s="225" t="s">
        <v>1</v>
      </c>
      <c r="N460" s="226" t="s">
        <v>38</v>
      </c>
      <c r="O460" s="91"/>
      <c r="P460" s="227">
        <f>O460*H460</f>
        <v>0</v>
      </c>
      <c r="Q460" s="227">
        <v>0</v>
      </c>
      <c r="R460" s="227">
        <f>Q460*H460</f>
        <v>0</v>
      </c>
      <c r="S460" s="227">
        <v>0</v>
      </c>
      <c r="T460" s="228">
        <f>S460*H460</f>
        <v>0</v>
      </c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R460" s="229" t="s">
        <v>161</v>
      </c>
      <c r="AT460" s="229" t="s">
        <v>156</v>
      </c>
      <c r="AU460" s="229" t="s">
        <v>81</v>
      </c>
      <c r="AY460" s="17" t="s">
        <v>154</v>
      </c>
      <c r="BE460" s="230">
        <f>IF(N460="základní",J460,0)</f>
        <v>0</v>
      </c>
      <c r="BF460" s="230">
        <f>IF(N460="snížená",J460,0)</f>
        <v>0</v>
      </c>
      <c r="BG460" s="230">
        <f>IF(N460="zákl. přenesená",J460,0)</f>
        <v>0</v>
      </c>
      <c r="BH460" s="230">
        <f>IF(N460="sníž. přenesená",J460,0)</f>
        <v>0</v>
      </c>
      <c r="BI460" s="230">
        <f>IF(N460="nulová",J460,0)</f>
        <v>0</v>
      </c>
      <c r="BJ460" s="17" t="s">
        <v>81</v>
      </c>
      <c r="BK460" s="230">
        <f>ROUND(I460*H460,2)</f>
        <v>0</v>
      </c>
      <c r="BL460" s="17" t="s">
        <v>161</v>
      </c>
      <c r="BM460" s="229" t="s">
        <v>1537</v>
      </c>
    </row>
    <row r="461" s="2" customFormat="1">
      <c r="A461" s="38"/>
      <c r="B461" s="39"/>
      <c r="C461" s="40"/>
      <c r="D461" s="231" t="s">
        <v>163</v>
      </c>
      <c r="E461" s="40"/>
      <c r="F461" s="232" t="s">
        <v>1536</v>
      </c>
      <c r="G461" s="40"/>
      <c r="H461" s="40"/>
      <c r="I461" s="233"/>
      <c r="J461" s="40"/>
      <c r="K461" s="40"/>
      <c r="L461" s="44"/>
      <c r="M461" s="234"/>
      <c r="N461" s="235"/>
      <c r="O461" s="91"/>
      <c r="P461" s="91"/>
      <c r="Q461" s="91"/>
      <c r="R461" s="91"/>
      <c r="S461" s="91"/>
      <c r="T461" s="92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T461" s="17" t="s">
        <v>163</v>
      </c>
      <c r="AU461" s="17" t="s">
        <v>81</v>
      </c>
    </row>
    <row r="462" s="2" customFormat="1" ht="24.15" customHeight="1">
      <c r="A462" s="38"/>
      <c r="B462" s="39"/>
      <c r="C462" s="218" t="s">
        <v>1264</v>
      </c>
      <c r="D462" s="218" t="s">
        <v>156</v>
      </c>
      <c r="E462" s="219" t="s">
        <v>1538</v>
      </c>
      <c r="F462" s="220" t="s">
        <v>1539</v>
      </c>
      <c r="G462" s="221" t="s">
        <v>1370</v>
      </c>
      <c r="H462" s="222">
        <v>1</v>
      </c>
      <c r="I462" s="223"/>
      <c r="J462" s="224">
        <f>ROUND(I462*H462,2)</f>
        <v>0</v>
      </c>
      <c r="K462" s="220" t="s">
        <v>1</v>
      </c>
      <c r="L462" s="44"/>
      <c r="M462" s="225" t="s">
        <v>1</v>
      </c>
      <c r="N462" s="226" t="s">
        <v>38</v>
      </c>
      <c r="O462" s="91"/>
      <c r="P462" s="227">
        <f>O462*H462</f>
        <v>0</v>
      </c>
      <c r="Q462" s="227">
        <v>0</v>
      </c>
      <c r="R462" s="227">
        <f>Q462*H462</f>
        <v>0</v>
      </c>
      <c r="S462" s="227">
        <v>0</v>
      </c>
      <c r="T462" s="228">
        <f>S462*H462</f>
        <v>0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229" t="s">
        <v>161</v>
      </c>
      <c r="AT462" s="229" t="s">
        <v>156</v>
      </c>
      <c r="AU462" s="229" t="s">
        <v>81</v>
      </c>
      <c r="AY462" s="17" t="s">
        <v>154</v>
      </c>
      <c r="BE462" s="230">
        <f>IF(N462="základní",J462,0)</f>
        <v>0</v>
      </c>
      <c r="BF462" s="230">
        <f>IF(N462="snížená",J462,0)</f>
        <v>0</v>
      </c>
      <c r="BG462" s="230">
        <f>IF(N462="zákl. přenesená",J462,0)</f>
        <v>0</v>
      </c>
      <c r="BH462" s="230">
        <f>IF(N462="sníž. přenesená",J462,0)</f>
        <v>0</v>
      </c>
      <c r="BI462" s="230">
        <f>IF(N462="nulová",J462,0)</f>
        <v>0</v>
      </c>
      <c r="BJ462" s="17" t="s">
        <v>81</v>
      </c>
      <c r="BK462" s="230">
        <f>ROUND(I462*H462,2)</f>
        <v>0</v>
      </c>
      <c r="BL462" s="17" t="s">
        <v>161</v>
      </c>
      <c r="BM462" s="229" t="s">
        <v>1540</v>
      </c>
    </row>
    <row r="463" s="2" customFormat="1">
      <c r="A463" s="38"/>
      <c r="B463" s="39"/>
      <c r="C463" s="40"/>
      <c r="D463" s="231" t="s">
        <v>163</v>
      </c>
      <c r="E463" s="40"/>
      <c r="F463" s="232" t="s">
        <v>1539</v>
      </c>
      <c r="G463" s="40"/>
      <c r="H463" s="40"/>
      <c r="I463" s="233"/>
      <c r="J463" s="40"/>
      <c r="K463" s="40"/>
      <c r="L463" s="44"/>
      <c r="M463" s="234"/>
      <c r="N463" s="235"/>
      <c r="O463" s="91"/>
      <c r="P463" s="91"/>
      <c r="Q463" s="91"/>
      <c r="R463" s="91"/>
      <c r="S463" s="91"/>
      <c r="T463" s="92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T463" s="17" t="s">
        <v>163</v>
      </c>
      <c r="AU463" s="17" t="s">
        <v>81</v>
      </c>
    </row>
    <row r="464" s="2" customFormat="1" ht="24.15" customHeight="1">
      <c r="A464" s="38"/>
      <c r="B464" s="39"/>
      <c r="C464" s="218" t="s">
        <v>1541</v>
      </c>
      <c r="D464" s="218" t="s">
        <v>156</v>
      </c>
      <c r="E464" s="219" t="s">
        <v>1542</v>
      </c>
      <c r="F464" s="220" t="s">
        <v>1543</v>
      </c>
      <c r="G464" s="221" t="s">
        <v>1370</v>
      </c>
      <c r="H464" s="222">
        <v>1</v>
      </c>
      <c r="I464" s="223"/>
      <c r="J464" s="224">
        <f>ROUND(I464*H464,2)</f>
        <v>0</v>
      </c>
      <c r="K464" s="220" t="s">
        <v>1</v>
      </c>
      <c r="L464" s="44"/>
      <c r="M464" s="225" t="s">
        <v>1</v>
      </c>
      <c r="N464" s="226" t="s">
        <v>38</v>
      </c>
      <c r="O464" s="91"/>
      <c r="P464" s="227">
        <f>O464*H464</f>
        <v>0</v>
      </c>
      <c r="Q464" s="227">
        <v>0</v>
      </c>
      <c r="R464" s="227">
        <f>Q464*H464</f>
        <v>0</v>
      </c>
      <c r="S464" s="227">
        <v>0</v>
      </c>
      <c r="T464" s="228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29" t="s">
        <v>161</v>
      </c>
      <c r="AT464" s="229" t="s">
        <v>156</v>
      </c>
      <c r="AU464" s="229" t="s">
        <v>81</v>
      </c>
      <c r="AY464" s="17" t="s">
        <v>154</v>
      </c>
      <c r="BE464" s="230">
        <f>IF(N464="základní",J464,0)</f>
        <v>0</v>
      </c>
      <c r="BF464" s="230">
        <f>IF(N464="snížená",J464,0)</f>
        <v>0</v>
      </c>
      <c r="BG464" s="230">
        <f>IF(N464="zákl. přenesená",J464,0)</f>
        <v>0</v>
      </c>
      <c r="BH464" s="230">
        <f>IF(N464="sníž. přenesená",J464,0)</f>
        <v>0</v>
      </c>
      <c r="BI464" s="230">
        <f>IF(N464="nulová",J464,0)</f>
        <v>0</v>
      </c>
      <c r="BJ464" s="17" t="s">
        <v>81</v>
      </c>
      <c r="BK464" s="230">
        <f>ROUND(I464*H464,2)</f>
        <v>0</v>
      </c>
      <c r="BL464" s="17" t="s">
        <v>161</v>
      </c>
      <c r="BM464" s="229" t="s">
        <v>1544</v>
      </c>
    </row>
    <row r="465" s="2" customFormat="1">
      <c r="A465" s="38"/>
      <c r="B465" s="39"/>
      <c r="C465" s="40"/>
      <c r="D465" s="231" t="s">
        <v>163</v>
      </c>
      <c r="E465" s="40"/>
      <c r="F465" s="232" t="s">
        <v>1543</v>
      </c>
      <c r="G465" s="40"/>
      <c r="H465" s="40"/>
      <c r="I465" s="233"/>
      <c r="J465" s="40"/>
      <c r="K465" s="40"/>
      <c r="L465" s="44"/>
      <c r="M465" s="234"/>
      <c r="N465" s="235"/>
      <c r="O465" s="91"/>
      <c r="P465" s="91"/>
      <c r="Q465" s="91"/>
      <c r="R465" s="91"/>
      <c r="S465" s="91"/>
      <c r="T465" s="92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T465" s="17" t="s">
        <v>163</v>
      </c>
      <c r="AU465" s="17" t="s">
        <v>81</v>
      </c>
    </row>
    <row r="466" s="2" customFormat="1" ht="24.15" customHeight="1">
      <c r="A466" s="38"/>
      <c r="B466" s="39"/>
      <c r="C466" s="218" t="s">
        <v>1268</v>
      </c>
      <c r="D466" s="218" t="s">
        <v>156</v>
      </c>
      <c r="E466" s="219" t="s">
        <v>1545</v>
      </c>
      <c r="F466" s="220" t="s">
        <v>1546</v>
      </c>
      <c r="G466" s="221" t="s">
        <v>1370</v>
      </c>
      <c r="H466" s="222">
        <v>2</v>
      </c>
      <c r="I466" s="223"/>
      <c r="J466" s="224">
        <f>ROUND(I466*H466,2)</f>
        <v>0</v>
      </c>
      <c r="K466" s="220" t="s">
        <v>1</v>
      </c>
      <c r="L466" s="44"/>
      <c r="M466" s="225" t="s">
        <v>1</v>
      </c>
      <c r="N466" s="226" t="s">
        <v>38</v>
      </c>
      <c r="O466" s="91"/>
      <c r="P466" s="227">
        <f>O466*H466</f>
        <v>0</v>
      </c>
      <c r="Q466" s="227">
        <v>0</v>
      </c>
      <c r="R466" s="227">
        <f>Q466*H466</f>
        <v>0</v>
      </c>
      <c r="S466" s="227">
        <v>0</v>
      </c>
      <c r="T466" s="228">
        <f>S466*H466</f>
        <v>0</v>
      </c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R466" s="229" t="s">
        <v>161</v>
      </c>
      <c r="AT466" s="229" t="s">
        <v>156</v>
      </c>
      <c r="AU466" s="229" t="s">
        <v>81</v>
      </c>
      <c r="AY466" s="17" t="s">
        <v>154</v>
      </c>
      <c r="BE466" s="230">
        <f>IF(N466="základní",J466,0)</f>
        <v>0</v>
      </c>
      <c r="BF466" s="230">
        <f>IF(N466="snížená",J466,0)</f>
        <v>0</v>
      </c>
      <c r="BG466" s="230">
        <f>IF(N466="zákl. přenesená",J466,0)</f>
        <v>0</v>
      </c>
      <c r="BH466" s="230">
        <f>IF(N466="sníž. přenesená",J466,0)</f>
        <v>0</v>
      </c>
      <c r="BI466" s="230">
        <f>IF(N466="nulová",J466,0)</f>
        <v>0</v>
      </c>
      <c r="BJ466" s="17" t="s">
        <v>81</v>
      </c>
      <c r="BK466" s="230">
        <f>ROUND(I466*H466,2)</f>
        <v>0</v>
      </c>
      <c r="BL466" s="17" t="s">
        <v>161</v>
      </c>
      <c r="BM466" s="229" t="s">
        <v>1547</v>
      </c>
    </row>
    <row r="467" s="2" customFormat="1">
      <c r="A467" s="38"/>
      <c r="B467" s="39"/>
      <c r="C467" s="40"/>
      <c r="D467" s="231" t="s">
        <v>163</v>
      </c>
      <c r="E467" s="40"/>
      <c r="F467" s="232" t="s">
        <v>1546</v>
      </c>
      <c r="G467" s="40"/>
      <c r="H467" s="40"/>
      <c r="I467" s="233"/>
      <c r="J467" s="40"/>
      <c r="K467" s="40"/>
      <c r="L467" s="44"/>
      <c r="M467" s="234"/>
      <c r="N467" s="235"/>
      <c r="O467" s="91"/>
      <c r="P467" s="91"/>
      <c r="Q467" s="91"/>
      <c r="R467" s="91"/>
      <c r="S467" s="91"/>
      <c r="T467" s="92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T467" s="17" t="s">
        <v>163</v>
      </c>
      <c r="AU467" s="17" t="s">
        <v>81</v>
      </c>
    </row>
    <row r="468" s="2" customFormat="1" ht="24.15" customHeight="1">
      <c r="A468" s="38"/>
      <c r="B468" s="39"/>
      <c r="C468" s="218" t="s">
        <v>1548</v>
      </c>
      <c r="D468" s="218" t="s">
        <v>156</v>
      </c>
      <c r="E468" s="219" t="s">
        <v>1549</v>
      </c>
      <c r="F468" s="220" t="s">
        <v>1550</v>
      </c>
      <c r="G468" s="221" t="s">
        <v>1370</v>
      </c>
      <c r="H468" s="222">
        <v>1</v>
      </c>
      <c r="I468" s="223"/>
      <c r="J468" s="224">
        <f>ROUND(I468*H468,2)</f>
        <v>0</v>
      </c>
      <c r="K468" s="220" t="s">
        <v>1</v>
      </c>
      <c r="L468" s="44"/>
      <c r="M468" s="225" t="s">
        <v>1</v>
      </c>
      <c r="N468" s="226" t="s">
        <v>38</v>
      </c>
      <c r="O468" s="91"/>
      <c r="P468" s="227">
        <f>O468*H468</f>
        <v>0</v>
      </c>
      <c r="Q468" s="227">
        <v>0</v>
      </c>
      <c r="R468" s="227">
        <f>Q468*H468</f>
        <v>0</v>
      </c>
      <c r="S468" s="227">
        <v>0</v>
      </c>
      <c r="T468" s="228">
        <f>S468*H468</f>
        <v>0</v>
      </c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R468" s="229" t="s">
        <v>161</v>
      </c>
      <c r="AT468" s="229" t="s">
        <v>156</v>
      </c>
      <c r="AU468" s="229" t="s">
        <v>81</v>
      </c>
      <c r="AY468" s="17" t="s">
        <v>154</v>
      </c>
      <c r="BE468" s="230">
        <f>IF(N468="základní",J468,0)</f>
        <v>0</v>
      </c>
      <c r="BF468" s="230">
        <f>IF(N468="snížená",J468,0)</f>
        <v>0</v>
      </c>
      <c r="BG468" s="230">
        <f>IF(N468="zákl. přenesená",J468,0)</f>
        <v>0</v>
      </c>
      <c r="BH468" s="230">
        <f>IF(N468="sníž. přenesená",J468,0)</f>
        <v>0</v>
      </c>
      <c r="BI468" s="230">
        <f>IF(N468="nulová",J468,0)</f>
        <v>0</v>
      </c>
      <c r="BJ468" s="17" t="s">
        <v>81</v>
      </c>
      <c r="BK468" s="230">
        <f>ROUND(I468*H468,2)</f>
        <v>0</v>
      </c>
      <c r="BL468" s="17" t="s">
        <v>161</v>
      </c>
      <c r="BM468" s="229" t="s">
        <v>1551</v>
      </c>
    </row>
    <row r="469" s="2" customFormat="1">
      <c r="A469" s="38"/>
      <c r="B469" s="39"/>
      <c r="C469" s="40"/>
      <c r="D469" s="231" t="s">
        <v>163</v>
      </c>
      <c r="E469" s="40"/>
      <c r="F469" s="232" t="s">
        <v>1550</v>
      </c>
      <c r="G469" s="40"/>
      <c r="H469" s="40"/>
      <c r="I469" s="233"/>
      <c r="J469" s="40"/>
      <c r="K469" s="40"/>
      <c r="L469" s="44"/>
      <c r="M469" s="234"/>
      <c r="N469" s="235"/>
      <c r="O469" s="91"/>
      <c r="P469" s="91"/>
      <c r="Q469" s="91"/>
      <c r="R469" s="91"/>
      <c r="S469" s="91"/>
      <c r="T469" s="92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T469" s="17" t="s">
        <v>163</v>
      </c>
      <c r="AU469" s="17" t="s">
        <v>81</v>
      </c>
    </row>
    <row r="470" s="2" customFormat="1" ht="24.15" customHeight="1">
      <c r="A470" s="38"/>
      <c r="B470" s="39"/>
      <c r="C470" s="218" t="s">
        <v>1271</v>
      </c>
      <c r="D470" s="218" t="s">
        <v>156</v>
      </c>
      <c r="E470" s="219" t="s">
        <v>1455</v>
      </c>
      <c r="F470" s="220" t="s">
        <v>1456</v>
      </c>
      <c r="G470" s="221" t="s">
        <v>1370</v>
      </c>
      <c r="H470" s="222">
        <v>4</v>
      </c>
      <c r="I470" s="223"/>
      <c r="J470" s="224">
        <f>ROUND(I470*H470,2)</f>
        <v>0</v>
      </c>
      <c r="K470" s="220" t="s">
        <v>1</v>
      </c>
      <c r="L470" s="44"/>
      <c r="M470" s="225" t="s">
        <v>1</v>
      </c>
      <c r="N470" s="226" t="s">
        <v>38</v>
      </c>
      <c r="O470" s="91"/>
      <c r="P470" s="227">
        <f>O470*H470</f>
        <v>0</v>
      </c>
      <c r="Q470" s="227">
        <v>0</v>
      </c>
      <c r="R470" s="227">
        <f>Q470*H470</f>
        <v>0</v>
      </c>
      <c r="S470" s="227">
        <v>0</v>
      </c>
      <c r="T470" s="228">
        <f>S470*H470</f>
        <v>0</v>
      </c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R470" s="229" t="s">
        <v>161</v>
      </c>
      <c r="AT470" s="229" t="s">
        <v>156</v>
      </c>
      <c r="AU470" s="229" t="s">
        <v>81</v>
      </c>
      <c r="AY470" s="17" t="s">
        <v>154</v>
      </c>
      <c r="BE470" s="230">
        <f>IF(N470="základní",J470,0)</f>
        <v>0</v>
      </c>
      <c r="BF470" s="230">
        <f>IF(N470="snížená",J470,0)</f>
        <v>0</v>
      </c>
      <c r="BG470" s="230">
        <f>IF(N470="zákl. přenesená",J470,0)</f>
        <v>0</v>
      </c>
      <c r="BH470" s="230">
        <f>IF(N470="sníž. přenesená",J470,0)</f>
        <v>0</v>
      </c>
      <c r="BI470" s="230">
        <f>IF(N470="nulová",J470,0)</f>
        <v>0</v>
      </c>
      <c r="BJ470" s="17" t="s">
        <v>81</v>
      </c>
      <c r="BK470" s="230">
        <f>ROUND(I470*H470,2)</f>
        <v>0</v>
      </c>
      <c r="BL470" s="17" t="s">
        <v>161</v>
      </c>
      <c r="BM470" s="229" t="s">
        <v>1552</v>
      </c>
    </row>
    <row r="471" s="2" customFormat="1">
      <c r="A471" s="38"/>
      <c r="B471" s="39"/>
      <c r="C471" s="40"/>
      <c r="D471" s="231" t="s">
        <v>163</v>
      </c>
      <c r="E471" s="40"/>
      <c r="F471" s="232" t="s">
        <v>1456</v>
      </c>
      <c r="G471" s="40"/>
      <c r="H471" s="40"/>
      <c r="I471" s="233"/>
      <c r="J471" s="40"/>
      <c r="K471" s="40"/>
      <c r="L471" s="44"/>
      <c r="M471" s="234"/>
      <c r="N471" s="235"/>
      <c r="O471" s="91"/>
      <c r="P471" s="91"/>
      <c r="Q471" s="91"/>
      <c r="R471" s="91"/>
      <c r="S471" s="91"/>
      <c r="T471" s="92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T471" s="17" t="s">
        <v>163</v>
      </c>
      <c r="AU471" s="17" t="s">
        <v>81</v>
      </c>
    </row>
    <row r="472" s="2" customFormat="1" ht="24.15" customHeight="1">
      <c r="A472" s="38"/>
      <c r="B472" s="39"/>
      <c r="C472" s="218" t="s">
        <v>1553</v>
      </c>
      <c r="D472" s="218" t="s">
        <v>156</v>
      </c>
      <c r="E472" s="219" t="s">
        <v>1554</v>
      </c>
      <c r="F472" s="220" t="s">
        <v>1459</v>
      </c>
      <c r="G472" s="221" t="s">
        <v>1370</v>
      </c>
      <c r="H472" s="222">
        <v>2</v>
      </c>
      <c r="I472" s="223"/>
      <c r="J472" s="224">
        <f>ROUND(I472*H472,2)</f>
        <v>0</v>
      </c>
      <c r="K472" s="220" t="s">
        <v>1</v>
      </c>
      <c r="L472" s="44"/>
      <c r="M472" s="225" t="s">
        <v>1</v>
      </c>
      <c r="N472" s="226" t="s">
        <v>38</v>
      </c>
      <c r="O472" s="91"/>
      <c r="P472" s="227">
        <f>O472*H472</f>
        <v>0</v>
      </c>
      <c r="Q472" s="227">
        <v>0</v>
      </c>
      <c r="R472" s="227">
        <f>Q472*H472</f>
        <v>0</v>
      </c>
      <c r="S472" s="227">
        <v>0</v>
      </c>
      <c r="T472" s="228">
        <f>S472*H472</f>
        <v>0</v>
      </c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R472" s="229" t="s">
        <v>161</v>
      </c>
      <c r="AT472" s="229" t="s">
        <v>156</v>
      </c>
      <c r="AU472" s="229" t="s">
        <v>81</v>
      </c>
      <c r="AY472" s="17" t="s">
        <v>154</v>
      </c>
      <c r="BE472" s="230">
        <f>IF(N472="základní",J472,0)</f>
        <v>0</v>
      </c>
      <c r="BF472" s="230">
        <f>IF(N472="snížená",J472,0)</f>
        <v>0</v>
      </c>
      <c r="BG472" s="230">
        <f>IF(N472="zákl. přenesená",J472,0)</f>
        <v>0</v>
      </c>
      <c r="BH472" s="230">
        <f>IF(N472="sníž. přenesená",J472,0)</f>
        <v>0</v>
      </c>
      <c r="BI472" s="230">
        <f>IF(N472="nulová",J472,0)</f>
        <v>0</v>
      </c>
      <c r="BJ472" s="17" t="s">
        <v>81</v>
      </c>
      <c r="BK472" s="230">
        <f>ROUND(I472*H472,2)</f>
        <v>0</v>
      </c>
      <c r="BL472" s="17" t="s">
        <v>161</v>
      </c>
      <c r="BM472" s="229" t="s">
        <v>1555</v>
      </c>
    </row>
    <row r="473" s="2" customFormat="1">
      <c r="A473" s="38"/>
      <c r="B473" s="39"/>
      <c r="C473" s="40"/>
      <c r="D473" s="231" t="s">
        <v>163</v>
      </c>
      <c r="E473" s="40"/>
      <c r="F473" s="232" t="s">
        <v>1459</v>
      </c>
      <c r="G473" s="40"/>
      <c r="H473" s="40"/>
      <c r="I473" s="233"/>
      <c r="J473" s="40"/>
      <c r="K473" s="40"/>
      <c r="L473" s="44"/>
      <c r="M473" s="234"/>
      <c r="N473" s="235"/>
      <c r="O473" s="91"/>
      <c r="P473" s="91"/>
      <c r="Q473" s="91"/>
      <c r="R473" s="91"/>
      <c r="S473" s="91"/>
      <c r="T473" s="92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T473" s="17" t="s">
        <v>163</v>
      </c>
      <c r="AU473" s="17" t="s">
        <v>81</v>
      </c>
    </row>
    <row r="474" s="2" customFormat="1" ht="24.15" customHeight="1">
      <c r="A474" s="38"/>
      <c r="B474" s="39"/>
      <c r="C474" s="218" t="s">
        <v>1274</v>
      </c>
      <c r="D474" s="218" t="s">
        <v>156</v>
      </c>
      <c r="E474" s="219" t="s">
        <v>1462</v>
      </c>
      <c r="F474" s="220" t="s">
        <v>1463</v>
      </c>
      <c r="G474" s="221" t="s">
        <v>1370</v>
      </c>
      <c r="H474" s="222">
        <v>1</v>
      </c>
      <c r="I474" s="223"/>
      <c r="J474" s="224">
        <f>ROUND(I474*H474,2)</f>
        <v>0</v>
      </c>
      <c r="K474" s="220" t="s">
        <v>1</v>
      </c>
      <c r="L474" s="44"/>
      <c r="M474" s="225" t="s">
        <v>1</v>
      </c>
      <c r="N474" s="226" t="s">
        <v>38</v>
      </c>
      <c r="O474" s="91"/>
      <c r="P474" s="227">
        <f>O474*H474</f>
        <v>0</v>
      </c>
      <c r="Q474" s="227">
        <v>0</v>
      </c>
      <c r="R474" s="227">
        <f>Q474*H474</f>
        <v>0</v>
      </c>
      <c r="S474" s="227">
        <v>0</v>
      </c>
      <c r="T474" s="228">
        <f>S474*H474</f>
        <v>0</v>
      </c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R474" s="229" t="s">
        <v>161</v>
      </c>
      <c r="AT474" s="229" t="s">
        <v>156</v>
      </c>
      <c r="AU474" s="229" t="s">
        <v>81</v>
      </c>
      <c r="AY474" s="17" t="s">
        <v>154</v>
      </c>
      <c r="BE474" s="230">
        <f>IF(N474="základní",J474,0)</f>
        <v>0</v>
      </c>
      <c r="BF474" s="230">
        <f>IF(N474="snížená",J474,0)</f>
        <v>0</v>
      </c>
      <c r="BG474" s="230">
        <f>IF(N474="zákl. přenesená",J474,0)</f>
        <v>0</v>
      </c>
      <c r="BH474" s="230">
        <f>IF(N474="sníž. přenesená",J474,0)</f>
        <v>0</v>
      </c>
      <c r="BI474" s="230">
        <f>IF(N474="nulová",J474,0)</f>
        <v>0</v>
      </c>
      <c r="BJ474" s="17" t="s">
        <v>81</v>
      </c>
      <c r="BK474" s="230">
        <f>ROUND(I474*H474,2)</f>
        <v>0</v>
      </c>
      <c r="BL474" s="17" t="s">
        <v>161</v>
      </c>
      <c r="BM474" s="229" t="s">
        <v>1556</v>
      </c>
    </row>
    <row r="475" s="2" customFormat="1">
      <c r="A475" s="38"/>
      <c r="B475" s="39"/>
      <c r="C475" s="40"/>
      <c r="D475" s="231" t="s">
        <v>163</v>
      </c>
      <c r="E475" s="40"/>
      <c r="F475" s="232" t="s">
        <v>1463</v>
      </c>
      <c r="G475" s="40"/>
      <c r="H475" s="40"/>
      <c r="I475" s="233"/>
      <c r="J475" s="40"/>
      <c r="K475" s="40"/>
      <c r="L475" s="44"/>
      <c r="M475" s="234"/>
      <c r="N475" s="235"/>
      <c r="O475" s="91"/>
      <c r="P475" s="91"/>
      <c r="Q475" s="91"/>
      <c r="R475" s="91"/>
      <c r="S475" s="91"/>
      <c r="T475" s="92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T475" s="17" t="s">
        <v>163</v>
      </c>
      <c r="AU475" s="17" t="s">
        <v>81</v>
      </c>
    </row>
    <row r="476" s="2" customFormat="1" ht="24.15" customHeight="1">
      <c r="A476" s="38"/>
      <c r="B476" s="39"/>
      <c r="C476" s="218" t="s">
        <v>1557</v>
      </c>
      <c r="D476" s="218" t="s">
        <v>156</v>
      </c>
      <c r="E476" s="219" t="s">
        <v>1558</v>
      </c>
      <c r="F476" s="220" t="s">
        <v>1559</v>
      </c>
      <c r="G476" s="221" t="s">
        <v>1370</v>
      </c>
      <c r="H476" s="222">
        <v>1</v>
      </c>
      <c r="I476" s="223"/>
      <c r="J476" s="224">
        <f>ROUND(I476*H476,2)</f>
        <v>0</v>
      </c>
      <c r="K476" s="220" t="s">
        <v>1</v>
      </c>
      <c r="L476" s="44"/>
      <c r="M476" s="225" t="s">
        <v>1</v>
      </c>
      <c r="N476" s="226" t="s">
        <v>38</v>
      </c>
      <c r="O476" s="91"/>
      <c r="P476" s="227">
        <f>O476*H476</f>
        <v>0</v>
      </c>
      <c r="Q476" s="227">
        <v>0</v>
      </c>
      <c r="R476" s="227">
        <f>Q476*H476</f>
        <v>0</v>
      </c>
      <c r="S476" s="227">
        <v>0</v>
      </c>
      <c r="T476" s="228">
        <f>S476*H476</f>
        <v>0</v>
      </c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R476" s="229" t="s">
        <v>161</v>
      </c>
      <c r="AT476" s="229" t="s">
        <v>156</v>
      </c>
      <c r="AU476" s="229" t="s">
        <v>81</v>
      </c>
      <c r="AY476" s="17" t="s">
        <v>154</v>
      </c>
      <c r="BE476" s="230">
        <f>IF(N476="základní",J476,0)</f>
        <v>0</v>
      </c>
      <c r="BF476" s="230">
        <f>IF(N476="snížená",J476,0)</f>
        <v>0</v>
      </c>
      <c r="BG476" s="230">
        <f>IF(N476="zákl. přenesená",J476,0)</f>
        <v>0</v>
      </c>
      <c r="BH476" s="230">
        <f>IF(N476="sníž. přenesená",J476,0)</f>
        <v>0</v>
      </c>
      <c r="BI476" s="230">
        <f>IF(N476="nulová",J476,0)</f>
        <v>0</v>
      </c>
      <c r="BJ476" s="17" t="s">
        <v>81</v>
      </c>
      <c r="BK476" s="230">
        <f>ROUND(I476*H476,2)</f>
        <v>0</v>
      </c>
      <c r="BL476" s="17" t="s">
        <v>161</v>
      </c>
      <c r="BM476" s="229" t="s">
        <v>1560</v>
      </c>
    </row>
    <row r="477" s="2" customFormat="1">
      <c r="A477" s="38"/>
      <c r="B477" s="39"/>
      <c r="C477" s="40"/>
      <c r="D477" s="231" t="s">
        <v>163</v>
      </c>
      <c r="E477" s="40"/>
      <c r="F477" s="232" t="s">
        <v>1559</v>
      </c>
      <c r="G477" s="40"/>
      <c r="H477" s="40"/>
      <c r="I477" s="233"/>
      <c r="J477" s="40"/>
      <c r="K477" s="40"/>
      <c r="L477" s="44"/>
      <c r="M477" s="234"/>
      <c r="N477" s="235"/>
      <c r="O477" s="91"/>
      <c r="P477" s="91"/>
      <c r="Q477" s="91"/>
      <c r="R477" s="91"/>
      <c r="S477" s="91"/>
      <c r="T477" s="92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T477" s="17" t="s">
        <v>163</v>
      </c>
      <c r="AU477" s="17" t="s">
        <v>81</v>
      </c>
    </row>
    <row r="478" s="2" customFormat="1" ht="24.15" customHeight="1">
      <c r="A478" s="38"/>
      <c r="B478" s="39"/>
      <c r="C478" s="218" t="s">
        <v>1277</v>
      </c>
      <c r="D478" s="218" t="s">
        <v>156</v>
      </c>
      <c r="E478" s="219" t="s">
        <v>1465</v>
      </c>
      <c r="F478" s="220" t="s">
        <v>1466</v>
      </c>
      <c r="G478" s="221" t="s">
        <v>1370</v>
      </c>
      <c r="H478" s="222">
        <v>1</v>
      </c>
      <c r="I478" s="223"/>
      <c r="J478" s="224">
        <f>ROUND(I478*H478,2)</f>
        <v>0</v>
      </c>
      <c r="K478" s="220" t="s">
        <v>1</v>
      </c>
      <c r="L478" s="44"/>
      <c r="M478" s="225" t="s">
        <v>1</v>
      </c>
      <c r="N478" s="226" t="s">
        <v>38</v>
      </c>
      <c r="O478" s="91"/>
      <c r="P478" s="227">
        <f>O478*H478</f>
        <v>0</v>
      </c>
      <c r="Q478" s="227">
        <v>0</v>
      </c>
      <c r="R478" s="227">
        <f>Q478*H478</f>
        <v>0</v>
      </c>
      <c r="S478" s="227">
        <v>0</v>
      </c>
      <c r="T478" s="228">
        <f>S478*H478</f>
        <v>0</v>
      </c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R478" s="229" t="s">
        <v>161</v>
      </c>
      <c r="AT478" s="229" t="s">
        <v>156</v>
      </c>
      <c r="AU478" s="229" t="s">
        <v>81</v>
      </c>
      <c r="AY478" s="17" t="s">
        <v>154</v>
      </c>
      <c r="BE478" s="230">
        <f>IF(N478="základní",J478,0)</f>
        <v>0</v>
      </c>
      <c r="BF478" s="230">
        <f>IF(N478="snížená",J478,0)</f>
        <v>0</v>
      </c>
      <c r="BG478" s="230">
        <f>IF(N478="zákl. přenesená",J478,0)</f>
        <v>0</v>
      </c>
      <c r="BH478" s="230">
        <f>IF(N478="sníž. přenesená",J478,0)</f>
        <v>0</v>
      </c>
      <c r="BI478" s="230">
        <f>IF(N478="nulová",J478,0)</f>
        <v>0</v>
      </c>
      <c r="BJ478" s="17" t="s">
        <v>81</v>
      </c>
      <c r="BK478" s="230">
        <f>ROUND(I478*H478,2)</f>
        <v>0</v>
      </c>
      <c r="BL478" s="17" t="s">
        <v>161</v>
      </c>
      <c r="BM478" s="229" t="s">
        <v>1561</v>
      </c>
    </row>
    <row r="479" s="2" customFormat="1">
      <c r="A479" s="38"/>
      <c r="B479" s="39"/>
      <c r="C479" s="40"/>
      <c r="D479" s="231" t="s">
        <v>163</v>
      </c>
      <c r="E479" s="40"/>
      <c r="F479" s="232" t="s">
        <v>1466</v>
      </c>
      <c r="G479" s="40"/>
      <c r="H479" s="40"/>
      <c r="I479" s="233"/>
      <c r="J479" s="40"/>
      <c r="K479" s="40"/>
      <c r="L479" s="44"/>
      <c r="M479" s="234"/>
      <c r="N479" s="235"/>
      <c r="O479" s="91"/>
      <c r="P479" s="91"/>
      <c r="Q479" s="91"/>
      <c r="R479" s="91"/>
      <c r="S479" s="91"/>
      <c r="T479" s="92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T479" s="17" t="s">
        <v>163</v>
      </c>
      <c r="AU479" s="17" t="s">
        <v>81</v>
      </c>
    </row>
    <row r="480" s="2" customFormat="1" ht="24.15" customHeight="1">
      <c r="A480" s="38"/>
      <c r="B480" s="39"/>
      <c r="C480" s="218" t="s">
        <v>1562</v>
      </c>
      <c r="D480" s="218" t="s">
        <v>156</v>
      </c>
      <c r="E480" s="219" t="s">
        <v>1563</v>
      </c>
      <c r="F480" s="220" t="s">
        <v>1564</v>
      </c>
      <c r="G480" s="221" t="s">
        <v>1370</v>
      </c>
      <c r="H480" s="222">
        <v>1</v>
      </c>
      <c r="I480" s="223"/>
      <c r="J480" s="224">
        <f>ROUND(I480*H480,2)</f>
        <v>0</v>
      </c>
      <c r="K480" s="220" t="s">
        <v>1</v>
      </c>
      <c r="L480" s="44"/>
      <c r="M480" s="225" t="s">
        <v>1</v>
      </c>
      <c r="N480" s="226" t="s">
        <v>38</v>
      </c>
      <c r="O480" s="91"/>
      <c r="P480" s="227">
        <f>O480*H480</f>
        <v>0</v>
      </c>
      <c r="Q480" s="227">
        <v>0</v>
      </c>
      <c r="R480" s="227">
        <f>Q480*H480</f>
        <v>0</v>
      </c>
      <c r="S480" s="227">
        <v>0</v>
      </c>
      <c r="T480" s="228">
        <f>S480*H480</f>
        <v>0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229" t="s">
        <v>161</v>
      </c>
      <c r="AT480" s="229" t="s">
        <v>156</v>
      </c>
      <c r="AU480" s="229" t="s">
        <v>81</v>
      </c>
      <c r="AY480" s="17" t="s">
        <v>154</v>
      </c>
      <c r="BE480" s="230">
        <f>IF(N480="základní",J480,0)</f>
        <v>0</v>
      </c>
      <c r="BF480" s="230">
        <f>IF(N480="snížená",J480,0)</f>
        <v>0</v>
      </c>
      <c r="BG480" s="230">
        <f>IF(N480="zákl. přenesená",J480,0)</f>
        <v>0</v>
      </c>
      <c r="BH480" s="230">
        <f>IF(N480="sníž. přenesená",J480,0)</f>
        <v>0</v>
      </c>
      <c r="BI480" s="230">
        <f>IF(N480="nulová",J480,0)</f>
        <v>0</v>
      </c>
      <c r="BJ480" s="17" t="s">
        <v>81</v>
      </c>
      <c r="BK480" s="230">
        <f>ROUND(I480*H480,2)</f>
        <v>0</v>
      </c>
      <c r="BL480" s="17" t="s">
        <v>161</v>
      </c>
      <c r="BM480" s="229" t="s">
        <v>1565</v>
      </c>
    </row>
    <row r="481" s="2" customFormat="1">
      <c r="A481" s="38"/>
      <c r="B481" s="39"/>
      <c r="C481" s="40"/>
      <c r="D481" s="231" t="s">
        <v>163</v>
      </c>
      <c r="E481" s="40"/>
      <c r="F481" s="232" t="s">
        <v>1564</v>
      </c>
      <c r="G481" s="40"/>
      <c r="H481" s="40"/>
      <c r="I481" s="233"/>
      <c r="J481" s="40"/>
      <c r="K481" s="40"/>
      <c r="L481" s="44"/>
      <c r="M481" s="234"/>
      <c r="N481" s="235"/>
      <c r="O481" s="91"/>
      <c r="P481" s="91"/>
      <c r="Q481" s="91"/>
      <c r="R481" s="91"/>
      <c r="S481" s="91"/>
      <c r="T481" s="92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T481" s="17" t="s">
        <v>163</v>
      </c>
      <c r="AU481" s="17" t="s">
        <v>81</v>
      </c>
    </row>
    <row r="482" s="2" customFormat="1" ht="24.15" customHeight="1">
      <c r="A482" s="38"/>
      <c r="B482" s="39"/>
      <c r="C482" s="218" t="s">
        <v>1280</v>
      </c>
      <c r="D482" s="218" t="s">
        <v>156</v>
      </c>
      <c r="E482" s="219" t="s">
        <v>1566</v>
      </c>
      <c r="F482" s="220" t="s">
        <v>1567</v>
      </c>
      <c r="G482" s="221" t="s">
        <v>1370</v>
      </c>
      <c r="H482" s="222">
        <v>1</v>
      </c>
      <c r="I482" s="223"/>
      <c r="J482" s="224">
        <f>ROUND(I482*H482,2)</f>
        <v>0</v>
      </c>
      <c r="K482" s="220" t="s">
        <v>1</v>
      </c>
      <c r="L482" s="44"/>
      <c r="M482" s="225" t="s">
        <v>1</v>
      </c>
      <c r="N482" s="226" t="s">
        <v>38</v>
      </c>
      <c r="O482" s="91"/>
      <c r="P482" s="227">
        <f>O482*H482</f>
        <v>0</v>
      </c>
      <c r="Q482" s="227">
        <v>0</v>
      </c>
      <c r="R482" s="227">
        <f>Q482*H482</f>
        <v>0</v>
      </c>
      <c r="S482" s="227">
        <v>0</v>
      </c>
      <c r="T482" s="228">
        <f>S482*H482</f>
        <v>0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229" t="s">
        <v>161</v>
      </c>
      <c r="AT482" s="229" t="s">
        <v>156</v>
      </c>
      <c r="AU482" s="229" t="s">
        <v>81</v>
      </c>
      <c r="AY482" s="17" t="s">
        <v>154</v>
      </c>
      <c r="BE482" s="230">
        <f>IF(N482="základní",J482,0)</f>
        <v>0</v>
      </c>
      <c r="BF482" s="230">
        <f>IF(N482="snížená",J482,0)</f>
        <v>0</v>
      </c>
      <c r="BG482" s="230">
        <f>IF(N482="zákl. přenesená",J482,0)</f>
        <v>0</v>
      </c>
      <c r="BH482" s="230">
        <f>IF(N482="sníž. přenesená",J482,0)</f>
        <v>0</v>
      </c>
      <c r="BI482" s="230">
        <f>IF(N482="nulová",J482,0)</f>
        <v>0</v>
      </c>
      <c r="BJ482" s="17" t="s">
        <v>81</v>
      </c>
      <c r="BK482" s="230">
        <f>ROUND(I482*H482,2)</f>
        <v>0</v>
      </c>
      <c r="BL482" s="17" t="s">
        <v>161</v>
      </c>
      <c r="BM482" s="229" t="s">
        <v>1568</v>
      </c>
    </row>
    <row r="483" s="2" customFormat="1">
      <c r="A483" s="38"/>
      <c r="B483" s="39"/>
      <c r="C483" s="40"/>
      <c r="D483" s="231" t="s">
        <v>163</v>
      </c>
      <c r="E483" s="40"/>
      <c r="F483" s="232" t="s">
        <v>1567</v>
      </c>
      <c r="G483" s="40"/>
      <c r="H483" s="40"/>
      <c r="I483" s="233"/>
      <c r="J483" s="40"/>
      <c r="K483" s="40"/>
      <c r="L483" s="44"/>
      <c r="M483" s="234"/>
      <c r="N483" s="235"/>
      <c r="O483" s="91"/>
      <c r="P483" s="91"/>
      <c r="Q483" s="91"/>
      <c r="R483" s="91"/>
      <c r="S483" s="91"/>
      <c r="T483" s="92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T483" s="17" t="s">
        <v>163</v>
      </c>
      <c r="AU483" s="17" t="s">
        <v>81</v>
      </c>
    </row>
    <row r="484" s="2" customFormat="1" ht="24.15" customHeight="1">
      <c r="A484" s="38"/>
      <c r="B484" s="39"/>
      <c r="C484" s="258" t="s">
        <v>1569</v>
      </c>
      <c r="D484" s="258" t="s">
        <v>248</v>
      </c>
      <c r="E484" s="259" t="s">
        <v>1479</v>
      </c>
      <c r="F484" s="260" t="s">
        <v>1480</v>
      </c>
      <c r="G484" s="261" t="s">
        <v>1370</v>
      </c>
      <c r="H484" s="262">
        <v>1</v>
      </c>
      <c r="I484" s="263"/>
      <c r="J484" s="264">
        <f>ROUND(I484*H484,2)</f>
        <v>0</v>
      </c>
      <c r="K484" s="260" t="s">
        <v>1</v>
      </c>
      <c r="L484" s="265"/>
      <c r="M484" s="266" t="s">
        <v>1</v>
      </c>
      <c r="N484" s="267" t="s">
        <v>38</v>
      </c>
      <c r="O484" s="91"/>
      <c r="P484" s="227">
        <f>O484*H484</f>
        <v>0</v>
      </c>
      <c r="Q484" s="227">
        <v>0</v>
      </c>
      <c r="R484" s="227">
        <f>Q484*H484</f>
        <v>0</v>
      </c>
      <c r="S484" s="227">
        <v>0</v>
      </c>
      <c r="T484" s="228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229" t="s">
        <v>200</v>
      </c>
      <c r="AT484" s="229" t="s">
        <v>248</v>
      </c>
      <c r="AU484" s="229" t="s">
        <v>81</v>
      </c>
      <c r="AY484" s="17" t="s">
        <v>154</v>
      </c>
      <c r="BE484" s="230">
        <f>IF(N484="základní",J484,0)</f>
        <v>0</v>
      </c>
      <c r="BF484" s="230">
        <f>IF(N484="snížená",J484,0)</f>
        <v>0</v>
      </c>
      <c r="BG484" s="230">
        <f>IF(N484="zákl. přenesená",J484,0)</f>
        <v>0</v>
      </c>
      <c r="BH484" s="230">
        <f>IF(N484="sníž. přenesená",J484,0)</f>
        <v>0</v>
      </c>
      <c r="BI484" s="230">
        <f>IF(N484="nulová",J484,0)</f>
        <v>0</v>
      </c>
      <c r="BJ484" s="17" t="s">
        <v>81</v>
      </c>
      <c r="BK484" s="230">
        <f>ROUND(I484*H484,2)</f>
        <v>0</v>
      </c>
      <c r="BL484" s="17" t="s">
        <v>161</v>
      </c>
      <c r="BM484" s="229" t="s">
        <v>1570</v>
      </c>
    </row>
    <row r="485" s="2" customFormat="1">
      <c r="A485" s="38"/>
      <c r="B485" s="39"/>
      <c r="C485" s="40"/>
      <c r="D485" s="231" t="s">
        <v>163</v>
      </c>
      <c r="E485" s="40"/>
      <c r="F485" s="232" t="s">
        <v>1480</v>
      </c>
      <c r="G485" s="40"/>
      <c r="H485" s="40"/>
      <c r="I485" s="233"/>
      <c r="J485" s="40"/>
      <c r="K485" s="40"/>
      <c r="L485" s="44"/>
      <c r="M485" s="234"/>
      <c r="N485" s="235"/>
      <c r="O485" s="91"/>
      <c r="P485" s="91"/>
      <c r="Q485" s="91"/>
      <c r="R485" s="91"/>
      <c r="S485" s="91"/>
      <c r="T485" s="92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T485" s="17" t="s">
        <v>163</v>
      </c>
      <c r="AU485" s="17" t="s">
        <v>81</v>
      </c>
    </row>
    <row r="486" s="2" customFormat="1" ht="24.15" customHeight="1">
      <c r="A486" s="38"/>
      <c r="B486" s="39"/>
      <c r="C486" s="258" t="s">
        <v>1283</v>
      </c>
      <c r="D486" s="258" t="s">
        <v>248</v>
      </c>
      <c r="E486" s="259" t="s">
        <v>1571</v>
      </c>
      <c r="F486" s="260" t="s">
        <v>1572</v>
      </c>
      <c r="G486" s="261" t="s">
        <v>1370</v>
      </c>
      <c r="H486" s="262">
        <v>1</v>
      </c>
      <c r="I486" s="263"/>
      <c r="J486" s="264">
        <f>ROUND(I486*H486,2)</f>
        <v>0</v>
      </c>
      <c r="K486" s="260" t="s">
        <v>1</v>
      </c>
      <c r="L486" s="265"/>
      <c r="M486" s="266" t="s">
        <v>1</v>
      </c>
      <c r="N486" s="267" t="s">
        <v>38</v>
      </c>
      <c r="O486" s="91"/>
      <c r="P486" s="227">
        <f>O486*H486</f>
        <v>0</v>
      </c>
      <c r="Q486" s="227">
        <v>0</v>
      </c>
      <c r="R486" s="227">
        <f>Q486*H486</f>
        <v>0</v>
      </c>
      <c r="S486" s="227">
        <v>0</v>
      </c>
      <c r="T486" s="228">
        <f>S486*H486</f>
        <v>0</v>
      </c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R486" s="229" t="s">
        <v>200</v>
      </c>
      <c r="AT486" s="229" t="s">
        <v>248</v>
      </c>
      <c r="AU486" s="229" t="s">
        <v>81</v>
      </c>
      <c r="AY486" s="17" t="s">
        <v>154</v>
      </c>
      <c r="BE486" s="230">
        <f>IF(N486="základní",J486,0)</f>
        <v>0</v>
      </c>
      <c r="BF486" s="230">
        <f>IF(N486="snížená",J486,0)</f>
        <v>0</v>
      </c>
      <c r="BG486" s="230">
        <f>IF(N486="zákl. přenesená",J486,0)</f>
        <v>0</v>
      </c>
      <c r="BH486" s="230">
        <f>IF(N486="sníž. přenesená",J486,0)</f>
        <v>0</v>
      </c>
      <c r="BI486" s="230">
        <f>IF(N486="nulová",J486,0)</f>
        <v>0</v>
      </c>
      <c r="BJ486" s="17" t="s">
        <v>81</v>
      </c>
      <c r="BK486" s="230">
        <f>ROUND(I486*H486,2)</f>
        <v>0</v>
      </c>
      <c r="BL486" s="17" t="s">
        <v>161</v>
      </c>
      <c r="BM486" s="229" t="s">
        <v>1573</v>
      </c>
    </row>
    <row r="487" s="2" customFormat="1">
      <c r="A487" s="38"/>
      <c r="B487" s="39"/>
      <c r="C487" s="40"/>
      <c r="D487" s="231" t="s">
        <v>163</v>
      </c>
      <c r="E487" s="40"/>
      <c r="F487" s="232" t="s">
        <v>1572</v>
      </c>
      <c r="G487" s="40"/>
      <c r="H487" s="40"/>
      <c r="I487" s="233"/>
      <c r="J487" s="40"/>
      <c r="K487" s="40"/>
      <c r="L487" s="44"/>
      <c r="M487" s="234"/>
      <c r="N487" s="235"/>
      <c r="O487" s="91"/>
      <c r="P487" s="91"/>
      <c r="Q487" s="91"/>
      <c r="R487" s="91"/>
      <c r="S487" s="91"/>
      <c r="T487" s="92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T487" s="17" t="s">
        <v>163</v>
      </c>
      <c r="AU487" s="17" t="s">
        <v>81</v>
      </c>
    </row>
    <row r="488" s="2" customFormat="1" ht="16.5" customHeight="1">
      <c r="A488" s="38"/>
      <c r="B488" s="39"/>
      <c r="C488" s="218" t="s">
        <v>1574</v>
      </c>
      <c r="D488" s="218" t="s">
        <v>156</v>
      </c>
      <c r="E488" s="219" t="s">
        <v>1469</v>
      </c>
      <c r="F488" s="220" t="s">
        <v>1470</v>
      </c>
      <c r="G488" s="221" t="s">
        <v>649</v>
      </c>
      <c r="H488" s="222">
        <v>1</v>
      </c>
      <c r="I488" s="223"/>
      <c r="J488" s="224">
        <f>ROUND(I488*H488,2)</f>
        <v>0</v>
      </c>
      <c r="K488" s="220" t="s">
        <v>1</v>
      </c>
      <c r="L488" s="44"/>
      <c r="M488" s="225" t="s">
        <v>1</v>
      </c>
      <c r="N488" s="226" t="s">
        <v>38</v>
      </c>
      <c r="O488" s="91"/>
      <c r="P488" s="227">
        <f>O488*H488</f>
        <v>0</v>
      </c>
      <c r="Q488" s="227">
        <v>0</v>
      </c>
      <c r="R488" s="227">
        <f>Q488*H488</f>
        <v>0</v>
      </c>
      <c r="S488" s="227">
        <v>0</v>
      </c>
      <c r="T488" s="228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229" t="s">
        <v>161</v>
      </c>
      <c r="AT488" s="229" t="s">
        <v>156</v>
      </c>
      <c r="AU488" s="229" t="s">
        <v>81</v>
      </c>
      <c r="AY488" s="17" t="s">
        <v>154</v>
      </c>
      <c r="BE488" s="230">
        <f>IF(N488="základní",J488,0)</f>
        <v>0</v>
      </c>
      <c r="BF488" s="230">
        <f>IF(N488="snížená",J488,0)</f>
        <v>0</v>
      </c>
      <c r="BG488" s="230">
        <f>IF(N488="zákl. přenesená",J488,0)</f>
        <v>0</v>
      </c>
      <c r="BH488" s="230">
        <f>IF(N488="sníž. přenesená",J488,0)</f>
        <v>0</v>
      </c>
      <c r="BI488" s="230">
        <f>IF(N488="nulová",J488,0)</f>
        <v>0</v>
      </c>
      <c r="BJ488" s="17" t="s">
        <v>81</v>
      </c>
      <c r="BK488" s="230">
        <f>ROUND(I488*H488,2)</f>
        <v>0</v>
      </c>
      <c r="BL488" s="17" t="s">
        <v>161</v>
      </c>
      <c r="BM488" s="229" t="s">
        <v>1575</v>
      </c>
    </row>
    <row r="489" s="2" customFormat="1">
      <c r="A489" s="38"/>
      <c r="B489" s="39"/>
      <c r="C489" s="40"/>
      <c r="D489" s="231" t="s">
        <v>163</v>
      </c>
      <c r="E489" s="40"/>
      <c r="F489" s="232" t="s">
        <v>1470</v>
      </c>
      <c r="G489" s="40"/>
      <c r="H489" s="40"/>
      <c r="I489" s="233"/>
      <c r="J489" s="40"/>
      <c r="K489" s="40"/>
      <c r="L489" s="44"/>
      <c r="M489" s="234"/>
      <c r="N489" s="235"/>
      <c r="O489" s="91"/>
      <c r="P489" s="91"/>
      <c r="Q489" s="91"/>
      <c r="R489" s="91"/>
      <c r="S489" s="91"/>
      <c r="T489" s="92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T489" s="17" t="s">
        <v>163</v>
      </c>
      <c r="AU489" s="17" t="s">
        <v>81</v>
      </c>
    </row>
    <row r="490" s="2" customFormat="1" ht="16.5" customHeight="1">
      <c r="A490" s="38"/>
      <c r="B490" s="39"/>
      <c r="C490" s="218" t="s">
        <v>1286</v>
      </c>
      <c r="D490" s="218" t="s">
        <v>156</v>
      </c>
      <c r="E490" s="219" t="s">
        <v>1576</v>
      </c>
      <c r="F490" s="220" t="s">
        <v>1577</v>
      </c>
      <c r="G490" s="221" t="s">
        <v>1370</v>
      </c>
      <c r="H490" s="222">
        <v>2</v>
      </c>
      <c r="I490" s="223"/>
      <c r="J490" s="224">
        <f>ROUND(I490*H490,2)</f>
        <v>0</v>
      </c>
      <c r="K490" s="220" t="s">
        <v>1</v>
      </c>
      <c r="L490" s="44"/>
      <c r="M490" s="225" t="s">
        <v>1</v>
      </c>
      <c r="N490" s="226" t="s">
        <v>38</v>
      </c>
      <c r="O490" s="91"/>
      <c r="P490" s="227">
        <f>O490*H490</f>
        <v>0</v>
      </c>
      <c r="Q490" s="227">
        <v>0</v>
      </c>
      <c r="R490" s="227">
        <f>Q490*H490</f>
        <v>0</v>
      </c>
      <c r="S490" s="227">
        <v>0</v>
      </c>
      <c r="T490" s="228">
        <f>S490*H490</f>
        <v>0</v>
      </c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R490" s="229" t="s">
        <v>161</v>
      </c>
      <c r="AT490" s="229" t="s">
        <v>156</v>
      </c>
      <c r="AU490" s="229" t="s">
        <v>81</v>
      </c>
      <c r="AY490" s="17" t="s">
        <v>154</v>
      </c>
      <c r="BE490" s="230">
        <f>IF(N490="základní",J490,0)</f>
        <v>0</v>
      </c>
      <c r="BF490" s="230">
        <f>IF(N490="snížená",J490,0)</f>
        <v>0</v>
      </c>
      <c r="BG490" s="230">
        <f>IF(N490="zákl. přenesená",J490,0)</f>
        <v>0</v>
      </c>
      <c r="BH490" s="230">
        <f>IF(N490="sníž. přenesená",J490,0)</f>
        <v>0</v>
      </c>
      <c r="BI490" s="230">
        <f>IF(N490="nulová",J490,0)</f>
        <v>0</v>
      </c>
      <c r="BJ490" s="17" t="s">
        <v>81</v>
      </c>
      <c r="BK490" s="230">
        <f>ROUND(I490*H490,2)</f>
        <v>0</v>
      </c>
      <c r="BL490" s="17" t="s">
        <v>161</v>
      </c>
      <c r="BM490" s="229" t="s">
        <v>1578</v>
      </c>
    </row>
    <row r="491" s="2" customFormat="1">
      <c r="A491" s="38"/>
      <c r="B491" s="39"/>
      <c r="C491" s="40"/>
      <c r="D491" s="231" t="s">
        <v>163</v>
      </c>
      <c r="E491" s="40"/>
      <c r="F491" s="232" t="s">
        <v>1577</v>
      </c>
      <c r="G491" s="40"/>
      <c r="H491" s="40"/>
      <c r="I491" s="233"/>
      <c r="J491" s="40"/>
      <c r="K491" s="40"/>
      <c r="L491" s="44"/>
      <c r="M491" s="234"/>
      <c r="N491" s="235"/>
      <c r="O491" s="91"/>
      <c r="P491" s="91"/>
      <c r="Q491" s="91"/>
      <c r="R491" s="91"/>
      <c r="S491" s="91"/>
      <c r="T491" s="92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T491" s="17" t="s">
        <v>163</v>
      </c>
      <c r="AU491" s="17" t="s">
        <v>81</v>
      </c>
    </row>
    <row r="492" s="2" customFormat="1" ht="24.15" customHeight="1">
      <c r="A492" s="38"/>
      <c r="B492" s="39"/>
      <c r="C492" s="218" t="s">
        <v>1579</v>
      </c>
      <c r="D492" s="218" t="s">
        <v>156</v>
      </c>
      <c r="E492" s="219" t="s">
        <v>1483</v>
      </c>
      <c r="F492" s="220" t="s">
        <v>1484</v>
      </c>
      <c r="G492" s="221" t="s">
        <v>649</v>
      </c>
      <c r="H492" s="222">
        <v>1</v>
      </c>
      <c r="I492" s="223"/>
      <c r="J492" s="224">
        <f>ROUND(I492*H492,2)</f>
        <v>0</v>
      </c>
      <c r="K492" s="220" t="s">
        <v>1</v>
      </c>
      <c r="L492" s="44"/>
      <c r="M492" s="225" t="s">
        <v>1</v>
      </c>
      <c r="N492" s="226" t="s">
        <v>38</v>
      </c>
      <c r="O492" s="91"/>
      <c r="P492" s="227">
        <f>O492*H492</f>
        <v>0</v>
      </c>
      <c r="Q492" s="227">
        <v>0</v>
      </c>
      <c r="R492" s="227">
        <f>Q492*H492</f>
        <v>0</v>
      </c>
      <c r="S492" s="227">
        <v>0</v>
      </c>
      <c r="T492" s="228">
        <f>S492*H492</f>
        <v>0</v>
      </c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R492" s="229" t="s">
        <v>161</v>
      </c>
      <c r="AT492" s="229" t="s">
        <v>156</v>
      </c>
      <c r="AU492" s="229" t="s">
        <v>81</v>
      </c>
      <c r="AY492" s="17" t="s">
        <v>154</v>
      </c>
      <c r="BE492" s="230">
        <f>IF(N492="základní",J492,0)</f>
        <v>0</v>
      </c>
      <c r="BF492" s="230">
        <f>IF(N492="snížená",J492,0)</f>
        <v>0</v>
      </c>
      <c r="BG492" s="230">
        <f>IF(N492="zákl. přenesená",J492,0)</f>
        <v>0</v>
      </c>
      <c r="BH492" s="230">
        <f>IF(N492="sníž. přenesená",J492,0)</f>
        <v>0</v>
      </c>
      <c r="BI492" s="230">
        <f>IF(N492="nulová",J492,0)</f>
        <v>0</v>
      </c>
      <c r="BJ492" s="17" t="s">
        <v>81</v>
      </c>
      <c r="BK492" s="230">
        <f>ROUND(I492*H492,2)</f>
        <v>0</v>
      </c>
      <c r="BL492" s="17" t="s">
        <v>161</v>
      </c>
      <c r="BM492" s="229" t="s">
        <v>1580</v>
      </c>
    </row>
    <row r="493" s="2" customFormat="1">
      <c r="A493" s="38"/>
      <c r="B493" s="39"/>
      <c r="C493" s="40"/>
      <c r="D493" s="231" t="s">
        <v>163</v>
      </c>
      <c r="E493" s="40"/>
      <c r="F493" s="232" t="s">
        <v>1484</v>
      </c>
      <c r="G493" s="40"/>
      <c r="H493" s="40"/>
      <c r="I493" s="233"/>
      <c r="J493" s="40"/>
      <c r="K493" s="40"/>
      <c r="L493" s="44"/>
      <c r="M493" s="234"/>
      <c r="N493" s="235"/>
      <c r="O493" s="91"/>
      <c r="P493" s="91"/>
      <c r="Q493" s="91"/>
      <c r="R493" s="91"/>
      <c r="S493" s="91"/>
      <c r="T493" s="92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T493" s="17" t="s">
        <v>163</v>
      </c>
      <c r="AU493" s="17" t="s">
        <v>81</v>
      </c>
    </row>
    <row r="494" s="2" customFormat="1" ht="21.75" customHeight="1">
      <c r="A494" s="38"/>
      <c r="B494" s="39"/>
      <c r="C494" s="218" t="s">
        <v>1289</v>
      </c>
      <c r="D494" s="218" t="s">
        <v>156</v>
      </c>
      <c r="E494" s="219" t="s">
        <v>1581</v>
      </c>
      <c r="F494" s="220" t="s">
        <v>1582</v>
      </c>
      <c r="G494" s="221" t="s">
        <v>649</v>
      </c>
      <c r="H494" s="222">
        <v>2</v>
      </c>
      <c r="I494" s="223"/>
      <c r="J494" s="224">
        <f>ROUND(I494*H494,2)</f>
        <v>0</v>
      </c>
      <c r="K494" s="220" t="s">
        <v>1</v>
      </c>
      <c r="L494" s="44"/>
      <c r="M494" s="225" t="s">
        <v>1</v>
      </c>
      <c r="N494" s="226" t="s">
        <v>38</v>
      </c>
      <c r="O494" s="91"/>
      <c r="P494" s="227">
        <f>O494*H494</f>
        <v>0</v>
      </c>
      <c r="Q494" s="227">
        <v>0</v>
      </c>
      <c r="R494" s="227">
        <f>Q494*H494</f>
        <v>0</v>
      </c>
      <c r="S494" s="227">
        <v>0</v>
      </c>
      <c r="T494" s="228">
        <f>S494*H494</f>
        <v>0</v>
      </c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R494" s="229" t="s">
        <v>161</v>
      </c>
      <c r="AT494" s="229" t="s">
        <v>156</v>
      </c>
      <c r="AU494" s="229" t="s">
        <v>81</v>
      </c>
      <c r="AY494" s="17" t="s">
        <v>154</v>
      </c>
      <c r="BE494" s="230">
        <f>IF(N494="základní",J494,0)</f>
        <v>0</v>
      </c>
      <c r="BF494" s="230">
        <f>IF(N494="snížená",J494,0)</f>
        <v>0</v>
      </c>
      <c r="BG494" s="230">
        <f>IF(N494="zákl. přenesená",J494,0)</f>
        <v>0</v>
      </c>
      <c r="BH494" s="230">
        <f>IF(N494="sníž. přenesená",J494,0)</f>
        <v>0</v>
      </c>
      <c r="BI494" s="230">
        <f>IF(N494="nulová",J494,0)</f>
        <v>0</v>
      </c>
      <c r="BJ494" s="17" t="s">
        <v>81</v>
      </c>
      <c r="BK494" s="230">
        <f>ROUND(I494*H494,2)</f>
        <v>0</v>
      </c>
      <c r="BL494" s="17" t="s">
        <v>161</v>
      </c>
      <c r="BM494" s="229" t="s">
        <v>1583</v>
      </c>
    </row>
    <row r="495" s="2" customFormat="1">
      <c r="A495" s="38"/>
      <c r="B495" s="39"/>
      <c r="C495" s="40"/>
      <c r="D495" s="231" t="s">
        <v>163</v>
      </c>
      <c r="E495" s="40"/>
      <c r="F495" s="232" t="s">
        <v>1582</v>
      </c>
      <c r="G495" s="40"/>
      <c r="H495" s="40"/>
      <c r="I495" s="233"/>
      <c r="J495" s="40"/>
      <c r="K495" s="40"/>
      <c r="L495" s="44"/>
      <c r="M495" s="234"/>
      <c r="N495" s="235"/>
      <c r="O495" s="91"/>
      <c r="P495" s="91"/>
      <c r="Q495" s="91"/>
      <c r="R495" s="91"/>
      <c r="S495" s="91"/>
      <c r="T495" s="92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T495" s="17" t="s">
        <v>163</v>
      </c>
      <c r="AU495" s="17" t="s">
        <v>81</v>
      </c>
    </row>
    <row r="496" s="2" customFormat="1" ht="24.15" customHeight="1">
      <c r="A496" s="38"/>
      <c r="B496" s="39"/>
      <c r="C496" s="258" t="s">
        <v>1584</v>
      </c>
      <c r="D496" s="258" t="s">
        <v>248</v>
      </c>
      <c r="E496" s="259" t="s">
        <v>1490</v>
      </c>
      <c r="F496" s="260" t="s">
        <v>1491</v>
      </c>
      <c r="G496" s="261" t="s">
        <v>649</v>
      </c>
      <c r="H496" s="262">
        <v>2</v>
      </c>
      <c r="I496" s="263"/>
      <c r="J496" s="264">
        <f>ROUND(I496*H496,2)</f>
        <v>0</v>
      </c>
      <c r="K496" s="260" t="s">
        <v>1</v>
      </c>
      <c r="L496" s="265"/>
      <c r="M496" s="266" t="s">
        <v>1</v>
      </c>
      <c r="N496" s="267" t="s">
        <v>38</v>
      </c>
      <c r="O496" s="91"/>
      <c r="P496" s="227">
        <f>O496*H496</f>
        <v>0</v>
      </c>
      <c r="Q496" s="227">
        <v>0</v>
      </c>
      <c r="R496" s="227">
        <f>Q496*H496</f>
        <v>0</v>
      </c>
      <c r="S496" s="227">
        <v>0</v>
      </c>
      <c r="T496" s="228">
        <f>S496*H496</f>
        <v>0</v>
      </c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R496" s="229" t="s">
        <v>200</v>
      </c>
      <c r="AT496" s="229" t="s">
        <v>248</v>
      </c>
      <c r="AU496" s="229" t="s">
        <v>81</v>
      </c>
      <c r="AY496" s="17" t="s">
        <v>154</v>
      </c>
      <c r="BE496" s="230">
        <f>IF(N496="základní",J496,0)</f>
        <v>0</v>
      </c>
      <c r="BF496" s="230">
        <f>IF(N496="snížená",J496,0)</f>
        <v>0</v>
      </c>
      <c r="BG496" s="230">
        <f>IF(N496="zákl. přenesená",J496,0)</f>
        <v>0</v>
      </c>
      <c r="BH496" s="230">
        <f>IF(N496="sníž. přenesená",J496,0)</f>
        <v>0</v>
      </c>
      <c r="BI496" s="230">
        <f>IF(N496="nulová",J496,0)</f>
        <v>0</v>
      </c>
      <c r="BJ496" s="17" t="s">
        <v>81</v>
      </c>
      <c r="BK496" s="230">
        <f>ROUND(I496*H496,2)</f>
        <v>0</v>
      </c>
      <c r="BL496" s="17" t="s">
        <v>161</v>
      </c>
      <c r="BM496" s="229" t="s">
        <v>1585</v>
      </c>
    </row>
    <row r="497" s="2" customFormat="1">
      <c r="A497" s="38"/>
      <c r="B497" s="39"/>
      <c r="C497" s="40"/>
      <c r="D497" s="231" t="s">
        <v>163</v>
      </c>
      <c r="E497" s="40"/>
      <c r="F497" s="232" t="s">
        <v>1491</v>
      </c>
      <c r="G497" s="40"/>
      <c r="H497" s="40"/>
      <c r="I497" s="233"/>
      <c r="J497" s="40"/>
      <c r="K497" s="40"/>
      <c r="L497" s="44"/>
      <c r="M497" s="234"/>
      <c r="N497" s="235"/>
      <c r="O497" s="91"/>
      <c r="P497" s="91"/>
      <c r="Q497" s="91"/>
      <c r="R497" s="91"/>
      <c r="S497" s="91"/>
      <c r="T497" s="92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T497" s="17" t="s">
        <v>163</v>
      </c>
      <c r="AU497" s="17" t="s">
        <v>81</v>
      </c>
    </row>
    <row r="498" s="2" customFormat="1" ht="24.15" customHeight="1">
      <c r="A498" s="38"/>
      <c r="B498" s="39"/>
      <c r="C498" s="258" t="s">
        <v>1294</v>
      </c>
      <c r="D498" s="258" t="s">
        <v>248</v>
      </c>
      <c r="E498" s="259" t="s">
        <v>1493</v>
      </c>
      <c r="F498" s="260" t="s">
        <v>1494</v>
      </c>
      <c r="G498" s="261" t="s">
        <v>649</v>
      </c>
      <c r="H498" s="262">
        <v>2</v>
      </c>
      <c r="I498" s="263"/>
      <c r="J498" s="264">
        <f>ROUND(I498*H498,2)</f>
        <v>0</v>
      </c>
      <c r="K498" s="260" t="s">
        <v>1</v>
      </c>
      <c r="L498" s="265"/>
      <c r="M498" s="266" t="s">
        <v>1</v>
      </c>
      <c r="N498" s="267" t="s">
        <v>38</v>
      </c>
      <c r="O498" s="91"/>
      <c r="P498" s="227">
        <f>O498*H498</f>
        <v>0</v>
      </c>
      <c r="Q498" s="227">
        <v>0</v>
      </c>
      <c r="R498" s="227">
        <f>Q498*H498</f>
        <v>0</v>
      </c>
      <c r="S498" s="227">
        <v>0</v>
      </c>
      <c r="T498" s="228">
        <f>S498*H498</f>
        <v>0</v>
      </c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R498" s="229" t="s">
        <v>200</v>
      </c>
      <c r="AT498" s="229" t="s">
        <v>248</v>
      </c>
      <c r="AU498" s="229" t="s">
        <v>81</v>
      </c>
      <c r="AY498" s="17" t="s">
        <v>154</v>
      </c>
      <c r="BE498" s="230">
        <f>IF(N498="základní",J498,0)</f>
        <v>0</v>
      </c>
      <c r="BF498" s="230">
        <f>IF(N498="snížená",J498,0)</f>
        <v>0</v>
      </c>
      <c r="BG498" s="230">
        <f>IF(N498="zákl. přenesená",J498,0)</f>
        <v>0</v>
      </c>
      <c r="BH498" s="230">
        <f>IF(N498="sníž. přenesená",J498,0)</f>
        <v>0</v>
      </c>
      <c r="BI498" s="230">
        <f>IF(N498="nulová",J498,0)</f>
        <v>0</v>
      </c>
      <c r="BJ498" s="17" t="s">
        <v>81</v>
      </c>
      <c r="BK498" s="230">
        <f>ROUND(I498*H498,2)</f>
        <v>0</v>
      </c>
      <c r="BL498" s="17" t="s">
        <v>161</v>
      </c>
      <c r="BM498" s="229" t="s">
        <v>1586</v>
      </c>
    </row>
    <row r="499" s="2" customFormat="1">
      <c r="A499" s="38"/>
      <c r="B499" s="39"/>
      <c r="C499" s="40"/>
      <c r="D499" s="231" t="s">
        <v>163</v>
      </c>
      <c r="E499" s="40"/>
      <c r="F499" s="232" t="s">
        <v>1494</v>
      </c>
      <c r="G499" s="40"/>
      <c r="H499" s="40"/>
      <c r="I499" s="233"/>
      <c r="J499" s="40"/>
      <c r="K499" s="40"/>
      <c r="L499" s="44"/>
      <c r="M499" s="234"/>
      <c r="N499" s="235"/>
      <c r="O499" s="91"/>
      <c r="P499" s="91"/>
      <c r="Q499" s="91"/>
      <c r="R499" s="91"/>
      <c r="S499" s="91"/>
      <c r="T499" s="92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T499" s="17" t="s">
        <v>163</v>
      </c>
      <c r="AU499" s="17" t="s">
        <v>81</v>
      </c>
    </row>
    <row r="500" s="12" customFormat="1" ht="25.92" customHeight="1">
      <c r="A500" s="12"/>
      <c r="B500" s="202"/>
      <c r="C500" s="203"/>
      <c r="D500" s="204" t="s">
        <v>72</v>
      </c>
      <c r="E500" s="205" t="s">
        <v>1587</v>
      </c>
      <c r="F500" s="205" t="s">
        <v>1588</v>
      </c>
      <c r="G500" s="203"/>
      <c r="H500" s="203"/>
      <c r="I500" s="206"/>
      <c r="J500" s="207">
        <f>BK500</f>
        <v>0</v>
      </c>
      <c r="K500" s="203"/>
      <c r="L500" s="208"/>
      <c r="M500" s="209"/>
      <c r="N500" s="210"/>
      <c r="O500" s="210"/>
      <c r="P500" s="211">
        <f>SUM(P501:P534)</f>
        <v>0</v>
      </c>
      <c r="Q500" s="210"/>
      <c r="R500" s="211">
        <f>SUM(R501:R534)</f>
        <v>0</v>
      </c>
      <c r="S500" s="210"/>
      <c r="T500" s="212">
        <f>SUM(T501:T534)</f>
        <v>0</v>
      </c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R500" s="213" t="s">
        <v>81</v>
      </c>
      <c r="AT500" s="214" t="s">
        <v>72</v>
      </c>
      <c r="AU500" s="214" t="s">
        <v>73</v>
      </c>
      <c r="AY500" s="213" t="s">
        <v>154</v>
      </c>
      <c r="BK500" s="215">
        <f>SUM(BK501:BK534)</f>
        <v>0</v>
      </c>
    </row>
    <row r="501" s="2" customFormat="1" ht="24.15" customHeight="1">
      <c r="A501" s="38"/>
      <c r="B501" s="39"/>
      <c r="C501" s="218" t="s">
        <v>1589</v>
      </c>
      <c r="D501" s="218" t="s">
        <v>156</v>
      </c>
      <c r="E501" s="219" t="s">
        <v>1535</v>
      </c>
      <c r="F501" s="220" t="s">
        <v>1536</v>
      </c>
      <c r="G501" s="221" t="s">
        <v>1370</v>
      </c>
      <c r="H501" s="222">
        <v>1</v>
      </c>
      <c r="I501" s="223"/>
      <c r="J501" s="224">
        <f>ROUND(I501*H501,2)</f>
        <v>0</v>
      </c>
      <c r="K501" s="220" t="s">
        <v>1</v>
      </c>
      <c r="L501" s="44"/>
      <c r="M501" s="225" t="s">
        <v>1</v>
      </c>
      <c r="N501" s="226" t="s">
        <v>38</v>
      </c>
      <c r="O501" s="91"/>
      <c r="P501" s="227">
        <f>O501*H501</f>
        <v>0</v>
      </c>
      <c r="Q501" s="227">
        <v>0</v>
      </c>
      <c r="R501" s="227">
        <f>Q501*H501</f>
        <v>0</v>
      </c>
      <c r="S501" s="227">
        <v>0</v>
      </c>
      <c r="T501" s="228">
        <f>S501*H501</f>
        <v>0</v>
      </c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R501" s="229" t="s">
        <v>161</v>
      </c>
      <c r="AT501" s="229" t="s">
        <v>156</v>
      </c>
      <c r="AU501" s="229" t="s">
        <v>81</v>
      </c>
      <c r="AY501" s="17" t="s">
        <v>154</v>
      </c>
      <c r="BE501" s="230">
        <f>IF(N501="základní",J501,0)</f>
        <v>0</v>
      </c>
      <c r="BF501" s="230">
        <f>IF(N501="snížená",J501,0)</f>
        <v>0</v>
      </c>
      <c r="BG501" s="230">
        <f>IF(N501="zákl. přenesená",J501,0)</f>
        <v>0</v>
      </c>
      <c r="BH501" s="230">
        <f>IF(N501="sníž. přenesená",J501,0)</f>
        <v>0</v>
      </c>
      <c r="BI501" s="230">
        <f>IF(N501="nulová",J501,0)</f>
        <v>0</v>
      </c>
      <c r="BJ501" s="17" t="s">
        <v>81</v>
      </c>
      <c r="BK501" s="230">
        <f>ROUND(I501*H501,2)</f>
        <v>0</v>
      </c>
      <c r="BL501" s="17" t="s">
        <v>161</v>
      </c>
      <c r="BM501" s="229" t="s">
        <v>1590</v>
      </c>
    </row>
    <row r="502" s="2" customFormat="1">
      <c r="A502" s="38"/>
      <c r="B502" s="39"/>
      <c r="C502" s="40"/>
      <c r="D502" s="231" t="s">
        <v>163</v>
      </c>
      <c r="E502" s="40"/>
      <c r="F502" s="232" t="s">
        <v>1536</v>
      </c>
      <c r="G502" s="40"/>
      <c r="H502" s="40"/>
      <c r="I502" s="233"/>
      <c r="J502" s="40"/>
      <c r="K502" s="40"/>
      <c r="L502" s="44"/>
      <c r="M502" s="234"/>
      <c r="N502" s="235"/>
      <c r="O502" s="91"/>
      <c r="P502" s="91"/>
      <c r="Q502" s="91"/>
      <c r="R502" s="91"/>
      <c r="S502" s="91"/>
      <c r="T502" s="92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T502" s="17" t="s">
        <v>163</v>
      </c>
      <c r="AU502" s="17" t="s">
        <v>81</v>
      </c>
    </row>
    <row r="503" s="2" customFormat="1" ht="24.15" customHeight="1">
      <c r="A503" s="38"/>
      <c r="B503" s="39"/>
      <c r="C503" s="218" t="s">
        <v>1297</v>
      </c>
      <c r="D503" s="218" t="s">
        <v>156</v>
      </c>
      <c r="E503" s="219" t="s">
        <v>1538</v>
      </c>
      <c r="F503" s="220" t="s">
        <v>1539</v>
      </c>
      <c r="G503" s="221" t="s">
        <v>1370</v>
      </c>
      <c r="H503" s="222">
        <v>1</v>
      </c>
      <c r="I503" s="223"/>
      <c r="J503" s="224">
        <f>ROUND(I503*H503,2)</f>
        <v>0</v>
      </c>
      <c r="K503" s="220" t="s">
        <v>1</v>
      </c>
      <c r="L503" s="44"/>
      <c r="M503" s="225" t="s">
        <v>1</v>
      </c>
      <c r="N503" s="226" t="s">
        <v>38</v>
      </c>
      <c r="O503" s="91"/>
      <c r="P503" s="227">
        <f>O503*H503</f>
        <v>0</v>
      </c>
      <c r="Q503" s="227">
        <v>0</v>
      </c>
      <c r="R503" s="227">
        <f>Q503*H503</f>
        <v>0</v>
      </c>
      <c r="S503" s="227">
        <v>0</v>
      </c>
      <c r="T503" s="228">
        <f>S503*H503</f>
        <v>0</v>
      </c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R503" s="229" t="s">
        <v>161</v>
      </c>
      <c r="AT503" s="229" t="s">
        <v>156</v>
      </c>
      <c r="AU503" s="229" t="s">
        <v>81</v>
      </c>
      <c r="AY503" s="17" t="s">
        <v>154</v>
      </c>
      <c r="BE503" s="230">
        <f>IF(N503="základní",J503,0)</f>
        <v>0</v>
      </c>
      <c r="BF503" s="230">
        <f>IF(N503="snížená",J503,0)</f>
        <v>0</v>
      </c>
      <c r="BG503" s="230">
        <f>IF(N503="zákl. přenesená",J503,0)</f>
        <v>0</v>
      </c>
      <c r="BH503" s="230">
        <f>IF(N503="sníž. přenesená",J503,0)</f>
        <v>0</v>
      </c>
      <c r="BI503" s="230">
        <f>IF(N503="nulová",J503,0)</f>
        <v>0</v>
      </c>
      <c r="BJ503" s="17" t="s">
        <v>81</v>
      </c>
      <c r="BK503" s="230">
        <f>ROUND(I503*H503,2)</f>
        <v>0</v>
      </c>
      <c r="BL503" s="17" t="s">
        <v>161</v>
      </c>
      <c r="BM503" s="229" t="s">
        <v>1591</v>
      </c>
    </row>
    <row r="504" s="2" customFormat="1">
      <c r="A504" s="38"/>
      <c r="B504" s="39"/>
      <c r="C504" s="40"/>
      <c r="D504" s="231" t="s">
        <v>163</v>
      </c>
      <c r="E504" s="40"/>
      <c r="F504" s="232" t="s">
        <v>1539</v>
      </c>
      <c r="G504" s="40"/>
      <c r="H504" s="40"/>
      <c r="I504" s="233"/>
      <c r="J504" s="40"/>
      <c r="K504" s="40"/>
      <c r="L504" s="44"/>
      <c r="M504" s="234"/>
      <c r="N504" s="235"/>
      <c r="O504" s="91"/>
      <c r="P504" s="91"/>
      <c r="Q504" s="91"/>
      <c r="R504" s="91"/>
      <c r="S504" s="91"/>
      <c r="T504" s="92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T504" s="17" t="s">
        <v>163</v>
      </c>
      <c r="AU504" s="17" t="s">
        <v>81</v>
      </c>
    </row>
    <row r="505" s="2" customFormat="1" ht="24.15" customHeight="1">
      <c r="A505" s="38"/>
      <c r="B505" s="39"/>
      <c r="C505" s="218" t="s">
        <v>1592</v>
      </c>
      <c r="D505" s="218" t="s">
        <v>156</v>
      </c>
      <c r="E505" s="219" t="s">
        <v>1542</v>
      </c>
      <c r="F505" s="220" t="s">
        <v>1543</v>
      </c>
      <c r="G505" s="221" t="s">
        <v>1370</v>
      </c>
      <c r="H505" s="222">
        <v>1</v>
      </c>
      <c r="I505" s="223"/>
      <c r="J505" s="224">
        <f>ROUND(I505*H505,2)</f>
        <v>0</v>
      </c>
      <c r="K505" s="220" t="s">
        <v>1</v>
      </c>
      <c r="L505" s="44"/>
      <c r="M505" s="225" t="s">
        <v>1</v>
      </c>
      <c r="N505" s="226" t="s">
        <v>38</v>
      </c>
      <c r="O505" s="91"/>
      <c r="P505" s="227">
        <f>O505*H505</f>
        <v>0</v>
      </c>
      <c r="Q505" s="227">
        <v>0</v>
      </c>
      <c r="R505" s="227">
        <f>Q505*H505</f>
        <v>0</v>
      </c>
      <c r="S505" s="227">
        <v>0</v>
      </c>
      <c r="T505" s="228">
        <f>S505*H505</f>
        <v>0</v>
      </c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R505" s="229" t="s">
        <v>161</v>
      </c>
      <c r="AT505" s="229" t="s">
        <v>156</v>
      </c>
      <c r="AU505" s="229" t="s">
        <v>81</v>
      </c>
      <c r="AY505" s="17" t="s">
        <v>154</v>
      </c>
      <c r="BE505" s="230">
        <f>IF(N505="základní",J505,0)</f>
        <v>0</v>
      </c>
      <c r="BF505" s="230">
        <f>IF(N505="snížená",J505,0)</f>
        <v>0</v>
      </c>
      <c r="BG505" s="230">
        <f>IF(N505="zákl. přenesená",J505,0)</f>
        <v>0</v>
      </c>
      <c r="BH505" s="230">
        <f>IF(N505="sníž. přenesená",J505,0)</f>
        <v>0</v>
      </c>
      <c r="BI505" s="230">
        <f>IF(N505="nulová",J505,0)</f>
        <v>0</v>
      </c>
      <c r="BJ505" s="17" t="s">
        <v>81</v>
      </c>
      <c r="BK505" s="230">
        <f>ROUND(I505*H505,2)</f>
        <v>0</v>
      </c>
      <c r="BL505" s="17" t="s">
        <v>161</v>
      </c>
      <c r="BM505" s="229" t="s">
        <v>1593</v>
      </c>
    </row>
    <row r="506" s="2" customFormat="1">
      <c r="A506" s="38"/>
      <c r="B506" s="39"/>
      <c r="C506" s="40"/>
      <c r="D506" s="231" t="s">
        <v>163</v>
      </c>
      <c r="E506" s="40"/>
      <c r="F506" s="232" t="s">
        <v>1543</v>
      </c>
      <c r="G506" s="40"/>
      <c r="H506" s="40"/>
      <c r="I506" s="233"/>
      <c r="J506" s="40"/>
      <c r="K506" s="40"/>
      <c r="L506" s="44"/>
      <c r="M506" s="234"/>
      <c r="N506" s="235"/>
      <c r="O506" s="91"/>
      <c r="P506" s="91"/>
      <c r="Q506" s="91"/>
      <c r="R506" s="91"/>
      <c r="S506" s="91"/>
      <c r="T506" s="92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T506" s="17" t="s">
        <v>163</v>
      </c>
      <c r="AU506" s="17" t="s">
        <v>81</v>
      </c>
    </row>
    <row r="507" s="2" customFormat="1" ht="24.15" customHeight="1">
      <c r="A507" s="38"/>
      <c r="B507" s="39"/>
      <c r="C507" s="218" t="s">
        <v>1300</v>
      </c>
      <c r="D507" s="218" t="s">
        <v>156</v>
      </c>
      <c r="E507" s="219" t="s">
        <v>1545</v>
      </c>
      <c r="F507" s="220" t="s">
        <v>1546</v>
      </c>
      <c r="G507" s="221" t="s">
        <v>1370</v>
      </c>
      <c r="H507" s="222">
        <v>1</v>
      </c>
      <c r="I507" s="223"/>
      <c r="J507" s="224">
        <f>ROUND(I507*H507,2)</f>
        <v>0</v>
      </c>
      <c r="K507" s="220" t="s">
        <v>1</v>
      </c>
      <c r="L507" s="44"/>
      <c r="M507" s="225" t="s">
        <v>1</v>
      </c>
      <c r="N507" s="226" t="s">
        <v>38</v>
      </c>
      <c r="O507" s="91"/>
      <c r="P507" s="227">
        <f>O507*H507</f>
        <v>0</v>
      </c>
      <c r="Q507" s="227">
        <v>0</v>
      </c>
      <c r="R507" s="227">
        <f>Q507*H507</f>
        <v>0</v>
      </c>
      <c r="S507" s="227">
        <v>0</v>
      </c>
      <c r="T507" s="228">
        <f>S507*H507</f>
        <v>0</v>
      </c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R507" s="229" t="s">
        <v>161</v>
      </c>
      <c r="AT507" s="229" t="s">
        <v>156</v>
      </c>
      <c r="AU507" s="229" t="s">
        <v>81</v>
      </c>
      <c r="AY507" s="17" t="s">
        <v>154</v>
      </c>
      <c r="BE507" s="230">
        <f>IF(N507="základní",J507,0)</f>
        <v>0</v>
      </c>
      <c r="BF507" s="230">
        <f>IF(N507="snížená",J507,0)</f>
        <v>0</v>
      </c>
      <c r="BG507" s="230">
        <f>IF(N507="zákl. přenesená",J507,0)</f>
        <v>0</v>
      </c>
      <c r="BH507" s="230">
        <f>IF(N507="sníž. přenesená",J507,0)</f>
        <v>0</v>
      </c>
      <c r="BI507" s="230">
        <f>IF(N507="nulová",J507,0)</f>
        <v>0</v>
      </c>
      <c r="BJ507" s="17" t="s">
        <v>81</v>
      </c>
      <c r="BK507" s="230">
        <f>ROUND(I507*H507,2)</f>
        <v>0</v>
      </c>
      <c r="BL507" s="17" t="s">
        <v>161</v>
      </c>
      <c r="BM507" s="229" t="s">
        <v>1594</v>
      </c>
    </row>
    <row r="508" s="2" customFormat="1">
      <c r="A508" s="38"/>
      <c r="B508" s="39"/>
      <c r="C508" s="40"/>
      <c r="D508" s="231" t="s">
        <v>163</v>
      </c>
      <c r="E508" s="40"/>
      <c r="F508" s="232" t="s">
        <v>1546</v>
      </c>
      <c r="G508" s="40"/>
      <c r="H508" s="40"/>
      <c r="I508" s="233"/>
      <c r="J508" s="40"/>
      <c r="K508" s="40"/>
      <c r="L508" s="44"/>
      <c r="M508" s="234"/>
      <c r="N508" s="235"/>
      <c r="O508" s="91"/>
      <c r="P508" s="91"/>
      <c r="Q508" s="91"/>
      <c r="R508" s="91"/>
      <c r="S508" s="91"/>
      <c r="T508" s="92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T508" s="17" t="s">
        <v>163</v>
      </c>
      <c r="AU508" s="17" t="s">
        <v>81</v>
      </c>
    </row>
    <row r="509" s="2" customFormat="1" ht="24.15" customHeight="1">
      <c r="A509" s="38"/>
      <c r="B509" s="39"/>
      <c r="C509" s="218" t="s">
        <v>1595</v>
      </c>
      <c r="D509" s="218" t="s">
        <v>156</v>
      </c>
      <c r="E509" s="219" t="s">
        <v>1549</v>
      </c>
      <c r="F509" s="220" t="s">
        <v>1550</v>
      </c>
      <c r="G509" s="221" t="s">
        <v>1370</v>
      </c>
      <c r="H509" s="222">
        <v>1</v>
      </c>
      <c r="I509" s="223"/>
      <c r="J509" s="224">
        <f>ROUND(I509*H509,2)</f>
        <v>0</v>
      </c>
      <c r="K509" s="220" t="s">
        <v>1</v>
      </c>
      <c r="L509" s="44"/>
      <c r="M509" s="225" t="s">
        <v>1</v>
      </c>
      <c r="N509" s="226" t="s">
        <v>38</v>
      </c>
      <c r="O509" s="91"/>
      <c r="P509" s="227">
        <f>O509*H509</f>
        <v>0</v>
      </c>
      <c r="Q509" s="227">
        <v>0</v>
      </c>
      <c r="R509" s="227">
        <f>Q509*H509</f>
        <v>0</v>
      </c>
      <c r="S509" s="227">
        <v>0</v>
      </c>
      <c r="T509" s="228">
        <f>S509*H509</f>
        <v>0</v>
      </c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R509" s="229" t="s">
        <v>161</v>
      </c>
      <c r="AT509" s="229" t="s">
        <v>156</v>
      </c>
      <c r="AU509" s="229" t="s">
        <v>81</v>
      </c>
      <c r="AY509" s="17" t="s">
        <v>154</v>
      </c>
      <c r="BE509" s="230">
        <f>IF(N509="základní",J509,0)</f>
        <v>0</v>
      </c>
      <c r="BF509" s="230">
        <f>IF(N509="snížená",J509,0)</f>
        <v>0</v>
      </c>
      <c r="BG509" s="230">
        <f>IF(N509="zákl. přenesená",J509,0)</f>
        <v>0</v>
      </c>
      <c r="BH509" s="230">
        <f>IF(N509="sníž. přenesená",J509,0)</f>
        <v>0</v>
      </c>
      <c r="BI509" s="230">
        <f>IF(N509="nulová",J509,0)</f>
        <v>0</v>
      </c>
      <c r="BJ509" s="17" t="s">
        <v>81</v>
      </c>
      <c r="BK509" s="230">
        <f>ROUND(I509*H509,2)</f>
        <v>0</v>
      </c>
      <c r="BL509" s="17" t="s">
        <v>161</v>
      </c>
      <c r="BM509" s="229" t="s">
        <v>1596</v>
      </c>
    </row>
    <row r="510" s="2" customFormat="1">
      <c r="A510" s="38"/>
      <c r="B510" s="39"/>
      <c r="C510" s="40"/>
      <c r="D510" s="231" t="s">
        <v>163</v>
      </c>
      <c r="E510" s="40"/>
      <c r="F510" s="232" t="s">
        <v>1550</v>
      </c>
      <c r="G510" s="40"/>
      <c r="H510" s="40"/>
      <c r="I510" s="233"/>
      <c r="J510" s="40"/>
      <c r="K510" s="40"/>
      <c r="L510" s="44"/>
      <c r="M510" s="234"/>
      <c r="N510" s="235"/>
      <c r="O510" s="91"/>
      <c r="P510" s="91"/>
      <c r="Q510" s="91"/>
      <c r="R510" s="91"/>
      <c r="S510" s="91"/>
      <c r="T510" s="92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T510" s="17" t="s">
        <v>163</v>
      </c>
      <c r="AU510" s="17" t="s">
        <v>81</v>
      </c>
    </row>
    <row r="511" s="2" customFormat="1" ht="24.15" customHeight="1">
      <c r="A511" s="38"/>
      <c r="B511" s="39"/>
      <c r="C511" s="218" t="s">
        <v>1303</v>
      </c>
      <c r="D511" s="218" t="s">
        <v>156</v>
      </c>
      <c r="E511" s="219" t="s">
        <v>1554</v>
      </c>
      <c r="F511" s="220" t="s">
        <v>1459</v>
      </c>
      <c r="G511" s="221" t="s">
        <v>1370</v>
      </c>
      <c r="H511" s="222">
        <v>2</v>
      </c>
      <c r="I511" s="223"/>
      <c r="J511" s="224">
        <f>ROUND(I511*H511,2)</f>
        <v>0</v>
      </c>
      <c r="K511" s="220" t="s">
        <v>1</v>
      </c>
      <c r="L511" s="44"/>
      <c r="M511" s="225" t="s">
        <v>1</v>
      </c>
      <c r="N511" s="226" t="s">
        <v>38</v>
      </c>
      <c r="O511" s="91"/>
      <c r="P511" s="227">
        <f>O511*H511</f>
        <v>0</v>
      </c>
      <c r="Q511" s="227">
        <v>0</v>
      </c>
      <c r="R511" s="227">
        <f>Q511*H511</f>
        <v>0</v>
      </c>
      <c r="S511" s="227">
        <v>0</v>
      </c>
      <c r="T511" s="228">
        <f>S511*H511</f>
        <v>0</v>
      </c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R511" s="229" t="s">
        <v>161</v>
      </c>
      <c r="AT511" s="229" t="s">
        <v>156</v>
      </c>
      <c r="AU511" s="229" t="s">
        <v>81</v>
      </c>
      <c r="AY511" s="17" t="s">
        <v>154</v>
      </c>
      <c r="BE511" s="230">
        <f>IF(N511="základní",J511,0)</f>
        <v>0</v>
      </c>
      <c r="BF511" s="230">
        <f>IF(N511="snížená",J511,0)</f>
        <v>0</v>
      </c>
      <c r="BG511" s="230">
        <f>IF(N511="zákl. přenesená",J511,0)</f>
        <v>0</v>
      </c>
      <c r="BH511" s="230">
        <f>IF(N511="sníž. přenesená",J511,0)</f>
        <v>0</v>
      </c>
      <c r="BI511" s="230">
        <f>IF(N511="nulová",J511,0)</f>
        <v>0</v>
      </c>
      <c r="BJ511" s="17" t="s">
        <v>81</v>
      </c>
      <c r="BK511" s="230">
        <f>ROUND(I511*H511,2)</f>
        <v>0</v>
      </c>
      <c r="BL511" s="17" t="s">
        <v>161</v>
      </c>
      <c r="BM511" s="229" t="s">
        <v>1597</v>
      </c>
    </row>
    <row r="512" s="2" customFormat="1">
      <c r="A512" s="38"/>
      <c r="B512" s="39"/>
      <c r="C512" s="40"/>
      <c r="D512" s="231" t="s">
        <v>163</v>
      </c>
      <c r="E512" s="40"/>
      <c r="F512" s="232" t="s">
        <v>1459</v>
      </c>
      <c r="G512" s="40"/>
      <c r="H512" s="40"/>
      <c r="I512" s="233"/>
      <c r="J512" s="40"/>
      <c r="K512" s="40"/>
      <c r="L512" s="44"/>
      <c r="M512" s="234"/>
      <c r="N512" s="235"/>
      <c r="O512" s="91"/>
      <c r="P512" s="91"/>
      <c r="Q512" s="91"/>
      <c r="R512" s="91"/>
      <c r="S512" s="91"/>
      <c r="T512" s="92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T512" s="17" t="s">
        <v>163</v>
      </c>
      <c r="AU512" s="17" t="s">
        <v>81</v>
      </c>
    </row>
    <row r="513" s="2" customFormat="1" ht="24.15" customHeight="1">
      <c r="A513" s="38"/>
      <c r="B513" s="39"/>
      <c r="C513" s="218" t="s">
        <v>1598</v>
      </c>
      <c r="D513" s="218" t="s">
        <v>156</v>
      </c>
      <c r="E513" s="219" t="s">
        <v>1462</v>
      </c>
      <c r="F513" s="220" t="s">
        <v>1463</v>
      </c>
      <c r="G513" s="221" t="s">
        <v>1370</v>
      </c>
      <c r="H513" s="222">
        <v>1</v>
      </c>
      <c r="I513" s="223"/>
      <c r="J513" s="224">
        <f>ROUND(I513*H513,2)</f>
        <v>0</v>
      </c>
      <c r="K513" s="220" t="s">
        <v>1</v>
      </c>
      <c r="L513" s="44"/>
      <c r="M513" s="225" t="s">
        <v>1</v>
      </c>
      <c r="N513" s="226" t="s">
        <v>38</v>
      </c>
      <c r="O513" s="91"/>
      <c r="P513" s="227">
        <f>O513*H513</f>
        <v>0</v>
      </c>
      <c r="Q513" s="227">
        <v>0</v>
      </c>
      <c r="R513" s="227">
        <f>Q513*H513</f>
        <v>0</v>
      </c>
      <c r="S513" s="227">
        <v>0</v>
      </c>
      <c r="T513" s="228">
        <f>S513*H513</f>
        <v>0</v>
      </c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R513" s="229" t="s">
        <v>161</v>
      </c>
      <c r="AT513" s="229" t="s">
        <v>156</v>
      </c>
      <c r="AU513" s="229" t="s">
        <v>81</v>
      </c>
      <c r="AY513" s="17" t="s">
        <v>154</v>
      </c>
      <c r="BE513" s="230">
        <f>IF(N513="základní",J513,0)</f>
        <v>0</v>
      </c>
      <c r="BF513" s="230">
        <f>IF(N513="snížená",J513,0)</f>
        <v>0</v>
      </c>
      <c r="BG513" s="230">
        <f>IF(N513="zákl. přenesená",J513,0)</f>
        <v>0</v>
      </c>
      <c r="BH513" s="230">
        <f>IF(N513="sníž. přenesená",J513,0)</f>
        <v>0</v>
      </c>
      <c r="BI513" s="230">
        <f>IF(N513="nulová",J513,0)</f>
        <v>0</v>
      </c>
      <c r="BJ513" s="17" t="s">
        <v>81</v>
      </c>
      <c r="BK513" s="230">
        <f>ROUND(I513*H513,2)</f>
        <v>0</v>
      </c>
      <c r="BL513" s="17" t="s">
        <v>161</v>
      </c>
      <c r="BM513" s="229" t="s">
        <v>1599</v>
      </c>
    </row>
    <row r="514" s="2" customFormat="1">
      <c r="A514" s="38"/>
      <c r="B514" s="39"/>
      <c r="C514" s="40"/>
      <c r="D514" s="231" t="s">
        <v>163</v>
      </c>
      <c r="E514" s="40"/>
      <c r="F514" s="232" t="s">
        <v>1463</v>
      </c>
      <c r="G514" s="40"/>
      <c r="H514" s="40"/>
      <c r="I514" s="233"/>
      <c r="J514" s="40"/>
      <c r="K514" s="40"/>
      <c r="L514" s="44"/>
      <c r="M514" s="234"/>
      <c r="N514" s="235"/>
      <c r="O514" s="91"/>
      <c r="P514" s="91"/>
      <c r="Q514" s="91"/>
      <c r="R514" s="91"/>
      <c r="S514" s="91"/>
      <c r="T514" s="92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T514" s="17" t="s">
        <v>163</v>
      </c>
      <c r="AU514" s="17" t="s">
        <v>81</v>
      </c>
    </row>
    <row r="515" s="2" customFormat="1" ht="24.15" customHeight="1">
      <c r="A515" s="38"/>
      <c r="B515" s="39"/>
      <c r="C515" s="218" t="s">
        <v>1306</v>
      </c>
      <c r="D515" s="218" t="s">
        <v>156</v>
      </c>
      <c r="E515" s="219" t="s">
        <v>1558</v>
      </c>
      <c r="F515" s="220" t="s">
        <v>1559</v>
      </c>
      <c r="G515" s="221" t="s">
        <v>1370</v>
      </c>
      <c r="H515" s="222">
        <v>1</v>
      </c>
      <c r="I515" s="223"/>
      <c r="J515" s="224">
        <f>ROUND(I515*H515,2)</f>
        <v>0</v>
      </c>
      <c r="K515" s="220" t="s">
        <v>1</v>
      </c>
      <c r="L515" s="44"/>
      <c r="M515" s="225" t="s">
        <v>1</v>
      </c>
      <c r="N515" s="226" t="s">
        <v>38</v>
      </c>
      <c r="O515" s="91"/>
      <c r="P515" s="227">
        <f>O515*H515</f>
        <v>0</v>
      </c>
      <c r="Q515" s="227">
        <v>0</v>
      </c>
      <c r="R515" s="227">
        <f>Q515*H515</f>
        <v>0</v>
      </c>
      <c r="S515" s="227">
        <v>0</v>
      </c>
      <c r="T515" s="228">
        <f>S515*H515</f>
        <v>0</v>
      </c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R515" s="229" t="s">
        <v>161</v>
      </c>
      <c r="AT515" s="229" t="s">
        <v>156</v>
      </c>
      <c r="AU515" s="229" t="s">
        <v>81</v>
      </c>
      <c r="AY515" s="17" t="s">
        <v>154</v>
      </c>
      <c r="BE515" s="230">
        <f>IF(N515="základní",J515,0)</f>
        <v>0</v>
      </c>
      <c r="BF515" s="230">
        <f>IF(N515="snížená",J515,0)</f>
        <v>0</v>
      </c>
      <c r="BG515" s="230">
        <f>IF(N515="zákl. přenesená",J515,0)</f>
        <v>0</v>
      </c>
      <c r="BH515" s="230">
        <f>IF(N515="sníž. přenesená",J515,0)</f>
        <v>0</v>
      </c>
      <c r="BI515" s="230">
        <f>IF(N515="nulová",J515,0)</f>
        <v>0</v>
      </c>
      <c r="BJ515" s="17" t="s">
        <v>81</v>
      </c>
      <c r="BK515" s="230">
        <f>ROUND(I515*H515,2)</f>
        <v>0</v>
      </c>
      <c r="BL515" s="17" t="s">
        <v>161</v>
      </c>
      <c r="BM515" s="229" t="s">
        <v>1600</v>
      </c>
    </row>
    <row r="516" s="2" customFormat="1">
      <c r="A516" s="38"/>
      <c r="B516" s="39"/>
      <c r="C516" s="40"/>
      <c r="D516" s="231" t="s">
        <v>163</v>
      </c>
      <c r="E516" s="40"/>
      <c r="F516" s="232" t="s">
        <v>1559</v>
      </c>
      <c r="G516" s="40"/>
      <c r="H516" s="40"/>
      <c r="I516" s="233"/>
      <c r="J516" s="40"/>
      <c r="K516" s="40"/>
      <c r="L516" s="44"/>
      <c r="M516" s="234"/>
      <c r="N516" s="235"/>
      <c r="O516" s="91"/>
      <c r="P516" s="91"/>
      <c r="Q516" s="91"/>
      <c r="R516" s="91"/>
      <c r="S516" s="91"/>
      <c r="T516" s="92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T516" s="17" t="s">
        <v>163</v>
      </c>
      <c r="AU516" s="17" t="s">
        <v>81</v>
      </c>
    </row>
    <row r="517" s="2" customFormat="1" ht="24.15" customHeight="1">
      <c r="A517" s="38"/>
      <c r="B517" s="39"/>
      <c r="C517" s="218" t="s">
        <v>1601</v>
      </c>
      <c r="D517" s="218" t="s">
        <v>156</v>
      </c>
      <c r="E517" s="219" t="s">
        <v>1465</v>
      </c>
      <c r="F517" s="220" t="s">
        <v>1466</v>
      </c>
      <c r="G517" s="221" t="s">
        <v>1370</v>
      </c>
      <c r="H517" s="222">
        <v>1</v>
      </c>
      <c r="I517" s="223"/>
      <c r="J517" s="224">
        <f>ROUND(I517*H517,2)</f>
        <v>0</v>
      </c>
      <c r="K517" s="220" t="s">
        <v>1</v>
      </c>
      <c r="L517" s="44"/>
      <c r="M517" s="225" t="s">
        <v>1</v>
      </c>
      <c r="N517" s="226" t="s">
        <v>38</v>
      </c>
      <c r="O517" s="91"/>
      <c r="P517" s="227">
        <f>O517*H517</f>
        <v>0</v>
      </c>
      <c r="Q517" s="227">
        <v>0</v>
      </c>
      <c r="R517" s="227">
        <f>Q517*H517</f>
        <v>0</v>
      </c>
      <c r="S517" s="227">
        <v>0</v>
      </c>
      <c r="T517" s="228">
        <f>S517*H517</f>
        <v>0</v>
      </c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R517" s="229" t="s">
        <v>161</v>
      </c>
      <c r="AT517" s="229" t="s">
        <v>156</v>
      </c>
      <c r="AU517" s="229" t="s">
        <v>81</v>
      </c>
      <c r="AY517" s="17" t="s">
        <v>154</v>
      </c>
      <c r="BE517" s="230">
        <f>IF(N517="základní",J517,0)</f>
        <v>0</v>
      </c>
      <c r="BF517" s="230">
        <f>IF(N517="snížená",J517,0)</f>
        <v>0</v>
      </c>
      <c r="BG517" s="230">
        <f>IF(N517="zákl. přenesená",J517,0)</f>
        <v>0</v>
      </c>
      <c r="BH517" s="230">
        <f>IF(N517="sníž. přenesená",J517,0)</f>
        <v>0</v>
      </c>
      <c r="BI517" s="230">
        <f>IF(N517="nulová",J517,0)</f>
        <v>0</v>
      </c>
      <c r="BJ517" s="17" t="s">
        <v>81</v>
      </c>
      <c r="BK517" s="230">
        <f>ROUND(I517*H517,2)</f>
        <v>0</v>
      </c>
      <c r="BL517" s="17" t="s">
        <v>161</v>
      </c>
      <c r="BM517" s="229" t="s">
        <v>1602</v>
      </c>
    </row>
    <row r="518" s="2" customFormat="1">
      <c r="A518" s="38"/>
      <c r="B518" s="39"/>
      <c r="C518" s="40"/>
      <c r="D518" s="231" t="s">
        <v>163</v>
      </c>
      <c r="E518" s="40"/>
      <c r="F518" s="232" t="s">
        <v>1466</v>
      </c>
      <c r="G518" s="40"/>
      <c r="H518" s="40"/>
      <c r="I518" s="233"/>
      <c r="J518" s="40"/>
      <c r="K518" s="40"/>
      <c r="L518" s="44"/>
      <c r="M518" s="234"/>
      <c r="N518" s="235"/>
      <c r="O518" s="91"/>
      <c r="P518" s="91"/>
      <c r="Q518" s="91"/>
      <c r="R518" s="91"/>
      <c r="S518" s="91"/>
      <c r="T518" s="92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T518" s="17" t="s">
        <v>163</v>
      </c>
      <c r="AU518" s="17" t="s">
        <v>81</v>
      </c>
    </row>
    <row r="519" s="2" customFormat="1" ht="24.15" customHeight="1">
      <c r="A519" s="38"/>
      <c r="B519" s="39"/>
      <c r="C519" s="218" t="s">
        <v>1309</v>
      </c>
      <c r="D519" s="218" t="s">
        <v>156</v>
      </c>
      <c r="E519" s="219" t="s">
        <v>1566</v>
      </c>
      <c r="F519" s="220" t="s">
        <v>1567</v>
      </c>
      <c r="G519" s="221" t="s">
        <v>1370</v>
      </c>
      <c r="H519" s="222">
        <v>1</v>
      </c>
      <c r="I519" s="223"/>
      <c r="J519" s="224">
        <f>ROUND(I519*H519,2)</f>
        <v>0</v>
      </c>
      <c r="K519" s="220" t="s">
        <v>1</v>
      </c>
      <c r="L519" s="44"/>
      <c r="M519" s="225" t="s">
        <v>1</v>
      </c>
      <c r="N519" s="226" t="s">
        <v>38</v>
      </c>
      <c r="O519" s="91"/>
      <c r="P519" s="227">
        <f>O519*H519</f>
        <v>0</v>
      </c>
      <c r="Q519" s="227">
        <v>0</v>
      </c>
      <c r="R519" s="227">
        <f>Q519*H519</f>
        <v>0</v>
      </c>
      <c r="S519" s="227">
        <v>0</v>
      </c>
      <c r="T519" s="228">
        <f>S519*H519</f>
        <v>0</v>
      </c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R519" s="229" t="s">
        <v>161</v>
      </c>
      <c r="AT519" s="229" t="s">
        <v>156</v>
      </c>
      <c r="AU519" s="229" t="s">
        <v>81</v>
      </c>
      <c r="AY519" s="17" t="s">
        <v>154</v>
      </c>
      <c r="BE519" s="230">
        <f>IF(N519="základní",J519,0)</f>
        <v>0</v>
      </c>
      <c r="BF519" s="230">
        <f>IF(N519="snížená",J519,0)</f>
        <v>0</v>
      </c>
      <c r="BG519" s="230">
        <f>IF(N519="zákl. přenesená",J519,0)</f>
        <v>0</v>
      </c>
      <c r="BH519" s="230">
        <f>IF(N519="sníž. přenesená",J519,0)</f>
        <v>0</v>
      </c>
      <c r="BI519" s="230">
        <f>IF(N519="nulová",J519,0)</f>
        <v>0</v>
      </c>
      <c r="BJ519" s="17" t="s">
        <v>81</v>
      </c>
      <c r="BK519" s="230">
        <f>ROUND(I519*H519,2)</f>
        <v>0</v>
      </c>
      <c r="BL519" s="17" t="s">
        <v>161</v>
      </c>
      <c r="BM519" s="229" t="s">
        <v>1603</v>
      </c>
    </row>
    <row r="520" s="2" customFormat="1">
      <c r="A520" s="38"/>
      <c r="B520" s="39"/>
      <c r="C520" s="40"/>
      <c r="D520" s="231" t="s">
        <v>163</v>
      </c>
      <c r="E520" s="40"/>
      <c r="F520" s="232" t="s">
        <v>1567</v>
      </c>
      <c r="G520" s="40"/>
      <c r="H520" s="40"/>
      <c r="I520" s="233"/>
      <c r="J520" s="40"/>
      <c r="K520" s="40"/>
      <c r="L520" s="44"/>
      <c r="M520" s="234"/>
      <c r="N520" s="235"/>
      <c r="O520" s="91"/>
      <c r="P520" s="91"/>
      <c r="Q520" s="91"/>
      <c r="R520" s="91"/>
      <c r="S520" s="91"/>
      <c r="T520" s="92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T520" s="17" t="s">
        <v>163</v>
      </c>
      <c r="AU520" s="17" t="s">
        <v>81</v>
      </c>
    </row>
    <row r="521" s="2" customFormat="1" ht="24.15" customHeight="1">
      <c r="A521" s="38"/>
      <c r="B521" s="39"/>
      <c r="C521" s="258" t="s">
        <v>1604</v>
      </c>
      <c r="D521" s="258" t="s">
        <v>248</v>
      </c>
      <c r="E521" s="259" t="s">
        <v>1479</v>
      </c>
      <c r="F521" s="260" t="s">
        <v>1480</v>
      </c>
      <c r="G521" s="261" t="s">
        <v>1370</v>
      </c>
      <c r="H521" s="262">
        <v>1</v>
      </c>
      <c r="I521" s="263"/>
      <c r="J521" s="264">
        <f>ROUND(I521*H521,2)</f>
        <v>0</v>
      </c>
      <c r="K521" s="260" t="s">
        <v>1</v>
      </c>
      <c r="L521" s="265"/>
      <c r="M521" s="266" t="s">
        <v>1</v>
      </c>
      <c r="N521" s="267" t="s">
        <v>38</v>
      </c>
      <c r="O521" s="91"/>
      <c r="P521" s="227">
        <f>O521*H521</f>
        <v>0</v>
      </c>
      <c r="Q521" s="227">
        <v>0</v>
      </c>
      <c r="R521" s="227">
        <f>Q521*H521</f>
        <v>0</v>
      </c>
      <c r="S521" s="227">
        <v>0</v>
      </c>
      <c r="T521" s="228">
        <f>S521*H521</f>
        <v>0</v>
      </c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R521" s="229" t="s">
        <v>200</v>
      </c>
      <c r="AT521" s="229" t="s">
        <v>248</v>
      </c>
      <c r="AU521" s="229" t="s">
        <v>81</v>
      </c>
      <c r="AY521" s="17" t="s">
        <v>154</v>
      </c>
      <c r="BE521" s="230">
        <f>IF(N521="základní",J521,0)</f>
        <v>0</v>
      </c>
      <c r="BF521" s="230">
        <f>IF(N521="snížená",J521,0)</f>
        <v>0</v>
      </c>
      <c r="BG521" s="230">
        <f>IF(N521="zákl. přenesená",J521,0)</f>
        <v>0</v>
      </c>
      <c r="BH521" s="230">
        <f>IF(N521="sníž. přenesená",J521,0)</f>
        <v>0</v>
      </c>
      <c r="BI521" s="230">
        <f>IF(N521="nulová",J521,0)</f>
        <v>0</v>
      </c>
      <c r="BJ521" s="17" t="s">
        <v>81</v>
      </c>
      <c r="BK521" s="230">
        <f>ROUND(I521*H521,2)</f>
        <v>0</v>
      </c>
      <c r="BL521" s="17" t="s">
        <v>161</v>
      </c>
      <c r="BM521" s="229" t="s">
        <v>1605</v>
      </c>
    </row>
    <row r="522" s="2" customFormat="1">
      <c r="A522" s="38"/>
      <c r="B522" s="39"/>
      <c r="C522" s="40"/>
      <c r="D522" s="231" t="s">
        <v>163</v>
      </c>
      <c r="E522" s="40"/>
      <c r="F522" s="232" t="s">
        <v>1480</v>
      </c>
      <c r="G522" s="40"/>
      <c r="H522" s="40"/>
      <c r="I522" s="233"/>
      <c r="J522" s="40"/>
      <c r="K522" s="40"/>
      <c r="L522" s="44"/>
      <c r="M522" s="234"/>
      <c r="N522" s="235"/>
      <c r="O522" s="91"/>
      <c r="P522" s="91"/>
      <c r="Q522" s="91"/>
      <c r="R522" s="91"/>
      <c r="S522" s="91"/>
      <c r="T522" s="92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T522" s="17" t="s">
        <v>163</v>
      </c>
      <c r="AU522" s="17" t="s">
        <v>81</v>
      </c>
    </row>
    <row r="523" s="2" customFormat="1" ht="24.15" customHeight="1">
      <c r="A523" s="38"/>
      <c r="B523" s="39"/>
      <c r="C523" s="258" t="s">
        <v>1312</v>
      </c>
      <c r="D523" s="258" t="s">
        <v>248</v>
      </c>
      <c r="E523" s="259" t="s">
        <v>1571</v>
      </c>
      <c r="F523" s="260" t="s">
        <v>1572</v>
      </c>
      <c r="G523" s="261" t="s">
        <v>1370</v>
      </c>
      <c r="H523" s="262">
        <v>1</v>
      </c>
      <c r="I523" s="263"/>
      <c r="J523" s="264">
        <f>ROUND(I523*H523,2)</f>
        <v>0</v>
      </c>
      <c r="K523" s="260" t="s">
        <v>1</v>
      </c>
      <c r="L523" s="265"/>
      <c r="M523" s="266" t="s">
        <v>1</v>
      </c>
      <c r="N523" s="267" t="s">
        <v>38</v>
      </c>
      <c r="O523" s="91"/>
      <c r="P523" s="227">
        <f>O523*H523</f>
        <v>0</v>
      </c>
      <c r="Q523" s="227">
        <v>0</v>
      </c>
      <c r="R523" s="227">
        <f>Q523*H523</f>
        <v>0</v>
      </c>
      <c r="S523" s="227">
        <v>0</v>
      </c>
      <c r="T523" s="228">
        <f>S523*H523</f>
        <v>0</v>
      </c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R523" s="229" t="s">
        <v>200</v>
      </c>
      <c r="AT523" s="229" t="s">
        <v>248</v>
      </c>
      <c r="AU523" s="229" t="s">
        <v>81</v>
      </c>
      <c r="AY523" s="17" t="s">
        <v>154</v>
      </c>
      <c r="BE523" s="230">
        <f>IF(N523="základní",J523,0)</f>
        <v>0</v>
      </c>
      <c r="BF523" s="230">
        <f>IF(N523="snížená",J523,0)</f>
        <v>0</v>
      </c>
      <c r="BG523" s="230">
        <f>IF(N523="zákl. přenesená",J523,0)</f>
        <v>0</v>
      </c>
      <c r="BH523" s="230">
        <f>IF(N523="sníž. přenesená",J523,0)</f>
        <v>0</v>
      </c>
      <c r="BI523" s="230">
        <f>IF(N523="nulová",J523,0)</f>
        <v>0</v>
      </c>
      <c r="BJ523" s="17" t="s">
        <v>81</v>
      </c>
      <c r="BK523" s="230">
        <f>ROUND(I523*H523,2)</f>
        <v>0</v>
      </c>
      <c r="BL523" s="17" t="s">
        <v>161</v>
      </c>
      <c r="BM523" s="229" t="s">
        <v>1606</v>
      </c>
    </row>
    <row r="524" s="2" customFormat="1">
      <c r="A524" s="38"/>
      <c r="B524" s="39"/>
      <c r="C524" s="40"/>
      <c r="D524" s="231" t="s">
        <v>163</v>
      </c>
      <c r="E524" s="40"/>
      <c r="F524" s="232" t="s">
        <v>1572</v>
      </c>
      <c r="G524" s="40"/>
      <c r="H524" s="40"/>
      <c r="I524" s="233"/>
      <c r="J524" s="40"/>
      <c r="K524" s="40"/>
      <c r="L524" s="44"/>
      <c r="M524" s="234"/>
      <c r="N524" s="235"/>
      <c r="O524" s="91"/>
      <c r="P524" s="91"/>
      <c r="Q524" s="91"/>
      <c r="R524" s="91"/>
      <c r="S524" s="91"/>
      <c r="T524" s="92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T524" s="17" t="s">
        <v>163</v>
      </c>
      <c r="AU524" s="17" t="s">
        <v>81</v>
      </c>
    </row>
    <row r="525" s="2" customFormat="1" ht="16.5" customHeight="1">
      <c r="A525" s="38"/>
      <c r="B525" s="39"/>
      <c r="C525" s="218" t="s">
        <v>1607</v>
      </c>
      <c r="D525" s="218" t="s">
        <v>156</v>
      </c>
      <c r="E525" s="219" t="s">
        <v>1576</v>
      </c>
      <c r="F525" s="220" t="s">
        <v>1577</v>
      </c>
      <c r="G525" s="221" t="s">
        <v>1370</v>
      </c>
      <c r="H525" s="222">
        <v>2</v>
      </c>
      <c r="I525" s="223"/>
      <c r="J525" s="224">
        <f>ROUND(I525*H525,2)</f>
        <v>0</v>
      </c>
      <c r="K525" s="220" t="s">
        <v>1</v>
      </c>
      <c r="L525" s="44"/>
      <c r="M525" s="225" t="s">
        <v>1</v>
      </c>
      <c r="N525" s="226" t="s">
        <v>38</v>
      </c>
      <c r="O525" s="91"/>
      <c r="P525" s="227">
        <f>O525*H525</f>
        <v>0</v>
      </c>
      <c r="Q525" s="227">
        <v>0</v>
      </c>
      <c r="R525" s="227">
        <f>Q525*H525</f>
        <v>0</v>
      </c>
      <c r="S525" s="227">
        <v>0</v>
      </c>
      <c r="T525" s="228">
        <f>S525*H525</f>
        <v>0</v>
      </c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R525" s="229" t="s">
        <v>161</v>
      </c>
      <c r="AT525" s="229" t="s">
        <v>156</v>
      </c>
      <c r="AU525" s="229" t="s">
        <v>81</v>
      </c>
      <c r="AY525" s="17" t="s">
        <v>154</v>
      </c>
      <c r="BE525" s="230">
        <f>IF(N525="základní",J525,0)</f>
        <v>0</v>
      </c>
      <c r="BF525" s="230">
        <f>IF(N525="snížená",J525,0)</f>
        <v>0</v>
      </c>
      <c r="BG525" s="230">
        <f>IF(N525="zákl. přenesená",J525,0)</f>
        <v>0</v>
      </c>
      <c r="BH525" s="230">
        <f>IF(N525="sníž. přenesená",J525,0)</f>
        <v>0</v>
      </c>
      <c r="BI525" s="230">
        <f>IF(N525="nulová",J525,0)</f>
        <v>0</v>
      </c>
      <c r="BJ525" s="17" t="s">
        <v>81</v>
      </c>
      <c r="BK525" s="230">
        <f>ROUND(I525*H525,2)</f>
        <v>0</v>
      </c>
      <c r="BL525" s="17" t="s">
        <v>161</v>
      </c>
      <c r="BM525" s="229" t="s">
        <v>1608</v>
      </c>
    </row>
    <row r="526" s="2" customFormat="1">
      <c r="A526" s="38"/>
      <c r="B526" s="39"/>
      <c r="C526" s="40"/>
      <c r="D526" s="231" t="s">
        <v>163</v>
      </c>
      <c r="E526" s="40"/>
      <c r="F526" s="232" t="s">
        <v>1577</v>
      </c>
      <c r="G526" s="40"/>
      <c r="H526" s="40"/>
      <c r="I526" s="233"/>
      <c r="J526" s="40"/>
      <c r="K526" s="40"/>
      <c r="L526" s="44"/>
      <c r="M526" s="234"/>
      <c r="N526" s="235"/>
      <c r="O526" s="91"/>
      <c r="P526" s="91"/>
      <c r="Q526" s="91"/>
      <c r="R526" s="91"/>
      <c r="S526" s="91"/>
      <c r="T526" s="92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T526" s="17" t="s">
        <v>163</v>
      </c>
      <c r="AU526" s="17" t="s">
        <v>81</v>
      </c>
    </row>
    <row r="527" s="2" customFormat="1" ht="24.15" customHeight="1">
      <c r="A527" s="38"/>
      <c r="B527" s="39"/>
      <c r="C527" s="218" t="s">
        <v>1315</v>
      </c>
      <c r="D527" s="218" t="s">
        <v>156</v>
      </c>
      <c r="E527" s="219" t="s">
        <v>1483</v>
      </c>
      <c r="F527" s="220" t="s">
        <v>1484</v>
      </c>
      <c r="G527" s="221" t="s">
        <v>649</v>
      </c>
      <c r="H527" s="222">
        <v>1</v>
      </c>
      <c r="I527" s="223"/>
      <c r="J527" s="224">
        <f>ROUND(I527*H527,2)</f>
        <v>0</v>
      </c>
      <c r="K527" s="220" t="s">
        <v>1</v>
      </c>
      <c r="L527" s="44"/>
      <c r="M527" s="225" t="s">
        <v>1</v>
      </c>
      <c r="N527" s="226" t="s">
        <v>38</v>
      </c>
      <c r="O527" s="91"/>
      <c r="P527" s="227">
        <f>O527*H527</f>
        <v>0</v>
      </c>
      <c r="Q527" s="227">
        <v>0</v>
      </c>
      <c r="R527" s="227">
        <f>Q527*H527</f>
        <v>0</v>
      </c>
      <c r="S527" s="227">
        <v>0</v>
      </c>
      <c r="T527" s="228">
        <f>S527*H527</f>
        <v>0</v>
      </c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R527" s="229" t="s">
        <v>161</v>
      </c>
      <c r="AT527" s="229" t="s">
        <v>156</v>
      </c>
      <c r="AU527" s="229" t="s">
        <v>81</v>
      </c>
      <c r="AY527" s="17" t="s">
        <v>154</v>
      </c>
      <c r="BE527" s="230">
        <f>IF(N527="základní",J527,0)</f>
        <v>0</v>
      </c>
      <c r="BF527" s="230">
        <f>IF(N527="snížená",J527,0)</f>
        <v>0</v>
      </c>
      <c r="BG527" s="230">
        <f>IF(N527="zákl. přenesená",J527,0)</f>
        <v>0</v>
      </c>
      <c r="BH527" s="230">
        <f>IF(N527="sníž. přenesená",J527,0)</f>
        <v>0</v>
      </c>
      <c r="BI527" s="230">
        <f>IF(N527="nulová",J527,0)</f>
        <v>0</v>
      </c>
      <c r="BJ527" s="17" t="s">
        <v>81</v>
      </c>
      <c r="BK527" s="230">
        <f>ROUND(I527*H527,2)</f>
        <v>0</v>
      </c>
      <c r="BL527" s="17" t="s">
        <v>161</v>
      </c>
      <c r="BM527" s="229" t="s">
        <v>1609</v>
      </c>
    </row>
    <row r="528" s="2" customFormat="1">
      <c r="A528" s="38"/>
      <c r="B528" s="39"/>
      <c r="C528" s="40"/>
      <c r="D528" s="231" t="s">
        <v>163</v>
      </c>
      <c r="E528" s="40"/>
      <c r="F528" s="232" t="s">
        <v>1484</v>
      </c>
      <c r="G528" s="40"/>
      <c r="H528" s="40"/>
      <c r="I528" s="233"/>
      <c r="J528" s="40"/>
      <c r="K528" s="40"/>
      <c r="L528" s="44"/>
      <c r="M528" s="234"/>
      <c r="N528" s="235"/>
      <c r="O528" s="91"/>
      <c r="P528" s="91"/>
      <c r="Q528" s="91"/>
      <c r="R528" s="91"/>
      <c r="S528" s="91"/>
      <c r="T528" s="92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T528" s="17" t="s">
        <v>163</v>
      </c>
      <c r="AU528" s="17" t="s">
        <v>81</v>
      </c>
    </row>
    <row r="529" s="2" customFormat="1" ht="21.75" customHeight="1">
      <c r="A529" s="38"/>
      <c r="B529" s="39"/>
      <c r="C529" s="218" t="s">
        <v>1610</v>
      </c>
      <c r="D529" s="218" t="s">
        <v>156</v>
      </c>
      <c r="E529" s="219" t="s">
        <v>1581</v>
      </c>
      <c r="F529" s="220" t="s">
        <v>1582</v>
      </c>
      <c r="G529" s="221" t="s">
        <v>649</v>
      </c>
      <c r="H529" s="222">
        <v>2</v>
      </c>
      <c r="I529" s="223"/>
      <c r="J529" s="224">
        <f>ROUND(I529*H529,2)</f>
        <v>0</v>
      </c>
      <c r="K529" s="220" t="s">
        <v>1</v>
      </c>
      <c r="L529" s="44"/>
      <c r="M529" s="225" t="s">
        <v>1</v>
      </c>
      <c r="N529" s="226" t="s">
        <v>38</v>
      </c>
      <c r="O529" s="91"/>
      <c r="P529" s="227">
        <f>O529*H529</f>
        <v>0</v>
      </c>
      <c r="Q529" s="227">
        <v>0</v>
      </c>
      <c r="R529" s="227">
        <f>Q529*H529</f>
        <v>0</v>
      </c>
      <c r="S529" s="227">
        <v>0</v>
      </c>
      <c r="T529" s="228">
        <f>S529*H529</f>
        <v>0</v>
      </c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R529" s="229" t="s">
        <v>161</v>
      </c>
      <c r="AT529" s="229" t="s">
        <v>156</v>
      </c>
      <c r="AU529" s="229" t="s">
        <v>81</v>
      </c>
      <c r="AY529" s="17" t="s">
        <v>154</v>
      </c>
      <c r="BE529" s="230">
        <f>IF(N529="základní",J529,0)</f>
        <v>0</v>
      </c>
      <c r="BF529" s="230">
        <f>IF(N529="snížená",J529,0)</f>
        <v>0</v>
      </c>
      <c r="BG529" s="230">
        <f>IF(N529="zákl. přenesená",J529,0)</f>
        <v>0</v>
      </c>
      <c r="BH529" s="230">
        <f>IF(N529="sníž. přenesená",J529,0)</f>
        <v>0</v>
      </c>
      <c r="BI529" s="230">
        <f>IF(N529="nulová",J529,0)</f>
        <v>0</v>
      </c>
      <c r="BJ529" s="17" t="s">
        <v>81</v>
      </c>
      <c r="BK529" s="230">
        <f>ROUND(I529*H529,2)</f>
        <v>0</v>
      </c>
      <c r="BL529" s="17" t="s">
        <v>161</v>
      </c>
      <c r="BM529" s="229" t="s">
        <v>1611</v>
      </c>
    </row>
    <row r="530" s="2" customFormat="1">
      <c r="A530" s="38"/>
      <c r="B530" s="39"/>
      <c r="C530" s="40"/>
      <c r="D530" s="231" t="s">
        <v>163</v>
      </c>
      <c r="E530" s="40"/>
      <c r="F530" s="232" t="s">
        <v>1582</v>
      </c>
      <c r="G530" s="40"/>
      <c r="H530" s="40"/>
      <c r="I530" s="233"/>
      <c r="J530" s="40"/>
      <c r="K530" s="40"/>
      <c r="L530" s="44"/>
      <c r="M530" s="234"/>
      <c r="N530" s="235"/>
      <c r="O530" s="91"/>
      <c r="P530" s="91"/>
      <c r="Q530" s="91"/>
      <c r="R530" s="91"/>
      <c r="S530" s="91"/>
      <c r="T530" s="92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T530" s="17" t="s">
        <v>163</v>
      </c>
      <c r="AU530" s="17" t="s">
        <v>81</v>
      </c>
    </row>
    <row r="531" s="2" customFormat="1" ht="24.15" customHeight="1">
      <c r="A531" s="38"/>
      <c r="B531" s="39"/>
      <c r="C531" s="258" t="s">
        <v>1318</v>
      </c>
      <c r="D531" s="258" t="s">
        <v>248</v>
      </c>
      <c r="E531" s="259" t="s">
        <v>1490</v>
      </c>
      <c r="F531" s="260" t="s">
        <v>1491</v>
      </c>
      <c r="G531" s="261" t="s">
        <v>649</v>
      </c>
      <c r="H531" s="262">
        <v>2</v>
      </c>
      <c r="I531" s="263"/>
      <c r="J531" s="264">
        <f>ROUND(I531*H531,2)</f>
        <v>0</v>
      </c>
      <c r="K531" s="260" t="s">
        <v>1</v>
      </c>
      <c r="L531" s="265"/>
      <c r="M531" s="266" t="s">
        <v>1</v>
      </c>
      <c r="N531" s="267" t="s">
        <v>38</v>
      </c>
      <c r="O531" s="91"/>
      <c r="P531" s="227">
        <f>O531*H531</f>
        <v>0</v>
      </c>
      <c r="Q531" s="227">
        <v>0</v>
      </c>
      <c r="R531" s="227">
        <f>Q531*H531</f>
        <v>0</v>
      </c>
      <c r="S531" s="227">
        <v>0</v>
      </c>
      <c r="T531" s="228">
        <f>S531*H531</f>
        <v>0</v>
      </c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R531" s="229" t="s">
        <v>200</v>
      </c>
      <c r="AT531" s="229" t="s">
        <v>248</v>
      </c>
      <c r="AU531" s="229" t="s">
        <v>81</v>
      </c>
      <c r="AY531" s="17" t="s">
        <v>154</v>
      </c>
      <c r="BE531" s="230">
        <f>IF(N531="základní",J531,0)</f>
        <v>0</v>
      </c>
      <c r="BF531" s="230">
        <f>IF(N531="snížená",J531,0)</f>
        <v>0</v>
      </c>
      <c r="BG531" s="230">
        <f>IF(N531="zákl. přenesená",J531,0)</f>
        <v>0</v>
      </c>
      <c r="BH531" s="230">
        <f>IF(N531="sníž. přenesená",J531,0)</f>
        <v>0</v>
      </c>
      <c r="BI531" s="230">
        <f>IF(N531="nulová",J531,0)</f>
        <v>0</v>
      </c>
      <c r="BJ531" s="17" t="s">
        <v>81</v>
      </c>
      <c r="BK531" s="230">
        <f>ROUND(I531*H531,2)</f>
        <v>0</v>
      </c>
      <c r="BL531" s="17" t="s">
        <v>161</v>
      </c>
      <c r="BM531" s="229" t="s">
        <v>1612</v>
      </c>
    </row>
    <row r="532" s="2" customFormat="1">
      <c r="A532" s="38"/>
      <c r="B532" s="39"/>
      <c r="C532" s="40"/>
      <c r="D532" s="231" t="s">
        <v>163</v>
      </c>
      <c r="E532" s="40"/>
      <c r="F532" s="232" t="s">
        <v>1491</v>
      </c>
      <c r="G532" s="40"/>
      <c r="H532" s="40"/>
      <c r="I532" s="233"/>
      <c r="J532" s="40"/>
      <c r="K532" s="40"/>
      <c r="L532" s="44"/>
      <c r="M532" s="234"/>
      <c r="N532" s="235"/>
      <c r="O532" s="91"/>
      <c r="P532" s="91"/>
      <c r="Q532" s="91"/>
      <c r="R532" s="91"/>
      <c r="S532" s="91"/>
      <c r="T532" s="92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T532" s="17" t="s">
        <v>163</v>
      </c>
      <c r="AU532" s="17" t="s">
        <v>81</v>
      </c>
    </row>
    <row r="533" s="2" customFormat="1" ht="24.15" customHeight="1">
      <c r="A533" s="38"/>
      <c r="B533" s="39"/>
      <c r="C533" s="258" t="s">
        <v>1613</v>
      </c>
      <c r="D533" s="258" t="s">
        <v>248</v>
      </c>
      <c r="E533" s="259" t="s">
        <v>1493</v>
      </c>
      <c r="F533" s="260" t="s">
        <v>1494</v>
      </c>
      <c r="G533" s="261" t="s">
        <v>649</v>
      </c>
      <c r="H533" s="262">
        <v>2</v>
      </c>
      <c r="I533" s="263"/>
      <c r="J533" s="264">
        <f>ROUND(I533*H533,2)</f>
        <v>0</v>
      </c>
      <c r="K533" s="260" t="s">
        <v>1</v>
      </c>
      <c r="L533" s="265"/>
      <c r="M533" s="266" t="s">
        <v>1</v>
      </c>
      <c r="N533" s="267" t="s">
        <v>38</v>
      </c>
      <c r="O533" s="91"/>
      <c r="P533" s="227">
        <f>O533*H533</f>
        <v>0</v>
      </c>
      <c r="Q533" s="227">
        <v>0</v>
      </c>
      <c r="R533" s="227">
        <f>Q533*H533</f>
        <v>0</v>
      </c>
      <c r="S533" s="227">
        <v>0</v>
      </c>
      <c r="T533" s="228">
        <f>S533*H533</f>
        <v>0</v>
      </c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R533" s="229" t="s">
        <v>200</v>
      </c>
      <c r="AT533" s="229" t="s">
        <v>248</v>
      </c>
      <c r="AU533" s="229" t="s">
        <v>81</v>
      </c>
      <c r="AY533" s="17" t="s">
        <v>154</v>
      </c>
      <c r="BE533" s="230">
        <f>IF(N533="základní",J533,0)</f>
        <v>0</v>
      </c>
      <c r="BF533" s="230">
        <f>IF(N533="snížená",J533,0)</f>
        <v>0</v>
      </c>
      <c r="BG533" s="230">
        <f>IF(N533="zákl. přenesená",J533,0)</f>
        <v>0</v>
      </c>
      <c r="BH533" s="230">
        <f>IF(N533="sníž. přenesená",J533,0)</f>
        <v>0</v>
      </c>
      <c r="BI533" s="230">
        <f>IF(N533="nulová",J533,0)</f>
        <v>0</v>
      </c>
      <c r="BJ533" s="17" t="s">
        <v>81</v>
      </c>
      <c r="BK533" s="230">
        <f>ROUND(I533*H533,2)</f>
        <v>0</v>
      </c>
      <c r="BL533" s="17" t="s">
        <v>161</v>
      </c>
      <c r="BM533" s="229" t="s">
        <v>1614</v>
      </c>
    </row>
    <row r="534" s="2" customFormat="1">
      <c r="A534" s="38"/>
      <c r="B534" s="39"/>
      <c r="C534" s="40"/>
      <c r="D534" s="231" t="s">
        <v>163</v>
      </c>
      <c r="E534" s="40"/>
      <c r="F534" s="232" t="s">
        <v>1494</v>
      </c>
      <c r="G534" s="40"/>
      <c r="H534" s="40"/>
      <c r="I534" s="233"/>
      <c r="J534" s="40"/>
      <c r="K534" s="40"/>
      <c r="L534" s="44"/>
      <c r="M534" s="234"/>
      <c r="N534" s="235"/>
      <c r="O534" s="91"/>
      <c r="P534" s="91"/>
      <c r="Q534" s="91"/>
      <c r="R534" s="91"/>
      <c r="S534" s="91"/>
      <c r="T534" s="92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T534" s="17" t="s">
        <v>163</v>
      </c>
      <c r="AU534" s="17" t="s">
        <v>81</v>
      </c>
    </row>
    <row r="535" s="12" customFormat="1" ht="25.92" customHeight="1">
      <c r="A535" s="12"/>
      <c r="B535" s="202"/>
      <c r="C535" s="203"/>
      <c r="D535" s="204" t="s">
        <v>72</v>
      </c>
      <c r="E535" s="205" t="s">
        <v>1615</v>
      </c>
      <c r="F535" s="205" t="s">
        <v>1616</v>
      </c>
      <c r="G535" s="203"/>
      <c r="H535" s="203"/>
      <c r="I535" s="206"/>
      <c r="J535" s="207">
        <f>BK535</f>
        <v>0</v>
      </c>
      <c r="K535" s="203"/>
      <c r="L535" s="208"/>
      <c r="M535" s="209"/>
      <c r="N535" s="210"/>
      <c r="O535" s="210"/>
      <c r="P535" s="211">
        <f>SUM(P536:P557)</f>
        <v>0</v>
      </c>
      <c r="Q535" s="210"/>
      <c r="R535" s="211">
        <f>SUM(R536:R557)</f>
        <v>0</v>
      </c>
      <c r="S535" s="210"/>
      <c r="T535" s="212">
        <f>SUM(T536:T557)</f>
        <v>0</v>
      </c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R535" s="213" t="s">
        <v>81</v>
      </c>
      <c r="AT535" s="214" t="s">
        <v>72</v>
      </c>
      <c r="AU535" s="214" t="s">
        <v>73</v>
      </c>
      <c r="AY535" s="213" t="s">
        <v>154</v>
      </c>
      <c r="BK535" s="215">
        <f>SUM(BK536:BK557)</f>
        <v>0</v>
      </c>
    </row>
    <row r="536" s="2" customFormat="1" ht="24.15" customHeight="1">
      <c r="A536" s="38"/>
      <c r="B536" s="39"/>
      <c r="C536" s="218" t="s">
        <v>1321</v>
      </c>
      <c r="D536" s="218" t="s">
        <v>156</v>
      </c>
      <c r="E536" s="219" t="s">
        <v>1499</v>
      </c>
      <c r="F536" s="220" t="s">
        <v>1500</v>
      </c>
      <c r="G536" s="221" t="s">
        <v>1061</v>
      </c>
      <c r="H536" s="222">
        <v>1</v>
      </c>
      <c r="I536" s="223"/>
      <c r="J536" s="224">
        <f>ROUND(I536*H536,2)</f>
        <v>0</v>
      </c>
      <c r="K536" s="220" t="s">
        <v>1</v>
      </c>
      <c r="L536" s="44"/>
      <c r="M536" s="225" t="s">
        <v>1</v>
      </c>
      <c r="N536" s="226" t="s">
        <v>38</v>
      </c>
      <c r="O536" s="91"/>
      <c r="P536" s="227">
        <f>O536*H536</f>
        <v>0</v>
      </c>
      <c r="Q536" s="227">
        <v>0</v>
      </c>
      <c r="R536" s="227">
        <f>Q536*H536</f>
        <v>0</v>
      </c>
      <c r="S536" s="227">
        <v>0</v>
      </c>
      <c r="T536" s="228">
        <f>S536*H536</f>
        <v>0</v>
      </c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R536" s="229" t="s">
        <v>161</v>
      </c>
      <c r="AT536" s="229" t="s">
        <v>156</v>
      </c>
      <c r="AU536" s="229" t="s">
        <v>81</v>
      </c>
      <c r="AY536" s="17" t="s">
        <v>154</v>
      </c>
      <c r="BE536" s="230">
        <f>IF(N536="základní",J536,0)</f>
        <v>0</v>
      </c>
      <c r="BF536" s="230">
        <f>IF(N536="snížená",J536,0)</f>
        <v>0</v>
      </c>
      <c r="BG536" s="230">
        <f>IF(N536="zákl. přenesená",J536,0)</f>
        <v>0</v>
      </c>
      <c r="BH536" s="230">
        <f>IF(N536="sníž. přenesená",J536,0)</f>
        <v>0</v>
      </c>
      <c r="BI536" s="230">
        <f>IF(N536="nulová",J536,0)</f>
        <v>0</v>
      </c>
      <c r="BJ536" s="17" t="s">
        <v>81</v>
      </c>
      <c r="BK536" s="230">
        <f>ROUND(I536*H536,2)</f>
        <v>0</v>
      </c>
      <c r="BL536" s="17" t="s">
        <v>161</v>
      </c>
      <c r="BM536" s="229" t="s">
        <v>1617</v>
      </c>
    </row>
    <row r="537" s="2" customFormat="1">
      <c r="A537" s="38"/>
      <c r="B537" s="39"/>
      <c r="C537" s="40"/>
      <c r="D537" s="231" t="s">
        <v>163</v>
      </c>
      <c r="E537" s="40"/>
      <c r="F537" s="232" t="s">
        <v>1500</v>
      </c>
      <c r="G537" s="40"/>
      <c r="H537" s="40"/>
      <c r="I537" s="233"/>
      <c r="J537" s="40"/>
      <c r="K537" s="40"/>
      <c r="L537" s="44"/>
      <c r="M537" s="234"/>
      <c r="N537" s="235"/>
      <c r="O537" s="91"/>
      <c r="P537" s="91"/>
      <c r="Q537" s="91"/>
      <c r="R537" s="91"/>
      <c r="S537" s="91"/>
      <c r="T537" s="92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T537" s="17" t="s">
        <v>163</v>
      </c>
      <c r="AU537" s="17" t="s">
        <v>81</v>
      </c>
    </row>
    <row r="538" s="2" customFormat="1" ht="16.5" customHeight="1">
      <c r="A538" s="38"/>
      <c r="B538" s="39"/>
      <c r="C538" s="218" t="s">
        <v>1618</v>
      </c>
      <c r="D538" s="218" t="s">
        <v>156</v>
      </c>
      <c r="E538" s="219" t="s">
        <v>1619</v>
      </c>
      <c r="F538" s="220" t="s">
        <v>1620</v>
      </c>
      <c r="G538" s="221" t="s">
        <v>1061</v>
      </c>
      <c r="H538" s="222">
        <v>1</v>
      </c>
      <c r="I538" s="223"/>
      <c r="J538" s="224">
        <f>ROUND(I538*H538,2)</f>
        <v>0</v>
      </c>
      <c r="K538" s="220" t="s">
        <v>1</v>
      </c>
      <c r="L538" s="44"/>
      <c r="M538" s="225" t="s">
        <v>1</v>
      </c>
      <c r="N538" s="226" t="s">
        <v>38</v>
      </c>
      <c r="O538" s="91"/>
      <c r="P538" s="227">
        <f>O538*H538</f>
        <v>0</v>
      </c>
      <c r="Q538" s="227">
        <v>0</v>
      </c>
      <c r="R538" s="227">
        <f>Q538*H538</f>
        <v>0</v>
      </c>
      <c r="S538" s="227">
        <v>0</v>
      </c>
      <c r="T538" s="228">
        <f>S538*H538</f>
        <v>0</v>
      </c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R538" s="229" t="s">
        <v>161</v>
      </c>
      <c r="AT538" s="229" t="s">
        <v>156</v>
      </c>
      <c r="AU538" s="229" t="s">
        <v>81</v>
      </c>
      <c r="AY538" s="17" t="s">
        <v>154</v>
      </c>
      <c r="BE538" s="230">
        <f>IF(N538="základní",J538,0)</f>
        <v>0</v>
      </c>
      <c r="BF538" s="230">
        <f>IF(N538="snížená",J538,0)</f>
        <v>0</v>
      </c>
      <c r="BG538" s="230">
        <f>IF(N538="zákl. přenesená",J538,0)</f>
        <v>0</v>
      </c>
      <c r="BH538" s="230">
        <f>IF(N538="sníž. přenesená",J538,0)</f>
        <v>0</v>
      </c>
      <c r="BI538" s="230">
        <f>IF(N538="nulová",J538,0)</f>
        <v>0</v>
      </c>
      <c r="BJ538" s="17" t="s">
        <v>81</v>
      </c>
      <c r="BK538" s="230">
        <f>ROUND(I538*H538,2)</f>
        <v>0</v>
      </c>
      <c r="BL538" s="17" t="s">
        <v>161</v>
      </c>
      <c r="BM538" s="229" t="s">
        <v>1621</v>
      </c>
    </row>
    <row r="539" s="2" customFormat="1">
      <c r="A539" s="38"/>
      <c r="B539" s="39"/>
      <c r="C539" s="40"/>
      <c r="D539" s="231" t="s">
        <v>163</v>
      </c>
      <c r="E539" s="40"/>
      <c r="F539" s="232" t="s">
        <v>1620</v>
      </c>
      <c r="G539" s="40"/>
      <c r="H539" s="40"/>
      <c r="I539" s="233"/>
      <c r="J539" s="40"/>
      <c r="K539" s="40"/>
      <c r="L539" s="44"/>
      <c r="M539" s="234"/>
      <c r="N539" s="235"/>
      <c r="O539" s="91"/>
      <c r="P539" s="91"/>
      <c r="Q539" s="91"/>
      <c r="R539" s="91"/>
      <c r="S539" s="91"/>
      <c r="T539" s="92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T539" s="17" t="s">
        <v>163</v>
      </c>
      <c r="AU539" s="17" t="s">
        <v>81</v>
      </c>
    </row>
    <row r="540" s="2" customFormat="1" ht="24.15" customHeight="1">
      <c r="A540" s="38"/>
      <c r="B540" s="39"/>
      <c r="C540" s="218" t="s">
        <v>1324</v>
      </c>
      <c r="D540" s="218" t="s">
        <v>156</v>
      </c>
      <c r="E540" s="219" t="s">
        <v>1549</v>
      </c>
      <c r="F540" s="220" t="s">
        <v>1550</v>
      </c>
      <c r="G540" s="221" t="s">
        <v>1370</v>
      </c>
      <c r="H540" s="222">
        <v>3</v>
      </c>
      <c r="I540" s="223"/>
      <c r="J540" s="224">
        <f>ROUND(I540*H540,2)</f>
        <v>0</v>
      </c>
      <c r="K540" s="220" t="s">
        <v>1</v>
      </c>
      <c r="L540" s="44"/>
      <c r="M540" s="225" t="s">
        <v>1</v>
      </c>
      <c r="N540" s="226" t="s">
        <v>38</v>
      </c>
      <c r="O540" s="91"/>
      <c r="P540" s="227">
        <f>O540*H540</f>
        <v>0</v>
      </c>
      <c r="Q540" s="227">
        <v>0</v>
      </c>
      <c r="R540" s="227">
        <f>Q540*H540</f>
        <v>0</v>
      </c>
      <c r="S540" s="227">
        <v>0</v>
      </c>
      <c r="T540" s="228">
        <f>S540*H540</f>
        <v>0</v>
      </c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R540" s="229" t="s">
        <v>161</v>
      </c>
      <c r="AT540" s="229" t="s">
        <v>156</v>
      </c>
      <c r="AU540" s="229" t="s">
        <v>81</v>
      </c>
      <c r="AY540" s="17" t="s">
        <v>154</v>
      </c>
      <c r="BE540" s="230">
        <f>IF(N540="základní",J540,0)</f>
        <v>0</v>
      </c>
      <c r="BF540" s="230">
        <f>IF(N540="snížená",J540,0)</f>
        <v>0</v>
      </c>
      <c r="BG540" s="230">
        <f>IF(N540="zákl. přenesená",J540,0)</f>
        <v>0</v>
      </c>
      <c r="BH540" s="230">
        <f>IF(N540="sníž. přenesená",J540,0)</f>
        <v>0</v>
      </c>
      <c r="BI540" s="230">
        <f>IF(N540="nulová",J540,0)</f>
        <v>0</v>
      </c>
      <c r="BJ540" s="17" t="s">
        <v>81</v>
      </c>
      <c r="BK540" s="230">
        <f>ROUND(I540*H540,2)</f>
        <v>0</v>
      </c>
      <c r="BL540" s="17" t="s">
        <v>161</v>
      </c>
      <c r="BM540" s="229" t="s">
        <v>1622</v>
      </c>
    </row>
    <row r="541" s="2" customFormat="1">
      <c r="A541" s="38"/>
      <c r="B541" s="39"/>
      <c r="C541" s="40"/>
      <c r="D541" s="231" t="s">
        <v>163</v>
      </c>
      <c r="E541" s="40"/>
      <c r="F541" s="232" t="s">
        <v>1550</v>
      </c>
      <c r="G541" s="40"/>
      <c r="H541" s="40"/>
      <c r="I541" s="233"/>
      <c r="J541" s="40"/>
      <c r="K541" s="40"/>
      <c r="L541" s="44"/>
      <c r="M541" s="234"/>
      <c r="N541" s="235"/>
      <c r="O541" s="91"/>
      <c r="P541" s="91"/>
      <c r="Q541" s="91"/>
      <c r="R541" s="91"/>
      <c r="S541" s="91"/>
      <c r="T541" s="92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T541" s="17" t="s">
        <v>163</v>
      </c>
      <c r="AU541" s="17" t="s">
        <v>81</v>
      </c>
    </row>
    <row r="542" s="2" customFormat="1" ht="24.15" customHeight="1">
      <c r="A542" s="38"/>
      <c r="B542" s="39"/>
      <c r="C542" s="218" t="s">
        <v>1623</v>
      </c>
      <c r="D542" s="218" t="s">
        <v>156</v>
      </c>
      <c r="E542" s="219" t="s">
        <v>1455</v>
      </c>
      <c r="F542" s="220" t="s">
        <v>1456</v>
      </c>
      <c r="G542" s="221" t="s">
        <v>1370</v>
      </c>
      <c r="H542" s="222">
        <v>6</v>
      </c>
      <c r="I542" s="223"/>
      <c r="J542" s="224">
        <f>ROUND(I542*H542,2)</f>
        <v>0</v>
      </c>
      <c r="K542" s="220" t="s">
        <v>1</v>
      </c>
      <c r="L542" s="44"/>
      <c r="M542" s="225" t="s">
        <v>1</v>
      </c>
      <c r="N542" s="226" t="s">
        <v>38</v>
      </c>
      <c r="O542" s="91"/>
      <c r="P542" s="227">
        <f>O542*H542</f>
        <v>0</v>
      </c>
      <c r="Q542" s="227">
        <v>0</v>
      </c>
      <c r="R542" s="227">
        <f>Q542*H542</f>
        <v>0</v>
      </c>
      <c r="S542" s="227">
        <v>0</v>
      </c>
      <c r="T542" s="228">
        <f>S542*H542</f>
        <v>0</v>
      </c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R542" s="229" t="s">
        <v>161</v>
      </c>
      <c r="AT542" s="229" t="s">
        <v>156</v>
      </c>
      <c r="AU542" s="229" t="s">
        <v>81</v>
      </c>
      <c r="AY542" s="17" t="s">
        <v>154</v>
      </c>
      <c r="BE542" s="230">
        <f>IF(N542="základní",J542,0)</f>
        <v>0</v>
      </c>
      <c r="BF542" s="230">
        <f>IF(N542="snížená",J542,0)</f>
        <v>0</v>
      </c>
      <c r="BG542" s="230">
        <f>IF(N542="zákl. přenesená",J542,0)</f>
        <v>0</v>
      </c>
      <c r="BH542" s="230">
        <f>IF(N542="sníž. přenesená",J542,0)</f>
        <v>0</v>
      </c>
      <c r="BI542" s="230">
        <f>IF(N542="nulová",J542,0)</f>
        <v>0</v>
      </c>
      <c r="BJ542" s="17" t="s">
        <v>81</v>
      </c>
      <c r="BK542" s="230">
        <f>ROUND(I542*H542,2)</f>
        <v>0</v>
      </c>
      <c r="BL542" s="17" t="s">
        <v>161</v>
      </c>
      <c r="BM542" s="229" t="s">
        <v>1624</v>
      </c>
    </row>
    <row r="543" s="2" customFormat="1">
      <c r="A543" s="38"/>
      <c r="B543" s="39"/>
      <c r="C543" s="40"/>
      <c r="D543" s="231" t="s">
        <v>163</v>
      </c>
      <c r="E543" s="40"/>
      <c r="F543" s="232" t="s">
        <v>1456</v>
      </c>
      <c r="G543" s="40"/>
      <c r="H543" s="40"/>
      <c r="I543" s="233"/>
      <c r="J543" s="40"/>
      <c r="K543" s="40"/>
      <c r="L543" s="44"/>
      <c r="M543" s="234"/>
      <c r="N543" s="235"/>
      <c r="O543" s="91"/>
      <c r="P543" s="91"/>
      <c r="Q543" s="91"/>
      <c r="R543" s="91"/>
      <c r="S543" s="91"/>
      <c r="T543" s="92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T543" s="17" t="s">
        <v>163</v>
      </c>
      <c r="AU543" s="17" t="s">
        <v>81</v>
      </c>
    </row>
    <row r="544" s="2" customFormat="1" ht="24.15" customHeight="1">
      <c r="A544" s="38"/>
      <c r="B544" s="39"/>
      <c r="C544" s="218" t="s">
        <v>1328</v>
      </c>
      <c r="D544" s="218" t="s">
        <v>156</v>
      </c>
      <c r="E544" s="219" t="s">
        <v>1458</v>
      </c>
      <c r="F544" s="220" t="s">
        <v>1459</v>
      </c>
      <c r="G544" s="221" t="s">
        <v>1370</v>
      </c>
      <c r="H544" s="222">
        <v>6</v>
      </c>
      <c r="I544" s="223"/>
      <c r="J544" s="224">
        <f>ROUND(I544*H544,2)</f>
        <v>0</v>
      </c>
      <c r="K544" s="220" t="s">
        <v>1</v>
      </c>
      <c r="L544" s="44"/>
      <c r="M544" s="225" t="s">
        <v>1</v>
      </c>
      <c r="N544" s="226" t="s">
        <v>38</v>
      </c>
      <c r="O544" s="91"/>
      <c r="P544" s="227">
        <f>O544*H544</f>
        <v>0</v>
      </c>
      <c r="Q544" s="227">
        <v>0</v>
      </c>
      <c r="R544" s="227">
        <f>Q544*H544</f>
        <v>0</v>
      </c>
      <c r="S544" s="227">
        <v>0</v>
      </c>
      <c r="T544" s="228">
        <f>S544*H544</f>
        <v>0</v>
      </c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R544" s="229" t="s">
        <v>161</v>
      </c>
      <c r="AT544" s="229" t="s">
        <v>156</v>
      </c>
      <c r="AU544" s="229" t="s">
        <v>81</v>
      </c>
      <c r="AY544" s="17" t="s">
        <v>154</v>
      </c>
      <c r="BE544" s="230">
        <f>IF(N544="základní",J544,0)</f>
        <v>0</v>
      </c>
      <c r="BF544" s="230">
        <f>IF(N544="snížená",J544,0)</f>
        <v>0</v>
      </c>
      <c r="BG544" s="230">
        <f>IF(N544="zákl. přenesená",J544,0)</f>
        <v>0</v>
      </c>
      <c r="BH544" s="230">
        <f>IF(N544="sníž. přenesená",J544,0)</f>
        <v>0</v>
      </c>
      <c r="BI544" s="230">
        <f>IF(N544="nulová",J544,0)</f>
        <v>0</v>
      </c>
      <c r="BJ544" s="17" t="s">
        <v>81</v>
      </c>
      <c r="BK544" s="230">
        <f>ROUND(I544*H544,2)</f>
        <v>0</v>
      </c>
      <c r="BL544" s="17" t="s">
        <v>161</v>
      </c>
      <c r="BM544" s="229" t="s">
        <v>1625</v>
      </c>
    </row>
    <row r="545" s="2" customFormat="1">
      <c r="A545" s="38"/>
      <c r="B545" s="39"/>
      <c r="C545" s="40"/>
      <c r="D545" s="231" t="s">
        <v>163</v>
      </c>
      <c r="E545" s="40"/>
      <c r="F545" s="232" t="s">
        <v>1459</v>
      </c>
      <c r="G545" s="40"/>
      <c r="H545" s="40"/>
      <c r="I545" s="233"/>
      <c r="J545" s="40"/>
      <c r="K545" s="40"/>
      <c r="L545" s="44"/>
      <c r="M545" s="234"/>
      <c r="N545" s="235"/>
      <c r="O545" s="91"/>
      <c r="P545" s="91"/>
      <c r="Q545" s="91"/>
      <c r="R545" s="91"/>
      <c r="S545" s="91"/>
      <c r="T545" s="92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T545" s="17" t="s">
        <v>163</v>
      </c>
      <c r="AU545" s="17" t="s">
        <v>81</v>
      </c>
    </row>
    <row r="546" s="2" customFormat="1" ht="24.15" customHeight="1">
      <c r="A546" s="38"/>
      <c r="B546" s="39"/>
      <c r="C546" s="218" t="s">
        <v>1626</v>
      </c>
      <c r="D546" s="218" t="s">
        <v>156</v>
      </c>
      <c r="E546" s="219" t="s">
        <v>1558</v>
      </c>
      <c r="F546" s="220" t="s">
        <v>1559</v>
      </c>
      <c r="G546" s="221" t="s">
        <v>1370</v>
      </c>
      <c r="H546" s="222">
        <v>1</v>
      </c>
      <c r="I546" s="223"/>
      <c r="J546" s="224">
        <f>ROUND(I546*H546,2)</f>
        <v>0</v>
      </c>
      <c r="K546" s="220" t="s">
        <v>1</v>
      </c>
      <c r="L546" s="44"/>
      <c r="M546" s="225" t="s">
        <v>1</v>
      </c>
      <c r="N546" s="226" t="s">
        <v>38</v>
      </c>
      <c r="O546" s="91"/>
      <c r="P546" s="227">
        <f>O546*H546</f>
        <v>0</v>
      </c>
      <c r="Q546" s="227">
        <v>0</v>
      </c>
      <c r="R546" s="227">
        <f>Q546*H546</f>
        <v>0</v>
      </c>
      <c r="S546" s="227">
        <v>0</v>
      </c>
      <c r="T546" s="228">
        <f>S546*H546</f>
        <v>0</v>
      </c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R546" s="229" t="s">
        <v>161</v>
      </c>
      <c r="AT546" s="229" t="s">
        <v>156</v>
      </c>
      <c r="AU546" s="229" t="s">
        <v>81</v>
      </c>
      <c r="AY546" s="17" t="s">
        <v>154</v>
      </c>
      <c r="BE546" s="230">
        <f>IF(N546="základní",J546,0)</f>
        <v>0</v>
      </c>
      <c r="BF546" s="230">
        <f>IF(N546="snížená",J546,0)</f>
        <v>0</v>
      </c>
      <c r="BG546" s="230">
        <f>IF(N546="zákl. přenesená",J546,0)</f>
        <v>0</v>
      </c>
      <c r="BH546" s="230">
        <f>IF(N546="sníž. přenesená",J546,0)</f>
        <v>0</v>
      </c>
      <c r="BI546" s="230">
        <f>IF(N546="nulová",J546,0)</f>
        <v>0</v>
      </c>
      <c r="BJ546" s="17" t="s">
        <v>81</v>
      </c>
      <c r="BK546" s="230">
        <f>ROUND(I546*H546,2)</f>
        <v>0</v>
      </c>
      <c r="BL546" s="17" t="s">
        <v>161</v>
      </c>
      <c r="BM546" s="229" t="s">
        <v>1627</v>
      </c>
    </row>
    <row r="547" s="2" customFormat="1">
      <c r="A547" s="38"/>
      <c r="B547" s="39"/>
      <c r="C547" s="40"/>
      <c r="D547" s="231" t="s">
        <v>163</v>
      </c>
      <c r="E547" s="40"/>
      <c r="F547" s="232" t="s">
        <v>1559</v>
      </c>
      <c r="G547" s="40"/>
      <c r="H547" s="40"/>
      <c r="I547" s="233"/>
      <c r="J547" s="40"/>
      <c r="K547" s="40"/>
      <c r="L547" s="44"/>
      <c r="M547" s="234"/>
      <c r="N547" s="235"/>
      <c r="O547" s="91"/>
      <c r="P547" s="91"/>
      <c r="Q547" s="91"/>
      <c r="R547" s="91"/>
      <c r="S547" s="91"/>
      <c r="T547" s="92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T547" s="17" t="s">
        <v>163</v>
      </c>
      <c r="AU547" s="17" t="s">
        <v>81</v>
      </c>
    </row>
    <row r="548" s="2" customFormat="1" ht="24.15" customHeight="1">
      <c r="A548" s="38"/>
      <c r="B548" s="39"/>
      <c r="C548" s="218" t="s">
        <v>1331</v>
      </c>
      <c r="D548" s="218" t="s">
        <v>156</v>
      </c>
      <c r="E548" s="219" t="s">
        <v>1563</v>
      </c>
      <c r="F548" s="220" t="s">
        <v>1564</v>
      </c>
      <c r="G548" s="221" t="s">
        <v>1370</v>
      </c>
      <c r="H548" s="222">
        <v>1</v>
      </c>
      <c r="I548" s="223"/>
      <c r="J548" s="224">
        <f>ROUND(I548*H548,2)</f>
        <v>0</v>
      </c>
      <c r="K548" s="220" t="s">
        <v>1</v>
      </c>
      <c r="L548" s="44"/>
      <c r="M548" s="225" t="s">
        <v>1</v>
      </c>
      <c r="N548" s="226" t="s">
        <v>38</v>
      </c>
      <c r="O548" s="91"/>
      <c r="P548" s="227">
        <f>O548*H548</f>
        <v>0</v>
      </c>
      <c r="Q548" s="227">
        <v>0</v>
      </c>
      <c r="R548" s="227">
        <f>Q548*H548</f>
        <v>0</v>
      </c>
      <c r="S548" s="227">
        <v>0</v>
      </c>
      <c r="T548" s="228">
        <f>S548*H548</f>
        <v>0</v>
      </c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R548" s="229" t="s">
        <v>161</v>
      </c>
      <c r="AT548" s="229" t="s">
        <v>156</v>
      </c>
      <c r="AU548" s="229" t="s">
        <v>81</v>
      </c>
      <c r="AY548" s="17" t="s">
        <v>154</v>
      </c>
      <c r="BE548" s="230">
        <f>IF(N548="základní",J548,0)</f>
        <v>0</v>
      </c>
      <c r="BF548" s="230">
        <f>IF(N548="snížená",J548,0)</f>
        <v>0</v>
      </c>
      <c r="BG548" s="230">
        <f>IF(N548="zákl. přenesená",J548,0)</f>
        <v>0</v>
      </c>
      <c r="BH548" s="230">
        <f>IF(N548="sníž. přenesená",J548,0)</f>
        <v>0</v>
      </c>
      <c r="BI548" s="230">
        <f>IF(N548="nulová",J548,0)</f>
        <v>0</v>
      </c>
      <c r="BJ548" s="17" t="s">
        <v>81</v>
      </c>
      <c r="BK548" s="230">
        <f>ROUND(I548*H548,2)</f>
        <v>0</v>
      </c>
      <c r="BL548" s="17" t="s">
        <v>161</v>
      </c>
      <c r="BM548" s="229" t="s">
        <v>1628</v>
      </c>
    </row>
    <row r="549" s="2" customFormat="1">
      <c r="A549" s="38"/>
      <c r="B549" s="39"/>
      <c r="C549" s="40"/>
      <c r="D549" s="231" t="s">
        <v>163</v>
      </c>
      <c r="E549" s="40"/>
      <c r="F549" s="232" t="s">
        <v>1564</v>
      </c>
      <c r="G549" s="40"/>
      <c r="H549" s="40"/>
      <c r="I549" s="233"/>
      <c r="J549" s="40"/>
      <c r="K549" s="40"/>
      <c r="L549" s="44"/>
      <c r="M549" s="234"/>
      <c r="N549" s="235"/>
      <c r="O549" s="91"/>
      <c r="P549" s="91"/>
      <c r="Q549" s="91"/>
      <c r="R549" s="91"/>
      <c r="S549" s="91"/>
      <c r="T549" s="92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T549" s="17" t="s">
        <v>163</v>
      </c>
      <c r="AU549" s="17" t="s">
        <v>81</v>
      </c>
    </row>
    <row r="550" s="2" customFormat="1" ht="24.15" customHeight="1">
      <c r="A550" s="38"/>
      <c r="B550" s="39"/>
      <c r="C550" s="218" t="s">
        <v>1629</v>
      </c>
      <c r="D550" s="218" t="s">
        <v>156</v>
      </c>
      <c r="E550" s="219" t="s">
        <v>1566</v>
      </c>
      <c r="F550" s="220" t="s">
        <v>1567</v>
      </c>
      <c r="G550" s="221" t="s">
        <v>1370</v>
      </c>
      <c r="H550" s="222">
        <v>1</v>
      </c>
      <c r="I550" s="223"/>
      <c r="J550" s="224">
        <f>ROUND(I550*H550,2)</f>
        <v>0</v>
      </c>
      <c r="K550" s="220" t="s">
        <v>1</v>
      </c>
      <c r="L550" s="44"/>
      <c r="M550" s="225" t="s">
        <v>1</v>
      </c>
      <c r="N550" s="226" t="s">
        <v>38</v>
      </c>
      <c r="O550" s="91"/>
      <c r="P550" s="227">
        <f>O550*H550</f>
        <v>0</v>
      </c>
      <c r="Q550" s="227">
        <v>0</v>
      </c>
      <c r="R550" s="227">
        <f>Q550*H550</f>
        <v>0</v>
      </c>
      <c r="S550" s="227">
        <v>0</v>
      </c>
      <c r="T550" s="228">
        <f>S550*H550</f>
        <v>0</v>
      </c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R550" s="229" t="s">
        <v>161</v>
      </c>
      <c r="AT550" s="229" t="s">
        <v>156</v>
      </c>
      <c r="AU550" s="229" t="s">
        <v>81</v>
      </c>
      <c r="AY550" s="17" t="s">
        <v>154</v>
      </c>
      <c r="BE550" s="230">
        <f>IF(N550="základní",J550,0)</f>
        <v>0</v>
      </c>
      <c r="BF550" s="230">
        <f>IF(N550="snížená",J550,0)</f>
        <v>0</v>
      </c>
      <c r="BG550" s="230">
        <f>IF(N550="zákl. přenesená",J550,0)</f>
        <v>0</v>
      </c>
      <c r="BH550" s="230">
        <f>IF(N550="sníž. přenesená",J550,0)</f>
        <v>0</v>
      </c>
      <c r="BI550" s="230">
        <f>IF(N550="nulová",J550,0)</f>
        <v>0</v>
      </c>
      <c r="BJ550" s="17" t="s">
        <v>81</v>
      </c>
      <c r="BK550" s="230">
        <f>ROUND(I550*H550,2)</f>
        <v>0</v>
      </c>
      <c r="BL550" s="17" t="s">
        <v>161</v>
      </c>
      <c r="BM550" s="229" t="s">
        <v>1630</v>
      </c>
    </row>
    <row r="551" s="2" customFormat="1">
      <c r="A551" s="38"/>
      <c r="B551" s="39"/>
      <c r="C551" s="40"/>
      <c r="D551" s="231" t="s">
        <v>163</v>
      </c>
      <c r="E551" s="40"/>
      <c r="F551" s="232" t="s">
        <v>1567</v>
      </c>
      <c r="G551" s="40"/>
      <c r="H551" s="40"/>
      <c r="I551" s="233"/>
      <c r="J551" s="40"/>
      <c r="K551" s="40"/>
      <c r="L551" s="44"/>
      <c r="M551" s="234"/>
      <c r="N551" s="235"/>
      <c r="O551" s="91"/>
      <c r="P551" s="91"/>
      <c r="Q551" s="91"/>
      <c r="R551" s="91"/>
      <c r="S551" s="91"/>
      <c r="T551" s="92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T551" s="17" t="s">
        <v>163</v>
      </c>
      <c r="AU551" s="17" t="s">
        <v>81</v>
      </c>
    </row>
    <row r="552" s="2" customFormat="1" ht="24.15" customHeight="1">
      <c r="A552" s="38"/>
      <c r="B552" s="39"/>
      <c r="C552" s="218" t="s">
        <v>1335</v>
      </c>
      <c r="D552" s="218" t="s">
        <v>156</v>
      </c>
      <c r="E552" s="219" t="s">
        <v>1483</v>
      </c>
      <c r="F552" s="220" t="s">
        <v>1484</v>
      </c>
      <c r="G552" s="221" t="s">
        <v>649</v>
      </c>
      <c r="H552" s="222">
        <v>1</v>
      </c>
      <c r="I552" s="223"/>
      <c r="J552" s="224">
        <f>ROUND(I552*H552,2)</f>
        <v>0</v>
      </c>
      <c r="K552" s="220" t="s">
        <v>1</v>
      </c>
      <c r="L552" s="44"/>
      <c r="M552" s="225" t="s">
        <v>1</v>
      </c>
      <c r="N552" s="226" t="s">
        <v>38</v>
      </c>
      <c r="O552" s="91"/>
      <c r="P552" s="227">
        <f>O552*H552</f>
        <v>0</v>
      </c>
      <c r="Q552" s="227">
        <v>0</v>
      </c>
      <c r="R552" s="227">
        <f>Q552*H552</f>
        <v>0</v>
      </c>
      <c r="S552" s="227">
        <v>0</v>
      </c>
      <c r="T552" s="228">
        <f>S552*H552</f>
        <v>0</v>
      </c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R552" s="229" t="s">
        <v>161</v>
      </c>
      <c r="AT552" s="229" t="s">
        <v>156</v>
      </c>
      <c r="AU552" s="229" t="s">
        <v>81</v>
      </c>
      <c r="AY552" s="17" t="s">
        <v>154</v>
      </c>
      <c r="BE552" s="230">
        <f>IF(N552="základní",J552,0)</f>
        <v>0</v>
      </c>
      <c r="BF552" s="230">
        <f>IF(N552="snížená",J552,0)</f>
        <v>0</v>
      </c>
      <c r="BG552" s="230">
        <f>IF(N552="zákl. přenesená",J552,0)</f>
        <v>0</v>
      </c>
      <c r="BH552" s="230">
        <f>IF(N552="sníž. přenesená",J552,0)</f>
        <v>0</v>
      </c>
      <c r="BI552" s="230">
        <f>IF(N552="nulová",J552,0)</f>
        <v>0</v>
      </c>
      <c r="BJ552" s="17" t="s">
        <v>81</v>
      </c>
      <c r="BK552" s="230">
        <f>ROUND(I552*H552,2)</f>
        <v>0</v>
      </c>
      <c r="BL552" s="17" t="s">
        <v>161</v>
      </c>
      <c r="BM552" s="229" t="s">
        <v>1631</v>
      </c>
    </row>
    <row r="553" s="2" customFormat="1">
      <c r="A553" s="38"/>
      <c r="B553" s="39"/>
      <c r="C553" s="40"/>
      <c r="D553" s="231" t="s">
        <v>163</v>
      </c>
      <c r="E553" s="40"/>
      <c r="F553" s="232" t="s">
        <v>1484</v>
      </c>
      <c r="G553" s="40"/>
      <c r="H553" s="40"/>
      <c r="I553" s="233"/>
      <c r="J553" s="40"/>
      <c r="K553" s="40"/>
      <c r="L553" s="44"/>
      <c r="M553" s="234"/>
      <c r="N553" s="235"/>
      <c r="O553" s="91"/>
      <c r="P553" s="91"/>
      <c r="Q553" s="91"/>
      <c r="R553" s="91"/>
      <c r="S553" s="91"/>
      <c r="T553" s="92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T553" s="17" t="s">
        <v>163</v>
      </c>
      <c r="AU553" s="17" t="s">
        <v>81</v>
      </c>
    </row>
    <row r="554" s="2" customFormat="1" ht="16.5" customHeight="1">
      <c r="A554" s="38"/>
      <c r="B554" s="39"/>
      <c r="C554" s="258" t="s">
        <v>1632</v>
      </c>
      <c r="D554" s="258" t="s">
        <v>248</v>
      </c>
      <c r="E554" s="259" t="s">
        <v>1633</v>
      </c>
      <c r="F554" s="260" t="s">
        <v>1634</v>
      </c>
      <c r="G554" s="261" t="s">
        <v>1370</v>
      </c>
      <c r="H554" s="262">
        <v>2</v>
      </c>
      <c r="I554" s="263"/>
      <c r="J554" s="264">
        <f>ROUND(I554*H554,2)</f>
        <v>0</v>
      </c>
      <c r="K554" s="260" t="s">
        <v>1</v>
      </c>
      <c r="L554" s="265"/>
      <c r="M554" s="266" t="s">
        <v>1</v>
      </c>
      <c r="N554" s="267" t="s">
        <v>38</v>
      </c>
      <c r="O554" s="91"/>
      <c r="P554" s="227">
        <f>O554*H554</f>
        <v>0</v>
      </c>
      <c r="Q554" s="227">
        <v>0</v>
      </c>
      <c r="R554" s="227">
        <f>Q554*H554</f>
        <v>0</v>
      </c>
      <c r="S554" s="227">
        <v>0</v>
      </c>
      <c r="T554" s="228">
        <f>S554*H554</f>
        <v>0</v>
      </c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R554" s="229" t="s">
        <v>200</v>
      </c>
      <c r="AT554" s="229" t="s">
        <v>248</v>
      </c>
      <c r="AU554" s="229" t="s">
        <v>81</v>
      </c>
      <c r="AY554" s="17" t="s">
        <v>154</v>
      </c>
      <c r="BE554" s="230">
        <f>IF(N554="základní",J554,0)</f>
        <v>0</v>
      </c>
      <c r="BF554" s="230">
        <f>IF(N554="snížená",J554,0)</f>
        <v>0</v>
      </c>
      <c r="BG554" s="230">
        <f>IF(N554="zákl. přenesená",J554,0)</f>
        <v>0</v>
      </c>
      <c r="BH554" s="230">
        <f>IF(N554="sníž. přenesená",J554,0)</f>
        <v>0</v>
      </c>
      <c r="BI554" s="230">
        <f>IF(N554="nulová",J554,0)</f>
        <v>0</v>
      </c>
      <c r="BJ554" s="17" t="s">
        <v>81</v>
      </c>
      <c r="BK554" s="230">
        <f>ROUND(I554*H554,2)</f>
        <v>0</v>
      </c>
      <c r="BL554" s="17" t="s">
        <v>161</v>
      </c>
      <c r="BM554" s="229" t="s">
        <v>1635</v>
      </c>
    </row>
    <row r="555" s="2" customFormat="1">
      <c r="A555" s="38"/>
      <c r="B555" s="39"/>
      <c r="C555" s="40"/>
      <c r="D555" s="231" t="s">
        <v>163</v>
      </c>
      <c r="E555" s="40"/>
      <c r="F555" s="232" t="s">
        <v>1634</v>
      </c>
      <c r="G555" s="40"/>
      <c r="H555" s="40"/>
      <c r="I555" s="233"/>
      <c r="J555" s="40"/>
      <c r="K555" s="40"/>
      <c r="L555" s="44"/>
      <c r="M555" s="234"/>
      <c r="N555" s="235"/>
      <c r="O555" s="91"/>
      <c r="P555" s="91"/>
      <c r="Q555" s="91"/>
      <c r="R555" s="91"/>
      <c r="S555" s="91"/>
      <c r="T555" s="92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T555" s="17" t="s">
        <v>163</v>
      </c>
      <c r="AU555" s="17" t="s">
        <v>81</v>
      </c>
    </row>
    <row r="556" s="2" customFormat="1" ht="16.5" customHeight="1">
      <c r="A556" s="38"/>
      <c r="B556" s="39"/>
      <c r="C556" s="258" t="s">
        <v>1338</v>
      </c>
      <c r="D556" s="258" t="s">
        <v>248</v>
      </c>
      <c r="E556" s="259" t="s">
        <v>1636</v>
      </c>
      <c r="F556" s="260" t="s">
        <v>1637</v>
      </c>
      <c r="G556" s="261" t="s">
        <v>649</v>
      </c>
      <c r="H556" s="262">
        <v>1</v>
      </c>
      <c r="I556" s="263"/>
      <c r="J556" s="264">
        <f>ROUND(I556*H556,2)</f>
        <v>0</v>
      </c>
      <c r="K556" s="260" t="s">
        <v>1</v>
      </c>
      <c r="L556" s="265"/>
      <c r="M556" s="266" t="s">
        <v>1</v>
      </c>
      <c r="N556" s="267" t="s">
        <v>38</v>
      </c>
      <c r="O556" s="91"/>
      <c r="P556" s="227">
        <f>O556*H556</f>
        <v>0</v>
      </c>
      <c r="Q556" s="227">
        <v>0</v>
      </c>
      <c r="R556" s="227">
        <f>Q556*H556</f>
        <v>0</v>
      </c>
      <c r="S556" s="227">
        <v>0</v>
      </c>
      <c r="T556" s="228">
        <f>S556*H556</f>
        <v>0</v>
      </c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R556" s="229" t="s">
        <v>200</v>
      </c>
      <c r="AT556" s="229" t="s">
        <v>248</v>
      </c>
      <c r="AU556" s="229" t="s">
        <v>81</v>
      </c>
      <c r="AY556" s="17" t="s">
        <v>154</v>
      </c>
      <c r="BE556" s="230">
        <f>IF(N556="základní",J556,0)</f>
        <v>0</v>
      </c>
      <c r="BF556" s="230">
        <f>IF(N556="snížená",J556,0)</f>
        <v>0</v>
      </c>
      <c r="BG556" s="230">
        <f>IF(N556="zákl. přenesená",J556,0)</f>
        <v>0</v>
      </c>
      <c r="BH556" s="230">
        <f>IF(N556="sníž. přenesená",J556,0)</f>
        <v>0</v>
      </c>
      <c r="BI556" s="230">
        <f>IF(N556="nulová",J556,0)</f>
        <v>0</v>
      </c>
      <c r="BJ556" s="17" t="s">
        <v>81</v>
      </c>
      <c r="BK556" s="230">
        <f>ROUND(I556*H556,2)</f>
        <v>0</v>
      </c>
      <c r="BL556" s="17" t="s">
        <v>161</v>
      </c>
      <c r="BM556" s="229" t="s">
        <v>1638</v>
      </c>
    </row>
    <row r="557" s="2" customFormat="1">
      <c r="A557" s="38"/>
      <c r="B557" s="39"/>
      <c r="C557" s="40"/>
      <c r="D557" s="231" t="s">
        <v>163</v>
      </c>
      <c r="E557" s="40"/>
      <c r="F557" s="232" t="s">
        <v>1637</v>
      </c>
      <c r="G557" s="40"/>
      <c r="H557" s="40"/>
      <c r="I557" s="233"/>
      <c r="J557" s="40"/>
      <c r="K557" s="40"/>
      <c r="L557" s="44"/>
      <c r="M557" s="234"/>
      <c r="N557" s="235"/>
      <c r="O557" s="91"/>
      <c r="P557" s="91"/>
      <c r="Q557" s="91"/>
      <c r="R557" s="91"/>
      <c r="S557" s="91"/>
      <c r="T557" s="92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T557" s="17" t="s">
        <v>163</v>
      </c>
      <c r="AU557" s="17" t="s">
        <v>81</v>
      </c>
    </row>
    <row r="558" s="12" customFormat="1" ht="25.92" customHeight="1">
      <c r="A558" s="12"/>
      <c r="B558" s="202"/>
      <c r="C558" s="203"/>
      <c r="D558" s="204" t="s">
        <v>72</v>
      </c>
      <c r="E558" s="205" t="s">
        <v>112</v>
      </c>
      <c r="F558" s="205" t="s">
        <v>1639</v>
      </c>
      <c r="G558" s="203"/>
      <c r="H558" s="203"/>
      <c r="I558" s="206"/>
      <c r="J558" s="207">
        <f>BK558</f>
        <v>0</v>
      </c>
      <c r="K558" s="203"/>
      <c r="L558" s="208"/>
      <c r="M558" s="209"/>
      <c r="N558" s="210"/>
      <c r="O558" s="210"/>
      <c r="P558" s="211">
        <f>SUM(P559:P604)</f>
        <v>0</v>
      </c>
      <c r="Q558" s="210"/>
      <c r="R558" s="211">
        <f>SUM(R559:R604)</f>
        <v>0</v>
      </c>
      <c r="S558" s="210"/>
      <c r="T558" s="212">
        <f>SUM(T559:T604)</f>
        <v>0</v>
      </c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R558" s="213" t="s">
        <v>180</v>
      </c>
      <c r="AT558" s="214" t="s">
        <v>72</v>
      </c>
      <c r="AU558" s="214" t="s">
        <v>73</v>
      </c>
      <c r="AY558" s="213" t="s">
        <v>154</v>
      </c>
      <c r="BK558" s="215">
        <f>SUM(BK559:BK604)</f>
        <v>0</v>
      </c>
    </row>
    <row r="559" s="2" customFormat="1" ht="24.15" customHeight="1">
      <c r="A559" s="38"/>
      <c r="B559" s="39"/>
      <c r="C559" s="218" t="s">
        <v>1640</v>
      </c>
      <c r="D559" s="218" t="s">
        <v>156</v>
      </c>
      <c r="E559" s="219" t="s">
        <v>1641</v>
      </c>
      <c r="F559" s="220" t="s">
        <v>1642</v>
      </c>
      <c r="G559" s="221" t="s">
        <v>1061</v>
      </c>
      <c r="H559" s="222">
        <v>1</v>
      </c>
      <c r="I559" s="223"/>
      <c r="J559" s="224">
        <f>ROUND(I559*H559,2)</f>
        <v>0</v>
      </c>
      <c r="K559" s="220" t="s">
        <v>1</v>
      </c>
      <c r="L559" s="44"/>
      <c r="M559" s="225" t="s">
        <v>1</v>
      </c>
      <c r="N559" s="226" t="s">
        <v>38</v>
      </c>
      <c r="O559" s="91"/>
      <c r="P559" s="227">
        <f>O559*H559</f>
        <v>0</v>
      </c>
      <c r="Q559" s="227">
        <v>0</v>
      </c>
      <c r="R559" s="227">
        <f>Q559*H559</f>
        <v>0</v>
      </c>
      <c r="S559" s="227">
        <v>0</v>
      </c>
      <c r="T559" s="228">
        <f>S559*H559</f>
        <v>0</v>
      </c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R559" s="229" t="s">
        <v>161</v>
      </c>
      <c r="AT559" s="229" t="s">
        <v>156</v>
      </c>
      <c r="AU559" s="229" t="s">
        <v>81</v>
      </c>
      <c r="AY559" s="17" t="s">
        <v>154</v>
      </c>
      <c r="BE559" s="230">
        <f>IF(N559="základní",J559,0)</f>
        <v>0</v>
      </c>
      <c r="BF559" s="230">
        <f>IF(N559="snížená",J559,0)</f>
        <v>0</v>
      </c>
      <c r="BG559" s="230">
        <f>IF(N559="zákl. přenesená",J559,0)</f>
        <v>0</v>
      </c>
      <c r="BH559" s="230">
        <f>IF(N559="sníž. přenesená",J559,0)</f>
        <v>0</v>
      </c>
      <c r="BI559" s="230">
        <f>IF(N559="nulová",J559,0)</f>
        <v>0</v>
      </c>
      <c r="BJ559" s="17" t="s">
        <v>81</v>
      </c>
      <c r="BK559" s="230">
        <f>ROUND(I559*H559,2)</f>
        <v>0</v>
      </c>
      <c r="BL559" s="17" t="s">
        <v>161</v>
      </c>
      <c r="BM559" s="229" t="s">
        <v>1643</v>
      </c>
    </row>
    <row r="560" s="2" customFormat="1">
      <c r="A560" s="38"/>
      <c r="B560" s="39"/>
      <c r="C560" s="40"/>
      <c r="D560" s="231" t="s">
        <v>163</v>
      </c>
      <c r="E560" s="40"/>
      <c r="F560" s="232" t="s">
        <v>1642</v>
      </c>
      <c r="G560" s="40"/>
      <c r="H560" s="40"/>
      <c r="I560" s="233"/>
      <c r="J560" s="40"/>
      <c r="K560" s="40"/>
      <c r="L560" s="44"/>
      <c r="M560" s="234"/>
      <c r="N560" s="235"/>
      <c r="O560" s="91"/>
      <c r="P560" s="91"/>
      <c r="Q560" s="91"/>
      <c r="R560" s="91"/>
      <c r="S560" s="91"/>
      <c r="T560" s="92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T560" s="17" t="s">
        <v>163</v>
      </c>
      <c r="AU560" s="17" t="s">
        <v>81</v>
      </c>
    </row>
    <row r="561" s="2" customFormat="1" ht="16.5" customHeight="1">
      <c r="A561" s="38"/>
      <c r="B561" s="39"/>
      <c r="C561" s="218" t="s">
        <v>1342</v>
      </c>
      <c r="D561" s="218" t="s">
        <v>156</v>
      </c>
      <c r="E561" s="219" t="s">
        <v>1644</v>
      </c>
      <c r="F561" s="220" t="s">
        <v>1645</v>
      </c>
      <c r="G561" s="221" t="s">
        <v>1061</v>
      </c>
      <c r="H561" s="222">
        <v>1</v>
      </c>
      <c r="I561" s="223"/>
      <c r="J561" s="224">
        <f>ROUND(I561*H561,2)</f>
        <v>0</v>
      </c>
      <c r="K561" s="220" t="s">
        <v>1</v>
      </c>
      <c r="L561" s="44"/>
      <c r="M561" s="225" t="s">
        <v>1</v>
      </c>
      <c r="N561" s="226" t="s">
        <v>38</v>
      </c>
      <c r="O561" s="91"/>
      <c r="P561" s="227">
        <f>O561*H561</f>
        <v>0</v>
      </c>
      <c r="Q561" s="227">
        <v>0</v>
      </c>
      <c r="R561" s="227">
        <f>Q561*H561</f>
        <v>0</v>
      </c>
      <c r="S561" s="227">
        <v>0</v>
      </c>
      <c r="T561" s="228">
        <f>S561*H561</f>
        <v>0</v>
      </c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R561" s="229" t="s">
        <v>161</v>
      </c>
      <c r="AT561" s="229" t="s">
        <v>156</v>
      </c>
      <c r="AU561" s="229" t="s">
        <v>81</v>
      </c>
      <c r="AY561" s="17" t="s">
        <v>154</v>
      </c>
      <c r="BE561" s="230">
        <f>IF(N561="základní",J561,0)</f>
        <v>0</v>
      </c>
      <c r="BF561" s="230">
        <f>IF(N561="snížená",J561,0)</f>
        <v>0</v>
      </c>
      <c r="BG561" s="230">
        <f>IF(N561="zákl. přenesená",J561,0)</f>
        <v>0</v>
      </c>
      <c r="BH561" s="230">
        <f>IF(N561="sníž. přenesená",J561,0)</f>
        <v>0</v>
      </c>
      <c r="BI561" s="230">
        <f>IF(N561="nulová",J561,0)</f>
        <v>0</v>
      </c>
      <c r="BJ561" s="17" t="s">
        <v>81</v>
      </c>
      <c r="BK561" s="230">
        <f>ROUND(I561*H561,2)</f>
        <v>0</v>
      </c>
      <c r="BL561" s="17" t="s">
        <v>161</v>
      </c>
      <c r="BM561" s="229" t="s">
        <v>1646</v>
      </c>
    </row>
    <row r="562" s="2" customFormat="1">
      <c r="A562" s="38"/>
      <c r="B562" s="39"/>
      <c r="C562" s="40"/>
      <c r="D562" s="231" t="s">
        <v>163</v>
      </c>
      <c r="E562" s="40"/>
      <c r="F562" s="232" t="s">
        <v>1645</v>
      </c>
      <c r="G562" s="40"/>
      <c r="H562" s="40"/>
      <c r="I562" s="233"/>
      <c r="J562" s="40"/>
      <c r="K562" s="40"/>
      <c r="L562" s="44"/>
      <c r="M562" s="234"/>
      <c r="N562" s="235"/>
      <c r="O562" s="91"/>
      <c r="P562" s="91"/>
      <c r="Q562" s="91"/>
      <c r="R562" s="91"/>
      <c r="S562" s="91"/>
      <c r="T562" s="92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T562" s="17" t="s">
        <v>163</v>
      </c>
      <c r="AU562" s="17" t="s">
        <v>81</v>
      </c>
    </row>
    <row r="563" s="2" customFormat="1" ht="16.5" customHeight="1">
      <c r="A563" s="38"/>
      <c r="B563" s="39"/>
      <c r="C563" s="218" t="s">
        <v>1647</v>
      </c>
      <c r="D563" s="218" t="s">
        <v>156</v>
      </c>
      <c r="E563" s="219" t="s">
        <v>1648</v>
      </c>
      <c r="F563" s="220" t="s">
        <v>1649</v>
      </c>
      <c r="G563" s="221" t="s">
        <v>1061</v>
      </c>
      <c r="H563" s="222">
        <v>1</v>
      </c>
      <c r="I563" s="223"/>
      <c r="J563" s="224">
        <f>ROUND(I563*H563,2)</f>
        <v>0</v>
      </c>
      <c r="K563" s="220" t="s">
        <v>1</v>
      </c>
      <c r="L563" s="44"/>
      <c r="M563" s="225" t="s">
        <v>1</v>
      </c>
      <c r="N563" s="226" t="s">
        <v>38</v>
      </c>
      <c r="O563" s="91"/>
      <c r="P563" s="227">
        <f>O563*H563</f>
        <v>0</v>
      </c>
      <c r="Q563" s="227">
        <v>0</v>
      </c>
      <c r="R563" s="227">
        <f>Q563*H563</f>
        <v>0</v>
      </c>
      <c r="S563" s="227">
        <v>0</v>
      </c>
      <c r="T563" s="228">
        <f>S563*H563</f>
        <v>0</v>
      </c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R563" s="229" t="s">
        <v>161</v>
      </c>
      <c r="AT563" s="229" t="s">
        <v>156</v>
      </c>
      <c r="AU563" s="229" t="s">
        <v>81</v>
      </c>
      <c r="AY563" s="17" t="s">
        <v>154</v>
      </c>
      <c r="BE563" s="230">
        <f>IF(N563="základní",J563,0)</f>
        <v>0</v>
      </c>
      <c r="BF563" s="230">
        <f>IF(N563="snížená",J563,0)</f>
        <v>0</v>
      </c>
      <c r="BG563" s="230">
        <f>IF(N563="zákl. přenesená",J563,0)</f>
        <v>0</v>
      </c>
      <c r="BH563" s="230">
        <f>IF(N563="sníž. přenesená",J563,0)</f>
        <v>0</v>
      </c>
      <c r="BI563" s="230">
        <f>IF(N563="nulová",J563,0)</f>
        <v>0</v>
      </c>
      <c r="BJ563" s="17" t="s">
        <v>81</v>
      </c>
      <c r="BK563" s="230">
        <f>ROUND(I563*H563,2)</f>
        <v>0</v>
      </c>
      <c r="BL563" s="17" t="s">
        <v>161</v>
      </c>
      <c r="BM563" s="229" t="s">
        <v>1650</v>
      </c>
    </row>
    <row r="564" s="2" customFormat="1">
      <c r="A564" s="38"/>
      <c r="B564" s="39"/>
      <c r="C564" s="40"/>
      <c r="D564" s="231" t="s">
        <v>163</v>
      </c>
      <c r="E564" s="40"/>
      <c r="F564" s="232" t="s">
        <v>1649</v>
      </c>
      <c r="G564" s="40"/>
      <c r="H564" s="40"/>
      <c r="I564" s="233"/>
      <c r="J564" s="40"/>
      <c r="K564" s="40"/>
      <c r="L564" s="44"/>
      <c r="M564" s="234"/>
      <c r="N564" s="235"/>
      <c r="O564" s="91"/>
      <c r="P564" s="91"/>
      <c r="Q564" s="91"/>
      <c r="R564" s="91"/>
      <c r="S564" s="91"/>
      <c r="T564" s="92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T564" s="17" t="s">
        <v>163</v>
      </c>
      <c r="AU564" s="17" t="s">
        <v>81</v>
      </c>
    </row>
    <row r="565" s="2" customFormat="1" ht="16.5" customHeight="1">
      <c r="A565" s="38"/>
      <c r="B565" s="39"/>
      <c r="C565" s="218" t="s">
        <v>1345</v>
      </c>
      <c r="D565" s="218" t="s">
        <v>156</v>
      </c>
      <c r="E565" s="219" t="s">
        <v>1651</v>
      </c>
      <c r="F565" s="220" t="s">
        <v>1652</v>
      </c>
      <c r="G565" s="221" t="s">
        <v>1061</v>
      </c>
      <c r="H565" s="222">
        <v>1</v>
      </c>
      <c r="I565" s="223"/>
      <c r="J565" s="224">
        <f>ROUND(I565*H565,2)</f>
        <v>0</v>
      </c>
      <c r="K565" s="220" t="s">
        <v>1</v>
      </c>
      <c r="L565" s="44"/>
      <c r="M565" s="225" t="s">
        <v>1</v>
      </c>
      <c r="N565" s="226" t="s">
        <v>38</v>
      </c>
      <c r="O565" s="91"/>
      <c r="P565" s="227">
        <f>O565*H565</f>
        <v>0</v>
      </c>
      <c r="Q565" s="227">
        <v>0</v>
      </c>
      <c r="R565" s="227">
        <f>Q565*H565</f>
        <v>0</v>
      </c>
      <c r="S565" s="227">
        <v>0</v>
      </c>
      <c r="T565" s="228">
        <f>S565*H565</f>
        <v>0</v>
      </c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R565" s="229" t="s">
        <v>161</v>
      </c>
      <c r="AT565" s="229" t="s">
        <v>156</v>
      </c>
      <c r="AU565" s="229" t="s">
        <v>81</v>
      </c>
      <c r="AY565" s="17" t="s">
        <v>154</v>
      </c>
      <c r="BE565" s="230">
        <f>IF(N565="základní",J565,0)</f>
        <v>0</v>
      </c>
      <c r="BF565" s="230">
        <f>IF(N565="snížená",J565,0)</f>
        <v>0</v>
      </c>
      <c r="BG565" s="230">
        <f>IF(N565="zákl. přenesená",J565,0)</f>
        <v>0</v>
      </c>
      <c r="BH565" s="230">
        <f>IF(N565="sníž. přenesená",J565,0)</f>
        <v>0</v>
      </c>
      <c r="BI565" s="230">
        <f>IF(N565="nulová",J565,0)</f>
        <v>0</v>
      </c>
      <c r="BJ565" s="17" t="s">
        <v>81</v>
      </c>
      <c r="BK565" s="230">
        <f>ROUND(I565*H565,2)</f>
        <v>0</v>
      </c>
      <c r="BL565" s="17" t="s">
        <v>161</v>
      </c>
      <c r="BM565" s="229" t="s">
        <v>1653</v>
      </c>
    </row>
    <row r="566" s="2" customFormat="1">
      <c r="A566" s="38"/>
      <c r="B566" s="39"/>
      <c r="C566" s="40"/>
      <c r="D566" s="231" t="s">
        <v>163</v>
      </c>
      <c r="E566" s="40"/>
      <c r="F566" s="232" t="s">
        <v>1652</v>
      </c>
      <c r="G566" s="40"/>
      <c r="H566" s="40"/>
      <c r="I566" s="233"/>
      <c r="J566" s="40"/>
      <c r="K566" s="40"/>
      <c r="L566" s="44"/>
      <c r="M566" s="234"/>
      <c r="N566" s="235"/>
      <c r="O566" s="91"/>
      <c r="P566" s="91"/>
      <c r="Q566" s="91"/>
      <c r="R566" s="91"/>
      <c r="S566" s="91"/>
      <c r="T566" s="92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T566" s="17" t="s">
        <v>163</v>
      </c>
      <c r="AU566" s="17" t="s">
        <v>81</v>
      </c>
    </row>
    <row r="567" s="2" customFormat="1" ht="16.5" customHeight="1">
      <c r="A567" s="38"/>
      <c r="B567" s="39"/>
      <c r="C567" s="218" t="s">
        <v>1654</v>
      </c>
      <c r="D567" s="218" t="s">
        <v>156</v>
      </c>
      <c r="E567" s="219" t="s">
        <v>1655</v>
      </c>
      <c r="F567" s="220" t="s">
        <v>1656</v>
      </c>
      <c r="G567" s="221" t="s">
        <v>1061</v>
      </c>
      <c r="H567" s="222">
        <v>1</v>
      </c>
      <c r="I567" s="223"/>
      <c r="J567" s="224">
        <f>ROUND(I567*H567,2)</f>
        <v>0</v>
      </c>
      <c r="K567" s="220" t="s">
        <v>1</v>
      </c>
      <c r="L567" s="44"/>
      <c r="M567" s="225" t="s">
        <v>1</v>
      </c>
      <c r="N567" s="226" t="s">
        <v>38</v>
      </c>
      <c r="O567" s="91"/>
      <c r="P567" s="227">
        <f>O567*H567</f>
        <v>0</v>
      </c>
      <c r="Q567" s="227">
        <v>0</v>
      </c>
      <c r="R567" s="227">
        <f>Q567*H567</f>
        <v>0</v>
      </c>
      <c r="S567" s="227">
        <v>0</v>
      </c>
      <c r="T567" s="228">
        <f>S567*H567</f>
        <v>0</v>
      </c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R567" s="229" t="s">
        <v>161</v>
      </c>
      <c r="AT567" s="229" t="s">
        <v>156</v>
      </c>
      <c r="AU567" s="229" t="s">
        <v>81</v>
      </c>
      <c r="AY567" s="17" t="s">
        <v>154</v>
      </c>
      <c r="BE567" s="230">
        <f>IF(N567="základní",J567,0)</f>
        <v>0</v>
      </c>
      <c r="BF567" s="230">
        <f>IF(N567="snížená",J567,0)</f>
        <v>0</v>
      </c>
      <c r="BG567" s="230">
        <f>IF(N567="zákl. přenesená",J567,0)</f>
        <v>0</v>
      </c>
      <c r="BH567" s="230">
        <f>IF(N567="sníž. přenesená",J567,0)</f>
        <v>0</v>
      </c>
      <c r="BI567" s="230">
        <f>IF(N567="nulová",J567,0)</f>
        <v>0</v>
      </c>
      <c r="BJ567" s="17" t="s">
        <v>81</v>
      </c>
      <c r="BK567" s="230">
        <f>ROUND(I567*H567,2)</f>
        <v>0</v>
      </c>
      <c r="BL567" s="17" t="s">
        <v>161</v>
      </c>
      <c r="BM567" s="229" t="s">
        <v>1657</v>
      </c>
    </row>
    <row r="568" s="2" customFormat="1">
      <c r="A568" s="38"/>
      <c r="B568" s="39"/>
      <c r="C568" s="40"/>
      <c r="D568" s="231" t="s">
        <v>163</v>
      </c>
      <c r="E568" s="40"/>
      <c r="F568" s="232" t="s">
        <v>1656</v>
      </c>
      <c r="G568" s="40"/>
      <c r="H568" s="40"/>
      <c r="I568" s="233"/>
      <c r="J568" s="40"/>
      <c r="K568" s="40"/>
      <c r="L568" s="44"/>
      <c r="M568" s="234"/>
      <c r="N568" s="235"/>
      <c r="O568" s="91"/>
      <c r="P568" s="91"/>
      <c r="Q568" s="91"/>
      <c r="R568" s="91"/>
      <c r="S568" s="91"/>
      <c r="T568" s="92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T568" s="17" t="s">
        <v>163</v>
      </c>
      <c r="AU568" s="17" t="s">
        <v>81</v>
      </c>
    </row>
    <row r="569" s="2" customFormat="1" ht="16.5" customHeight="1">
      <c r="A569" s="38"/>
      <c r="B569" s="39"/>
      <c r="C569" s="218" t="s">
        <v>1349</v>
      </c>
      <c r="D569" s="218" t="s">
        <v>156</v>
      </c>
      <c r="E569" s="219" t="s">
        <v>1658</v>
      </c>
      <c r="F569" s="220" t="s">
        <v>1659</v>
      </c>
      <c r="G569" s="221" t="s">
        <v>1061</v>
      </c>
      <c r="H569" s="222">
        <v>1</v>
      </c>
      <c r="I569" s="223"/>
      <c r="J569" s="224">
        <f>ROUND(I569*H569,2)</f>
        <v>0</v>
      </c>
      <c r="K569" s="220" t="s">
        <v>1</v>
      </c>
      <c r="L569" s="44"/>
      <c r="M569" s="225" t="s">
        <v>1</v>
      </c>
      <c r="N569" s="226" t="s">
        <v>38</v>
      </c>
      <c r="O569" s="91"/>
      <c r="P569" s="227">
        <f>O569*H569</f>
        <v>0</v>
      </c>
      <c r="Q569" s="227">
        <v>0</v>
      </c>
      <c r="R569" s="227">
        <f>Q569*H569</f>
        <v>0</v>
      </c>
      <c r="S569" s="227">
        <v>0</v>
      </c>
      <c r="T569" s="228">
        <f>S569*H569</f>
        <v>0</v>
      </c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R569" s="229" t="s">
        <v>161</v>
      </c>
      <c r="AT569" s="229" t="s">
        <v>156</v>
      </c>
      <c r="AU569" s="229" t="s">
        <v>81</v>
      </c>
      <c r="AY569" s="17" t="s">
        <v>154</v>
      </c>
      <c r="BE569" s="230">
        <f>IF(N569="základní",J569,0)</f>
        <v>0</v>
      </c>
      <c r="BF569" s="230">
        <f>IF(N569="snížená",J569,0)</f>
        <v>0</v>
      </c>
      <c r="BG569" s="230">
        <f>IF(N569="zákl. přenesená",J569,0)</f>
        <v>0</v>
      </c>
      <c r="BH569" s="230">
        <f>IF(N569="sníž. přenesená",J569,0)</f>
        <v>0</v>
      </c>
      <c r="BI569" s="230">
        <f>IF(N569="nulová",J569,0)</f>
        <v>0</v>
      </c>
      <c r="BJ569" s="17" t="s">
        <v>81</v>
      </c>
      <c r="BK569" s="230">
        <f>ROUND(I569*H569,2)</f>
        <v>0</v>
      </c>
      <c r="BL569" s="17" t="s">
        <v>161</v>
      </c>
      <c r="BM569" s="229" t="s">
        <v>1660</v>
      </c>
    </row>
    <row r="570" s="2" customFormat="1">
      <c r="A570" s="38"/>
      <c r="B570" s="39"/>
      <c r="C570" s="40"/>
      <c r="D570" s="231" t="s">
        <v>163</v>
      </c>
      <c r="E570" s="40"/>
      <c r="F570" s="232" t="s">
        <v>1659</v>
      </c>
      <c r="G570" s="40"/>
      <c r="H570" s="40"/>
      <c r="I570" s="233"/>
      <c r="J570" s="40"/>
      <c r="K570" s="40"/>
      <c r="L570" s="44"/>
      <c r="M570" s="234"/>
      <c r="N570" s="235"/>
      <c r="O570" s="91"/>
      <c r="P570" s="91"/>
      <c r="Q570" s="91"/>
      <c r="R570" s="91"/>
      <c r="S570" s="91"/>
      <c r="T570" s="92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T570" s="17" t="s">
        <v>163</v>
      </c>
      <c r="AU570" s="17" t="s">
        <v>81</v>
      </c>
    </row>
    <row r="571" s="2" customFormat="1" ht="16.5" customHeight="1">
      <c r="A571" s="38"/>
      <c r="B571" s="39"/>
      <c r="C571" s="218" t="s">
        <v>1661</v>
      </c>
      <c r="D571" s="218" t="s">
        <v>156</v>
      </c>
      <c r="E571" s="219" t="s">
        <v>1662</v>
      </c>
      <c r="F571" s="220" t="s">
        <v>1663</v>
      </c>
      <c r="G571" s="221" t="s">
        <v>1061</v>
      </c>
      <c r="H571" s="222">
        <v>1</v>
      </c>
      <c r="I571" s="223"/>
      <c r="J571" s="224">
        <f>ROUND(I571*H571,2)</f>
        <v>0</v>
      </c>
      <c r="K571" s="220" t="s">
        <v>1</v>
      </c>
      <c r="L571" s="44"/>
      <c r="M571" s="225" t="s">
        <v>1</v>
      </c>
      <c r="N571" s="226" t="s">
        <v>38</v>
      </c>
      <c r="O571" s="91"/>
      <c r="P571" s="227">
        <f>O571*H571</f>
        <v>0</v>
      </c>
      <c r="Q571" s="227">
        <v>0</v>
      </c>
      <c r="R571" s="227">
        <f>Q571*H571</f>
        <v>0</v>
      </c>
      <c r="S571" s="227">
        <v>0</v>
      </c>
      <c r="T571" s="228">
        <f>S571*H571</f>
        <v>0</v>
      </c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R571" s="229" t="s">
        <v>161</v>
      </c>
      <c r="AT571" s="229" t="s">
        <v>156</v>
      </c>
      <c r="AU571" s="229" t="s">
        <v>81</v>
      </c>
      <c r="AY571" s="17" t="s">
        <v>154</v>
      </c>
      <c r="BE571" s="230">
        <f>IF(N571="základní",J571,0)</f>
        <v>0</v>
      </c>
      <c r="BF571" s="230">
        <f>IF(N571="snížená",J571,0)</f>
        <v>0</v>
      </c>
      <c r="BG571" s="230">
        <f>IF(N571="zákl. přenesená",J571,0)</f>
        <v>0</v>
      </c>
      <c r="BH571" s="230">
        <f>IF(N571="sníž. přenesená",J571,0)</f>
        <v>0</v>
      </c>
      <c r="BI571" s="230">
        <f>IF(N571="nulová",J571,0)</f>
        <v>0</v>
      </c>
      <c r="BJ571" s="17" t="s">
        <v>81</v>
      </c>
      <c r="BK571" s="230">
        <f>ROUND(I571*H571,2)</f>
        <v>0</v>
      </c>
      <c r="BL571" s="17" t="s">
        <v>161</v>
      </c>
      <c r="BM571" s="229" t="s">
        <v>1664</v>
      </c>
    </row>
    <row r="572" s="2" customFormat="1">
      <c r="A572" s="38"/>
      <c r="B572" s="39"/>
      <c r="C572" s="40"/>
      <c r="D572" s="231" t="s">
        <v>163</v>
      </c>
      <c r="E572" s="40"/>
      <c r="F572" s="232" t="s">
        <v>1663</v>
      </c>
      <c r="G572" s="40"/>
      <c r="H572" s="40"/>
      <c r="I572" s="233"/>
      <c r="J572" s="40"/>
      <c r="K572" s="40"/>
      <c r="L572" s="44"/>
      <c r="M572" s="234"/>
      <c r="N572" s="235"/>
      <c r="O572" s="91"/>
      <c r="P572" s="91"/>
      <c r="Q572" s="91"/>
      <c r="R572" s="91"/>
      <c r="S572" s="91"/>
      <c r="T572" s="92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T572" s="17" t="s">
        <v>163</v>
      </c>
      <c r="AU572" s="17" t="s">
        <v>81</v>
      </c>
    </row>
    <row r="573" s="2" customFormat="1" ht="33" customHeight="1">
      <c r="A573" s="38"/>
      <c r="B573" s="39"/>
      <c r="C573" s="218" t="s">
        <v>1352</v>
      </c>
      <c r="D573" s="218" t="s">
        <v>156</v>
      </c>
      <c r="E573" s="219" t="s">
        <v>1665</v>
      </c>
      <c r="F573" s="220" t="s">
        <v>1666</v>
      </c>
      <c r="G573" s="221" t="s">
        <v>1061</v>
      </c>
      <c r="H573" s="222">
        <v>1</v>
      </c>
      <c r="I573" s="223"/>
      <c r="J573" s="224">
        <f>ROUND(I573*H573,2)</f>
        <v>0</v>
      </c>
      <c r="K573" s="220" t="s">
        <v>1</v>
      </c>
      <c r="L573" s="44"/>
      <c r="M573" s="225" t="s">
        <v>1</v>
      </c>
      <c r="N573" s="226" t="s">
        <v>38</v>
      </c>
      <c r="O573" s="91"/>
      <c r="P573" s="227">
        <f>O573*H573</f>
        <v>0</v>
      </c>
      <c r="Q573" s="227">
        <v>0</v>
      </c>
      <c r="R573" s="227">
        <f>Q573*H573</f>
        <v>0</v>
      </c>
      <c r="S573" s="227">
        <v>0</v>
      </c>
      <c r="T573" s="228">
        <f>S573*H573</f>
        <v>0</v>
      </c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R573" s="229" t="s">
        <v>161</v>
      </c>
      <c r="AT573" s="229" t="s">
        <v>156</v>
      </c>
      <c r="AU573" s="229" t="s">
        <v>81</v>
      </c>
      <c r="AY573" s="17" t="s">
        <v>154</v>
      </c>
      <c r="BE573" s="230">
        <f>IF(N573="základní",J573,0)</f>
        <v>0</v>
      </c>
      <c r="BF573" s="230">
        <f>IF(N573="snížená",J573,0)</f>
        <v>0</v>
      </c>
      <c r="BG573" s="230">
        <f>IF(N573="zákl. přenesená",J573,0)</f>
        <v>0</v>
      </c>
      <c r="BH573" s="230">
        <f>IF(N573="sníž. přenesená",J573,0)</f>
        <v>0</v>
      </c>
      <c r="BI573" s="230">
        <f>IF(N573="nulová",J573,0)</f>
        <v>0</v>
      </c>
      <c r="BJ573" s="17" t="s">
        <v>81</v>
      </c>
      <c r="BK573" s="230">
        <f>ROUND(I573*H573,2)</f>
        <v>0</v>
      </c>
      <c r="BL573" s="17" t="s">
        <v>161</v>
      </c>
      <c r="BM573" s="229" t="s">
        <v>1667</v>
      </c>
    </row>
    <row r="574" s="2" customFormat="1">
      <c r="A574" s="38"/>
      <c r="B574" s="39"/>
      <c r="C574" s="40"/>
      <c r="D574" s="231" t="s">
        <v>163</v>
      </c>
      <c r="E574" s="40"/>
      <c r="F574" s="232" t="s">
        <v>1666</v>
      </c>
      <c r="G574" s="40"/>
      <c r="H574" s="40"/>
      <c r="I574" s="233"/>
      <c r="J574" s="40"/>
      <c r="K574" s="40"/>
      <c r="L574" s="44"/>
      <c r="M574" s="234"/>
      <c r="N574" s="235"/>
      <c r="O574" s="91"/>
      <c r="P574" s="91"/>
      <c r="Q574" s="91"/>
      <c r="R574" s="91"/>
      <c r="S574" s="91"/>
      <c r="T574" s="92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T574" s="17" t="s">
        <v>163</v>
      </c>
      <c r="AU574" s="17" t="s">
        <v>81</v>
      </c>
    </row>
    <row r="575" s="2" customFormat="1" ht="24.15" customHeight="1">
      <c r="A575" s="38"/>
      <c r="B575" s="39"/>
      <c r="C575" s="218" t="s">
        <v>1668</v>
      </c>
      <c r="D575" s="218" t="s">
        <v>156</v>
      </c>
      <c r="E575" s="219" t="s">
        <v>1669</v>
      </c>
      <c r="F575" s="220" t="s">
        <v>1670</v>
      </c>
      <c r="G575" s="221" t="s">
        <v>1061</v>
      </c>
      <c r="H575" s="222">
        <v>1</v>
      </c>
      <c r="I575" s="223"/>
      <c r="J575" s="224">
        <f>ROUND(I575*H575,2)</f>
        <v>0</v>
      </c>
      <c r="K575" s="220" t="s">
        <v>1</v>
      </c>
      <c r="L575" s="44"/>
      <c r="M575" s="225" t="s">
        <v>1</v>
      </c>
      <c r="N575" s="226" t="s">
        <v>38</v>
      </c>
      <c r="O575" s="91"/>
      <c r="P575" s="227">
        <f>O575*H575</f>
        <v>0</v>
      </c>
      <c r="Q575" s="227">
        <v>0</v>
      </c>
      <c r="R575" s="227">
        <f>Q575*H575</f>
        <v>0</v>
      </c>
      <c r="S575" s="227">
        <v>0</v>
      </c>
      <c r="T575" s="228">
        <f>S575*H575</f>
        <v>0</v>
      </c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R575" s="229" t="s">
        <v>161</v>
      </c>
      <c r="AT575" s="229" t="s">
        <v>156</v>
      </c>
      <c r="AU575" s="229" t="s">
        <v>81</v>
      </c>
      <c r="AY575" s="17" t="s">
        <v>154</v>
      </c>
      <c r="BE575" s="230">
        <f>IF(N575="základní",J575,0)</f>
        <v>0</v>
      </c>
      <c r="BF575" s="230">
        <f>IF(N575="snížená",J575,0)</f>
        <v>0</v>
      </c>
      <c r="BG575" s="230">
        <f>IF(N575="zákl. přenesená",J575,0)</f>
        <v>0</v>
      </c>
      <c r="BH575" s="230">
        <f>IF(N575="sníž. přenesená",J575,0)</f>
        <v>0</v>
      </c>
      <c r="BI575" s="230">
        <f>IF(N575="nulová",J575,0)</f>
        <v>0</v>
      </c>
      <c r="BJ575" s="17" t="s">
        <v>81</v>
      </c>
      <c r="BK575" s="230">
        <f>ROUND(I575*H575,2)</f>
        <v>0</v>
      </c>
      <c r="BL575" s="17" t="s">
        <v>161</v>
      </c>
      <c r="BM575" s="229" t="s">
        <v>1671</v>
      </c>
    </row>
    <row r="576" s="2" customFormat="1">
      <c r="A576" s="38"/>
      <c r="B576" s="39"/>
      <c r="C576" s="40"/>
      <c r="D576" s="231" t="s">
        <v>163</v>
      </c>
      <c r="E576" s="40"/>
      <c r="F576" s="232" t="s">
        <v>1670</v>
      </c>
      <c r="G576" s="40"/>
      <c r="H576" s="40"/>
      <c r="I576" s="233"/>
      <c r="J576" s="40"/>
      <c r="K576" s="40"/>
      <c r="L576" s="44"/>
      <c r="M576" s="234"/>
      <c r="N576" s="235"/>
      <c r="O576" s="91"/>
      <c r="P576" s="91"/>
      <c r="Q576" s="91"/>
      <c r="R576" s="91"/>
      <c r="S576" s="91"/>
      <c r="T576" s="92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T576" s="17" t="s">
        <v>163</v>
      </c>
      <c r="AU576" s="17" t="s">
        <v>81</v>
      </c>
    </row>
    <row r="577" s="2" customFormat="1" ht="24.15" customHeight="1">
      <c r="A577" s="38"/>
      <c r="B577" s="39"/>
      <c r="C577" s="218" t="s">
        <v>1356</v>
      </c>
      <c r="D577" s="218" t="s">
        <v>156</v>
      </c>
      <c r="E577" s="219" t="s">
        <v>1672</v>
      </c>
      <c r="F577" s="220" t="s">
        <v>1673</v>
      </c>
      <c r="G577" s="221" t="s">
        <v>1061</v>
      </c>
      <c r="H577" s="222">
        <v>1</v>
      </c>
      <c r="I577" s="223"/>
      <c r="J577" s="224">
        <f>ROUND(I577*H577,2)</f>
        <v>0</v>
      </c>
      <c r="K577" s="220" t="s">
        <v>1</v>
      </c>
      <c r="L577" s="44"/>
      <c r="M577" s="225" t="s">
        <v>1</v>
      </c>
      <c r="N577" s="226" t="s">
        <v>38</v>
      </c>
      <c r="O577" s="91"/>
      <c r="P577" s="227">
        <f>O577*H577</f>
        <v>0</v>
      </c>
      <c r="Q577" s="227">
        <v>0</v>
      </c>
      <c r="R577" s="227">
        <f>Q577*H577</f>
        <v>0</v>
      </c>
      <c r="S577" s="227">
        <v>0</v>
      </c>
      <c r="T577" s="228">
        <f>S577*H577</f>
        <v>0</v>
      </c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R577" s="229" t="s">
        <v>161</v>
      </c>
      <c r="AT577" s="229" t="s">
        <v>156</v>
      </c>
      <c r="AU577" s="229" t="s">
        <v>81</v>
      </c>
      <c r="AY577" s="17" t="s">
        <v>154</v>
      </c>
      <c r="BE577" s="230">
        <f>IF(N577="základní",J577,0)</f>
        <v>0</v>
      </c>
      <c r="BF577" s="230">
        <f>IF(N577="snížená",J577,0)</f>
        <v>0</v>
      </c>
      <c r="BG577" s="230">
        <f>IF(N577="zákl. přenesená",J577,0)</f>
        <v>0</v>
      </c>
      <c r="BH577" s="230">
        <f>IF(N577="sníž. přenesená",J577,0)</f>
        <v>0</v>
      </c>
      <c r="BI577" s="230">
        <f>IF(N577="nulová",J577,0)</f>
        <v>0</v>
      </c>
      <c r="BJ577" s="17" t="s">
        <v>81</v>
      </c>
      <c r="BK577" s="230">
        <f>ROUND(I577*H577,2)</f>
        <v>0</v>
      </c>
      <c r="BL577" s="17" t="s">
        <v>161</v>
      </c>
      <c r="BM577" s="229" t="s">
        <v>1674</v>
      </c>
    </row>
    <row r="578" s="2" customFormat="1">
      <c r="A578" s="38"/>
      <c r="B578" s="39"/>
      <c r="C578" s="40"/>
      <c r="D578" s="231" t="s">
        <v>163</v>
      </c>
      <c r="E578" s="40"/>
      <c r="F578" s="232" t="s">
        <v>1673</v>
      </c>
      <c r="G578" s="40"/>
      <c r="H578" s="40"/>
      <c r="I578" s="233"/>
      <c r="J578" s="40"/>
      <c r="K578" s="40"/>
      <c r="L578" s="44"/>
      <c r="M578" s="234"/>
      <c r="N578" s="235"/>
      <c r="O578" s="91"/>
      <c r="P578" s="91"/>
      <c r="Q578" s="91"/>
      <c r="R578" s="91"/>
      <c r="S578" s="91"/>
      <c r="T578" s="92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T578" s="17" t="s">
        <v>163</v>
      </c>
      <c r="AU578" s="17" t="s">
        <v>81</v>
      </c>
    </row>
    <row r="579" s="2" customFormat="1" ht="16.5" customHeight="1">
      <c r="A579" s="38"/>
      <c r="B579" s="39"/>
      <c r="C579" s="218" t="s">
        <v>1675</v>
      </c>
      <c r="D579" s="218" t="s">
        <v>156</v>
      </c>
      <c r="E579" s="219" t="s">
        <v>1676</v>
      </c>
      <c r="F579" s="220" t="s">
        <v>1677</v>
      </c>
      <c r="G579" s="221" t="s">
        <v>1061</v>
      </c>
      <c r="H579" s="222">
        <v>1</v>
      </c>
      <c r="I579" s="223"/>
      <c r="J579" s="224">
        <f>ROUND(I579*H579,2)</f>
        <v>0</v>
      </c>
      <c r="K579" s="220" t="s">
        <v>1</v>
      </c>
      <c r="L579" s="44"/>
      <c r="M579" s="225" t="s">
        <v>1</v>
      </c>
      <c r="N579" s="226" t="s">
        <v>38</v>
      </c>
      <c r="O579" s="91"/>
      <c r="P579" s="227">
        <f>O579*H579</f>
        <v>0</v>
      </c>
      <c r="Q579" s="227">
        <v>0</v>
      </c>
      <c r="R579" s="227">
        <f>Q579*H579</f>
        <v>0</v>
      </c>
      <c r="S579" s="227">
        <v>0</v>
      </c>
      <c r="T579" s="228">
        <f>S579*H579</f>
        <v>0</v>
      </c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R579" s="229" t="s">
        <v>161</v>
      </c>
      <c r="AT579" s="229" t="s">
        <v>156</v>
      </c>
      <c r="AU579" s="229" t="s">
        <v>81</v>
      </c>
      <c r="AY579" s="17" t="s">
        <v>154</v>
      </c>
      <c r="BE579" s="230">
        <f>IF(N579="základní",J579,0)</f>
        <v>0</v>
      </c>
      <c r="BF579" s="230">
        <f>IF(N579="snížená",J579,0)</f>
        <v>0</v>
      </c>
      <c r="BG579" s="230">
        <f>IF(N579="zákl. přenesená",J579,0)</f>
        <v>0</v>
      </c>
      <c r="BH579" s="230">
        <f>IF(N579="sníž. přenesená",J579,0)</f>
        <v>0</v>
      </c>
      <c r="BI579" s="230">
        <f>IF(N579="nulová",J579,0)</f>
        <v>0</v>
      </c>
      <c r="BJ579" s="17" t="s">
        <v>81</v>
      </c>
      <c r="BK579" s="230">
        <f>ROUND(I579*H579,2)</f>
        <v>0</v>
      </c>
      <c r="BL579" s="17" t="s">
        <v>161</v>
      </c>
      <c r="BM579" s="229" t="s">
        <v>1678</v>
      </c>
    </row>
    <row r="580" s="2" customFormat="1">
      <c r="A580" s="38"/>
      <c r="B580" s="39"/>
      <c r="C580" s="40"/>
      <c r="D580" s="231" t="s">
        <v>163</v>
      </c>
      <c r="E580" s="40"/>
      <c r="F580" s="232" t="s">
        <v>1677</v>
      </c>
      <c r="G580" s="40"/>
      <c r="H580" s="40"/>
      <c r="I580" s="233"/>
      <c r="J580" s="40"/>
      <c r="K580" s="40"/>
      <c r="L580" s="44"/>
      <c r="M580" s="234"/>
      <c r="N580" s="235"/>
      <c r="O580" s="91"/>
      <c r="P580" s="91"/>
      <c r="Q580" s="91"/>
      <c r="R580" s="91"/>
      <c r="S580" s="91"/>
      <c r="T580" s="92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T580" s="17" t="s">
        <v>163</v>
      </c>
      <c r="AU580" s="17" t="s">
        <v>81</v>
      </c>
    </row>
    <row r="581" s="2" customFormat="1" ht="16.5" customHeight="1">
      <c r="A581" s="38"/>
      <c r="B581" s="39"/>
      <c r="C581" s="218" t="s">
        <v>1359</v>
      </c>
      <c r="D581" s="218" t="s">
        <v>156</v>
      </c>
      <c r="E581" s="219" t="s">
        <v>1679</v>
      </c>
      <c r="F581" s="220" t="s">
        <v>1680</v>
      </c>
      <c r="G581" s="221" t="s">
        <v>1061</v>
      </c>
      <c r="H581" s="222">
        <v>1</v>
      </c>
      <c r="I581" s="223"/>
      <c r="J581" s="224">
        <f>ROUND(I581*H581,2)</f>
        <v>0</v>
      </c>
      <c r="K581" s="220" t="s">
        <v>1</v>
      </c>
      <c r="L581" s="44"/>
      <c r="M581" s="225" t="s">
        <v>1</v>
      </c>
      <c r="N581" s="226" t="s">
        <v>38</v>
      </c>
      <c r="O581" s="91"/>
      <c r="P581" s="227">
        <f>O581*H581</f>
        <v>0</v>
      </c>
      <c r="Q581" s="227">
        <v>0</v>
      </c>
      <c r="R581" s="227">
        <f>Q581*H581</f>
        <v>0</v>
      </c>
      <c r="S581" s="227">
        <v>0</v>
      </c>
      <c r="T581" s="228">
        <f>S581*H581</f>
        <v>0</v>
      </c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R581" s="229" t="s">
        <v>161</v>
      </c>
      <c r="AT581" s="229" t="s">
        <v>156</v>
      </c>
      <c r="AU581" s="229" t="s">
        <v>81</v>
      </c>
      <c r="AY581" s="17" t="s">
        <v>154</v>
      </c>
      <c r="BE581" s="230">
        <f>IF(N581="základní",J581,0)</f>
        <v>0</v>
      </c>
      <c r="BF581" s="230">
        <f>IF(N581="snížená",J581,0)</f>
        <v>0</v>
      </c>
      <c r="BG581" s="230">
        <f>IF(N581="zákl. přenesená",J581,0)</f>
        <v>0</v>
      </c>
      <c r="BH581" s="230">
        <f>IF(N581="sníž. přenesená",J581,0)</f>
        <v>0</v>
      </c>
      <c r="BI581" s="230">
        <f>IF(N581="nulová",J581,0)</f>
        <v>0</v>
      </c>
      <c r="BJ581" s="17" t="s">
        <v>81</v>
      </c>
      <c r="BK581" s="230">
        <f>ROUND(I581*H581,2)</f>
        <v>0</v>
      </c>
      <c r="BL581" s="17" t="s">
        <v>161</v>
      </c>
      <c r="BM581" s="229" t="s">
        <v>1681</v>
      </c>
    </row>
    <row r="582" s="2" customFormat="1">
      <c r="A582" s="38"/>
      <c r="B582" s="39"/>
      <c r="C582" s="40"/>
      <c r="D582" s="231" t="s">
        <v>163</v>
      </c>
      <c r="E582" s="40"/>
      <c r="F582" s="232" t="s">
        <v>1680</v>
      </c>
      <c r="G582" s="40"/>
      <c r="H582" s="40"/>
      <c r="I582" s="233"/>
      <c r="J582" s="40"/>
      <c r="K582" s="40"/>
      <c r="L582" s="44"/>
      <c r="M582" s="234"/>
      <c r="N582" s="235"/>
      <c r="O582" s="91"/>
      <c r="P582" s="91"/>
      <c r="Q582" s="91"/>
      <c r="R582" s="91"/>
      <c r="S582" s="91"/>
      <c r="T582" s="92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T582" s="17" t="s">
        <v>163</v>
      </c>
      <c r="AU582" s="17" t="s">
        <v>81</v>
      </c>
    </row>
    <row r="583" s="2" customFormat="1" ht="16.5" customHeight="1">
      <c r="A583" s="38"/>
      <c r="B583" s="39"/>
      <c r="C583" s="258" t="s">
        <v>1682</v>
      </c>
      <c r="D583" s="258" t="s">
        <v>248</v>
      </c>
      <c r="E583" s="259" t="s">
        <v>1683</v>
      </c>
      <c r="F583" s="260" t="s">
        <v>1684</v>
      </c>
      <c r="G583" s="261" t="s">
        <v>649</v>
      </c>
      <c r="H583" s="262">
        <v>1</v>
      </c>
      <c r="I583" s="263"/>
      <c r="J583" s="264">
        <f>ROUND(I583*H583,2)</f>
        <v>0</v>
      </c>
      <c r="K583" s="260" t="s">
        <v>1</v>
      </c>
      <c r="L583" s="265"/>
      <c r="M583" s="266" t="s">
        <v>1</v>
      </c>
      <c r="N583" s="267" t="s">
        <v>38</v>
      </c>
      <c r="O583" s="91"/>
      <c r="P583" s="227">
        <f>O583*H583</f>
        <v>0</v>
      </c>
      <c r="Q583" s="227">
        <v>0</v>
      </c>
      <c r="R583" s="227">
        <f>Q583*H583</f>
        <v>0</v>
      </c>
      <c r="S583" s="227">
        <v>0</v>
      </c>
      <c r="T583" s="228">
        <f>S583*H583</f>
        <v>0</v>
      </c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R583" s="229" t="s">
        <v>200</v>
      </c>
      <c r="AT583" s="229" t="s">
        <v>248</v>
      </c>
      <c r="AU583" s="229" t="s">
        <v>81</v>
      </c>
      <c r="AY583" s="17" t="s">
        <v>154</v>
      </c>
      <c r="BE583" s="230">
        <f>IF(N583="základní",J583,0)</f>
        <v>0</v>
      </c>
      <c r="BF583" s="230">
        <f>IF(N583="snížená",J583,0)</f>
        <v>0</v>
      </c>
      <c r="BG583" s="230">
        <f>IF(N583="zákl. přenesená",J583,0)</f>
        <v>0</v>
      </c>
      <c r="BH583" s="230">
        <f>IF(N583="sníž. přenesená",J583,0)</f>
        <v>0</v>
      </c>
      <c r="BI583" s="230">
        <f>IF(N583="nulová",J583,0)</f>
        <v>0</v>
      </c>
      <c r="BJ583" s="17" t="s">
        <v>81</v>
      </c>
      <c r="BK583" s="230">
        <f>ROUND(I583*H583,2)</f>
        <v>0</v>
      </c>
      <c r="BL583" s="17" t="s">
        <v>161</v>
      </c>
      <c r="BM583" s="229" t="s">
        <v>1685</v>
      </c>
    </row>
    <row r="584" s="2" customFormat="1">
      <c r="A584" s="38"/>
      <c r="B584" s="39"/>
      <c r="C584" s="40"/>
      <c r="D584" s="231" t="s">
        <v>163</v>
      </c>
      <c r="E584" s="40"/>
      <c r="F584" s="232" t="s">
        <v>1684</v>
      </c>
      <c r="G584" s="40"/>
      <c r="H584" s="40"/>
      <c r="I584" s="233"/>
      <c r="J584" s="40"/>
      <c r="K584" s="40"/>
      <c r="L584" s="44"/>
      <c r="M584" s="234"/>
      <c r="N584" s="235"/>
      <c r="O584" s="91"/>
      <c r="P584" s="91"/>
      <c r="Q584" s="91"/>
      <c r="R584" s="91"/>
      <c r="S584" s="91"/>
      <c r="T584" s="92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T584" s="17" t="s">
        <v>163</v>
      </c>
      <c r="AU584" s="17" t="s">
        <v>81</v>
      </c>
    </row>
    <row r="585" s="2" customFormat="1" ht="24.15" customHeight="1">
      <c r="A585" s="38"/>
      <c r="B585" s="39"/>
      <c r="C585" s="258" t="s">
        <v>1363</v>
      </c>
      <c r="D585" s="258" t="s">
        <v>248</v>
      </c>
      <c r="E585" s="259" t="s">
        <v>1686</v>
      </c>
      <c r="F585" s="260" t="s">
        <v>1687</v>
      </c>
      <c r="G585" s="261" t="s">
        <v>649</v>
      </c>
      <c r="H585" s="262">
        <v>1</v>
      </c>
      <c r="I585" s="263"/>
      <c r="J585" s="264">
        <f>ROUND(I585*H585,2)</f>
        <v>0</v>
      </c>
      <c r="K585" s="260" t="s">
        <v>1</v>
      </c>
      <c r="L585" s="265"/>
      <c r="M585" s="266" t="s">
        <v>1</v>
      </c>
      <c r="N585" s="267" t="s">
        <v>38</v>
      </c>
      <c r="O585" s="91"/>
      <c r="P585" s="227">
        <f>O585*H585</f>
        <v>0</v>
      </c>
      <c r="Q585" s="227">
        <v>0</v>
      </c>
      <c r="R585" s="227">
        <f>Q585*H585</f>
        <v>0</v>
      </c>
      <c r="S585" s="227">
        <v>0</v>
      </c>
      <c r="T585" s="228">
        <f>S585*H585</f>
        <v>0</v>
      </c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R585" s="229" t="s">
        <v>200</v>
      </c>
      <c r="AT585" s="229" t="s">
        <v>248</v>
      </c>
      <c r="AU585" s="229" t="s">
        <v>81</v>
      </c>
      <c r="AY585" s="17" t="s">
        <v>154</v>
      </c>
      <c r="BE585" s="230">
        <f>IF(N585="základní",J585,0)</f>
        <v>0</v>
      </c>
      <c r="BF585" s="230">
        <f>IF(N585="snížená",J585,0)</f>
        <v>0</v>
      </c>
      <c r="BG585" s="230">
        <f>IF(N585="zákl. přenesená",J585,0)</f>
        <v>0</v>
      </c>
      <c r="BH585" s="230">
        <f>IF(N585="sníž. přenesená",J585,0)</f>
        <v>0</v>
      </c>
      <c r="BI585" s="230">
        <f>IF(N585="nulová",J585,0)</f>
        <v>0</v>
      </c>
      <c r="BJ585" s="17" t="s">
        <v>81</v>
      </c>
      <c r="BK585" s="230">
        <f>ROUND(I585*H585,2)</f>
        <v>0</v>
      </c>
      <c r="BL585" s="17" t="s">
        <v>161</v>
      </c>
      <c r="BM585" s="229" t="s">
        <v>1688</v>
      </c>
    </row>
    <row r="586" s="2" customFormat="1">
      <c r="A586" s="38"/>
      <c r="B586" s="39"/>
      <c r="C586" s="40"/>
      <c r="D586" s="231" t="s">
        <v>163</v>
      </c>
      <c r="E586" s="40"/>
      <c r="F586" s="232" t="s">
        <v>1687</v>
      </c>
      <c r="G586" s="40"/>
      <c r="H586" s="40"/>
      <c r="I586" s="233"/>
      <c r="J586" s="40"/>
      <c r="K586" s="40"/>
      <c r="L586" s="44"/>
      <c r="M586" s="234"/>
      <c r="N586" s="235"/>
      <c r="O586" s="91"/>
      <c r="P586" s="91"/>
      <c r="Q586" s="91"/>
      <c r="R586" s="91"/>
      <c r="S586" s="91"/>
      <c r="T586" s="92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T586" s="17" t="s">
        <v>163</v>
      </c>
      <c r="AU586" s="17" t="s">
        <v>81</v>
      </c>
    </row>
    <row r="587" s="2" customFormat="1" ht="16.5" customHeight="1">
      <c r="A587" s="38"/>
      <c r="B587" s="39"/>
      <c r="C587" s="258" t="s">
        <v>1689</v>
      </c>
      <c r="D587" s="258" t="s">
        <v>248</v>
      </c>
      <c r="E587" s="259" t="s">
        <v>1690</v>
      </c>
      <c r="F587" s="260" t="s">
        <v>1691</v>
      </c>
      <c r="G587" s="261" t="s">
        <v>649</v>
      </c>
      <c r="H587" s="262">
        <v>1</v>
      </c>
      <c r="I587" s="263"/>
      <c r="J587" s="264">
        <f>ROUND(I587*H587,2)</f>
        <v>0</v>
      </c>
      <c r="K587" s="260" t="s">
        <v>1</v>
      </c>
      <c r="L587" s="265"/>
      <c r="M587" s="266" t="s">
        <v>1</v>
      </c>
      <c r="N587" s="267" t="s">
        <v>38</v>
      </c>
      <c r="O587" s="91"/>
      <c r="P587" s="227">
        <f>O587*H587</f>
        <v>0</v>
      </c>
      <c r="Q587" s="227">
        <v>0</v>
      </c>
      <c r="R587" s="227">
        <f>Q587*H587</f>
        <v>0</v>
      </c>
      <c r="S587" s="227">
        <v>0</v>
      </c>
      <c r="T587" s="228">
        <f>S587*H587</f>
        <v>0</v>
      </c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R587" s="229" t="s">
        <v>200</v>
      </c>
      <c r="AT587" s="229" t="s">
        <v>248</v>
      </c>
      <c r="AU587" s="229" t="s">
        <v>81</v>
      </c>
      <c r="AY587" s="17" t="s">
        <v>154</v>
      </c>
      <c r="BE587" s="230">
        <f>IF(N587="základní",J587,0)</f>
        <v>0</v>
      </c>
      <c r="BF587" s="230">
        <f>IF(N587="snížená",J587,0)</f>
        <v>0</v>
      </c>
      <c r="BG587" s="230">
        <f>IF(N587="zákl. přenesená",J587,0)</f>
        <v>0</v>
      </c>
      <c r="BH587" s="230">
        <f>IF(N587="sníž. přenesená",J587,0)</f>
        <v>0</v>
      </c>
      <c r="BI587" s="230">
        <f>IF(N587="nulová",J587,0)</f>
        <v>0</v>
      </c>
      <c r="BJ587" s="17" t="s">
        <v>81</v>
      </c>
      <c r="BK587" s="230">
        <f>ROUND(I587*H587,2)</f>
        <v>0</v>
      </c>
      <c r="BL587" s="17" t="s">
        <v>161</v>
      </c>
      <c r="BM587" s="229" t="s">
        <v>1692</v>
      </c>
    </row>
    <row r="588" s="2" customFormat="1">
      <c r="A588" s="38"/>
      <c r="B588" s="39"/>
      <c r="C588" s="40"/>
      <c r="D588" s="231" t="s">
        <v>163</v>
      </c>
      <c r="E588" s="40"/>
      <c r="F588" s="232" t="s">
        <v>1691</v>
      </c>
      <c r="G588" s="40"/>
      <c r="H588" s="40"/>
      <c r="I588" s="233"/>
      <c r="J588" s="40"/>
      <c r="K588" s="40"/>
      <c r="L588" s="44"/>
      <c r="M588" s="234"/>
      <c r="N588" s="235"/>
      <c r="O588" s="91"/>
      <c r="P588" s="91"/>
      <c r="Q588" s="91"/>
      <c r="R588" s="91"/>
      <c r="S588" s="91"/>
      <c r="T588" s="92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T588" s="17" t="s">
        <v>163</v>
      </c>
      <c r="AU588" s="17" t="s">
        <v>81</v>
      </c>
    </row>
    <row r="589" s="2" customFormat="1" ht="16.5" customHeight="1">
      <c r="A589" s="38"/>
      <c r="B589" s="39"/>
      <c r="C589" s="258" t="s">
        <v>1366</v>
      </c>
      <c r="D589" s="258" t="s">
        <v>248</v>
      </c>
      <c r="E589" s="259" t="s">
        <v>1693</v>
      </c>
      <c r="F589" s="260" t="s">
        <v>1694</v>
      </c>
      <c r="G589" s="261" t="s">
        <v>1061</v>
      </c>
      <c r="H589" s="262">
        <v>1</v>
      </c>
      <c r="I589" s="263"/>
      <c r="J589" s="264">
        <f>ROUND(I589*H589,2)</f>
        <v>0</v>
      </c>
      <c r="K589" s="260" t="s">
        <v>1</v>
      </c>
      <c r="L589" s="265"/>
      <c r="M589" s="266" t="s">
        <v>1</v>
      </c>
      <c r="N589" s="267" t="s">
        <v>38</v>
      </c>
      <c r="O589" s="91"/>
      <c r="P589" s="227">
        <f>O589*H589</f>
        <v>0</v>
      </c>
      <c r="Q589" s="227">
        <v>0</v>
      </c>
      <c r="R589" s="227">
        <f>Q589*H589</f>
        <v>0</v>
      </c>
      <c r="S589" s="227">
        <v>0</v>
      </c>
      <c r="T589" s="228">
        <f>S589*H589</f>
        <v>0</v>
      </c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R589" s="229" t="s">
        <v>200</v>
      </c>
      <c r="AT589" s="229" t="s">
        <v>248</v>
      </c>
      <c r="AU589" s="229" t="s">
        <v>81</v>
      </c>
      <c r="AY589" s="17" t="s">
        <v>154</v>
      </c>
      <c r="BE589" s="230">
        <f>IF(N589="základní",J589,0)</f>
        <v>0</v>
      </c>
      <c r="BF589" s="230">
        <f>IF(N589="snížená",J589,0)</f>
        <v>0</v>
      </c>
      <c r="BG589" s="230">
        <f>IF(N589="zákl. přenesená",J589,0)</f>
        <v>0</v>
      </c>
      <c r="BH589" s="230">
        <f>IF(N589="sníž. přenesená",J589,0)</f>
        <v>0</v>
      </c>
      <c r="BI589" s="230">
        <f>IF(N589="nulová",J589,0)</f>
        <v>0</v>
      </c>
      <c r="BJ589" s="17" t="s">
        <v>81</v>
      </c>
      <c r="BK589" s="230">
        <f>ROUND(I589*H589,2)</f>
        <v>0</v>
      </c>
      <c r="BL589" s="17" t="s">
        <v>161</v>
      </c>
      <c r="BM589" s="229" t="s">
        <v>1695</v>
      </c>
    </row>
    <row r="590" s="2" customFormat="1">
      <c r="A590" s="38"/>
      <c r="B590" s="39"/>
      <c r="C590" s="40"/>
      <c r="D590" s="231" t="s">
        <v>163</v>
      </c>
      <c r="E590" s="40"/>
      <c r="F590" s="232" t="s">
        <v>1694</v>
      </c>
      <c r="G590" s="40"/>
      <c r="H590" s="40"/>
      <c r="I590" s="233"/>
      <c r="J590" s="40"/>
      <c r="K590" s="40"/>
      <c r="L590" s="44"/>
      <c r="M590" s="234"/>
      <c r="N590" s="235"/>
      <c r="O590" s="91"/>
      <c r="P590" s="91"/>
      <c r="Q590" s="91"/>
      <c r="R590" s="91"/>
      <c r="S590" s="91"/>
      <c r="T590" s="92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T590" s="17" t="s">
        <v>163</v>
      </c>
      <c r="AU590" s="17" t="s">
        <v>81</v>
      </c>
    </row>
    <row r="591" s="2" customFormat="1" ht="16.5" customHeight="1">
      <c r="A591" s="38"/>
      <c r="B591" s="39"/>
      <c r="C591" s="258" t="s">
        <v>1696</v>
      </c>
      <c r="D591" s="258" t="s">
        <v>248</v>
      </c>
      <c r="E591" s="259" t="s">
        <v>1697</v>
      </c>
      <c r="F591" s="260" t="s">
        <v>1698</v>
      </c>
      <c r="G591" s="261" t="s">
        <v>649</v>
      </c>
      <c r="H591" s="262">
        <v>2</v>
      </c>
      <c r="I591" s="263"/>
      <c r="J591" s="264">
        <f>ROUND(I591*H591,2)</f>
        <v>0</v>
      </c>
      <c r="K591" s="260" t="s">
        <v>1</v>
      </c>
      <c r="L591" s="265"/>
      <c r="M591" s="266" t="s">
        <v>1</v>
      </c>
      <c r="N591" s="267" t="s">
        <v>38</v>
      </c>
      <c r="O591" s="91"/>
      <c r="P591" s="227">
        <f>O591*H591</f>
        <v>0</v>
      </c>
      <c r="Q591" s="227">
        <v>0</v>
      </c>
      <c r="R591" s="227">
        <f>Q591*H591</f>
        <v>0</v>
      </c>
      <c r="S591" s="227">
        <v>0</v>
      </c>
      <c r="T591" s="228">
        <f>S591*H591</f>
        <v>0</v>
      </c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R591" s="229" t="s">
        <v>200</v>
      </c>
      <c r="AT591" s="229" t="s">
        <v>248</v>
      </c>
      <c r="AU591" s="229" t="s">
        <v>81</v>
      </c>
      <c r="AY591" s="17" t="s">
        <v>154</v>
      </c>
      <c r="BE591" s="230">
        <f>IF(N591="základní",J591,0)</f>
        <v>0</v>
      </c>
      <c r="BF591" s="230">
        <f>IF(N591="snížená",J591,0)</f>
        <v>0</v>
      </c>
      <c r="BG591" s="230">
        <f>IF(N591="zákl. přenesená",J591,0)</f>
        <v>0</v>
      </c>
      <c r="BH591" s="230">
        <f>IF(N591="sníž. přenesená",J591,0)</f>
        <v>0</v>
      </c>
      <c r="BI591" s="230">
        <f>IF(N591="nulová",J591,0)</f>
        <v>0</v>
      </c>
      <c r="BJ591" s="17" t="s">
        <v>81</v>
      </c>
      <c r="BK591" s="230">
        <f>ROUND(I591*H591,2)</f>
        <v>0</v>
      </c>
      <c r="BL591" s="17" t="s">
        <v>161</v>
      </c>
      <c r="BM591" s="229" t="s">
        <v>1699</v>
      </c>
    </row>
    <row r="592" s="2" customFormat="1">
      <c r="A592" s="38"/>
      <c r="B592" s="39"/>
      <c r="C592" s="40"/>
      <c r="D592" s="231" t="s">
        <v>163</v>
      </c>
      <c r="E592" s="40"/>
      <c r="F592" s="232" t="s">
        <v>1698</v>
      </c>
      <c r="G592" s="40"/>
      <c r="H592" s="40"/>
      <c r="I592" s="233"/>
      <c r="J592" s="40"/>
      <c r="K592" s="40"/>
      <c r="L592" s="44"/>
      <c r="M592" s="234"/>
      <c r="N592" s="235"/>
      <c r="O592" s="91"/>
      <c r="P592" s="91"/>
      <c r="Q592" s="91"/>
      <c r="R592" s="91"/>
      <c r="S592" s="91"/>
      <c r="T592" s="92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T592" s="17" t="s">
        <v>163</v>
      </c>
      <c r="AU592" s="17" t="s">
        <v>81</v>
      </c>
    </row>
    <row r="593" s="2" customFormat="1" ht="16.5" customHeight="1">
      <c r="A593" s="38"/>
      <c r="B593" s="39"/>
      <c r="C593" s="258" t="s">
        <v>1371</v>
      </c>
      <c r="D593" s="258" t="s">
        <v>248</v>
      </c>
      <c r="E593" s="259" t="s">
        <v>1700</v>
      </c>
      <c r="F593" s="260" t="s">
        <v>1701</v>
      </c>
      <c r="G593" s="261" t="s">
        <v>649</v>
      </c>
      <c r="H593" s="262">
        <v>1</v>
      </c>
      <c r="I593" s="263"/>
      <c r="J593" s="264">
        <f>ROUND(I593*H593,2)</f>
        <v>0</v>
      </c>
      <c r="K593" s="260" t="s">
        <v>1</v>
      </c>
      <c r="L593" s="265"/>
      <c r="M593" s="266" t="s">
        <v>1</v>
      </c>
      <c r="N593" s="267" t="s">
        <v>38</v>
      </c>
      <c r="O593" s="91"/>
      <c r="P593" s="227">
        <f>O593*H593</f>
        <v>0</v>
      </c>
      <c r="Q593" s="227">
        <v>0</v>
      </c>
      <c r="R593" s="227">
        <f>Q593*H593</f>
        <v>0</v>
      </c>
      <c r="S593" s="227">
        <v>0</v>
      </c>
      <c r="T593" s="228">
        <f>S593*H593</f>
        <v>0</v>
      </c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R593" s="229" t="s">
        <v>200</v>
      </c>
      <c r="AT593" s="229" t="s">
        <v>248</v>
      </c>
      <c r="AU593" s="229" t="s">
        <v>81</v>
      </c>
      <c r="AY593" s="17" t="s">
        <v>154</v>
      </c>
      <c r="BE593" s="230">
        <f>IF(N593="základní",J593,0)</f>
        <v>0</v>
      </c>
      <c r="BF593" s="230">
        <f>IF(N593="snížená",J593,0)</f>
        <v>0</v>
      </c>
      <c r="BG593" s="230">
        <f>IF(N593="zákl. přenesená",J593,0)</f>
        <v>0</v>
      </c>
      <c r="BH593" s="230">
        <f>IF(N593="sníž. přenesená",J593,0)</f>
        <v>0</v>
      </c>
      <c r="BI593" s="230">
        <f>IF(N593="nulová",J593,0)</f>
        <v>0</v>
      </c>
      <c r="BJ593" s="17" t="s">
        <v>81</v>
      </c>
      <c r="BK593" s="230">
        <f>ROUND(I593*H593,2)</f>
        <v>0</v>
      </c>
      <c r="BL593" s="17" t="s">
        <v>161</v>
      </c>
      <c r="BM593" s="229" t="s">
        <v>1702</v>
      </c>
    </row>
    <row r="594" s="2" customFormat="1">
      <c r="A594" s="38"/>
      <c r="B594" s="39"/>
      <c r="C594" s="40"/>
      <c r="D594" s="231" t="s">
        <v>163</v>
      </c>
      <c r="E594" s="40"/>
      <c r="F594" s="232" t="s">
        <v>1701</v>
      </c>
      <c r="G594" s="40"/>
      <c r="H594" s="40"/>
      <c r="I594" s="233"/>
      <c r="J594" s="40"/>
      <c r="K594" s="40"/>
      <c r="L594" s="44"/>
      <c r="M594" s="234"/>
      <c r="N594" s="235"/>
      <c r="O594" s="91"/>
      <c r="P594" s="91"/>
      <c r="Q594" s="91"/>
      <c r="R594" s="91"/>
      <c r="S594" s="91"/>
      <c r="T594" s="92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T594" s="17" t="s">
        <v>163</v>
      </c>
      <c r="AU594" s="17" t="s">
        <v>81</v>
      </c>
    </row>
    <row r="595" s="2" customFormat="1" ht="16.5" customHeight="1">
      <c r="A595" s="38"/>
      <c r="B595" s="39"/>
      <c r="C595" s="258" t="s">
        <v>1703</v>
      </c>
      <c r="D595" s="258" t="s">
        <v>248</v>
      </c>
      <c r="E595" s="259" t="s">
        <v>1704</v>
      </c>
      <c r="F595" s="260" t="s">
        <v>1705</v>
      </c>
      <c r="G595" s="261" t="s">
        <v>649</v>
      </c>
      <c r="H595" s="262">
        <v>1</v>
      </c>
      <c r="I595" s="263"/>
      <c r="J595" s="264">
        <f>ROUND(I595*H595,2)</f>
        <v>0</v>
      </c>
      <c r="K595" s="260" t="s">
        <v>1</v>
      </c>
      <c r="L595" s="265"/>
      <c r="M595" s="266" t="s">
        <v>1</v>
      </c>
      <c r="N595" s="267" t="s">
        <v>38</v>
      </c>
      <c r="O595" s="91"/>
      <c r="P595" s="227">
        <f>O595*H595</f>
        <v>0</v>
      </c>
      <c r="Q595" s="227">
        <v>0</v>
      </c>
      <c r="R595" s="227">
        <f>Q595*H595</f>
        <v>0</v>
      </c>
      <c r="S595" s="227">
        <v>0</v>
      </c>
      <c r="T595" s="228">
        <f>S595*H595</f>
        <v>0</v>
      </c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R595" s="229" t="s">
        <v>200</v>
      </c>
      <c r="AT595" s="229" t="s">
        <v>248</v>
      </c>
      <c r="AU595" s="229" t="s">
        <v>81</v>
      </c>
      <c r="AY595" s="17" t="s">
        <v>154</v>
      </c>
      <c r="BE595" s="230">
        <f>IF(N595="základní",J595,0)</f>
        <v>0</v>
      </c>
      <c r="BF595" s="230">
        <f>IF(N595="snížená",J595,0)</f>
        <v>0</v>
      </c>
      <c r="BG595" s="230">
        <f>IF(N595="zákl. přenesená",J595,0)</f>
        <v>0</v>
      </c>
      <c r="BH595" s="230">
        <f>IF(N595="sníž. přenesená",J595,0)</f>
        <v>0</v>
      </c>
      <c r="BI595" s="230">
        <f>IF(N595="nulová",J595,0)</f>
        <v>0</v>
      </c>
      <c r="BJ595" s="17" t="s">
        <v>81</v>
      </c>
      <c r="BK595" s="230">
        <f>ROUND(I595*H595,2)</f>
        <v>0</v>
      </c>
      <c r="BL595" s="17" t="s">
        <v>161</v>
      </c>
      <c r="BM595" s="229" t="s">
        <v>1706</v>
      </c>
    </row>
    <row r="596" s="2" customFormat="1">
      <c r="A596" s="38"/>
      <c r="B596" s="39"/>
      <c r="C596" s="40"/>
      <c r="D596" s="231" t="s">
        <v>163</v>
      </c>
      <c r="E596" s="40"/>
      <c r="F596" s="232" t="s">
        <v>1705</v>
      </c>
      <c r="G596" s="40"/>
      <c r="H596" s="40"/>
      <c r="I596" s="233"/>
      <c r="J596" s="40"/>
      <c r="K596" s="40"/>
      <c r="L596" s="44"/>
      <c r="M596" s="234"/>
      <c r="N596" s="235"/>
      <c r="O596" s="91"/>
      <c r="P596" s="91"/>
      <c r="Q596" s="91"/>
      <c r="R596" s="91"/>
      <c r="S596" s="91"/>
      <c r="T596" s="92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T596" s="17" t="s">
        <v>163</v>
      </c>
      <c r="AU596" s="17" t="s">
        <v>81</v>
      </c>
    </row>
    <row r="597" s="2" customFormat="1" ht="24.15" customHeight="1">
      <c r="A597" s="38"/>
      <c r="B597" s="39"/>
      <c r="C597" s="258" t="s">
        <v>1374</v>
      </c>
      <c r="D597" s="258" t="s">
        <v>248</v>
      </c>
      <c r="E597" s="259" t="s">
        <v>1707</v>
      </c>
      <c r="F597" s="260" t="s">
        <v>1708</v>
      </c>
      <c r="G597" s="261" t="s">
        <v>1061</v>
      </c>
      <c r="H597" s="262">
        <v>1</v>
      </c>
      <c r="I597" s="263"/>
      <c r="J597" s="264">
        <f>ROUND(I597*H597,2)</f>
        <v>0</v>
      </c>
      <c r="K597" s="260" t="s">
        <v>1</v>
      </c>
      <c r="L597" s="265"/>
      <c r="M597" s="266" t="s">
        <v>1</v>
      </c>
      <c r="N597" s="267" t="s">
        <v>38</v>
      </c>
      <c r="O597" s="91"/>
      <c r="P597" s="227">
        <f>O597*H597</f>
        <v>0</v>
      </c>
      <c r="Q597" s="227">
        <v>0</v>
      </c>
      <c r="R597" s="227">
        <f>Q597*H597</f>
        <v>0</v>
      </c>
      <c r="S597" s="227">
        <v>0</v>
      </c>
      <c r="T597" s="228">
        <f>S597*H597</f>
        <v>0</v>
      </c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R597" s="229" t="s">
        <v>200</v>
      </c>
      <c r="AT597" s="229" t="s">
        <v>248</v>
      </c>
      <c r="AU597" s="229" t="s">
        <v>81</v>
      </c>
      <c r="AY597" s="17" t="s">
        <v>154</v>
      </c>
      <c r="BE597" s="230">
        <f>IF(N597="základní",J597,0)</f>
        <v>0</v>
      </c>
      <c r="BF597" s="230">
        <f>IF(N597="snížená",J597,0)</f>
        <v>0</v>
      </c>
      <c r="BG597" s="230">
        <f>IF(N597="zákl. přenesená",J597,0)</f>
        <v>0</v>
      </c>
      <c r="BH597" s="230">
        <f>IF(N597="sníž. přenesená",J597,0)</f>
        <v>0</v>
      </c>
      <c r="BI597" s="230">
        <f>IF(N597="nulová",J597,0)</f>
        <v>0</v>
      </c>
      <c r="BJ597" s="17" t="s">
        <v>81</v>
      </c>
      <c r="BK597" s="230">
        <f>ROUND(I597*H597,2)</f>
        <v>0</v>
      </c>
      <c r="BL597" s="17" t="s">
        <v>161</v>
      </c>
      <c r="BM597" s="229" t="s">
        <v>1709</v>
      </c>
    </row>
    <row r="598" s="2" customFormat="1">
      <c r="A598" s="38"/>
      <c r="B598" s="39"/>
      <c r="C598" s="40"/>
      <c r="D598" s="231" t="s">
        <v>163</v>
      </c>
      <c r="E598" s="40"/>
      <c r="F598" s="232" t="s">
        <v>1708</v>
      </c>
      <c r="G598" s="40"/>
      <c r="H598" s="40"/>
      <c r="I598" s="233"/>
      <c r="J598" s="40"/>
      <c r="K598" s="40"/>
      <c r="L598" s="44"/>
      <c r="M598" s="234"/>
      <c r="N598" s="235"/>
      <c r="O598" s="91"/>
      <c r="P598" s="91"/>
      <c r="Q598" s="91"/>
      <c r="R598" s="91"/>
      <c r="S598" s="91"/>
      <c r="T598" s="92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T598" s="17" t="s">
        <v>163</v>
      </c>
      <c r="AU598" s="17" t="s">
        <v>81</v>
      </c>
    </row>
    <row r="599" s="2" customFormat="1" ht="24.15" customHeight="1">
      <c r="A599" s="38"/>
      <c r="B599" s="39"/>
      <c r="C599" s="258" t="s">
        <v>1710</v>
      </c>
      <c r="D599" s="258" t="s">
        <v>248</v>
      </c>
      <c r="E599" s="259" t="s">
        <v>1711</v>
      </c>
      <c r="F599" s="260" t="s">
        <v>1712</v>
      </c>
      <c r="G599" s="261" t="s">
        <v>1061</v>
      </c>
      <c r="H599" s="262">
        <v>1</v>
      </c>
      <c r="I599" s="263"/>
      <c r="J599" s="264">
        <f>ROUND(I599*H599,2)</f>
        <v>0</v>
      </c>
      <c r="K599" s="260" t="s">
        <v>1</v>
      </c>
      <c r="L599" s="265"/>
      <c r="M599" s="266" t="s">
        <v>1</v>
      </c>
      <c r="N599" s="267" t="s">
        <v>38</v>
      </c>
      <c r="O599" s="91"/>
      <c r="P599" s="227">
        <f>O599*H599</f>
        <v>0</v>
      </c>
      <c r="Q599" s="227">
        <v>0</v>
      </c>
      <c r="R599" s="227">
        <f>Q599*H599</f>
        <v>0</v>
      </c>
      <c r="S599" s="227">
        <v>0</v>
      </c>
      <c r="T599" s="228">
        <f>S599*H599</f>
        <v>0</v>
      </c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R599" s="229" t="s">
        <v>200</v>
      </c>
      <c r="AT599" s="229" t="s">
        <v>248</v>
      </c>
      <c r="AU599" s="229" t="s">
        <v>81</v>
      </c>
      <c r="AY599" s="17" t="s">
        <v>154</v>
      </c>
      <c r="BE599" s="230">
        <f>IF(N599="základní",J599,0)</f>
        <v>0</v>
      </c>
      <c r="BF599" s="230">
        <f>IF(N599="snížená",J599,0)</f>
        <v>0</v>
      </c>
      <c r="BG599" s="230">
        <f>IF(N599="zákl. přenesená",J599,0)</f>
        <v>0</v>
      </c>
      <c r="BH599" s="230">
        <f>IF(N599="sníž. přenesená",J599,0)</f>
        <v>0</v>
      </c>
      <c r="BI599" s="230">
        <f>IF(N599="nulová",J599,0)</f>
        <v>0</v>
      </c>
      <c r="BJ599" s="17" t="s">
        <v>81</v>
      </c>
      <c r="BK599" s="230">
        <f>ROUND(I599*H599,2)</f>
        <v>0</v>
      </c>
      <c r="BL599" s="17" t="s">
        <v>161</v>
      </c>
      <c r="BM599" s="229" t="s">
        <v>1713</v>
      </c>
    </row>
    <row r="600" s="2" customFormat="1">
      <c r="A600" s="38"/>
      <c r="B600" s="39"/>
      <c r="C600" s="40"/>
      <c r="D600" s="231" t="s">
        <v>163</v>
      </c>
      <c r="E600" s="40"/>
      <c r="F600" s="232" t="s">
        <v>1712</v>
      </c>
      <c r="G600" s="40"/>
      <c r="H600" s="40"/>
      <c r="I600" s="233"/>
      <c r="J600" s="40"/>
      <c r="K600" s="40"/>
      <c r="L600" s="44"/>
      <c r="M600" s="234"/>
      <c r="N600" s="235"/>
      <c r="O600" s="91"/>
      <c r="P600" s="91"/>
      <c r="Q600" s="91"/>
      <c r="R600" s="91"/>
      <c r="S600" s="91"/>
      <c r="T600" s="92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T600" s="17" t="s">
        <v>163</v>
      </c>
      <c r="AU600" s="17" t="s">
        <v>81</v>
      </c>
    </row>
    <row r="601" s="2" customFormat="1" ht="16.5" customHeight="1">
      <c r="A601" s="38"/>
      <c r="B601" s="39"/>
      <c r="C601" s="258" t="s">
        <v>1378</v>
      </c>
      <c r="D601" s="258" t="s">
        <v>248</v>
      </c>
      <c r="E601" s="259" t="s">
        <v>1714</v>
      </c>
      <c r="F601" s="260" t="s">
        <v>1715</v>
      </c>
      <c r="G601" s="261" t="s">
        <v>1061</v>
      </c>
      <c r="H601" s="262">
        <v>1</v>
      </c>
      <c r="I601" s="263"/>
      <c r="J601" s="264">
        <f>ROUND(I601*H601,2)</f>
        <v>0</v>
      </c>
      <c r="K601" s="260" t="s">
        <v>1</v>
      </c>
      <c r="L601" s="265"/>
      <c r="M601" s="266" t="s">
        <v>1</v>
      </c>
      <c r="N601" s="267" t="s">
        <v>38</v>
      </c>
      <c r="O601" s="91"/>
      <c r="P601" s="227">
        <f>O601*H601</f>
        <v>0</v>
      </c>
      <c r="Q601" s="227">
        <v>0</v>
      </c>
      <c r="R601" s="227">
        <f>Q601*H601</f>
        <v>0</v>
      </c>
      <c r="S601" s="227">
        <v>0</v>
      </c>
      <c r="T601" s="228">
        <f>S601*H601</f>
        <v>0</v>
      </c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R601" s="229" t="s">
        <v>200</v>
      </c>
      <c r="AT601" s="229" t="s">
        <v>248</v>
      </c>
      <c r="AU601" s="229" t="s">
        <v>81</v>
      </c>
      <c r="AY601" s="17" t="s">
        <v>154</v>
      </c>
      <c r="BE601" s="230">
        <f>IF(N601="základní",J601,0)</f>
        <v>0</v>
      </c>
      <c r="BF601" s="230">
        <f>IF(N601="snížená",J601,0)</f>
        <v>0</v>
      </c>
      <c r="BG601" s="230">
        <f>IF(N601="zákl. přenesená",J601,0)</f>
        <v>0</v>
      </c>
      <c r="BH601" s="230">
        <f>IF(N601="sníž. přenesená",J601,0)</f>
        <v>0</v>
      </c>
      <c r="BI601" s="230">
        <f>IF(N601="nulová",J601,0)</f>
        <v>0</v>
      </c>
      <c r="BJ601" s="17" t="s">
        <v>81</v>
      </c>
      <c r="BK601" s="230">
        <f>ROUND(I601*H601,2)</f>
        <v>0</v>
      </c>
      <c r="BL601" s="17" t="s">
        <v>161</v>
      </c>
      <c r="BM601" s="229" t="s">
        <v>1716</v>
      </c>
    </row>
    <row r="602" s="2" customFormat="1">
      <c r="A602" s="38"/>
      <c r="B602" s="39"/>
      <c r="C602" s="40"/>
      <c r="D602" s="231" t="s">
        <v>163</v>
      </c>
      <c r="E602" s="40"/>
      <c r="F602" s="232" t="s">
        <v>1715</v>
      </c>
      <c r="G602" s="40"/>
      <c r="H602" s="40"/>
      <c r="I602" s="233"/>
      <c r="J602" s="40"/>
      <c r="K602" s="40"/>
      <c r="L602" s="44"/>
      <c r="M602" s="234"/>
      <c r="N602" s="235"/>
      <c r="O602" s="91"/>
      <c r="P602" s="91"/>
      <c r="Q602" s="91"/>
      <c r="R602" s="91"/>
      <c r="S602" s="91"/>
      <c r="T602" s="92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T602" s="17" t="s">
        <v>163</v>
      </c>
      <c r="AU602" s="17" t="s">
        <v>81</v>
      </c>
    </row>
    <row r="603" s="2" customFormat="1" ht="33" customHeight="1">
      <c r="A603" s="38"/>
      <c r="B603" s="39"/>
      <c r="C603" s="258" t="s">
        <v>1717</v>
      </c>
      <c r="D603" s="258" t="s">
        <v>248</v>
      </c>
      <c r="E603" s="259" t="s">
        <v>1718</v>
      </c>
      <c r="F603" s="260" t="s">
        <v>1719</v>
      </c>
      <c r="G603" s="261" t="s">
        <v>1061</v>
      </c>
      <c r="H603" s="262">
        <v>1</v>
      </c>
      <c r="I603" s="263"/>
      <c r="J603" s="264">
        <f>ROUND(I603*H603,2)</f>
        <v>0</v>
      </c>
      <c r="K603" s="260" t="s">
        <v>1</v>
      </c>
      <c r="L603" s="265"/>
      <c r="M603" s="266" t="s">
        <v>1</v>
      </c>
      <c r="N603" s="267" t="s">
        <v>38</v>
      </c>
      <c r="O603" s="91"/>
      <c r="P603" s="227">
        <f>O603*H603</f>
        <v>0</v>
      </c>
      <c r="Q603" s="227">
        <v>0</v>
      </c>
      <c r="R603" s="227">
        <f>Q603*H603</f>
        <v>0</v>
      </c>
      <c r="S603" s="227">
        <v>0</v>
      </c>
      <c r="T603" s="228">
        <f>S603*H603</f>
        <v>0</v>
      </c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R603" s="229" t="s">
        <v>200</v>
      </c>
      <c r="AT603" s="229" t="s">
        <v>248</v>
      </c>
      <c r="AU603" s="229" t="s">
        <v>81</v>
      </c>
      <c r="AY603" s="17" t="s">
        <v>154</v>
      </c>
      <c r="BE603" s="230">
        <f>IF(N603="základní",J603,0)</f>
        <v>0</v>
      </c>
      <c r="BF603" s="230">
        <f>IF(N603="snížená",J603,0)</f>
        <v>0</v>
      </c>
      <c r="BG603" s="230">
        <f>IF(N603="zákl. přenesená",J603,0)</f>
        <v>0</v>
      </c>
      <c r="BH603" s="230">
        <f>IF(N603="sníž. přenesená",J603,0)</f>
        <v>0</v>
      </c>
      <c r="BI603" s="230">
        <f>IF(N603="nulová",J603,0)</f>
        <v>0</v>
      </c>
      <c r="BJ603" s="17" t="s">
        <v>81</v>
      </c>
      <c r="BK603" s="230">
        <f>ROUND(I603*H603,2)</f>
        <v>0</v>
      </c>
      <c r="BL603" s="17" t="s">
        <v>161</v>
      </c>
      <c r="BM603" s="229" t="s">
        <v>1720</v>
      </c>
    </row>
    <row r="604" s="2" customFormat="1">
      <c r="A604" s="38"/>
      <c r="B604" s="39"/>
      <c r="C604" s="40"/>
      <c r="D604" s="231" t="s">
        <v>163</v>
      </c>
      <c r="E604" s="40"/>
      <c r="F604" s="232" t="s">
        <v>1719</v>
      </c>
      <c r="G604" s="40"/>
      <c r="H604" s="40"/>
      <c r="I604" s="233"/>
      <c r="J604" s="40"/>
      <c r="K604" s="40"/>
      <c r="L604" s="44"/>
      <c r="M604" s="280"/>
      <c r="N604" s="281"/>
      <c r="O604" s="282"/>
      <c r="P604" s="282"/>
      <c r="Q604" s="282"/>
      <c r="R604" s="282"/>
      <c r="S604" s="282"/>
      <c r="T604" s="283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T604" s="17" t="s">
        <v>163</v>
      </c>
      <c r="AU604" s="17" t="s">
        <v>81</v>
      </c>
    </row>
    <row r="605" s="2" customFormat="1" ht="6.96" customHeight="1">
      <c r="A605" s="38"/>
      <c r="B605" s="66"/>
      <c r="C605" s="67"/>
      <c r="D605" s="67"/>
      <c r="E605" s="67"/>
      <c r="F605" s="67"/>
      <c r="G605" s="67"/>
      <c r="H605" s="67"/>
      <c r="I605" s="67"/>
      <c r="J605" s="67"/>
      <c r="K605" s="67"/>
      <c r="L605" s="44"/>
      <c r="M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</row>
  </sheetData>
  <sheetProtection sheet="1" autoFilter="0" formatColumns="0" formatRows="0" objects="1" scenarios="1" spinCount="100000" saltValue="B5FdWG+8Mn/EPPuDZ3NwD9/0MfPvVVwxM0ar3HDkyzBRnlXAzPumFyCt6MQFMvhNlwSGFyhdYwaTatxQzUUc1g==" hashValue="Fcb5rDrhzbTpmURibDs+3KeZbEMIbssf+5f3q6L/BMDuJe4KTleq1aDBjoBREdOpKNfL7aIV9SBO1xLwYI4tCQ==" algorithmName="SHA-512" password="CC35"/>
  <autoFilter ref="C128:K604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101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114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Frigoexim, SO 105 Kotelna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115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1721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13. 1. 2026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ROUND((SUM(BE122:BE190)),  2)</f>
        <v>0</v>
      </c>
      <c r="G33" s="38"/>
      <c r="H33" s="38"/>
      <c r="I33" s="155">
        <v>0.20999999999999999</v>
      </c>
      <c r="J33" s="154">
        <f>ROUND(((SUM(BE122:BE190))*I33),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ROUND((SUM(BF122:BF190)),  2)</f>
        <v>0</v>
      </c>
      <c r="G34" s="38"/>
      <c r="H34" s="38"/>
      <c r="I34" s="155">
        <v>0.12</v>
      </c>
      <c r="J34" s="154">
        <f>ROUND(((SUM(BF122:BF190))*I34),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ROUND((SUM(BG122:BG190)),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ROUND((SUM(BH122:BH190)),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ROUND((SUM(BI122:BI190)),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Frigoexim, SO 105 Kotelna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115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07 - Větrání prostoru kotelny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13. 1. 2026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118</v>
      </c>
      <c r="D94" s="176"/>
      <c r="E94" s="176"/>
      <c r="F94" s="176"/>
      <c r="G94" s="176"/>
      <c r="H94" s="176"/>
      <c r="I94" s="176"/>
      <c r="J94" s="177" t="s">
        <v>119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120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121</v>
      </c>
    </row>
    <row r="97" s="9" customFormat="1" ht="24.96" customHeight="1">
      <c r="A97" s="9"/>
      <c r="B97" s="179"/>
      <c r="C97" s="180"/>
      <c r="D97" s="181" t="s">
        <v>1722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1723</v>
      </c>
      <c r="E98" s="182"/>
      <c r="F98" s="182"/>
      <c r="G98" s="182"/>
      <c r="H98" s="182"/>
      <c r="I98" s="182"/>
      <c r="J98" s="183">
        <f>J128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1724</v>
      </c>
      <c r="E99" s="182"/>
      <c r="F99" s="182"/>
      <c r="G99" s="182"/>
      <c r="H99" s="182"/>
      <c r="I99" s="182"/>
      <c r="J99" s="183">
        <f>J147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9"/>
      <c r="C100" s="180"/>
      <c r="D100" s="181" t="s">
        <v>1725</v>
      </c>
      <c r="E100" s="182"/>
      <c r="F100" s="182"/>
      <c r="G100" s="182"/>
      <c r="H100" s="182"/>
      <c r="I100" s="182"/>
      <c r="J100" s="183">
        <f>J156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9"/>
      <c r="C101" s="180"/>
      <c r="D101" s="181" t="s">
        <v>1726</v>
      </c>
      <c r="E101" s="182"/>
      <c r="F101" s="182"/>
      <c r="G101" s="182"/>
      <c r="H101" s="182"/>
      <c r="I101" s="182"/>
      <c r="J101" s="183">
        <f>J165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9"/>
      <c r="C102" s="180"/>
      <c r="D102" s="181" t="s">
        <v>1058</v>
      </c>
      <c r="E102" s="182"/>
      <c r="F102" s="182"/>
      <c r="G102" s="182"/>
      <c r="H102" s="182"/>
      <c r="I102" s="182"/>
      <c r="J102" s="183">
        <f>J172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139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74" t="str">
        <f>E7</f>
        <v>Frigoexim, SO 105 Kotelna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115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07 - Větrání prostoru kotelny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 xml:space="preserve"> </v>
      </c>
      <c r="G116" s="40"/>
      <c r="H116" s="40"/>
      <c r="I116" s="32" t="s">
        <v>22</v>
      </c>
      <c r="J116" s="79" t="str">
        <f>IF(J12="","",J12)</f>
        <v>13. 1. 2026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 xml:space="preserve"> </v>
      </c>
      <c r="G118" s="40"/>
      <c r="H118" s="40"/>
      <c r="I118" s="32" t="s">
        <v>29</v>
      </c>
      <c r="J118" s="36" t="str">
        <f>E21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27</v>
      </c>
      <c r="D119" s="40"/>
      <c r="E119" s="40"/>
      <c r="F119" s="27" t="str">
        <f>IF(E18="","",E18)</f>
        <v>Vyplň údaj</v>
      </c>
      <c r="G119" s="40"/>
      <c r="H119" s="40"/>
      <c r="I119" s="32" t="s">
        <v>31</v>
      </c>
      <c r="J119" s="36" t="str">
        <f>E24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1"/>
      <c r="B121" s="192"/>
      <c r="C121" s="193" t="s">
        <v>140</v>
      </c>
      <c r="D121" s="194" t="s">
        <v>58</v>
      </c>
      <c r="E121" s="194" t="s">
        <v>54</v>
      </c>
      <c r="F121" s="194" t="s">
        <v>55</v>
      </c>
      <c r="G121" s="194" t="s">
        <v>141</v>
      </c>
      <c r="H121" s="194" t="s">
        <v>142</v>
      </c>
      <c r="I121" s="194" t="s">
        <v>143</v>
      </c>
      <c r="J121" s="194" t="s">
        <v>119</v>
      </c>
      <c r="K121" s="195" t="s">
        <v>144</v>
      </c>
      <c r="L121" s="196"/>
      <c r="M121" s="100" t="s">
        <v>1</v>
      </c>
      <c r="N121" s="101" t="s">
        <v>37</v>
      </c>
      <c r="O121" s="101" t="s">
        <v>145</v>
      </c>
      <c r="P121" s="101" t="s">
        <v>146</v>
      </c>
      <c r="Q121" s="101" t="s">
        <v>147</v>
      </c>
      <c r="R121" s="101" t="s">
        <v>148</v>
      </c>
      <c r="S121" s="101" t="s">
        <v>149</v>
      </c>
      <c r="T121" s="102" t="s">
        <v>150</v>
      </c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</row>
    <row r="122" s="2" customFormat="1" ht="22.8" customHeight="1">
      <c r="A122" s="38"/>
      <c r="B122" s="39"/>
      <c r="C122" s="107" t="s">
        <v>151</v>
      </c>
      <c r="D122" s="40"/>
      <c r="E122" s="40"/>
      <c r="F122" s="40"/>
      <c r="G122" s="40"/>
      <c r="H122" s="40"/>
      <c r="I122" s="40"/>
      <c r="J122" s="197">
        <f>BK122</f>
        <v>0</v>
      </c>
      <c r="K122" s="40"/>
      <c r="L122" s="44"/>
      <c r="M122" s="103"/>
      <c r="N122" s="198"/>
      <c r="O122" s="104"/>
      <c r="P122" s="199">
        <f>P123+P128+P147+P156+P165+P172</f>
        <v>0</v>
      </c>
      <c r="Q122" s="104"/>
      <c r="R122" s="199">
        <f>R123+R128+R147+R156+R165+R172</f>
        <v>0</v>
      </c>
      <c r="S122" s="104"/>
      <c r="T122" s="200">
        <f>T123+T128+T147+T156+T165+T172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72</v>
      </c>
      <c r="AU122" s="17" t="s">
        <v>121</v>
      </c>
      <c r="BK122" s="201">
        <f>BK123+BK128+BK147+BK156+BK165+BK172</f>
        <v>0</v>
      </c>
    </row>
    <row r="123" s="12" customFormat="1" ht="25.92" customHeight="1">
      <c r="A123" s="12"/>
      <c r="B123" s="202"/>
      <c r="C123" s="203"/>
      <c r="D123" s="204" t="s">
        <v>72</v>
      </c>
      <c r="E123" s="205" t="s">
        <v>1727</v>
      </c>
      <c r="F123" s="205" t="s">
        <v>1728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SUM(P124:P127)</f>
        <v>0</v>
      </c>
      <c r="Q123" s="210"/>
      <c r="R123" s="211">
        <f>SUM(R124:R127)</f>
        <v>0</v>
      </c>
      <c r="S123" s="210"/>
      <c r="T123" s="212">
        <f>SUM(T124:T127)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81</v>
      </c>
      <c r="AT123" s="214" t="s">
        <v>72</v>
      </c>
      <c r="AU123" s="214" t="s">
        <v>73</v>
      </c>
      <c r="AY123" s="213" t="s">
        <v>154</v>
      </c>
      <c r="BK123" s="215">
        <f>SUM(BK124:BK127)</f>
        <v>0</v>
      </c>
    </row>
    <row r="124" s="2" customFormat="1" ht="33" customHeight="1">
      <c r="A124" s="38"/>
      <c r="B124" s="39"/>
      <c r="C124" s="258" t="s">
        <v>81</v>
      </c>
      <c r="D124" s="258" t="s">
        <v>248</v>
      </c>
      <c r="E124" s="259" t="s">
        <v>1729</v>
      </c>
      <c r="F124" s="260" t="s">
        <v>1730</v>
      </c>
      <c r="G124" s="261" t="s">
        <v>649</v>
      </c>
      <c r="H124" s="262">
        <v>1</v>
      </c>
      <c r="I124" s="263"/>
      <c r="J124" s="264">
        <f>ROUND(I124*H124,2)</f>
        <v>0</v>
      </c>
      <c r="K124" s="260" t="s">
        <v>1</v>
      </c>
      <c r="L124" s="265"/>
      <c r="M124" s="266" t="s">
        <v>1</v>
      </c>
      <c r="N124" s="267" t="s">
        <v>38</v>
      </c>
      <c r="O124" s="91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9" t="s">
        <v>200</v>
      </c>
      <c r="AT124" s="229" t="s">
        <v>248</v>
      </c>
      <c r="AU124" s="229" t="s">
        <v>81</v>
      </c>
      <c r="AY124" s="17" t="s">
        <v>154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7" t="s">
        <v>81</v>
      </c>
      <c r="BK124" s="230">
        <f>ROUND(I124*H124,2)</f>
        <v>0</v>
      </c>
      <c r="BL124" s="17" t="s">
        <v>161</v>
      </c>
      <c r="BM124" s="229" t="s">
        <v>83</v>
      </c>
    </row>
    <row r="125" s="2" customFormat="1">
      <c r="A125" s="38"/>
      <c r="B125" s="39"/>
      <c r="C125" s="40"/>
      <c r="D125" s="231" t="s">
        <v>163</v>
      </c>
      <c r="E125" s="40"/>
      <c r="F125" s="232" t="s">
        <v>1730</v>
      </c>
      <c r="G125" s="40"/>
      <c r="H125" s="40"/>
      <c r="I125" s="233"/>
      <c r="J125" s="40"/>
      <c r="K125" s="40"/>
      <c r="L125" s="44"/>
      <c r="M125" s="234"/>
      <c r="N125" s="235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163</v>
      </c>
      <c r="AU125" s="17" t="s">
        <v>81</v>
      </c>
    </row>
    <row r="126" s="2" customFormat="1" ht="21.75" customHeight="1">
      <c r="A126" s="38"/>
      <c r="B126" s="39"/>
      <c r="C126" s="218" t="s">
        <v>83</v>
      </c>
      <c r="D126" s="218" t="s">
        <v>156</v>
      </c>
      <c r="E126" s="219" t="s">
        <v>1731</v>
      </c>
      <c r="F126" s="220" t="s">
        <v>1732</v>
      </c>
      <c r="G126" s="221" t="s">
        <v>649</v>
      </c>
      <c r="H126" s="222">
        <v>1</v>
      </c>
      <c r="I126" s="223"/>
      <c r="J126" s="224">
        <f>ROUND(I126*H126,2)</f>
        <v>0</v>
      </c>
      <c r="K126" s="220" t="s">
        <v>1</v>
      </c>
      <c r="L126" s="44"/>
      <c r="M126" s="225" t="s">
        <v>1</v>
      </c>
      <c r="N126" s="226" t="s">
        <v>38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161</v>
      </c>
      <c r="AT126" s="229" t="s">
        <v>156</v>
      </c>
      <c r="AU126" s="229" t="s">
        <v>81</v>
      </c>
      <c r="AY126" s="17" t="s">
        <v>154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81</v>
      </c>
      <c r="BK126" s="230">
        <f>ROUND(I126*H126,2)</f>
        <v>0</v>
      </c>
      <c r="BL126" s="17" t="s">
        <v>161</v>
      </c>
      <c r="BM126" s="229" t="s">
        <v>161</v>
      </c>
    </row>
    <row r="127" s="2" customFormat="1">
      <c r="A127" s="38"/>
      <c r="B127" s="39"/>
      <c r="C127" s="40"/>
      <c r="D127" s="231" t="s">
        <v>163</v>
      </c>
      <c r="E127" s="40"/>
      <c r="F127" s="232" t="s">
        <v>1732</v>
      </c>
      <c r="G127" s="40"/>
      <c r="H127" s="40"/>
      <c r="I127" s="233"/>
      <c r="J127" s="40"/>
      <c r="K127" s="40"/>
      <c r="L127" s="44"/>
      <c r="M127" s="234"/>
      <c r="N127" s="235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163</v>
      </c>
      <c r="AU127" s="17" t="s">
        <v>81</v>
      </c>
    </row>
    <row r="128" s="12" customFormat="1" ht="25.92" customHeight="1">
      <c r="A128" s="12"/>
      <c r="B128" s="202"/>
      <c r="C128" s="203"/>
      <c r="D128" s="204" t="s">
        <v>72</v>
      </c>
      <c r="E128" s="205" t="s">
        <v>1733</v>
      </c>
      <c r="F128" s="205" t="s">
        <v>1734</v>
      </c>
      <c r="G128" s="203"/>
      <c r="H128" s="203"/>
      <c r="I128" s="206"/>
      <c r="J128" s="207">
        <f>BK128</f>
        <v>0</v>
      </c>
      <c r="K128" s="203"/>
      <c r="L128" s="208"/>
      <c r="M128" s="209"/>
      <c r="N128" s="210"/>
      <c r="O128" s="210"/>
      <c r="P128" s="211">
        <f>SUM(P129:P146)</f>
        <v>0</v>
      </c>
      <c r="Q128" s="210"/>
      <c r="R128" s="211">
        <f>SUM(R129:R146)</f>
        <v>0</v>
      </c>
      <c r="S128" s="210"/>
      <c r="T128" s="212">
        <f>SUM(T129:T146)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81</v>
      </c>
      <c r="AT128" s="214" t="s">
        <v>72</v>
      </c>
      <c r="AU128" s="214" t="s">
        <v>73</v>
      </c>
      <c r="AY128" s="213" t="s">
        <v>154</v>
      </c>
      <c r="BK128" s="215">
        <f>SUM(BK129:BK146)</f>
        <v>0</v>
      </c>
    </row>
    <row r="129" s="2" customFormat="1" ht="24.15" customHeight="1">
      <c r="A129" s="38"/>
      <c r="B129" s="39"/>
      <c r="C129" s="218" t="s">
        <v>169</v>
      </c>
      <c r="D129" s="218" t="s">
        <v>156</v>
      </c>
      <c r="E129" s="219" t="s">
        <v>1735</v>
      </c>
      <c r="F129" s="220" t="s">
        <v>1736</v>
      </c>
      <c r="G129" s="221" t="s">
        <v>649</v>
      </c>
      <c r="H129" s="222">
        <v>2</v>
      </c>
      <c r="I129" s="223"/>
      <c r="J129" s="224">
        <f>ROUND(I129*H129,2)</f>
        <v>0</v>
      </c>
      <c r="K129" s="220" t="s">
        <v>1</v>
      </c>
      <c r="L129" s="44"/>
      <c r="M129" s="225" t="s">
        <v>1</v>
      </c>
      <c r="N129" s="226" t="s">
        <v>38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161</v>
      </c>
      <c r="AT129" s="229" t="s">
        <v>156</v>
      </c>
      <c r="AU129" s="229" t="s">
        <v>81</v>
      </c>
      <c r="AY129" s="17" t="s">
        <v>154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81</v>
      </c>
      <c r="BK129" s="230">
        <f>ROUND(I129*H129,2)</f>
        <v>0</v>
      </c>
      <c r="BL129" s="17" t="s">
        <v>161</v>
      </c>
      <c r="BM129" s="229" t="s">
        <v>188</v>
      </c>
    </row>
    <row r="130" s="2" customFormat="1">
      <c r="A130" s="38"/>
      <c r="B130" s="39"/>
      <c r="C130" s="40"/>
      <c r="D130" s="231" t="s">
        <v>163</v>
      </c>
      <c r="E130" s="40"/>
      <c r="F130" s="232" t="s">
        <v>1736</v>
      </c>
      <c r="G130" s="40"/>
      <c r="H130" s="40"/>
      <c r="I130" s="233"/>
      <c r="J130" s="40"/>
      <c r="K130" s="40"/>
      <c r="L130" s="44"/>
      <c r="M130" s="234"/>
      <c r="N130" s="235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163</v>
      </c>
      <c r="AU130" s="17" t="s">
        <v>81</v>
      </c>
    </row>
    <row r="131" s="2" customFormat="1" ht="24.15" customHeight="1">
      <c r="A131" s="38"/>
      <c r="B131" s="39"/>
      <c r="C131" s="218" t="s">
        <v>161</v>
      </c>
      <c r="D131" s="218" t="s">
        <v>156</v>
      </c>
      <c r="E131" s="219" t="s">
        <v>1737</v>
      </c>
      <c r="F131" s="220" t="s">
        <v>1738</v>
      </c>
      <c r="G131" s="221" t="s">
        <v>649</v>
      </c>
      <c r="H131" s="222">
        <v>9</v>
      </c>
      <c r="I131" s="223"/>
      <c r="J131" s="224">
        <f>ROUND(I131*H131,2)</f>
        <v>0</v>
      </c>
      <c r="K131" s="220" t="s">
        <v>1</v>
      </c>
      <c r="L131" s="44"/>
      <c r="M131" s="225" t="s">
        <v>1</v>
      </c>
      <c r="N131" s="226" t="s">
        <v>38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161</v>
      </c>
      <c r="AT131" s="229" t="s">
        <v>156</v>
      </c>
      <c r="AU131" s="229" t="s">
        <v>81</v>
      </c>
      <c r="AY131" s="17" t="s">
        <v>154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81</v>
      </c>
      <c r="BK131" s="230">
        <f>ROUND(I131*H131,2)</f>
        <v>0</v>
      </c>
      <c r="BL131" s="17" t="s">
        <v>161</v>
      </c>
      <c r="BM131" s="229" t="s">
        <v>200</v>
      </c>
    </row>
    <row r="132" s="2" customFormat="1">
      <c r="A132" s="38"/>
      <c r="B132" s="39"/>
      <c r="C132" s="40"/>
      <c r="D132" s="231" t="s">
        <v>163</v>
      </c>
      <c r="E132" s="40"/>
      <c r="F132" s="232" t="s">
        <v>1738</v>
      </c>
      <c r="G132" s="40"/>
      <c r="H132" s="40"/>
      <c r="I132" s="233"/>
      <c r="J132" s="40"/>
      <c r="K132" s="40"/>
      <c r="L132" s="44"/>
      <c r="M132" s="234"/>
      <c r="N132" s="235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163</v>
      </c>
      <c r="AU132" s="17" t="s">
        <v>81</v>
      </c>
    </row>
    <row r="133" s="2" customFormat="1" ht="24.15" customHeight="1">
      <c r="A133" s="38"/>
      <c r="B133" s="39"/>
      <c r="C133" s="218" t="s">
        <v>180</v>
      </c>
      <c r="D133" s="218" t="s">
        <v>156</v>
      </c>
      <c r="E133" s="219" t="s">
        <v>1739</v>
      </c>
      <c r="F133" s="220" t="s">
        <v>1740</v>
      </c>
      <c r="G133" s="221" t="s">
        <v>649</v>
      </c>
      <c r="H133" s="222">
        <v>1</v>
      </c>
      <c r="I133" s="223"/>
      <c r="J133" s="224">
        <f>ROUND(I133*H133,2)</f>
        <v>0</v>
      </c>
      <c r="K133" s="220" t="s">
        <v>1</v>
      </c>
      <c r="L133" s="44"/>
      <c r="M133" s="225" t="s">
        <v>1</v>
      </c>
      <c r="N133" s="226" t="s">
        <v>38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161</v>
      </c>
      <c r="AT133" s="229" t="s">
        <v>156</v>
      </c>
      <c r="AU133" s="229" t="s">
        <v>81</v>
      </c>
      <c r="AY133" s="17" t="s">
        <v>154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81</v>
      </c>
      <c r="BK133" s="230">
        <f>ROUND(I133*H133,2)</f>
        <v>0</v>
      </c>
      <c r="BL133" s="17" t="s">
        <v>161</v>
      </c>
      <c r="BM133" s="229" t="s">
        <v>108</v>
      </c>
    </row>
    <row r="134" s="2" customFormat="1">
      <c r="A134" s="38"/>
      <c r="B134" s="39"/>
      <c r="C134" s="40"/>
      <c r="D134" s="231" t="s">
        <v>163</v>
      </c>
      <c r="E134" s="40"/>
      <c r="F134" s="232" t="s">
        <v>1740</v>
      </c>
      <c r="G134" s="40"/>
      <c r="H134" s="40"/>
      <c r="I134" s="233"/>
      <c r="J134" s="40"/>
      <c r="K134" s="40"/>
      <c r="L134" s="44"/>
      <c r="M134" s="234"/>
      <c r="N134" s="235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163</v>
      </c>
      <c r="AU134" s="17" t="s">
        <v>81</v>
      </c>
    </row>
    <row r="135" s="2" customFormat="1" ht="24.15" customHeight="1">
      <c r="A135" s="38"/>
      <c r="B135" s="39"/>
      <c r="C135" s="258" t="s">
        <v>188</v>
      </c>
      <c r="D135" s="258" t="s">
        <v>248</v>
      </c>
      <c r="E135" s="259" t="s">
        <v>1741</v>
      </c>
      <c r="F135" s="260" t="s">
        <v>1742</v>
      </c>
      <c r="G135" s="261" t="s">
        <v>649</v>
      </c>
      <c r="H135" s="262">
        <v>2</v>
      </c>
      <c r="I135" s="263"/>
      <c r="J135" s="264">
        <f>ROUND(I135*H135,2)</f>
        <v>0</v>
      </c>
      <c r="K135" s="260" t="s">
        <v>1</v>
      </c>
      <c r="L135" s="265"/>
      <c r="M135" s="266" t="s">
        <v>1</v>
      </c>
      <c r="N135" s="267" t="s">
        <v>38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200</v>
      </c>
      <c r="AT135" s="229" t="s">
        <v>248</v>
      </c>
      <c r="AU135" s="229" t="s">
        <v>81</v>
      </c>
      <c r="AY135" s="17" t="s">
        <v>154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81</v>
      </c>
      <c r="BK135" s="230">
        <f>ROUND(I135*H135,2)</f>
        <v>0</v>
      </c>
      <c r="BL135" s="17" t="s">
        <v>161</v>
      </c>
      <c r="BM135" s="229" t="s">
        <v>8</v>
      </c>
    </row>
    <row r="136" s="2" customFormat="1">
      <c r="A136" s="38"/>
      <c r="B136" s="39"/>
      <c r="C136" s="40"/>
      <c r="D136" s="231" t="s">
        <v>163</v>
      </c>
      <c r="E136" s="40"/>
      <c r="F136" s="232" t="s">
        <v>1742</v>
      </c>
      <c r="G136" s="40"/>
      <c r="H136" s="40"/>
      <c r="I136" s="233"/>
      <c r="J136" s="40"/>
      <c r="K136" s="40"/>
      <c r="L136" s="44"/>
      <c r="M136" s="234"/>
      <c r="N136" s="23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163</v>
      </c>
      <c r="AU136" s="17" t="s">
        <v>81</v>
      </c>
    </row>
    <row r="137" s="2" customFormat="1" ht="37.8" customHeight="1">
      <c r="A137" s="38"/>
      <c r="B137" s="39"/>
      <c r="C137" s="258" t="s">
        <v>194</v>
      </c>
      <c r="D137" s="258" t="s">
        <v>248</v>
      </c>
      <c r="E137" s="259" t="s">
        <v>1743</v>
      </c>
      <c r="F137" s="260" t="s">
        <v>1744</v>
      </c>
      <c r="G137" s="261" t="s">
        <v>649</v>
      </c>
      <c r="H137" s="262">
        <v>2</v>
      </c>
      <c r="I137" s="263"/>
      <c r="J137" s="264">
        <f>ROUND(I137*H137,2)</f>
        <v>0</v>
      </c>
      <c r="K137" s="260" t="s">
        <v>1</v>
      </c>
      <c r="L137" s="265"/>
      <c r="M137" s="266" t="s">
        <v>1</v>
      </c>
      <c r="N137" s="267" t="s">
        <v>38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200</v>
      </c>
      <c r="AT137" s="229" t="s">
        <v>248</v>
      </c>
      <c r="AU137" s="229" t="s">
        <v>81</v>
      </c>
      <c r="AY137" s="17" t="s">
        <v>154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81</v>
      </c>
      <c r="BK137" s="230">
        <f>ROUND(I137*H137,2)</f>
        <v>0</v>
      </c>
      <c r="BL137" s="17" t="s">
        <v>161</v>
      </c>
      <c r="BM137" s="229" t="s">
        <v>236</v>
      </c>
    </row>
    <row r="138" s="2" customFormat="1">
      <c r="A138" s="38"/>
      <c r="B138" s="39"/>
      <c r="C138" s="40"/>
      <c r="D138" s="231" t="s">
        <v>163</v>
      </c>
      <c r="E138" s="40"/>
      <c r="F138" s="232" t="s">
        <v>1744</v>
      </c>
      <c r="G138" s="40"/>
      <c r="H138" s="40"/>
      <c r="I138" s="233"/>
      <c r="J138" s="40"/>
      <c r="K138" s="40"/>
      <c r="L138" s="44"/>
      <c r="M138" s="234"/>
      <c r="N138" s="235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163</v>
      </c>
      <c r="AU138" s="17" t="s">
        <v>81</v>
      </c>
    </row>
    <row r="139" s="2" customFormat="1" ht="37.8" customHeight="1">
      <c r="A139" s="38"/>
      <c r="B139" s="39"/>
      <c r="C139" s="258" t="s">
        <v>200</v>
      </c>
      <c r="D139" s="258" t="s">
        <v>248</v>
      </c>
      <c r="E139" s="259" t="s">
        <v>1745</v>
      </c>
      <c r="F139" s="260" t="s">
        <v>1746</v>
      </c>
      <c r="G139" s="261" t="s">
        <v>649</v>
      </c>
      <c r="H139" s="262">
        <v>1</v>
      </c>
      <c r="I139" s="263"/>
      <c r="J139" s="264">
        <f>ROUND(I139*H139,2)</f>
        <v>0</v>
      </c>
      <c r="K139" s="260" t="s">
        <v>1</v>
      </c>
      <c r="L139" s="265"/>
      <c r="M139" s="266" t="s">
        <v>1</v>
      </c>
      <c r="N139" s="267" t="s">
        <v>38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200</v>
      </c>
      <c r="AT139" s="229" t="s">
        <v>248</v>
      </c>
      <c r="AU139" s="229" t="s">
        <v>81</v>
      </c>
      <c r="AY139" s="17" t="s">
        <v>154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81</v>
      </c>
      <c r="BK139" s="230">
        <f>ROUND(I139*H139,2)</f>
        <v>0</v>
      </c>
      <c r="BL139" s="17" t="s">
        <v>161</v>
      </c>
      <c r="BM139" s="229" t="s">
        <v>247</v>
      </c>
    </row>
    <row r="140" s="2" customFormat="1">
      <c r="A140" s="38"/>
      <c r="B140" s="39"/>
      <c r="C140" s="40"/>
      <c r="D140" s="231" t="s">
        <v>163</v>
      </c>
      <c r="E140" s="40"/>
      <c r="F140" s="232" t="s">
        <v>1746</v>
      </c>
      <c r="G140" s="40"/>
      <c r="H140" s="40"/>
      <c r="I140" s="233"/>
      <c r="J140" s="40"/>
      <c r="K140" s="40"/>
      <c r="L140" s="44"/>
      <c r="M140" s="234"/>
      <c r="N140" s="235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163</v>
      </c>
      <c r="AU140" s="17" t="s">
        <v>81</v>
      </c>
    </row>
    <row r="141" s="2" customFormat="1" ht="24.15" customHeight="1">
      <c r="A141" s="38"/>
      <c r="B141" s="39"/>
      <c r="C141" s="258" t="s">
        <v>207</v>
      </c>
      <c r="D141" s="258" t="s">
        <v>248</v>
      </c>
      <c r="E141" s="259" t="s">
        <v>1747</v>
      </c>
      <c r="F141" s="260" t="s">
        <v>1748</v>
      </c>
      <c r="G141" s="261" t="s">
        <v>649</v>
      </c>
      <c r="H141" s="262">
        <v>1</v>
      </c>
      <c r="I141" s="263"/>
      <c r="J141" s="264">
        <f>ROUND(I141*H141,2)</f>
        <v>0</v>
      </c>
      <c r="K141" s="260" t="s">
        <v>1</v>
      </c>
      <c r="L141" s="265"/>
      <c r="M141" s="266" t="s">
        <v>1</v>
      </c>
      <c r="N141" s="267" t="s">
        <v>38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200</v>
      </c>
      <c r="AT141" s="229" t="s">
        <v>248</v>
      </c>
      <c r="AU141" s="229" t="s">
        <v>81</v>
      </c>
      <c r="AY141" s="17" t="s">
        <v>154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81</v>
      </c>
      <c r="BK141" s="230">
        <f>ROUND(I141*H141,2)</f>
        <v>0</v>
      </c>
      <c r="BL141" s="17" t="s">
        <v>161</v>
      </c>
      <c r="BM141" s="229" t="s">
        <v>258</v>
      </c>
    </row>
    <row r="142" s="2" customFormat="1">
      <c r="A142" s="38"/>
      <c r="B142" s="39"/>
      <c r="C142" s="40"/>
      <c r="D142" s="231" t="s">
        <v>163</v>
      </c>
      <c r="E142" s="40"/>
      <c r="F142" s="232" t="s">
        <v>1748</v>
      </c>
      <c r="G142" s="40"/>
      <c r="H142" s="40"/>
      <c r="I142" s="233"/>
      <c r="J142" s="40"/>
      <c r="K142" s="40"/>
      <c r="L142" s="44"/>
      <c r="M142" s="234"/>
      <c r="N142" s="235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163</v>
      </c>
      <c r="AU142" s="17" t="s">
        <v>81</v>
      </c>
    </row>
    <row r="143" s="2" customFormat="1" ht="16.5" customHeight="1">
      <c r="A143" s="38"/>
      <c r="B143" s="39"/>
      <c r="C143" s="218" t="s">
        <v>108</v>
      </c>
      <c r="D143" s="218" t="s">
        <v>156</v>
      </c>
      <c r="E143" s="219" t="s">
        <v>647</v>
      </c>
      <c r="F143" s="220" t="s">
        <v>1749</v>
      </c>
      <c r="G143" s="221" t="s">
        <v>649</v>
      </c>
      <c r="H143" s="222">
        <v>3</v>
      </c>
      <c r="I143" s="223"/>
      <c r="J143" s="224">
        <f>ROUND(I143*H143,2)</f>
        <v>0</v>
      </c>
      <c r="K143" s="220" t="s">
        <v>1</v>
      </c>
      <c r="L143" s="44"/>
      <c r="M143" s="225" t="s">
        <v>1</v>
      </c>
      <c r="N143" s="226" t="s">
        <v>38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161</v>
      </c>
      <c r="AT143" s="229" t="s">
        <v>156</v>
      </c>
      <c r="AU143" s="229" t="s">
        <v>81</v>
      </c>
      <c r="AY143" s="17" t="s">
        <v>154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81</v>
      </c>
      <c r="BK143" s="230">
        <f>ROUND(I143*H143,2)</f>
        <v>0</v>
      </c>
      <c r="BL143" s="17" t="s">
        <v>161</v>
      </c>
      <c r="BM143" s="229" t="s">
        <v>267</v>
      </c>
    </row>
    <row r="144" s="2" customFormat="1">
      <c r="A144" s="38"/>
      <c r="B144" s="39"/>
      <c r="C144" s="40"/>
      <c r="D144" s="231" t="s">
        <v>163</v>
      </c>
      <c r="E144" s="40"/>
      <c r="F144" s="232" t="s">
        <v>1749</v>
      </c>
      <c r="G144" s="40"/>
      <c r="H144" s="40"/>
      <c r="I144" s="233"/>
      <c r="J144" s="40"/>
      <c r="K144" s="40"/>
      <c r="L144" s="44"/>
      <c r="M144" s="234"/>
      <c r="N144" s="235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163</v>
      </c>
      <c r="AU144" s="17" t="s">
        <v>81</v>
      </c>
    </row>
    <row r="145" s="2" customFormat="1" ht="16.5" customHeight="1">
      <c r="A145" s="38"/>
      <c r="B145" s="39"/>
      <c r="C145" s="218" t="s">
        <v>111</v>
      </c>
      <c r="D145" s="218" t="s">
        <v>156</v>
      </c>
      <c r="E145" s="219" t="s">
        <v>1750</v>
      </c>
      <c r="F145" s="220" t="s">
        <v>1751</v>
      </c>
      <c r="G145" s="221" t="s">
        <v>649</v>
      </c>
      <c r="H145" s="222">
        <v>3</v>
      </c>
      <c r="I145" s="223"/>
      <c r="J145" s="224">
        <f>ROUND(I145*H145,2)</f>
        <v>0</v>
      </c>
      <c r="K145" s="220" t="s">
        <v>1</v>
      </c>
      <c r="L145" s="44"/>
      <c r="M145" s="225" t="s">
        <v>1</v>
      </c>
      <c r="N145" s="226" t="s">
        <v>38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161</v>
      </c>
      <c r="AT145" s="229" t="s">
        <v>156</v>
      </c>
      <c r="AU145" s="229" t="s">
        <v>81</v>
      </c>
      <c r="AY145" s="17" t="s">
        <v>154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81</v>
      </c>
      <c r="BK145" s="230">
        <f>ROUND(I145*H145,2)</f>
        <v>0</v>
      </c>
      <c r="BL145" s="17" t="s">
        <v>161</v>
      </c>
      <c r="BM145" s="229" t="s">
        <v>277</v>
      </c>
    </row>
    <row r="146" s="2" customFormat="1">
      <c r="A146" s="38"/>
      <c r="B146" s="39"/>
      <c r="C146" s="40"/>
      <c r="D146" s="231" t="s">
        <v>163</v>
      </c>
      <c r="E146" s="40"/>
      <c r="F146" s="232" t="s">
        <v>1751</v>
      </c>
      <c r="G146" s="40"/>
      <c r="H146" s="40"/>
      <c r="I146" s="233"/>
      <c r="J146" s="40"/>
      <c r="K146" s="40"/>
      <c r="L146" s="44"/>
      <c r="M146" s="234"/>
      <c r="N146" s="235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163</v>
      </c>
      <c r="AU146" s="17" t="s">
        <v>81</v>
      </c>
    </row>
    <row r="147" s="12" customFormat="1" ht="25.92" customHeight="1">
      <c r="A147" s="12"/>
      <c r="B147" s="202"/>
      <c r="C147" s="203"/>
      <c r="D147" s="204" t="s">
        <v>72</v>
      </c>
      <c r="E147" s="205" t="s">
        <v>1752</v>
      </c>
      <c r="F147" s="205" t="s">
        <v>1753</v>
      </c>
      <c r="G147" s="203"/>
      <c r="H147" s="203"/>
      <c r="I147" s="206"/>
      <c r="J147" s="207">
        <f>BK147</f>
        <v>0</v>
      </c>
      <c r="K147" s="203"/>
      <c r="L147" s="208"/>
      <c r="M147" s="209"/>
      <c r="N147" s="210"/>
      <c r="O147" s="210"/>
      <c r="P147" s="211">
        <f>SUM(P148:P155)</f>
        <v>0</v>
      </c>
      <c r="Q147" s="210"/>
      <c r="R147" s="211">
        <f>SUM(R148:R155)</f>
        <v>0</v>
      </c>
      <c r="S147" s="210"/>
      <c r="T147" s="212">
        <f>SUM(T148:T155)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3" t="s">
        <v>81</v>
      </c>
      <c r="AT147" s="214" t="s">
        <v>72</v>
      </c>
      <c r="AU147" s="214" t="s">
        <v>73</v>
      </c>
      <c r="AY147" s="213" t="s">
        <v>154</v>
      </c>
      <c r="BK147" s="215">
        <f>SUM(BK148:BK155)</f>
        <v>0</v>
      </c>
    </row>
    <row r="148" s="2" customFormat="1" ht="21.75" customHeight="1">
      <c r="A148" s="38"/>
      <c r="B148" s="39"/>
      <c r="C148" s="258" t="s">
        <v>8</v>
      </c>
      <c r="D148" s="258" t="s">
        <v>248</v>
      </c>
      <c r="E148" s="259" t="s">
        <v>1754</v>
      </c>
      <c r="F148" s="260" t="s">
        <v>1755</v>
      </c>
      <c r="G148" s="261" t="s">
        <v>649</v>
      </c>
      <c r="H148" s="262">
        <v>40</v>
      </c>
      <c r="I148" s="263"/>
      <c r="J148" s="264">
        <f>ROUND(I148*H148,2)</f>
        <v>0</v>
      </c>
      <c r="K148" s="260" t="s">
        <v>1</v>
      </c>
      <c r="L148" s="265"/>
      <c r="M148" s="266" t="s">
        <v>1</v>
      </c>
      <c r="N148" s="267" t="s">
        <v>38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200</v>
      </c>
      <c r="AT148" s="229" t="s">
        <v>248</v>
      </c>
      <c r="AU148" s="229" t="s">
        <v>81</v>
      </c>
      <c r="AY148" s="17" t="s">
        <v>154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81</v>
      </c>
      <c r="BK148" s="230">
        <f>ROUND(I148*H148,2)</f>
        <v>0</v>
      </c>
      <c r="BL148" s="17" t="s">
        <v>161</v>
      </c>
      <c r="BM148" s="229" t="s">
        <v>288</v>
      </c>
    </row>
    <row r="149" s="2" customFormat="1">
      <c r="A149" s="38"/>
      <c r="B149" s="39"/>
      <c r="C149" s="40"/>
      <c r="D149" s="231" t="s">
        <v>163</v>
      </c>
      <c r="E149" s="40"/>
      <c r="F149" s="232" t="s">
        <v>1755</v>
      </c>
      <c r="G149" s="40"/>
      <c r="H149" s="40"/>
      <c r="I149" s="233"/>
      <c r="J149" s="40"/>
      <c r="K149" s="40"/>
      <c r="L149" s="44"/>
      <c r="M149" s="234"/>
      <c r="N149" s="235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163</v>
      </c>
      <c r="AU149" s="17" t="s">
        <v>81</v>
      </c>
    </row>
    <row r="150" s="2" customFormat="1">
      <c r="A150" s="38"/>
      <c r="B150" s="39"/>
      <c r="C150" s="258" t="s">
        <v>231</v>
      </c>
      <c r="D150" s="258" t="s">
        <v>248</v>
      </c>
      <c r="E150" s="259" t="s">
        <v>1756</v>
      </c>
      <c r="F150" s="260" t="s">
        <v>1757</v>
      </c>
      <c r="G150" s="261" t="s">
        <v>1141</v>
      </c>
      <c r="H150" s="262">
        <v>0.12</v>
      </c>
      <c r="I150" s="263"/>
      <c r="J150" s="264">
        <f>ROUND(I150*H150,2)</f>
        <v>0</v>
      </c>
      <c r="K150" s="260" t="s">
        <v>1</v>
      </c>
      <c r="L150" s="265"/>
      <c r="M150" s="266" t="s">
        <v>1</v>
      </c>
      <c r="N150" s="267" t="s">
        <v>38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200</v>
      </c>
      <c r="AT150" s="229" t="s">
        <v>248</v>
      </c>
      <c r="AU150" s="229" t="s">
        <v>81</v>
      </c>
      <c r="AY150" s="17" t="s">
        <v>154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81</v>
      </c>
      <c r="BK150" s="230">
        <f>ROUND(I150*H150,2)</f>
        <v>0</v>
      </c>
      <c r="BL150" s="17" t="s">
        <v>161</v>
      </c>
      <c r="BM150" s="229" t="s">
        <v>300</v>
      </c>
    </row>
    <row r="151" s="2" customFormat="1">
      <c r="A151" s="38"/>
      <c r="B151" s="39"/>
      <c r="C151" s="40"/>
      <c r="D151" s="231" t="s">
        <v>163</v>
      </c>
      <c r="E151" s="40"/>
      <c r="F151" s="232" t="s">
        <v>1757</v>
      </c>
      <c r="G151" s="40"/>
      <c r="H151" s="40"/>
      <c r="I151" s="233"/>
      <c r="J151" s="40"/>
      <c r="K151" s="40"/>
      <c r="L151" s="44"/>
      <c r="M151" s="234"/>
      <c r="N151" s="235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163</v>
      </c>
      <c r="AU151" s="17" t="s">
        <v>81</v>
      </c>
    </row>
    <row r="152" s="2" customFormat="1" ht="24.15" customHeight="1">
      <c r="A152" s="38"/>
      <c r="B152" s="39"/>
      <c r="C152" s="258" t="s">
        <v>236</v>
      </c>
      <c r="D152" s="258" t="s">
        <v>248</v>
      </c>
      <c r="E152" s="259" t="s">
        <v>1758</v>
      </c>
      <c r="F152" s="260" t="s">
        <v>1759</v>
      </c>
      <c r="G152" s="261" t="s">
        <v>1141</v>
      </c>
      <c r="H152" s="262">
        <v>0.23999999999999999</v>
      </c>
      <c r="I152" s="263"/>
      <c r="J152" s="264">
        <f>ROUND(I152*H152,2)</f>
        <v>0</v>
      </c>
      <c r="K152" s="260" t="s">
        <v>1</v>
      </c>
      <c r="L152" s="265"/>
      <c r="M152" s="266" t="s">
        <v>1</v>
      </c>
      <c r="N152" s="267" t="s">
        <v>38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200</v>
      </c>
      <c r="AT152" s="229" t="s">
        <v>248</v>
      </c>
      <c r="AU152" s="229" t="s">
        <v>81</v>
      </c>
      <c r="AY152" s="17" t="s">
        <v>154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81</v>
      </c>
      <c r="BK152" s="230">
        <f>ROUND(I152*H152,2)</f>
        <v>0</v>
      </c>
      <c r="BL152" s="17" t="s">
        <v>161</v>
      </c>
      <c r="BM152" s="229" t="s">
        <v>310</v>
      </c>
    </row>
    <row r="153" s="2" customFormat="1">
      <c r="A153" s="38"/>
      <c r="B153" s="39"/>
      <c r="C153" s="40"/>
      <c r="D153" s="231" t="s">
        <v>163</v>
      </c>
      <c r="E153" s="40"/>
      <c r="F153" s="232" t="s">
        <v>1759</v>
      </c>
      <c r="G153" s="40"/>
      <c r="H153" s="40"/>
      <c r="I153" s="233"/>
      <c r="J153" s="40"/>
      <c r="K153" s="40"/>
      <c r="L153" s="44"/>
      <c r="M153" s="234"/>
      <c r="N153" s="235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163</v>
      </c>
      <c r="AU153" s="17" t="s">
        <v>81</v>
      </c>
    </row>
    <row r="154" s="2" customFormat="1" ht="24.15" customHeight="1">
      <c r="A154" s="38"/>
      <c r="B154" s="39"/>
      <c r="C154" s="258" t="s">
        <v>241</v>
      </c>
      <c r="D154" s="258" t="s">
        <v>248</v>
      </c>
      <c r="E154" s="259" t="s">
        <v>1760</v>
      </c>
      <c r="F154" s="260" t="s">
        <v>1761</v>
      </c>
      <c r="G154" s="261" t="s">
        <v>1141</v>
      </c>
      <c r="H154" s="262">
        <v>0.12</v>
      </c>
      <c r="I154" s="263"/>
      <c r="J154" s="264">
        <f>ROUND(I154*H154,2)</f>
        <v>0</v>
      </c>
      <c r="K154" s="260" t="s">
        <v>1</v>
      </c>
      <c r="L154" s="265"/>
      <c r="M154" s="266" t="s">
        <v>1</v>
      </c>
      <c r="N154" s="267" t="s">
        <v>38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200</v>
      </c>
      <c r="AT154" s="229" t="s">
        <v>248</v>
      </c>
      <c r="AU154" s="229" t="s">
        <v>81</v>
      </c>
      <c r="AY154" s="17" t="s">
        <v>154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81</v>
      </c>
      <c r="BK154" s="230">
        <f>ROUND(I154*H154,2)</f>
        <v>0</v>
      </c>
      <c r="BL154" s="17" t="s">
        <v>161</v>
      </c>
      <c r="BM154" s="229" t="s">
        <v>322</v>
      </c>
    </row>
    <row r="155" s="2" customFormat="1">
      <c r="A155" s="38"/>
      <c r="B155" s="39"/>
      <c r="C155" s="40"/>
      <c r="D155" s="231" t="s">
        <v>163</v>
      </c>
      <c r="E155" s="40"/>
      <c r="F155" s="232" t="s">
        <v>1761</v>
      </c>
      <c r="G155" s="40"/>
      <c r="H155" s="40"/>
      <c r="I155" s="233"/>
      <c r="J155" s="40"/>
      <c r="K155" s="40"/>
      <c r="L155" s="44"/>
      <c r="M155" s="234"/>
      <c r="N155" s="235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163</v>
      </c>
      <c r="AU155" s="17" t="s">
        <v>81</v>
      </c>
    </row>
    <row r="156" s="12" customFormat="1" ht="25.92" customHeight="1">
      <c r="A156" s="12"/>
      <c r="B156" s="202"/>
      <c r="C156" s="203"/>
      <c r="D156" s="204" t="s">
        <v>72</v>
      </c>
      <c r="E156" s="205" t="s">
        <v>1762</v>
      </c>
      <c r="F156" s="205" t="s">
        <v>1763</v>
      </c>
      <c r="G156" s="203"/>
      <c r="H156" s="203"/>
      <c r="I156" s="206"/>
      <c r="J156" s="207">
        <f>BK156</f>
        <v>0</v>
      </c>
      <c r="K156" s="203"/>
      <c r="L156" s="208"/>
      <c r="M156" s="209"/>
      <c r="N156" s="210"/>
      <c r="O156" s="210"/>
      <c r="P156" s="211">
        <f>SUM(P157:P164)</f>
        <v>0</v>
      </c>
      <c r="Q156" s="210"/>
      <c r="R156" s="211">
        <f>SUM(R157:R164)</f>
        <v>0</v>
      </c>
      <c r="S156" s="210"/>
      <c r="T156" s="212">
        <f>SUM(T157:T164)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3" t="s">
        <v>81</v>
      </c>
      <c r="AT156" s="214" t="s">
        <v>72</v>
      </c>
      <c r="AU156" s="214" t="s">
        <v>73</v>
      </c>
      <c r="AY156" s="213" t="s">
        <v>154</v>
      </c>
      <c r="BK156" s="215">
        <f>SUM(BK157:BK164)</f>
        <v>0</v>
      </c>
    </row>
    <row r="157" s="2" customFormat="1" ht="16.5" customHeight="1">
      <c r="A157" s="38"/>
      <c r="B157" s="39"/>
      <c r="C157" s="258" t="s">
        <v>247</v>
      </c>
      <c r="D157" s="258" t="s">
        <v>248</v>
      </c>
      <c r="E157" s="259" t="s">
        <v>1764</v>
      </c>
      <c r="F157" s="260" t="s">
        <v>1765</v>
      </c>
      <c r="G157" s="261" t="s">
        <v>649</v>
      </c>
      <c r="H157" s="262">
        <v>3</v>
      </c>
      <c r="I157" s="263"/>
      <c r="J157" s="264">
        <f>ROUND(I157*H157,2)</f>
        <v>0</v>
      </c>
      <c r="K157" s="260" t="s">
        <v>1</v>
      </c>
      <c r="L157" s="265"/>
      <c r="M157" s="266" t="s">
        <v>1</v>
      </c>
      <c r="N157" s="267" t="s">
        <v>38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200</v>
      </c>
      <c r="AT157" s="229" t="s">
        <v>248</v>
      </c>
      <c r="AU157" s="229" t="s">
        <v>81</v>
      </c>
      <c r="AY157" s="17" t="s">
        <v>154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81</v>
      </c>
      <c r="BK157" s="230">
        <f>ROUND(I157*H157,2)</f>
        <v>0</v>
      </c>
      <c r="BL157" s="17" t="s">
        <v>161</v>
      </c>
      <c r="BM157" s="229" t="s">
        <v>335</v>
      </c>
    </row>
    <row r="158" s="2" customFormat="1">
      <c r="A158" s="38"/>
      <c r="B158" s="39"/>
      <c r="C158" s="40"/>
      <c r="D158" s="231" t="s">
        <v>163</v>
      </c>
      <c r="E158" s="40"/>
      <c r="F158" s="232" t="s">
        <v>1765</v>
      </c>
      <c r="G158" s="40"/>
      <c r="H158" s="40"/>
      <c r="I158" s="233"/>
      <c r="J158" s="40"/>
      <c r="K158" s="40"/>
      <c r="L158" s="44"/>
      <c r="M158" s="234"/>
      <c r="N158" s="235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163</v>
      </c>
      <c r="AU158" s="17" t="s">
        <v>81</v>
      </c>
    </row>
    <row r="159" s="2" customFormat="1" ht="16.5" customHeight="1">
      <c r="A159" s="38"/>
      <c r="B159" s="39"/>
      <c r="C159" s="258" t="s">
        <v>252</v>
      </c>
      <c r="D159" s="258" t="s">
        <v>248</v>
      </c>
      <c r="E159" s="259" t="s">
        <v>1182</v>
      </c>
      <c r="F159" s="260" t="s">
        <v>1183</v>
      </c>
      <c r="G159" s="261" t="s">
        <v>649</v>
      </c>
      <c r="H159" s="262">
        <v>20</v>
      </c>
      <c r="I159" s="263"/>
      <c r="J159" s="264">
        <f>ROUND(I159*H159,2)</f>
        <v>0</v>
      </c>
      <c r="K159" s="260" t="s">
        <v>1</v>
      </c>
      <c r="L159" s="265"/>
      <c r="M159" s="266" t="s">
        <v>1</v>
      </c>
      <c r="N159" s="267" t="s">
        <v>38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200</v>
      </c>
      <c r="AT159" s="229" t="s">
        <v>248</v>
      </c>
      <c r="AU159" s="229" t="s">
        <v>81</v>
      </c>
      <c r="AY159" s="17" t="s">
        <v>154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81</v>
      </c>
      <c r="BK159" s="230">
        <f>ROUND(I159*H159,2)</f>
        <v>0</v>
      </c>
      <c r="BL159" s="17" t="s">
        <v>161</v>
      </c>
      <c r="BM159" s="229" t="s">
        <v>345</v>
      </c>
    </row>
    <row r="160" s="2" customFormat="1">
      <c r="A160" s="38"/>
      <c r="B160" s="39"/>
      <c r="C160" s="40"/>
      <c r="D160" s="231" t="s">
        <v>163</v>
      </c>
      <c r="E160" s="40"/>
      <c r="F160" s="232" t="s">
        <v>1183</v>
      </c>
      <c r="G160" s="40"/>
      <c r="H160" s="40"/>
      <c r="I160" s="233"/>
      <c r="J160" s="40"/>
      <c r="K160" s="40"/>
      <c r="L160" s="44"/>
      <c r="M160" s="234"/>
      <c r="N160" s="235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163</v>
      </c>
      <c r="AU160" s="17" t="s">
        <v>81</v>
      </c>
    </row>
    <row r="161" s="2" customFormat="1" ht="24.15" customHeight="1">
      <c r="A161" s="38"/>
      <c r="B161" s="39"/>
      <c r="C161" s="258" t="s">
        <v>258</v>
      </c>
      <c r="D161" s="258" t="s">
        <v>248</v>
      </c>
      <c r="E161" s="259" t="s">
        <v>1185</v>
      </c>
      <c r="F161" s="260" t="s">
        <v>1186</v>
      </c>
      <c r="G161" s="261" t="s">
        <v>1141</v>
      </c>
      <c r="H161" s="262">
        <v>0.02</v>
      </c>
      <c r="I161" s="263"/>
      <c r="J161" s="264">
        <f>ROUND(I161*H161,2)</f>
        <v>0</v>
      </c>
      <c r="K161" s="260" t="s">
        <v>1</v>
      </c>
      <c r="L161" s="265"/>
      <c r="M161" s="266" t="s">
        <v>1</v>
      </c>
      <c r="N161" s="267" t="s">
        <v>38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200</v>
      </c>
      <c r="AT161" s="229" t="s">
        <v>248</v>
      </c>
      <c r="AU161" s="229" t="s">
        <v>81</v>
      </c>
      <c r="AY161" s="17" t="s">
        <v>154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81</v>
      </c>
      <c r="BK161" s="230">
        <f>ROUND(I161*H161,2)</f>
        <v>0</v>
      </c>
      <c r="BL161" s="17" t="s">
        <v>161</v>
      </c>
      <c r="BM161" s="229" t="s">
        <v>355</v>
      </c>
    </row>
    <row r="162" s="2" customFormat="1">
      <c r="A162" s="38"/>
      <c r="B162" s="39"/>
      <c r="C162" s="40"/>
      <c r="D162" s="231" t="s">
        <v>163</v>
      </c>
      <c r="E162" s="40"/>
      <c r="F162" s="232" t="s">
        <v>1186</v>
      </c>
      <c r="G162" s="40"/>
      <c r="H162" s="40"/>
      <c r="I162" s="233"/>
      <c r="J162" s="40"/>
      <c r="K162" s="40"/>
      <c r="L162" s="44"/>
      <c r="M162" s="234"/>
      <c r="N162" s="235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163</v>
      </c>
      <c r="AU162" s="17" t="s">
        <v>81</v>
      </c>
    </row>
    <row r="163" s="2" customFormat="1" ht="16.5" customHeight="1">
      <c r="A163" s="38"/>
      <c r="B163" s="39"/>
      <c r="C163" s="258" t="s">
        <v>262</v>
      </c>
      <c r="D163" s="258" t="s">
        <v>248</v>
      </c>
      <c r="E163" s="259" t="s">
        <v>1188</v>
      </c>
      <c r="F163" s="260" t="s">
        <v>1189</v>
      </c>
      <c r="G163" s="261" t="s">
        <v>1061</v>
      </c>
      <c r="H163" s="262">
        <v>1</v>
      </c>
      <c r="I163" s="263"/>
      <c r="J163" s="264">
        <f>ROUND(I163*H163,2)</f>
        <v>0</v>
      </c>
      <c r="K163" s="260" t="s">
        <v>1</v>
      </c>
      <c r="L163" s="265"/>
      <c r="M163" s="266" t="s">
        <v>1</v>
      </c>
      <c r="N163" s="267" t="s">
        <v>38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200</v>
      </c>
      <c r="AT163" s="229" t="s">
        <v>248</v>
      </c>
      <c r="AU163" s="229" t="s">
        <v>81</v>
      </c>
      <c r="AY163" s="17" t="s">
        <v>154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81</v>
      </c>
      <c r="BK163" s="230">
        <f>ROUND(I163*H163,2)</f>
        <v>0</v>
      </c>
      <c r="BL163" s="17" t="s">
        <v>161</v>
      </c>
      <c r="BM163" s="229" t="s">
        <v>366</v>
      </c>
    </row>
    <row r="164" s="2" customFormat="1">
      <c r="A164" s="38"/>
      <c r="B164" s="39"/>
      <c r="C164" s="40"/>
      <c r="D164" s="231" t="s">
        <v>163</v>
      </c>
      <c r="E164" s="40"/>
      <c r="F164" s="232" t="s">
        <v>1189</v>
      </c>
      <c r="G164" s="40"/>
      <c r="H164" s="40"/>
      <c r="I164" s="233"/>
      <c r="J164" s="40"/>
      <c r="K164" s="40"/>
      <c r="L164" s="44"/>
      <c r="M164" s="234"/>
      <c r="N164" s="235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163</v>
      </c>
      <c r="AU164" s="17" t="s">
        <v>81</v>
      </c>
    </row>
    <row r="165" s="12" customFormat="1" ht="25.92" customHeight="1">
      <c r="A165" s="12"/>
      <c r="B165" s="202"/>
      <c r="C165" s="203"/>
      <c r="D165" s="204" t="s">
        <v>72</v>
      </c>
      <c r="E165" s="205" t="s">
        <v>1766</v>
      </c>
      <c r="F165" s="205" t="s">
        <v>1767</v>
      </c>
      <c r="G165" s="203"/>
      <c r="H165" s="203"/>
      <c r="I165" s="206"/>
      <c r="J165" s="207">
        <f>BK165</f>
        <v>0</v>
      </c>
      <c r="K165" s="203"/>
      <c r="L165" s="208"/>
      <c r="M165" s="209"/>
      <c r="N165" s="210"/>
      <c r="O165" s="210"/>
      <c r="P165" s="211">
        <f>SUM(P166:P171)</f>
        <v>0</v>
      </c>
      <c r="Q165" s="210"/>
      <c r="R165" s="211">
        <f>SUM(R166:R171)</f>
        <v>0</v>
      </c>
      <c r="S165" s="210"/>
      <c r="T165" s="212">
        <f>SUM(T166:T171)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3" t="s">
        <v>81</v>
      </c>
      <c r="AT165" s="214" t="s">
        <v>72</v>
      </c>
      <c r="AU165" s="214" t="s">
        <v>73</v>
      </c>
      <c r="AY165" s="213" t="s">
        <v>154</v>
      </c>
      <c r="BK165" s="215">
        <f>SUM(BK166:BK171)</f>
        <v>0</v>
      </c>
    </row>
    <row r="166" s="2" customFormat="1" ht="16.5" customHeight="1">
      <c r="A166" s="38"/>
      <c r="B166" s="39"/>
      <c r="C166" s="258" t="s">
        <v>267</v>
      </c>
      <c r="D166" s="258" t="s">
        <v>248</v>
      </c>
      <c r="E166" s="259" t="s">
        <v>1193</v>
      </c>
      <c r="F166" s="260" t="s">
        <v>1194</v>
      </c>
      <c r="G166" s="261" t="s">
        <v>1061</v>
      </c>
      <c r="H166" s="262">
        <v>1</v>
      </c>
      <c r="I166" s="263"/>
      <c r="J166" s="264">
        <f>ROUND(I166*H166,2)</f>
        <v>0</v>
      </c>
      <c r="K166" s="260" t="s">
        <v>1</v>
      </c>
      <c r="L166" s="265"/>
      <c r="M166" s="266" t="s">
        <v>1</v>
      </c>
      <c r="N166" s="267" t="s">
        <v>38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200</v>
      </c>
      <c r="AT166" s="229" t="s">
        <v>248</v>
      </c>
      <c r="AU166" s="229" t="s">
        <v>81</v>
      </c>
      <c r="AY166" s="17" t="s">
        <v>154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81</v>
      </c>
      <c r="BK166" s="230">
        <f>ROUND(I166*H166,2)</f>
        <v>0</v>
      </c>
      <c r="BL166" s="17" t="s">
        <v>161</v>
      </c>
      <c r="BM166" s="229" t="s">
        <v>379</v>
      </c>
    </row>
    <row r="167" s="2" customFormat="1">
      <c r="A167" s="38"/>
      <c r="B167" s="39"/>
      <c r="C167" s="40"/>
      <c r="D167" s="231" t="s">
        <v>163</v>
      </c>
      <c r="E167" s="40"/>
      <c r="F167" s="232" t="s">
        <v>1194</v>
      </c>
      <c r="G167" s="40"/>
      <c r="H167" s="40"/>
      <c r="I167" s="233"/>
      <c r="J167" s="40"/>
      <c r="K167" s="40"/>
      <c r="L167" s="44"/>
      <c r="M167" s="234"/>
      <c r="N167" s="235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163</v>
      </c>
      <c r="AU167" s="17" t="s">
        <v>81</v>
      </c>
    </row>
    <row r="168" s="2" customFormat="1" ht="16.5" customHeight="1">
      <c r="A168" s="38"/>
      <c r="B168" s="39"/>
      <c r="C168" s="258" t="s">
        <v>7</v>
      </c>
      <c r="D168" s="258" t="s">
        <v>248</v>
      </c>
      <c r="E168" s="259" t="s">
        <v>1196</v>
      </c>
      <c r="F168" s="260" t="s">
        <v>1197</v>
      </c>
      <c r="G168" s="261" t="s">
        <v>1061</v>
      </c>
      <c r="H168" s="262">
        <v>1</v>
      </c>
      <c r="I168" s="263"/>
      <c r="J168" s="264">
        <f>ROUND(I168*H168,2)</f>
        <v>0</v>
      </c>
      <c r="K168" s="260" t="s">
        <v>1</v>
      </c>
      <c r="L168" s="265"/>
      <c r="M168" s="266" t="s">
        <v>1</v>
      </c>
      <c r="N168" s="267" t="s">
        <v>38</v>
      </c>
      <c r="O168" s="91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200</v>
      </c>
      <c r="AT168" s="229" t="s">
        <v>248</v>
      </c>
      <c r="AU168" s="229" t="s">
        <v>81</v>
      </c>
      <c r="AY168" s="17" t="s">
        <v>154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81</v>
      </c>
      <c r="BK168" s="230">
        <f>ROUND(I168*H168,2)</f>
        <v>0</v>
      </c>
      <c r="BL168" s="17" t="s">
        <v>161</v>
      </c>
      <c r="BM168" s="229" t="s">
        <v>391</v>
      </c>
    </row>
    <row r="169" s="2" customFormat="1">
      <c r="A169" s="38"/>
      <c r="B169" s="39"/>
      <c r="C169" s="40"/>
      <c r="D169" s="231" t="s">
        <v>163</v>
      </c>
      <c r="E169" s="40"/>
      <c r="F169" s="232" t="s">
        <v>1197</v>
      </c>
      <c r="G169" s="40"/>
      <c r="H169" s="40"/>
      <c r="I169" s="233"/>
      <c r="J169" s="40"/>
      <c r="K169" s="40"/>
      <c r="L169" s="44"/>
      <c r="M169" s="234"/>
      <c r="N169" s="235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163</v>
      </c>
      <c r="AU169" s="17" t="s">
        <v>81</v>
      </c>
    </row>
    <row r="170" s="2" customFormat="1" ht="16.5" customHeight="1">
      <c r="A170" s="38"/>
      <c r="B170" s="39"/>
      <c r="C170" s="258" t="s">
        <v>277</v>
      </c>
      <c r="D170" s="258" t="s">
        <v>248</v>
      </c>
      <c r="E170" s="259" t="s">
        <v>1199</v>
      </c>
      <c r="F170" s="260" t="s">
        <v>1200</v>
      </c>
      <c r="G170" s="261" t="s">
        <v>1061</v>
      </c>
      <c r="H170" s="262">
        <v>1</v>
      </c>
      <c r="I170" s="263"/>
      <c r="J170" s="264">
        <f>ROUND(I170*H170,2)</f>
        <v>0</v>
      </c>
      <c r="K170" s="260" t="s">
        <v>1</v>
      </c>
      <c r="L170" s="265"/>
      <c r="M170" s="266" t="s">
        <v>1</v>
      </c>
      <c r="N170" s="267" t="s">
        <v>38</v>
      </c>
      <c r="O170" s="91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200</v>
      </c>
      <c r="AT170" s="229" t="s">
        <v>248</v>
      </c>
      <c r="AU170" s="229" t="s">
        <v>81</v>
      </c>
      <c r="AY170" s="17" t="s">
        <v>154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81</v>
      </c>
      <c r="BK170" s="230">
        <f>ROUND(I170*H170,2)</f>
        <v>0</v>
      </c>
      <c r="BL170" s="17" t="s">
        <v>161</v>
      </c>
      <c r="BM170" s="229" t="s">
        <v>401</v>
      </c>
    </row>
    <row r="171" s="2" customFormat="1">
      <c r="A171" s="38"/>
      <c r="B171" s="39"/>
      <c r="C171" s="40"/>
      <c r="D171" s="231" t="s">
        <v>163</v>
      </c>
      <c r="E171" s="40"/>
      <c r="F171" s="232" t="s">
        <v>1200</v>
      </c>
      <c r="G171" s="40"/>
      <c r="H171" s="40"/>
      <c r="I171" s="233"/>
      <c r="J171" s="40"/>
      <c r="K171" s="40"/>
      <c r="L171" s="44"/>
      <c r="M171" s="234"/>
      <c r="N171" s="235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163</v>
      </c>
      <c r="AU171" s="17" t="s">
        <v>81</v>
      </c>
    </row>
    <row r="172" s="12" customFormat="1" ht="25.92" customHeight="1">
      <c r="A172" s="12"/>
      <c r="B172" s="202"/>
      <c r="C172" s="203"/>
      <c r="D172" s="204" t="s">
        <v>72</v>
      </c>
      <c r="E172" s="205" t="s">
        <v>112</v>
      </c>
      <c r="F172" s="205" t="s">
        <v>1639</v>
      </c>
      <c r="G172" s="203"/>
      <c r="H172" s="203"/>
      <c r="I172" s="206"/>
      <c r="J172" s="207">
        <f>BK172</f>
        <v>0</v>
      </c>
      <c r="K172" s="203"/>
      <c r="L172" s="208"/>
      <c r="M172" s="209"/>
      <c r="N172" s="210"/>
      <c r="O172" s="210"/>
      <c r="P172" s="211">
        <f>SUM(P173:P190)</f>
        <v>0</v>
      </c>
      <c r="Q172" s="210"/>
      <c r="R172" s="211">
        <f>SUM(R173:R190)</f>
        <v>0</v>
      </c>
      <c r="S172" s="210"/>
      <c r="T172" s="212">
        <f>SUM(T173:T190)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3" t="s">
        <v>180</v>
      </c>
      <c r="AT172" s="214" t="s">
        <v>72</v>
      </c>
      <c r="AU172" s="214" t="s">
        <v>73</v>
      </c>
      <c r="AY172" s="213" t="s">
        <v>154</v>
      </c>
      <c r="BK172" s="215">
        <f>SUM(BK173:BK190)</f>
        <v>0</v>
      </c>
    </row>
    <row r="173" s="2" customFormat="1" ht="16.5" customHeight="1">
      <c r="A173" s="38"/>
      <c r="B173" s="39"/>
      <c r="C173" s="218" t="s">
        <v>282</v>
      </c>
      <c r="D173" s="218" t="s">
        <v>156</v>
      </c>
      <c r="E173" s="219" t="s">
        <v>1644</v>
      </c>
      <c r="F173" s="220" t="s">
        <v>1645</v>
      </c>
      <c r="G173" s="221" t="s">
        <v>1061</v>
      </c>
      <c r="H173" s="222">
        <v>1</v>
      </c>
      <c r="I173" s="223"/>
      <c r="J173" s="224">
        <f>ROUND(I173*H173,2)</f>
        <v>0</v>
      </c>
      <c r="K173" s="220" t="s">
        <v>1</v>
      </c>
      <c r="L173" s="44"/>
      <c r="M173" s="225" t="s">
        <v>1</v>
      </c>
      <c r="N173" s="226" t="s">
        <v>38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161</v>
      </c>
      <c r="AT173" s="229" t="s">
        <v>156</v>
      </c>
      <c r="AU173" s="229" t="s">
        <v>81</v>
      </c>
      <c r="AY173" s="17" t="s">
        <v>154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81</v>
      </c>
      <c r="BK173" s="230">
        <f>ROUND(I173*H173,2)</f>
        <v>0</v>
      </c>
      <c r="BL173" s="17" t="s">
        <v>161</v>
      </c>
      <c r="BM173" s="229" t="s">
        <v>412</v>
      </c>
    </row>
    <row r="174" s="2" customFormat="1">
      <c r="A174" s="38"/>
      <c r="B174" s="39"/>
      <c r="C174" s="40"/>
      <c r="D174" s="231" t="s">
        <v>163</v>
      </c>
      <c r="E174" s="40"/>
      <c r="F174" s="232" t="s">
        <v>1645</v>
      </c>
      <c r="G174" s="40"/>
      <c r="H174" s="40"/>
      <c r="I174" s="233"/>
      <c r="J174" s="40"/>
      <c r="K174" s="40"/>
      <c r="L174" s="44"/>
      <c r="M174" s="234"/>
      <c r="N174" s="235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163</v>
      </c>
      <c r="AU174" s="17" t="s">
        <v>81</v>
      </c>
    </row>
    <row r="175" s="2" customFormat="1" ht="16.5" customHeight="1">
      <c r="A175" s="38"/>
      <c r="B175" s="39"/>
      <c r="C175" s="218" t="s">
        <v>288</v>
      </c>
      <c r="D175" s="218" t="s">
        <v>156</v>
      </c>
      <c r="E175" s="219" t="s">
        <v>1648</v>
      </c>
      <c r="F175" s="220" t="s">
        <v>1649</v>
      </c>
      <c r="G175" s="221" t="s">
        <v>1061</v>
      </c>
      <c r="H175" s="222">
        <v>1</v>
      </c>
      <c r="I175" s="223"/>
      <c r="J175" s="224">
        <f>ROUND(I175*H175,2)</f>
        <v>0</v>
      </c>
      <c r="K175" s="220" t="s">
        <v>1</v>
      </c>
      <c r="L175" s="44"/>
      <c r="M175" s="225" t="s">
        <v>1</v>
      </c>
      <c r="N175" s="226" t="s">
        <v>38</v>
      </c>
      <c r="O175" s="91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161</v>
      </c>
      <c r="AT175" s="229" t="s">
        <v>156</v>
      </c>
      <c r="AU175" s="229" t="s">
        <v>81</v>
      </c>
      <c r="AY175" s="17" t="s">
        <v>154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81</v>
      </c>
      <c r="BK175" s="230">
        <f>ROUND(I175*H175,2)</f>
        <v>0</v>
      </c>
      <c r="BL175" s="17" t="s">
        <v>161</v>
      </c>
      <c r="BM175" s="229" t="s">
        <v>424</v>
      </c>
    </row>
    <row r="176" s="2" customFormat="1">
      <c r="A176" s="38"/>
      <c r="B176" s="39"/>
      <c r="C176" s="40"/>
      <c r="D176" s="231" t="s">
        <v>163</v>
      </c>
      <c r="E176" s="40"/>
      <c r="F176" s="232" t="s">
        <v>1649</v>
      </c>
      <c r="G176" s="40"/>
      <c r="H176" s="40"/>
      <c r="I176" s="233"/>
      <c r="J176" s="40"/>
      <c r="K176" s="40"/>
      <c r="L176" s="44"/>
      <c r="M176" s="234"/>
      <c r="N176" s="235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163</v>
      </c>
      <c r="AU176" s="17" t="s">
        <v>81</v>
      </c>
    </row>
    <row r="177" s="2" customFormat="1" ht="16.5" customHeight="1">
      <c r="A177" s="38"/>
      <c r="B177" s="39"/>
      <c r="C177" s="218" t="s">
        <v>294</v>
      </c>
      <c r="D177" s="218" t="s">
        <v>156</v>
      </c>
      <c r="E177" s="219" t="s">
        <v>1651</v>
      </c>
      <c r="F177" s="220" t="s">
        <v>1652</v>
      </c>
      <c r="G177" s="221" t="s">
        <v>1061</v>
      </c>
      <c r="H177" s="222">
        <v>1</v>
      </c>
      <c r="I177" s="223"/>
      <c r="J177" s="224">
        <f>ROUND(I177*H177,2)</f>
        <v>0</v>
      </c>
      <c r="K177" s="220" t="s">
        <v>1</v>
      </c>
      <c r="L177" s="44"/>
      <c r="M177" s="225" t="s">
        <v>1</v>
      </c>
      <c r="N177" s="226" t="s">
        <v>38</v>
      </c>
      <c r="O177" s="91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161</v>
      </c>
      <c r="AT177" s="229" t="s">
        <v>156</v>
      </c>
      <c r="AU177" s="229" t="s">
        <v>81</v>
      </c>
      <c r="AY177" s="17" t="s">
        <v>154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81</v>
      </c>
      <c r="BK177" s="230">
        <f>ROUND(I177*H177,2)</f>
        <v>0</v>
      </c>
      <c r="BL177" s="17" t="s">
        <v>161</v>
      </c>
      <c r="BM177" s="229" t="s">
        <v>437</v>
      </c>
    </row>
    <row r="178" s="2" customFormat="1">
      <c r="A178" s="38"/>
      <c r="B178" s="39"/>
      <c r="C178" s="40"/>
      <c r="D178" s="231" t="s">
        <v>163</v>
      </c>
      <c r="E178" s="40"/>
      <c r="F178" s="232" t="s">
        <v>1652</v>
      </c>
      <c r="G178" s="40"/>
      <c r="H178" s="40"/>
      <c r="I178" s="233"/>
      <c r="J178" s="40"/>
      <c r="K178" s="40"/>
      <c r="L178" s="44"/>
      <c r="M178" s="234"/>
      <c r="N178" s="235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163</v>
      </c>
      <c r="AU178" s="17" t="s">
        <v>81</v>
      </c>
    </row>
    <row r="179" s="2" customFormat="1" ht="16.5" customHeight="1">
      <c r="A179" s="38"/>
      <c r="B179" s="39"/>
      <c r="C179" s="218" t="s">
        <v>300</v>
      </c>
      <c r="D179" s="218" t="s">
        <v>156</v>
      </c>
      <c r="E179" s="219" t="s">
        <v>1655</v>
      </c>
      <c r="F179" s="220" t="s">
        <v>1656</v>
      </c>
      <c r="G179" s="221" t="s">
        <v>1061</v>
      </c>
      <c r="H179" s="222">
        <v>1</v>
      </c>
      <c r="I179" s="223"/>
      <c r="J179" s="224">
        <f>ROUND(I179*H179,2)</f>
        <v>0</v>
      </c>
      <c r="K179" s="220" t="s">
        <v>1</v>
      </c>
      <c r="L179" s="44"/>
      <c r="M179" s="225" t="s">
        <v>1</v>
      </c>
      <c r="N179" s="226" t="s">
        <v>38</v>
      </c>
      <c r="O179" s="91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161</v>
      </c>
      <c r="AT179" s="229" t="s">
        <v>156</v>
      </c>
      <c r="AU179" s="229" t="s">
        <v>81</v>
      </c>
      <c r="AY179" s="17" t="s">
        <v>154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81</v>
      </c>
      <c r="BK179" s="230">
        <f>ROUND(I179*H179,2)</f>
        <v>0</v>
      </c>
      <c r="BL179" s="17" t="s">
        <v>161</v>
      </c>
      <c r="BM179" s="229" t="s">
        <v>450</v>
      </c>
    </row>
    <row r="180" s="2" customFormat="1">
      <c r="A180" s="38"/>
      <c r="B180" s="39"/>
      <c r="C180" s="40"/>
      <c r="D180" s="231" t="s">
        <v>163</v>
      </c>
      <c r="E180" s="40"/>
      <c r="F180" s="232" t="s">
        <v>1656</v>
      </c>
      <c r="G180" s="40"/>
      <c r="H180" s="40"/>
      <c r="I180" s="233"/>
      <c r="J180" s="40"/>
      <c r="K180" s="40"/>
      <c r="L180" s="44"/>
      <c r="M180" s="234"/>
      <c r="N180" s="235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163</v>
      </c>
      <c r="AU180" s="17" t="s">
        <v>81</v>
      </c>
    </row>
    <row r="181" s="2" customFormat="1" ht="16.5" customHeight="1">
      <c r="A181" s="38"/>
      <c r="B181" s="39"/>
      <c r="C181" s="218" t="s">
        <v>305</v>
      </c>
      <c r="D181" s="218" t="s">
        <v>156</v>
      </c>
      <c r="E181" s="219" t="s">
        <v>1658</v>
      </c>
      <c r="F181" s="220" t="s">
        <v>1659</v>
      </c>
      <c r="G181" s="221" t="s">
        <v>1061</v>
      </c>
      <c r="H181" s="222">
        <v>1</v>
      </c>
      <c r="I181" s="223"/>
      <c r="J181" s="224">
        <f>ROUND(I181*H181,2)</f>
        <v>0</v>
      </c>
      <c r="K181" s="220" t="s">
        <v>1</v>
      </c>
      <c r="L181" s="44"/>
      <c r="M181" s="225" t="s">
        <v>1</v>
      </c>
      <c r="N181" s="226" t="s">
        <v>38</v>
      </c>
      <c r="O181" s="91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161</v>
      </c>
      <c r="AT181" s="229" t="s">
        <v>156</v>
      </c>
      <c r="AU181" s="229" t="s">
        <v>81</v>
      </c>
      <c r="AY181" s="17" t="s">
        <v>154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81</v>
      </c>
      <c r="BK181" s="230">
        <f>ROUND(I181*H181,2)</f>
        <v>0</v>
      </c>
      <c r="BL181" s="17" t="s">
        <v>161</v>
      </c>
      <c r="BM181" s="229" t="s">
        <v>461</v>
      </c>
    </row>
    <row r="182" s="2" customFormat="1">
      <c r="A182" s="38"/>
      <c r="B182" s="39"/>
      <c r="C182" s="40"/>
      <c r="D182" s="231" t="s">
        <v>163</v>
      </c>
      <c r="E182" s="40"/>
      <c r="F182" s="232" t="s">
        <v>1659</v>
      </c>
      <c r="G182" s="40"/>
      <c r="H182" s="40"/>
      <c r="I182" s="233"/>
      <c r="J182" s="40"/>
      <c r="K182" s="40"/>
      <c r="L182" s="44"/>
      <c r="M182" s="234"/>
      <c r="N182" s="235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163</v>
      </c>
      <c r="AU182" s="17" t="s">
        <v>81</v>
      </c>
    </row>
    <row r="183" s="2" customFormat="1" ht="16.5" customHeight="1">
      <c r="A183" s="38"/>
      <c r="B183" s="39"/>
      <c r="C183" s="218" t="s">
        <v>310</v>
      </c>
      <c r="D183" s="218" t="s">
        <v>156</v>
      </c>
      <c r="E183" s="219" t="s">
        <v>1662</v>
      </c>
      <c r="F183" s="220" t="s">
        <v>1663</v>
      </c>
      <c r="G183" s="221" t="s">
        <v>1061</v>
      </c>
      <c r="H183" s="222">
        <v>1</v>
      </c>
      <c r="I183" s="223"/>
      <c r="J183" s="224">
        <f>ROUND(I183*H183,2)</f>
        <v>0</v>
      </c>
      <c r="K183" s="220" t="s">
        <v>1</v>
      </c>
      <c r="L183" s="44"/>
      <c r="M183" s="225" t="s">
        <v>1</v>
      </c>
      <c r="N183" s="226" t="s">
        <v>38</v>
      </c>
      <c r="O183" s="91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161</v>
      </c>
      <c r="AT183" s="229" t="s">
        <v>156</v>
      </c>
      <c r="AU183" s="229" t="s">
        <v>81</v>
      </c>
      <c r="AY183" s="17" t="s">
        <v>154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81</v>
      </c>
      <c r="BK183" s="230">
        <f>ROUND(I183*H183,2)</f>
        <v>0</v>
      </c>
      <c r="BL183" s="17" t="s">
        <v>161</v>
      </c>
      <c r="BM183" s="229" t="s">
        <v>471</v>
      </c>
    </row>
    <row r="184" s="2" customFormat="1">
      <c r="A184" s="38"/>
      <c r="B184" s="39"/>
      <c r="C184" s="40"/>
      <c r="D184" s="231" t="s">
        <v>163</v>
      </c>
      <c r="E184" s="40"/>
      <c r="F184" s="232" t="s">
        <v>1663</v>
      </c>
      <c r="G184" s="40"/>
      <c r="H184" s="40"/>
      <c r="I184" s="233"/>
      <c r="J184" s="40"/>
      <c r="K184" s="40"/>
      <c r="L184" s="44"/>
      <c r="M184" s="234"/>
      <c r="N184" s="235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163</v>
      </c>
      <c r="AU184" s="17" t="s">
        <v>81</v>
      </c>
    </row>
    <row r="185" s="2" customFormat="1" ht="33" customHeight="1">
      <c r="A185" s="38"/>
      <c r="B185" s="39"/>
      <c r="C185" s="218" t="s">
        <v>315</v>
      </c>
      <c r="D185" s="218" t="s">
        <v>156</v>
      </c>
      <c r="E185" s="219" t="s">
        <v>1665</v>
      </c>
      <c r="F185" s="220" t="s">
        <v>1666</v>
      </c>
      <c r="G185" s="221" t="s">
        <v>1061</v>
      </c>
      <c r="H185" s="222">
        <v>1</v>
      </c>
      <c r="I185" s="223"/>
      <c r="J185" s="224">
        <f>ROUND(I185*H185,2)</f>
        <v>0</v>
      </c>
      <c r="K185" s="220" t="s">
        <v>1</v>
      </c>
      <c r="L185" s="44"/>
      <c r="M185" s="225" t="s">
        <v>1</v>
      </c>
      <c r="N185" s="226" t="s">
        <v>38</v>
      </c>
      <c r="O185" s="91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161</v>
      </c>
      <c r="AT185" s="229" t="s">
        <v>156</v>
      </c>
      <c r="AU185" s="229" t="s">
        <v>81</v>
      </c>
      <c r="AY185" s="17" t="s">
        <v>154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81</v>
      </c>
      <c r="BK185" s="230">
        <f>ROUND(I185*H185,2)</f>
        <v>0</v>
      </c>
      <c r="BL185" s="17" t="s">
        <v>161</v>
      </c>
      <c r="BM185" s="229" t="s">
        <v>487</v>
      </c>
    </row>
    <row r="186" s="2" customFormat="1">
      <c r="A186" s="38"/>
      <c r="B186" s="39"/>
      <c r="C186" s="40"/>
      <c r="D186" s="231" t="s">
        <v>163</v>
      </c>
      <c r="E186" s="40"/>
      <c r="F186" s="232" t="s">
        <v>1666</v>
      </c>
      <c r="G186" s="40"/>
      <c r="H186" s="40"/>
      <c r="I186" s="233"/>
      <c r="J186" s="40"/>
      <c r="K186" s="40"/>
      <c r="L186" s="44"/>
      <c r="M186" s="234"/>
      <c r="N186" s="235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163</v>
      </c>
      <c r="AU186" s="17" t="s">
        <v>81</v>
      </c>
    </row>
    <row r="187" s="2" customFormat="1" ht="24.15" customHeight="1">
      <c r="A187" s="38"/>
      <c r="B187" s="39"/>
      <c r="C187" s="218" t="s">
        <v>322</v>
      </c>
      <c r="D187" s="218" t="s">
        <v>156</v>
      </c>
      <c r="E187" s="219" t="s">
        <v>1669</v>
      </c>
      <c r="F187" s="220" t="s">
        <v>1670</v>
      </c>
      <c r="G187" s="221" t="s">
        <v>1061</v>
      </c>
      <c r="H187" s="222">
        <v>1</v>
      </c>
      <c r="I187" s="223"/>
      <c r="J187" s="224">
        <f>ROUND(I187*H187,2)</f>
        <v>0</v>
      </c>
      <c r="K187" s="220" t="s">
        <v>1</v>
      </c>
      <c r="L187" s="44"/>
      <c r="M187" s="225" t="s">
        <v>1</v>
      </c>
      <c r="N187" s="226" t="s">
        <v>38</v>
      </c>
      <c r="O187" s="91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161</v>
      </c>
      <c r="AT187" s="229" t="s">
        <v>156</v>
      </c>
      <c r="AU187" s="229" t="s">
        <v>81</v>
      </c>
      <c r="AY187" s="17" t="s">
        <v>154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81</v>
      </c>
      <c r="BK187" s="230">
        <f>ROUND(I187*H187,2)</f>
        <v>0</v>
      </c>
      <c r="BL187" s="17" t="s">
        <v>161</v>
      </c>
      <c r="BM187" s="229" t="s">
        <v>498</v>
      </c>
    </row>
    <row r="188" s="2" customFormat="1">
      <c r="A188" s="38"/>
      <c r="B188" s="39"/>
      <c r="C188" s="40"/>
      <c r="D188" s="231" t="s">
        <v>163</v>
      </c>
      <c r="E188" s="40"/>
      <c r="F188" s="232" t="s">
        <v>1670</v>
      </c>
      <c r="G188" s="40"/>
      <c r="H188" s="40"/>
      <c r="I188" s="233"/>
      <c r="J188" s="40"/>
      <c r="K188" s="40"/>
      <c r="L188" s="44"/>
      <c r="M188" s="234"/>
      <c r="N188" s="235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163</v>
      </c>
      <c r="AU188" s="17" t="s">
        <v>81</v>
      </c>
    </row>
    <row r="189" s="2" customFormat="1" ht="24.15" customHeight="1">
      <c r="A189" s="38"/>
      <c r="B189" s="39"/>
      <c r="C189" s="218" t="s">
        <v>329</v>
      </c>
      <c r="D189" s="218" t="s">
        <v>156</v>
      </c>
      <c r="E189" s="219" t="s">
        <v>1672</v>
      </c>
      <c r="F189" s="220" t="s">
        <v>1673</v>
      </c>
      <c r="G189" s="221" t="s">
        <v>1061</v>
      </c>
      <c r="H189" s="222">
        <v>1</v>
      </c>
      <c r="I189" s="223"/>
      <c r="J189" s="224">
        <f>ROUND(I189*H189,2)</f>
        <v>0</v>
      </c>
      <c r="K189" s="220" t="s">
        <v>1</v>
      </c>
      <c r="L189" s="44"/>
      <c r="M189" s="225" t="s">
        <v>1</v>
      </c>
      <c r="N189" s="226" t="s">
        <v>38</v>
      </c>
      <c r="O189" s="91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161</v>
      </c>
      <c r="AT189" s="229" t="s">
        <v>156</v>
      </c>
      <c r="AU189" s="229" t="s">
        <v>81</v>
      </c>
      <c r="AY189" s="17" t="s">
        <v>154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81</v>
      </c>
      <c r="BK189" s="230">
        <f>ROUND(I189*H189,2)</f>
        <v>0</v>
      </c>
      <c r="BL189" s="17" t="s">
        <v>161</v>
      </c>
      <c r="BM189" s="229" t="s">
        <v>509</v>
      </c>
    </row>
    <row r="190" s="2" customFormat="1">
      <c r="A190" s="38"/>
      <c r="B190" s="39"/>
      <c r="C190" s="40"/>
      <c r="D190" s="231" t="s">
        <v>163</v>
      </c>
      <c r="E190" s="40"/>
      <c r="F190" s="232" t="s">
        <v>1673</v>
      </c>
      <c r="G190" s="40"/>
      <c r="H190" s="40"/>
      <c r="I190" s="233"/>
      <c r="J190" s="40"/>
      <c r="K190" s="40"/>
      <c r="L190" s="44"/>
      <c r="M190" s="280"/>
      <c r="N190" s="281"/>
      <c r="O190" s="282"/>
      <c r="P190" s="282"/>
      <c r="Q190" s="282"/>
      <c r="R190" s="282"/>
      <c r="S190" s="282"/>
      <c r="T190" s="283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163</v>
      </c>
      <c r="AU190" s="17" t="s">
        <v>81</v>
      </c>
    </row>
    <row r="191" s="2" customFormat="1" ht="6.96" customHeight="1">
      <c r="A191" s="38"/>
      <c r="B191" s="66"/>
      <c r="C191" s="67"/>
      <c r="D191" s="67"/>
      <c r="E191" s="67"/>
      <c r="F191" s="67"/>
      <c r="G191" s="67"/>
      <c r="H191" s="67"/>
      <c r="I191" s="67"/>
      <c r="J191" s="67"/>
      <c r="K191" s="67"/>
      <c r="L191" s="44"/>
      <c r="M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</row>
  </sheetData>
  <sheetProtection sheet="1" autoFilter="0" formatColumns="0" formatRows="0" objects="1" scenarios="1" spinCount="100000" saltValue="dgWmSIOhZ/FK+B35iSev2GeJcUdwiYZOstDMwXRGWDRZL2h82sW2Uw6v0No4zL14uiwN428/7XSxzX5apqEFQg==" hashValue="I3haEGzjrOr15aUe47iZTag3qjysESL43NE5zQtrmDBYQy6xdO+CDBU8LxDTkNW1uArFWiTtmeN3k0ZGmiAcFg==" algorithmName="SHA-512" password="CC35"/>
  <autoFilter ref="C121:K190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114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Frigoexim, SO 105 Kotelna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115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1768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13. 1. 2026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ROUND((SUM(BE123:BE230)),  2)</f>
        <v>0</v>
      </c>
      <c r="G33" s="38"/>
      <c r="H33" s="38"/>
      <c r="I33" s="155">
        <v>0.20999999999999999</v>
      </c>
      <c r="J33" s="154">
        <f>ROUND(((SUM(BE123:BE230))*I33),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ROUND((SUM(BF123:BF230)),  2)</f>
        <v>0</v>
      </c>
      <c r="G34" s="38"/>
      <c r="H34" s="38"/>
      <c r="I34" s="155">
        <v>0.12</v>
      </c>
      <c r="J34" s="154">
        <f>ROUND(((SUM(BF123:BF230))*I34),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ROUND((SUM(BG123:BG230)),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ROUND((SUM(BH123:BH230)),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ROUND((SUM(BI123:BI230)),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Frigoexim, SO 105 Kotelna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115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08 - Plynofikace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13. 1. 2026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118</v>
      </c>
      <c r="D94" s="176"/>
      <c r="E94" s="176"/>
      <c r="F94" s="176"/>
      <c r="G94" s="176"/>
      <c r="H94" s="176"/>
      <c r="I94" s="176"/>
      <c r="J94" s="177" t="s">
        <v>119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120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121</v>
      </c>
    </row>
    <row r="97" s="9" customFormat="1" ht="24.96" customHeight="1">
      <c r="A97" s="9"/>
      <c r="B97" s="179"/>
      <c r="C97" s="180"/>
      <c r="D97" s="181" t="s">
        <v>1769</v>
      </c>
      <c r="E97" s="182"/>
      <c r="F97" s="182"/>
      <c r="G97" s="182"/>
      <c r="H97" s="182"/>
      <c r="I97" s="182"/>
      <c r="J97" s="183">
        <f>J124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1770</v>
      </c>
      <c r="E98" s="182"/>
      <c r="F98" s="182"/>
      <c r="G98" s="182"/>
      <c r="H98" s="182"/>
      <c r="I98" s="182"/>
      <c r="J98" s="183">
        <f>J127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1771</v>
      </c>
      <c r="E99" s="182"/>
      <c r="F99" s="182"/>
      <c r="G99" s="182"/>
      <c r="H99" s="182"/>
      <c r="I99" s="182"/>
      <c r="J99" s="183">
        <f>J148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9"/>
      <c r="C100" s="180"/>
      <c r="D100" s="181" t="s">
        <v>1772</v>
      </c>
      <c r="E100" s="182"/>
      <c r="F100" s="182"/>
      <c r="G100" s="182"/>
      <c r="H100" s="182"/>
      <c r="I100" s="182"/>
      <c r="J100" s="183">
        <f>J169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9"/>
      <c r="C101" s="180"/>
      <c r="D101" s="181" t="s">
        <v>1773</v>
      </c>
      <c r="E101" s="182"/>
      <c r="F101" s="182"/>
      <c r="G101" s="182"/>
      <c r="H101" s="182"/>
      <c r="I101" s="182"/>
      <c r="J101" s="183">
        <f>J180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9"/>
      <c r="C102" s="180"/>
      <c r="D102" s="181" t="s">
        <v>1774</v>
      </c>
      <c r="E102" s="182"/>
      <c r="F102" s="182"/>
      <c r="G102" s="182"/>
      <c r="H102" s="182"/>
      <c r="I102" s="182"/>
      <c r="J102" s="183">
        <f>J201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9"/>
      <c r="C103" s="180"/>
      <c r="D103" s="181" t="s">
        <v>1058</v>
      </c>
      <c r="E103" s="182"/>
      <c r="F103" s="182"/>
      <c r="G103" s="182"/>
      <c r="H103" s="182"/>
      <c r="I103" s="182"/>
      <c r="J103" s="183">
        <f>J208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139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74" t="str">
        <f>E7</f>
        <v>Frigoexim, SO 105 Kotelna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115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08 - Plynofikace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 xml:space="preserve"> </v>
      </c>
      <c r="G117" s="40"/>
      <c r="H117" s="40"/>
      <c r="I117" s="32" t="s">
        <v>22</v>
      </c>
      <c r="J117" s="79" t="str">
        <f>IF(J12="","",J12)</f>
        <v>13. 1. 2026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E15</f>
        <v xml:space="preserve"> </v>
      </c>
      <c r="G119" s="40"/>
      <c r="H119" s="40"/>
      <c r="I119" s="32" t="s">
        <v>29</v>
      </c>
      <c r="J119" s="36" t="str">
        <f>E21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27</v>
      </c>
      <c r="D120" s="40"/>
      <c r="E120" s="40"/>
      <c r="F120" s="27" t="str">
        <f>IF(E18="","",E18)</f>
        <v>Vyplň údaj</v>
      </c>
      <c r="G120" s="40"/>
      <c r="H120" s="40"/>
      <c r="I120" s="32" t="s">
        <v>31</v>
      </c>
      <c r="J120" s="36" t="str">
        <f>E24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1"/>
      <c r="B122" s="192"/>
      <c r="C122" s="193" t="s">
        <v>140</v>
      </c>
      <c r="D122" s="194" t="s">
        <v>58</v>
      </c>
      <c r="E122" s="194" t="s">
        <v>54</v>
      </c>
      <c r="F122" s="194" t="s">
        <v>55</v>
      </c>
      <c r="G122" s="194" t="s">
        <v>141</v>
      </c>
      <c r="H122" s="194" t="s">
        <v>142</v>
      </c>
      <c r="I122" s="194" t="s">
        <v>143</v>
      </c>
      <c r="J122" s="194" t="s">
        <v>119</v>
      </c>
      <c r="K122" s="195" t="s">
        <v>144</v>
      </c>
      <c r="L122" s="196"/>
      <c r="M122" s="100" t="s">
        <v>1</v>
      </c>
      <c r="N122" s="101" t="s">
        <v>37</v>
      </c>
      <c r="O122" s="101" t="s">
        <v>145</v>
      </c>
      <c r="P122" s="101" t="s">
        <v>146</v>
      </c>
      <c r="Q122" s="101" t="s">
        <v>147</v>
      </c>
      <c r="R122" s="101" t="s">
        <v>148</v>
      </c>
      <c r="S122" s="101" t="s">
        <v>149</v>
      </c>
      <c r="T122" s="102" t="s">
        <v>150</v>
      </c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</row>
    <row r="123" s="2" customFormat="1" ht="22.8" customHeight="1">
      <c r="A123" s="38"/>
      <c r="B123" s="39"/>
      <c r="C123" s="107" t="s">
        <v>151</v>
      </c>
      <c r="D123" s="40"/>
      <c r="E123" s="40"/>
      <c r="F123" s="40"/>
      <c r="G123" s="40"/>
      <c r="H123" s="40"/>
      <c r="I123" s="40"/>
      <c r="J123" s="197">
        <f>BK123</f>
        <v>0</v>
      </c>
      <c r="K123" s="40"/>
      <c r="L123" s="44"/>
      <c r="M123" s="103"/>
      <c r="N123" s="198"/>
      <c r="O123" s="104"/>
      <c r="P123" s="199">
        <f>P124+P127+P148+P169+P180+P201+P208</f>
        <v>0</v>
      </c>
      <c r="Q123" s="104"/>
      <c r="R123" s="199">
        <f>R124+R127+R148+R169+R180+R201+R208</f>
        <v>0</v>
      </c>
      <c r="S123" s="104"/>
      <c r="T123" s="200">
        <f>T124+T127+T148+T169+T180+T201+T208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72</v>
      </c>
      <c r="AU123" s="17" t="s">
        <v>121</v>
      </c>
      <c r="BK123" s="201">
        <f>BK124+BK127+BK148+BK169+BK180+BK201+BK208</f>
        <v>0</v>
      </c>
    </row>
    <row r="124" s="12" customFormat="1" ht="25.92" customHeight="1">
      <c r="A124" s="12"/>
      <c r="B124" s="202"/>
      <c r="C124" s="203"/>
      <c r="D124" s="204" t="s">
        <v>72</v>
      </c>
      <c r="E124" s="205" t="s">
        <v>1775</v>
      </c>
      <c r="F124" s="205" t="s">
        <v>1776</v>
      </c>
      <c r="G124" s="203"/>
      <c r="H124" s="203"/>
      <c r="I124" s="206"/>
      <c r="J124" s="207">
        <f>BK124</f>
        <v>0</v>
      </c>
      <c r="K124" s="203"/>
      <c r="L124" s="208"/>
      <c r="M124" s="209"/>
      <c r="N124" s="210"/>
      <c r="O124" s="210"/>
      <c r="P124" s="211">
        <f>SUM(P125:P126)</f>
        <v>0</v>
      </c>
      <c r="Q124" s="210"/>
      <c r="R124" s="211">
        <f>SUM(R125:R126)</f>
        <v>0</v>
      </c>
      <c r="S124" s="210"/>
      <c r="T124" s="212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81</v>
      </c>
      <c r="AT124" s="214" t="s">
        <v>72</v>
      </c>
      <c r="AU124" s="214" t="s">
        <v>73</v>
      </c>
      <c r="AY124" s="213" t="s">
        <v>154</v>
      </c>
      <c r="BK124" s="215">
        <f>SUM(BK125:BK126)</f>
        <v>0</v>
      </c>
    </row>
    <row r="125" s="2" customFormat="1" ht="37.8" customHeight="1">
      <c r="A125" s="38"/>
      <c r="B125" s="39"/>
      <c r="C125" s="218" t="s">
        <v>81</v>
      </c>
      <c r="D125" s="218" t="s">
        <v>156</v>
      </c>
      <c r="E125" s="219" t="s">
        <v>1777</v>
      </c>
      <c r="F125" s="220" t="s">
        <v>1778</v>
      </c>
      <c r="G125" s="221" t="s">
        <v>649</v>
      </c>
      <c r="H125" s="222">
        <v>1</v>
      </c>
      <c r="I125" s="223"/>
      <c r="J125" s="224">
        <f>ROUND(I125*H125,2)</f>
        <v>0</v>
      </c>
      <c r="K125" s="220" t="s">
        <v>1</v>
      </c>
      <c r="L125" s="44"/>
      <c r="M125" s="225" t="s">
        <v>1</v>
      </c>
      <c r="N125" s="226" t="s">
        <v>38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161</v>
      </c>
      <c r="AT125" s="229" t="s">
        <v>156</v>
      </c>
      <c r="AU125" s="229" t="s">
        <v>81</v>
      </c>
      <c r="AY125" s="17" t="s">
        <v>154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81</v>
      </c>
      <c r="BK125" s="230">
        <f>ROUND(I125*H125,2)</f>
        <v>0</v>
      </c>
      <c r="BL125" s="17" t="s">
        <v>161</v>
      </c>
      <c r="BM125" s="229" t="s">
        <v>83</v>
      </c>
    </row>
    <row r="126" s="2" customFormat="1">
      <c r="A126" s="38"/>
      <c r="B126" s="39"/>
      <c r="C126" s="40"/>
      <c r="D126" s="231" t="s">
        <v>163</v>
      </c>
      <c r="E126" s="40"/>
      <c r="F126" s="232" t="s">
        <v>1778</v>
      </c>
      <c r="G126" s="40"/>
      <c r="H126" s="40"/>
      <c r="I126" s="233"/>
      <c r="J126" s="40"/>
      <c r="K126" s="40"/>
      <c r="L126" s="44"/>
      <c r="M126" s="234"/>
      <c r="N126" s="235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163</v>
      </c>
      <c r="AU126" s="17" t="s">
        <v>81</v>
      </c>
    </row>
    <row r="127" s="12" customFormat="1" ht="25.92" customHeight="1">
      <c r="A127" s="12"/>
      <c r="B127" s="202"/>
      <c r="C127" s="203"/>
      <c r="D127" s="204" t="s">
        <v>72</v>
      </c>
      <c r="E127" s="205" t="s">
        <v>1779</v>
      </c>
      <c r="F127" s="205" t="s">
        <v>1780</v>
      </c>
      <c r="G127" s="203"/>
      <c r="H127" s="203"/>
      <c r="I127" s="206"/>
      <c r="J127" s="207">
        <f>BK127</f>
        <v>0</v>
      </c>
      <c r="K127" s="203"/>
      <c r="L127" s="208"/>
      <c r="M127" s="209"/>
      <c r="N127" s="210"/>
      <c r="O127" s="210"/>
      <c r="P127" s="211">
        <f>SUM(P128:P147)</f>
        <v>0</v>
      </c>
      <c r="Q127" s="210"/>
      <c r="R127" s="211">
        <f>SUM(R128:R147)</f>
        <v>0</v>
      </c>
      <c r="S127" s="210"/>
      <c r="T127" s="212">
        <f>SUM(T128:T147)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81</v>
      </c>
      <c r="AT127" s="214" t="s">
        <v>72</v>
      </c>
      <c r="AU127" s="214" t="s">
        <v>73</v>
      </c>
      <c r="AY127" s="213" t="s">
        <v>154</v>
      </c>
      <c r="BK127" s="215">
        <f>SUM(BK128:BK147)</f>
        <v>0</v>
      </c>
    </row>
    <row r="128" s="2" customFormat="1" ht="33" customHeight="1">
      <c r="A128" s="38"/>
      <c r="B128" s="39"/>
      <c r="C128" s="258" t="s">
        <v>83</v>
      </c>
      <c r="D128" s="258" t="s">
        <v>248</v>
      </c>
      <c r="E128" s="259" t="s">
        <v>1781</v>
      </c>
      <c r="F128" s="260" t="s">
        <v>1782</v>
      </c>
      <c r="G128" s="261" t="s">
        <v>649</v>
      </c>
      <c r="H128" s="262">
        <v>1</v>
      </c>
      <c r="I128" s="263"/>
      <c r="J128" s="264">
        <f>ROUND(I128*H128,2)</f>
        <v>0</v>
      </c>
      <c r="K128" s="260" t="s">
        <v>1</v>
      </c>
      <c r="L128" s="265"/>
      <c r="M128" s="266" t="s">
        <v>1</v>
      </c>
      <c r="N128" s="267" t="s">
        <v>38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200</v>
      </c>
      <c r="AT128" s="229" t="s">
        <v>248</v>
      </c>
      <c r="AU128" s="229" t="s">
        <v>81</v>
      </c>
      <c r="AY128" s="17" t="s">
        <v>154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81</v>
      </c>
      <c r="BK128" s="230">
        <f>ROUND(I128*H128,2)</f>
        <v>0</v>
      </c>
      <c r="BL128" s="17" t="s">
        <v>161</v>
      </c>
      <c r="BM128" s="229" t="s">
        <v>161</v>
      </c>
    </row>
    <row r="129" s="2" customFormat="1">
      <c r="A129" s="38"/>
      <c r="B129" s="39"/>
      <c r="C129" s="40"/>
      <c r="D129" s="231" t="s">
        <v>163</v>
      </c>
      <c r="E129" s="40"/>
      <c r="F129" s="232" t="s">
        <v>1782</v>
      </c>
      <c r="G129" s="40"/>
      <c r="H129" s="40"/>
      <c r="I129" s="233"/>
      <c r="J129" s="40"/>
      <c r="K129" s="40"/>
      <c r="L129" s="44"/>
      <c r="M129" s="234"/>
      <c r="N129" s="235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163</v>
      </c>
      <c r="AU129" s="17" t="s">
        <v>81</v>
      </c>
    </row>
    <row r="130" s="2" customFormat="1" ht="21.75" customHeight="1">
      <c r="A130" s="38"/>
      <c r="B130" s="39"/>
      <c r="C130" s="218" t="s">
        <v>169</v>
      </c>
      <c r="D130" s="218" t="s">
        <v>156</v>
      </c>
      <c r="E130" s="219" t="s">
        <v>1783</v>
      </c>
      <c r="F130" s="220" t="s">
        <v>1784</v>
      </c>
      <c r="G130" s="221" t="s">
        <v>649</v>
      </c>
      <c r="H130" s="222">
        <v>1</v>
      </c>
      <c r="I130" s="223"/>
      <c r="J130" s="224">
        <f>ROUND(I130*H130,2)</f>
        <v>0</v>
      </c>
      <c r="K130" s="220" t="s">
        <v>1</v>
      </c>
      <c r="L130" s="44"/>
      <c r="M130" s="225" t="s">
        <v>1</v>
      </c>
      <c r="N130" s="226" t="s">
        <v>38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161</v>
      </c>
      <c r="AT130" s="229" t="s">
        <v>156</v>
      </c>
      <c r="AU130" s="229" t="s">
        <v>81</v>
      </c>
      <c r="AY130" s="17" t="s">
        <v>154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81</v>
      </c>
      <c r="BK130" s="230">
        <f>ROUND(I130*H130,2)</f>
        <v>0</v>
      </c>
      <c r="BL130" s="17" t="s">
        <v>161</v>
      </c>
      <c r="BM130" s="229" t="s">
        <v>188</v>
      </c>
    </row>
    <row r="131" s="2" customFormat="1">
      <c r="A131" s="38"/>
      <c r="B131" s="39"/>
      <c r="C131" s="40"/>
      <c r="D131" s="231" t="s">
        <v>163</v>
      </c>
      <c r="E131" s="40"/>
      <c r="F131" s="232" t="s">
        <v>1784</v>
      </c>
      <c r="G131" s="40"/>
      <c r="H131" s="40"/>
      <c r="I131" s="233"/>
      <c r="J131" s="40"/>
      <c r="K131" s="40"/>
      <c r="L131" s="44"/>
      <c r="M131" s="234"/>
      <c r="N131" s="235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163</v>
      </c>
      <c r="AU131" s="17" t="s">
        <v>81</v>
      </c>
    </row>
    <row r="132" s="2" customFormat="1" ht="24.15" customHeight="1">
      <c r="A132" s="38"/>
      <c r="B132" s="39"/>
      <c r="C132" s="218" t="s">
        <v>161</v>
      </c>
      <c r="D132" s="218" t="s">
        <v>156</v>
      </c>
      <c r="E132" s="219" t="s">
        <v>1785</v>
      </c>
      <c r="F132" s="220" t="s">
        <v>1786</v>
      </c>
      <c r="G132" s="221" t="s">
        <v>649</v>
      </c>
      <c r="H132" s="222">
        <v>1</v>
      </c>
      <c r="I132" s="223"/>
      <c r="J132" s="224">
        <f>ROUND(I132*H132,2)</f>
        <v>0</v>
      </c>
      <c r="K132" s="220" t="s">
        <v>1</v>
      </c>
      <c r="L132" s="44"/>
      <c r="M132" s="225" t="s">
        <v>1</v>
      </c>
      <c r="N132" s="226" t="s">
        <v>38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161</v>
      </c>
      <c r="AT132" s="229" t="s">
        <v>156</v>
      </c>
      <c r="AU132" s="229" t="s">
        <v>81</v>
      </c>
      <c r="AY132" s="17" t="s">
        <v>154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81</v>
      </c>
      <c r="BK132" s="230">
        <f>ROUND(I132*H132,2)</f>
        <v>0</v>
      </c>
      <c r="BL132" s="17" t="s">
        <v>161</v>
      </c>
      <c r="BM132" s="229" t="s">
        <v>200</v>
      </c>
    </row>
    <row r="133" s="2" customFormat="1">
      <c r="A133" s="38"/>
      <c r="B133" s="39"/>
      <c r="C133" s="40"/>
      <c r="D133" s="231" t="s">
        <v>163</v>
      </c>
      <c r="E133" s="40"/>
      <c r="F133" s="232" t="s">
        <v>1786</v>
      </c>
      <c r="G133" s="40"/>
      <c r="H133" s="40"/>
      <c r="I133" s="233"/>
      <c r="J133" s="40"/>
      <c r="K133" s="40"/>
      <c r="L133" s="44"/>
      <c r="M133" s="234"/>
      <c r="N133" s="235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163</v>
      </c>
      <c r="AU133" s="17" t="s">
        <v>81</v>
      </c>
    </row>
    <row r="134" s="2" customFormat="1" ht="21.75" customHeight="1">
      <c r="A134" s="38"/>
      <c r="B134" s="39"/>
      <c r="C134" s="218" t="s">
        <v>180</v>
      </c>
      <c r="D134" s="218" t="s">
        <v>156</v>
      </c>
      <c r="E134" s="219" t="s">
        <v>1787</v>
      </c>
      <c r="F134" s="220" t="s">
        <v>1788</v>
      </c>
      <c r="G134" s="221" t="s">
        <v>649</v>
      </c>
      <c r="H134" s="222">
        <v>1</v>
      </c>
      <c r="I134" s="223"/>
      <c r="J134" s="224">
        <f>ROUND(I134*H134,2)</f>
        <v>0</v>
      </c>
      <c r="K134" s="220" t="s">
        <v>1</v>
      </c>
      <c r="L134" s="44"/>
      <c r="M134" s="225" t="s">
        <v>1</v>
      </c>
      <c r="N134" s="226" t="s">
        <v>38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161</v>
      </c>
      <c r="AT134" s="229" t="s">
        <v>156</v>
      </c>
      <c r="AU134" s="229" t="s">
        <v>81</v>
      </c>
      <c r="AY134" s="17" t="s">
        <v>154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81</v>
      </c>
      <c r="BK134" s="230">
        <f>ROUND(I134*H134,2)</f>
        <v>0</v>
      </c>
      <c r="BL134" s="17" t="s">
        <v>161</v>
      </c>
      <c r="BM134" s="229" t="s">
        <v>108</v>
      </c>
    </row>
    <row r="135" s="2" customFormat="1">
      <c r="A135" s="38"/>
      <c r="B135" s="39"/>
      <c r="C135" s="40"/>
      <c r="D135" s="231" t="s">
        <v>163</v>
      </c>
      <c r="E135" s="40"/>
      <c r="F135" s="232" t="s">
        <v>1788</v>
      </c>
      <c r="G135" s="40"/>
      <c r="H135" s="40"/>
      <c r="I135" s="233"/>
      <c r="J135" s="40"/>
      <c r="K135" s="40"/>
      <c r="L135" s="44"/>
      <c r="M135" s="234"/>
      <c r="N135" s="235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163</v>
      </c>
      <c r="AU135" s="17" t="s">
        <v>81</v>
      </c>
    </row>
    <row r="136" s="2" customFormat="1" ht="24.15" customHeight="1">
      <c r="A136" s="38"/>
      <c r="B136" s="39"/>
      <c r="C136" s="218" t="s">
        <v>188</v>
      </c>
      <c r="D136" s="218" t="s">
        <v>156</v>
      </c>
      <c r="E136" s="219" t="s">
        <v>1789</v>
      </c>
      <c r="F136" s="220" t="s">
        <v>1790</v>
      </c>
      <c r="G136" s="221" t="s">
        <v>649</v>
      </c>
      <c r="H136" s="222">
        <v>2</v>
      </c>
      <c r="I136" s="223"/>
      <c r="J136" s="224">
        <f>ROUND(I136*H136,2)</f>
        <v>0</v>
      </c>
      <c r="K136" s="220" t="s">
        <v>1</v>
      </c>
      <c r="L136" s="44"/>
      <c r="M136" s="225" t="s">
        <v>1</v>
      </c>
      <c r="N136" s="226" t="s">
        <v>38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161</v>
      </c>
      <c r="AT136" s="229" t="s">
        <v>156</v>
      </c>
      <c r="AU136" s="229" t="s">
        <v>81</v>
      </c>
      <c r="AY136" s="17" t="s">
        <v>154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81</v>
      </c>
      <c r="BK136" s="230">
        <f>ROUND(I136*H136,2)</f>
        <v>0</v>
      </c>
      <c r="BL136" s="17" t="s">
        <v>161</v>
      </c>
      <c r="BM136" s="229" t="s">
        <v>8</v>
      </c>
    </row>
    <row r="137" s="2" customFormat="1">
      <c r="A137" s="38"/>
      <c r="B137" s="39"/>
      <c r="C137" s="40"/>
      <c r="D137" s="231" t="s">
        <v>163</v>
      </c>
      <c r="E137" s="40"/>
      <c r="F137" s="232" t="s">
        <v>1790</v>
      </c>
      <c r="G137" s="40"/>
      <c r="H137" s="40"/>
      <c r="I137" s="233"/>
      <c r="J137" s="40"/>
      <c r="K137" s="40"/>
      <c r="L137" s="44"/>
      <c r="M137" s="234"/>
      <c r="N137" s="235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163</v>
      </c>
      <c r="AU137" s="17" t="s">
        <v>81</v>
      </c>
    </row>
    <row r="138" s="2" customFormat="1" ht="24.15" customHeight="1">
      <c r="A138" s="38"/>
      <c r="B138" s="39"/>
      <c r="C138" s="218" t="s">
        <v>194</v>
      </c>
      <c r="D138" s="218" t="s">
        <v>156</v>
      </c>
      <c r="E138" s="219" t="s">
        <v>1791</v>
      </c>
      <c r="F138" s="220" t="s">
        <v>1792</v>
      </c>
      <c r="G138" s="221" t="s">
        <v>649</v>
      </c>
      <c r="H138" s="222">
        <v>2</v>
      </c>
      <c r="I138" s="223"/>
      <c r="J138" s="224">
        <f>ROUND(I138*H138,2)</f>
        <v>0</v>
      </c>
      <c r="K138" s="220" t="s">
        <v>1</v>
      </c>
      <c r="L138" s="44"/>
      <c r="M138" s="225" t="s">
        <v>1</v>
      </c>
      <c r="N138" s="226" t="s">
        <v>38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161</v>
      </c>
      <c r="AT138" s="229" t="s">
        <v>156</v>
      </c>
      <c r="AU138" s="229" t="s">
        <v>81</v>
      </c>
      <c r="AY138" s="17" t="s">
        <v>154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81</v>
      </c>
      <c r="BK138" s="230">
        <f>ROUND(I138*H138,2)</f>
        <v>0</v>
      </c>
      <c r="BL138" s="17" t="s">
        <v>161</v>
      </c>
      <c r="BM138" s="229" t="s">
        <v>236</v>
      </c>
    </row>
    <row r="139" s="2" customFormat="1">
      <c r="A139" s="38"/>
      <c r="B139" s="39"/>
      <c r="C139" s="40"/>
      <c r="D139" s="231" t="s">
        <v>163</v>
      </c>
      <c r="E139" s="40"/>
      <c r="F139" s="232" t="s">
        <v>1792</v>
      </c>
      <c r="G139" s="40"/>
      <c r="H139" s="40"/>
      <c r="I139" s="233"/>
      <c r="J139" s="40"/>
      <c r="K139" s="40"/>
      <c r="L139" s="44"/>
      <c r="M139" s="234"/>
      <c r="N139" s="235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163</v>
      </c>
      <c r="AU139" s="17" t="s">
        <v>81</v>
      </c>
    </row>
    <row r="140" s="2" customFormat="1" ht="16.5" customHeight="1">
      <c r="A140" s="38"/>
      <c r="B140" s="39"/>
      <c r="C140" s="218" t="s">
        <v>200</v>
      </c>
      <c r="D140" s="218" t="s">
        <v>156</v>
      </c>
      <c r="E140" s="219" t="s">
        <v>1793</v>
      </c>
      <c r="F140" s="220" t="s">
        <v>1794</v>
      </c>
      <c r="G140" s="221" t="s">
        <v>1370</v>
      </c>
      <c r="H140" s="222">
        <v>4</v>
      </c>
      <c r="I140" s="223"/>
      <c r="J140" s="224">
        <f>ROUND(I140*H140,2)</f>
        <v>0</v>
      </c>
      <c r="K140" s="220" t="s">
        <v>1</v>
      </c>
      <c r="L140" s="44"/>
      <c r="M140" s="225" t="s">
        <v>1</v>
      </c>
      <c r="N140" s="226" t="s">
        <v>38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161</v>
      </c>
      <c r="AT140" s="229" t="s">
        <v>156</v>
      </c>
      <c r="AU140" s="229" t="s">
        <v>81</v>
      </c>
      <c r="AY140" s="17" t="s">
        <v>154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81</v>
      </c>
      <c r="BK140" s="230">
        <f>ROUND(I140*H140,2)</f>
        <v>0</v>
      </c>
      <c r="BL140" s="17" t="s">
        <v>161</v>
      </c>
      <c r="BM140" s="229" t="s">
        <v>247</v>
      </c>
    </row>
    <row r="141" s="2" customFormat="1">
      <c r="A141" s="38"/>
      <c r="B141" s="39"/>
      <c r="C141" s="40"/>
      <c r="D141" s="231" t="s">
        <v>163</v>
      </c>
      <c r="E141" s="40"/>
      <c r="F141" s="232" t="s">
        <v>1794</v>
      </c>
      <c r="G141" s="40"/>
      <c r="H141" s="40"/>
      <c r="I141" s="233"/>
      <c r="J141" s="40"/>
      <c r="K141" s="40"/>
      <c r="L141" s="44"/>
      <c r="M141" s="234"/>
      <c r="N141" s="235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163</v>
      </c>
      <c r="AU141" s="17" t="s">
        <v>81</v>
      </c>
    </row>
    <row r="142" s="2" customFormat="1" ht="24.15" customHeight="1">
      <c r="A142" s="38"/>
      <c r="B142" s="39"/>
      <c r="C142" s="218" t="s">
        <v>207</v>
      </c>
      <c r="D142" s="218" t="s">
        <v>156</v>
      </c>
      <c r="E142" s="219" t="s">
        <v>1795</v>
      </c>
      <c r="F142" s="220" t="s">
        <v>1796</v>
      </c>
      <c r="G142" s="221" t="s">
        <v>1370</v>
      </c>
      <c r="H142" s="222">
        <v>2</v>
      </c>
      <c r="I142" s="223"/>
      <c r="J142" s="224">
        <f>ROUND(I142*H142,2)</f>
        <v>0</v>
      </c>
      <c r="K142" s="220" t="s">
        <v>1</v>
      </c>
      <c r="L142" s="44"/>
      <c r="M142" s="225" t="s">
        <v>1</v>
      </c>
      <c r="N142" s="226" t="s">
        <v>38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161</v>
      </c>
      <c r="AT142" s="229" t="s">
        <v>156</v>
      </c>
      <c r="AU142" s="229" t="s">
        <v>81</v>
      </c>
      <c r="AY142" s="17" t="s">
        <v>154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81</v>
      </c>
      <c r="BK142" s="230">
        <f>ROUND(I142*H142,2)</f>
        <v>0</v>
      </c>
      <c r="BL142" s="17" t="s">
        <v>161</v>
      </c>
      <c r="BM142" s="229" t="s">
        <v>258</v>
      </c>
    </row>
    <row r="143" s="2" customFormat="1">
      <c r="A143" s="38"/>
      <c r="B143" s="39"/>
      <c r="C143" s="40"/>
      <c r="D143" s="231" t="s">
        <v>163</v>
      </c>
      <c r="E143" s="40"/>
      <c r="F143" s="232" t="s">
        <v>1796</v>
      </c>
      <c r="G143" s="40"/>
      <c r="H143" s="40"/>
      <c r="I143" s="233"/>
      <c r="J143" s="40"/>
      <c r="K143" s="40"/>
      <c r="L143" s="44"/>
      <c r="M143" s="234"/>
      <c r="N143" s="235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163</v>
      </c>
      <c r="AU143" s="17" t="s">
        <v>81</v>
      </c>
    </row>
    <row r="144" s="2" customFormat="1" ht="24.15" customHeight="1">
      <c r="A144" s="38"/>
      <c r="B144" s="39"/>
      <c r="C144" s="218" t="s">
        <v>108</v>
      </c>
      <c r="D144" s="218" t="s">
        <v>156</v>
      </c>
      <c r="E144" s="219" t="s">
        <v>1581</v>
      </c>
      <c r="F144" s="220" t="s">
        <v>1797</v>
      </c>
      <c r="G144" s="221" t="s">
        <v>649</v>
      </c>
      <c r="H144" s="222">
        <v>2</v>
      </c>
      <c r="I144" s="223"/>
      <c r="J144" s="224">
        <f>ROUND(I144*H144,2)</f>
        <v>0</v>
      </c>
      <c r="K144" s="220" t="s">
        <v>1</v>
      </c>
      <c r="L144" s="44"/>
      <c r="M144" s="225" t="s">
        <v>1</v>
      </c>
      <c r="N144" s="226" t="s">
        <v>38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161</v>
      </c>
      <c r="AT144" s="229" t="s">
        <v>156</v>
      </c>
      <c r="AU144" s="229" t="s">
        <v>81</v>
      </c>
      <c r="AY144" s="17" t="s">
        <v>154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81</v>
      </c>
      <c r="BK144" s="230">
        <f>ROUND(I144*H144,2)</f>
        <v>0</v>
      </c>
      <c r="BL144" s="17" t="s">
        <v>161</v>
      </c>
      <c r="BM144" s="229" t="s">
        <v>267</v>
      </c>
    </row>
    <row r="145" s="2" customFormat="1">
      <c r="A145" s="38"/>
      <c r="B145" s="39"/>
      <c r="C145" s="40"/>
      <c r="D145" s="231" t="s">
        <v>163</v>
      </c>
      <c r="E145" s="40"/>
      <c r="F145" s="232" t="s">
        <v>1797</v>
      </c>
      <c r="G145" s="40"/>
      <c r="H145" s="40"/>
      <c r="I145" s="233"/>
      <c r="J145" s="40"/>
      <c r="K145" s="40"/>
      <c r="L145" s="44"/>
      <c r="M145" s="234"/>
      <c r="N145" s="235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163</v>
      </c>
      <c r="AU145" s="17" t="s">
        <v>81</v>
      </c>
    </row>
    <row r="146" s="2" customFormat="1" ht="24.15" customHeight="1">
      <c r="A146" s="38"/>
      <c r="B146" s="39"/>
      <c r="C146" s="258" t="s">
        <v>111</v>
      </c>
      <c r="D146" s="258" t="s">
        <v>248</v>
      </c>
      <c r="E146" s="259" t="s">
        <v>1490</v>
      </c>
      <c r="F146" s="260" t="s">
        <v>1491</v>
      </c>
      <c r="G146" s="261" t="s">
        <v>649</v>
      </c>
      <c r="H146" s="262">
        <v>2</v>
      </c>
      <c r="I146" s="263"/>
      <c r="J146" s="264">
        <f>ROUND(I146*H146,2)</f>
        <v>0</v>
      </c>
      <c r="K146" s="260" t="s">
        <v>1</v>
      </c>
      <c r="L146" s="265"/>
      <c r="M146" s="266" t="s">
        <v>1</v>
      </c>
      <c r="N146" s="267" t="s">
        <v>38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200</v>
      </c>
      <c r="AT146" s="229" t="s">
        <v>248</v>
      </c>
      <c r="AU146" s="229" t="s">
        <v>81</v>
      </c>
      <c r="AY146" s="17" t="s">
        <v>154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81</v>
      </c>
      <c r="BK146" s="230">
        <f>ROUND(I146*H146,2)</f>
        <v>0</v>
      </c>
      <c r="BL146" s="17" t="s">
        <v>161</v>
      </c>
      <c r="BM146" s="229" t="s">
        <v>277</v>
      </c>
    </row>
    <row r="147" s="2" customFormat="1">
      <c r="A147" s="38"/>
      <c r="B147" s="39"/>
      <c r="C147" s="40"/>
      <c r="D147" s="231" t="s">
        <v>163</v>
      </c>
      <c r="E147" s="40"/>
      <c r="F147" s="232" t="s">
        <v>1491</v>
      </c>
      <c r="G147" s="40"/>
      <c r="H147" s="40"/>
      <c r="I147" s="233"/>
      <c r="J147" s="40"/>
      <c r="K147" s="40"/>
      <c r="L147" s="44"/>
      <c r="M147" s="234"/>
      <c r="N147" s="235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163</v>
      </c>
      <c r="AU147" s="17" t="s">
        <v>81</v>
      </c>
    </row>
    <row r="148" s="12" customFormat="1" ht="25.92" customHeight="1">
      <c r="A148" s="12"/>
      <c r="B148" s="202"/>
      <c r="C148" s="203"/>
      <c r="D148" s="204" t="s">
        <v>72</v>
      </c>
      <c r="E148" s="205" t="s">
        <v>1798</v>
      </c>
      <c r="F148" s="205" t="s">
        <v>1799</v>
      </c>
      <c r="G148" s="203"/>
      <c r="H148" s="203"/>
      <c r="I148" s="206"/>
      <c r="J148" s="207">
        <f>BK148</f>
        <v>0</v>
      </c>
      <c r="K148" s="203"/>
      <c r="L148" s="208"/>
      <c r="M148" s="209"/>
      <c r="N148" s="210"/>
      <c r="O148" s="210"/>
      <c r="P148" s="211">
        <f>SUM(P149:P168)</f>
        <v>0</v>
      </c>
      <c r="Q148" s="210"/>
      <c r="R148" s="211">
        <f>SUM(R149:R168)</f>
        <v>0</v>
      </c>
      <c r="S148" s="210"/>
      <c r="T148" s="212">
        <f>SUM(T149:T168)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3" t="s">
        <v>81</v>
      </c>
      <c r="AT148" s="214" t="s">
        <v>72</v>
      </c>
      <c r="AU148" s="214" t="s">
        <v>73</v>
      </c>
      <c r="AY148" s="213" t="s">
        <v>154</v>
      </c>
      <c r="BK148" s="215">
        <f>SUM(BK149:BK168)</f>
        <v>0</v>
      </c>
    </row>
    <row r="149" s="2" customFormat="1" ht="24.15" customHeight="1">
      <c r="A149" s="38"/>
      <c r="B149" s="39"/>
      <c r="C149" s="218" t="s">
        <v>8</v>
      </c>
      <c r="D149" s="218" t="s">
        <v>156</v>
      </c>
      <c r="E149" s="219" t="s">
        <v>1800</v>
      </c>
      <c r="F149" s="220" t="s">
        <v>1801</v>
      </c>
      <c r="G149" s="221" t="s">
        <v>433</v>
      </c>
      <c r="H149" s="222">
        <v>12</v>
      </c>
      <c r="I149" s="223"/>
      <c r="J149" s="224">
        <f>ROUND(I149*H149,2)</f>
        <v>0</v>
      </c>
      <c r="K149" s="220" t="s">
        <v>1</v>
      </c>
      <c r="L149" s="44"/>
      <c r="M149" s="225" t="s">
        <v>1</v>
      </c>
      <c r="N149" s="226" t="s">
        <v>38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161</v>
      </c>
      <c r="AT149" s="229" t="s">
        <v>156</v>
      </c>
      <c r="AU149" s="229" t="s">
        <v>81</v>
      </c>
      <c r="AY149" s="17" t="s">
        <v>154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81</v>
      </c>
      <c r="BK149" s="230">
        <f>ROUND(I149*H149,2)</f>
        <v>0</v>
      </c>
      <c r="BL149" s="17" t="s">
        <v>161</v>
      </c>
      <c r="BM149" s="229" t="s">
        <v>288</v>
      </c>
    </row>
    <row r="150" s="2" customFormat="1">
      <c r="A150" s="38"/>
      <c r="B150" s="39"/>
      <c r="C150" s="40"/>
      <c r="D150" s="231" t="s">
        <v>163</v>
      </c>
      <c r="E150" s="40"/>
      <c r="F150" s="232" t="s">
        <v>1801</v>
      </c>
      <c r="G150" s="40"/>
      <c r="H150" s="40"/>
      <c r="I150" s="233"/>
      <c r="J150" s="40"/>
      <c r="K150" s="40"/>
      <c r="L150" s="44"/>
      <c r="M150" s="234"/>
      <c r="N150" s="23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163</v>
      </c>
      <c r="AU150" s="17" t="s">
        <v>81</v>
      </c>
    </row>
    <row r="151" s="2" customFormat="1" ht="24.15" customHeight="1">
      <c r="A151" s="38"/>
      <c r="B151" s="39"/>
      <c r="C151" s="218" t="s">
        <v>231</v>
      </c>
      <c r="D151" s="218" t="s">
        <v>156</v>
      </c>
      <c r="E151" s="219" t="s">
        <v>1802</v>
      </c>
      <c r="F151" s="220" t="s">
        <v>1803</v>
      </c>
      <c r="G151" s="221" t="s">
        <v>433</v>
      </c>
      <c r="H151" s="222">
        <v>24</v>
      </c>
      <c r="I151" s="223"/>
      <c r="J151" s="224">
        <f>ROUND(I151*H151,2)</f>
        <v>0</v>
      </c>
      <c r="K151" s="220" t="s">
        <v>1</v>
      </c>
      <c r="L151" s="44"/>
      <c r="M151" s="225" t="s">
        <v>1</v>
      </c>
      <c r="N151" s="226" t="s">
        <v>38</v>
      </c>
      <c r="O151" s="91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161</v>
      </c>
      <c r="AT151" s="229" t="s">
        <v>156</v>
      </c>
      <c r="AU151" s="229" t="s">
        <v>81</v>
      </c>
      <c r="AY151" s="17" t="s">
        <v>154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81</v>
      </c>
      <c r="BK151" s="230">
        <f>ROUND(I151*H151,2)</f>
        <v>0</v>
      </c>
      <c r="BL151" s="17" t="s">
        <v>161</v>
      </c>
      <c r="BM151" s="229" t="s">
        <v>300</v>
      </c>
    </row>
    <row r="152" s="2" customFormat="1">
      <c r="A152" s="38"/>
      <c r="B152" s="39"/>
      <c r="C152" s="40"/>
      <c r="D152" s="231" t="s">
        <v>163</v>
      </c>
      <c r="E152" s="40"/>
      <c r="F152" s="232" t="s">
        <v>1803</v>
      </c>
      <c r="G152" s="40"/>
      <c r="H152" s="40"/>
      <c r="I152" s="233"/>
      <c r="J152" s="40"/>
      <c r="K152" s="40"/>
      <c r="L152" s="44"/>
      <c r="M152" s="234"/>
      <c r="N152" s="235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163</v>
      </c>
      <c r="AU152" s="17" t="s">
        <v>81</v>
      </c>
    </row>
    <row r="153" s="2" customFormat="1" ht="24.15" customHeight="1">
      <c r="A153" s="38"/>
      <c r="B153" s="39"/>
      <c r="C153" s="218" t="s">
        <v>236</v>
      </c>
      <c r="D153" s="218" t="s">
        <v>156</v>
      </c>
      <c r="E153" s="219" t="s">
        <v>1804</v>
      </c>
      <c r="F153" s="220" t="s">
        <v>1805</v>
      </c>
      <c r="G153" s="221" t="s">
        <v>433</v>
      </c>
      <c r="H153" s="222">
        <v>20</v>
      </c>
      <c r="I153" s="223"/>
      <c r="J153" s="224">
        <f>ROUND(I153*H153,2)</f>
        <v>0</v>
      </c>
      <c r="K153" s="220" t="s">
        <v>1</v>
      </c>
      <c r="L153" s="44"/>
      <c r="M153" s="225" t="s">
        <v>1</v>
      </c>
      <c r="N153" s="226" t="s">
        <v>38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161</v>
      </c>
      <c r="AT153" s="229" t="s">
        <v>156</v>
      </c>
      <c r="AU153" s="229" t="s">
        <v>81</v>
      </c>
      <c r="AY153" s="17" t="s">
        <v>154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81</v>
      </c>
      <c r="BK153" s="230">
        <f>ROUND(I153*H153,2)</f>
        <v>0</v>
      </c>
      <c r="BL153" s="17" t="s">
        <v>161</v>
      </c>
      <c r="BM153" s="229" t="s">
        <v>310</v>
      </c>
    </row>
    <row r="154" s="2" customFormat="1">
      <c r="A154" s="38"/>
      <c r="B154" s="39"/>
      <c r="C154" s="40"/>
      <c r="D154" s="231" t="s">
        <v>163</v>
      </c>
      <c r="E154" s="40"/>
      <c r="F154" s="232" t="s">
        <v>1805</v>
      </c>
      <c r="G154" s="40"/>
      <c r="H154" s="40"/>
      <c r="I154" s="233"/>
      <c r="J154" s="40"/>
      <c r="K154" s="40"/>
      <c r="L154" s="44"/>
      <c r="M154" s="234"/>
      <c r="N154" s="235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163</v>
      </c>
      <c r="AU154" s="17" t="s">
        <v>81</v>
      </c>
    </row>
    <row r="155" s="2" customFormat="1" ht="24.15" customHeight="1">
      <c r="A155" s="38"/>
      <c r="B155" s="39"/>
      <c r="C155" s="258" t="s">
        <v>241</v>
      </c>
      <c r="D155" s="258" t="s">
        <v>248</v>
      </c>
      <c r="E155" s="259" t="s">
        <v>1806</v>
      </c>
      <c r="F155" s="260" t="s">
        <v>1807</v>
      </c>
      <c r="G155" s="261" t="s">
        <v>433</v>
      </c>
      <c r="H155" s="262">
        <v>3</v>
      </c>
      <c r="I155" s="263"/>
      <c r="J155" s="264">
        <f>ROUND(I155*H155,2)</f>
        <v>0</v>
      </c>
      <c r="K155" s="260" t="s">
        <v>1</v>
      </c>
      <c r="L155" s="265"/>
      <c r="M155" s="266" t="s">
        <v>1</v>
      </c>
      <c r="N155" s="267" t="s">
        <v>38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200</v>
      </c>
      <c r="AT155" s="229" t="s">
        <v>248</v>
      </c>
      <c r="AU155" s="229" t="s">
        <v>81</v>
      </c>
      <c r="AY155" s="17" t="s">
        <v>154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81</v>
      </c>
      <c r="BK155" s="230">
        <f>ROUND(I155*H155,2)</f>
        <v>0</v>
      </c>
      <c r="BL155" s="17" t="s">
        <v>161</v>
      </c>
      <c r="BM155" s="229" t="s">
        <v>322</v>
      </c>
    </row>
    <row r="156" s="2" customFormat="1">
      <c r="A156" s="38"/>
      <c r="B156" s="39"/>
      <c r="C156" s="40"/>
      <c r="D156" s="231" t="s">
        <v>163</v>
      </c>
      <c r="E156" s="40"/>
      <c r="F156" s="232" t="s">
        <v>1807</v>
      </c>
      <c r="G156" s="40"/>
      <c r="H156" s="40"/>
      <c r="I156" s="233"/>
      <c r="J156" s="40"/>
      <c r="K156" s="40"/>
      <c r="L156" s="44"/>
      <c r="M156" s="234"/>
      <c r="N156" s="235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163</v>
      </c>
      <c r="AU156" s="17" t="s">
        <v>81</v>
      </c>
    </row>
    <row r="157" s="2" customFormat="1" ht="21.75" customHeight="1">
      <c r="A157" s="38"/>
      <c r="B157" s="39"/>
      <c r="C157" s="258" t="s">
        <v>247</v>
      </c>
      <c r="D157" s="258" t="s">
        <v>248</v>
      </c>
      <c r="E157" s="259" t="s">
        <v>1313</v>
      </c>
      <c r="F157" s="260" t="s">
        <v>1808</v>
      </c>
      <c r="G157" s="261" t="s">
        <v>649</v>
      </c>
      <c r="H157" s="262">
        <v>12</v>
      </c>
      <c r="I157" s="263"/>
      <c r="J157" s="264">
        <f>ROUND(I157*H157,2)</f>
        <v>0</v>
      </c>
      <c r="K157" s="260" t="s">
        <v>1</v>
      </c>
      <c r="L157" s="265"/>
      <c r="M157" s="266" t="s">
        <v>1</v>
      </c>
      <c r="N157" s="267" t="s">
        <v>38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200</v>
      </c>
      <c r="AT157" s="229" t="s">
        <v>248</v>
      </c>
      <c r="AU157" s="229" t="s">
        <v>81</v>
      </c>
      <c r="AY157" s="17" t="s">
        <v>154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81</v>
      </c>
      <c r="BK157" s="230">
        <f>ROUND(I157*H157,2)</f>
        <v>0</v>
      </c>
      <c r="BL157" s="17" t="s">
        <v>161</v>
      </c>
      <c r="BM157" s="229" t="s">
        <v>335</v>
      </c>
    </row>
    <row r="158" s="2" customFormat="1">
      <c r="A158" s="38"/>
      <c r="B158" s="39"/>
      <c r="C158" s="40"/>
      <c r="D158" s="231" t="s">
        <v>163</v>
      </c>
      <c r="E158" s="40"/>
      <c r="F158" s="232" t="s">
        <v>1808</v>
      </c>
      <c r="G158" s="40"/>
      <c r="H158" s="40"/>
      <c r="I158" s="233"/>
      <c r="J158" s="40"/>
      <c r="K158" s="40"/>
      <c r="L158" s="44"/>
      <c r="M158" s="234"/>
      <c r="N158" s="235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163</v>
      </c>
      <c r="AU158" s="17" t="s">
        <v>81</v>
      </c>
    </row>
    <row r="159" s="2" customFormat="1" ht="24.15" customHeight="1">
      <c r="A159" s="38"/>
      <c r="B159" s="39"/>
      <c r="C159" s="258" t="s">
        <v>252</v>
      </c>
      <c r="D159" s="258" t="s">
        <v>248</v>
      </c>
      <c r="E159" s="259" t="s">
        <v>1809</v>
      </c>
      <c r="F159" s="260" t="s">
        <v>1810</v>
      </c>
      <c r="G159" s="261" t="s">
        <v>649</v>
      </c>
      <c r="H159" s="262">
        <v>20</v>
      </c>
      <c r="I159" s="263"/>
      <c r="J159" s="264">
        <f>ROUND(I159*H159,2)</f>
        <v>0</v>
      </c>
      <c r="K159" s="260" t="s">
        <v>1</v>
      </c>
      <c r="L159" s="265"/>
      <c r="M159" s="266" t="s">
        <v>1</v>
      </c>
      <c r="N159" s="267" t="s">
        <v>38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200</v>
      </c>
      <c r="AT159" s="229" t="s">
        <v>248</v>
      </c>
      <c r="AU159" s="229" t="s">
        <v>81</v>
      </c>
      <c r="AY159" s="17" t="s">
        <v>154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81</v>
      </c>
      <c r="BK159" s="230">
        <f>ROUND(I159*H159,2)</f>
        <v>0</v>
      </c>
      <c r="BL159" s="17" t="s">
        <v>161</v>
      </c>
      <c r="BM159" s="229" t="s">
        <v>345</v>
      </c>
    </row>
    <row r="160" s="2" customFormat="1">
      <c r="A160" s="38"/>
      <c r="B160" s="39"/>
      <c r="C160" s="40"/>
      <c r="D160" s="231" t="s">
        <v>163</v>
      </c>
      <c r="E160" s="40"/>
      <c r="F160" s="232" t="s">
        <v>1810</v>
      </c>
      <c r="G160" s="40"/>
      <c r="H160" s="40"/>
      <c r="I160" s="233"/>
      <c r="J160" s="40"/>
      <c r="K160" s="40"/>
      <c r="L160" s="44"/>
      <c r="M160" s="234"/>
      <c r="N160" s="235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163</v>
      </c>
      <c r="AU160" s="17" t="s">
        <v>81</v>
      </c>
    </row>
    <row r="161" s="2" customFormat="1" ht="16.5" customHeight="1">
      <c r="A161" s="38"/>
      <c r="B161" s="39"/>
      <c r="C161" s="258" t="s">
        <v>258</v>
      </c>
      <c r="D161" s="258" t="s">
        <v>248</v>
      </c>
      <c r="E161" s="259" t="s">
        <v>1811</v>
      </c>
      <c r="F161" s="260" t="s">
        <v>1812</v>
      </c>
      <c r="G161" s="261" t="s">
        <v>649</v>
      </c>
      <c r="H161" s="262">
        <v>2</v>
      </c>
      <c r="I161" s="263"/>
      <c r="J161" s="264">
        <f>ROUND(I161*H161,2)</f>
        <v>0</v>
      </c>
      <c r="K161" s="260" t="s">
        <v>1</v>
      </c>
      <c r="L161" s="265"/>
      <c r="M161" s="266" t="s">
        <v>1</v>
      </c>
      <c r="N161" s="267" t="s">
        <v>38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200</v>
      </c>
      <c r="AT161" s="229" t="s">
        <v>248</v>
      </c>
      <c r="AU161" s="229" t="s">
        <v>81</v>
      </c>
      <c r="AY161" s="17" t="s">
        <v>154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81</v>
      </c>
      <c r="BK161" s="230">
        <f>ROUND(I161*H161,2)</f>
        <v>0</v>
      </c>
      <c r="BL161" s="17" t="s">
        <v>161</v>
      </c>
      <c r="BM161" s="229" t="s">
        <v>355</v>
      </c>
    </row>
    <row r="162" s="2" customFormat="1">
      <c r="A162" s="38"/>
      <c r="B162" s="39"/>
      <c r="C162" s="40"/>
      <c r="D162" s="231" t="s">
        <v>163</v>
      </c>
      <c r="E162" s="40"/>
      <c r="F162" s="232" t="s">
        <v>1812</v>
      </c>
      <c r="G162" s="40"/>
      <c r="H162" s="40"/>
      <c r="I162" s="233"/>
      <c r="J162" s="40"/>
      <c r="K162" s="40"/>
      <c r="L162" s="44"/>
      <c r="M162" s="234"/>
      <c r="N162" s="235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163</v>
      </c>
      <c r="AU162" s="17" t="s">
        <v>81</v>
      </c>
    </row>
    <row r="163" s="2" customFormat="1" ht="16.5" customHeight="1">
      <c r="A163" s="38"/>
      <c r="B163" s="39"/>
      <c r="C163" s="218" t="s">
        <v>262</v>
      </c>
      <c r="D163" s="218" t="s">
        <v>156</v>
      </c>
      <c r="E163" s="219" t="s">
        <v>1813</v>
      </c>
      <c r="F163" s="220" t="s">
        <v>1814</v>
      </c>
      <c r="G163" s="221" t="s">
        <v>649</v>
      </c>
      <c r="H163" s="222">
        <v>4</v>
      </c>
      <c r="I163" s="223"/>
      <c r="J163" s="224">
        <f>ROUND(I163*H163,2)</f>
        <v>0</v>
      </c>
      <c r="K163" s="220" t="s">
        <v>1</v>
      </c>
      <c r="L163" s="44"/>
      <c r="M163" s="225" t="s">
        <v>1</v>
      </c>
      <c r="N163" s="226" t="s">
        <v>38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161</v>
      </c>
      <c r="AT163" s="229" t="s">
        <v>156</v>
      </c>
      <c r="AU163" s="229" t="s">
        <v>81</v>
      </c>
      <c r="AY163" s="17" t="s">
        <v>154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81</v>
      </c>
      <c r="BK163" s="230">
        <f>ROUND(I163*H163,2)</f>
        <v>0</v>
      </c>
      <c r="BL163" s="17" t="s">
        <v>161</v>
      </c>
      <c r="BM163" s="229" t="s">
        <v>366</v>
      </c>
    </row>
    <row r="164" s="2" customFormat="1">
      <c r="A164" s="38"/>
      <c r="B164" s="39"/>
      <c r="C164" s="40"/>
      <c r="D164" s="231" t="s">
        <v>163</v>
      </c>
      <c r="E164" s="40"/>
      <c r="F164" s="232" t="s">
        <v>1814</v>
      </c>
      <c r="G164" s="40"/>
      <c r="H164" s="40"/>
      <c r="I164" s="233"/>
      <c r="J164" s="40"/>
      <c r="K164" s="40"/>
      <c r="L164" s="44"/>
      <c r="M164" s="234"/>
      <c r="N164" s="235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163</v>
      </c>
      <c r="AU164" s="17" t="s">
        <v>81</v>
      </c>
    </row>
    <row r="165" s="2" customFormat="1" ht="16.5" customHeight="1">
      <c r="A165" s="38"/>
      <c r="B165" s="39"/>
      <c r="C165" s="218" t="s">
        <v>267</v>
      </c>
      <c r="D165" s="218" t="s">
        <v>156</v>
      </c>
      <c r="E165" s="219" t="s">
        <v>1815</v>
      </c>
      <c r="F165" s="220" t="s">
        <v>1816</v>
      </c>
      <c r="G165" s="221" t="s">
        <v>649</v>
      </c>
      <c r="H165" s="222">
        <v>2</v>
      </c>
      <c r="I165" s="223"/>
      <c r="J165" s="224">
        <f>ROUND(I165*H165,2)</f>
        <v>0</v>
      </c>
      <c r="K165" s="220" t="s">
        <v>1</v>
      </c>
      <c r="L165" s="44"/>
      <c r="M165" s="225" t="s">
        <v>1</v>
      </c>
      <c r="N165" s="226" t="s">
        <v>38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161</v>
      </c>
      <c r="AT165" s="229" t="s">
        <v>156</v>
      </c>
      <c r="AU165" s="229" t="s">
        <v>81</v>
      </c>
      <c r="AY165" s="17" t="s">
        <v>154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81</v>
      </c>
      <c r="BK165" s="230">
        <f>ROUND(I165*H165,2)</f>
        <v>0</v>
      </c>
      <c r="BL165" s="17" t="s">
        <v>161</v>
      </c>
      <c r="BM165" s="229" t="s">
        <v>379</v>
      </c>
    </row>
    <row r="166" s="2" customFormat="1">
      <c r="A166" s="38"/>
      <c r="B166" s="39"/>
      <c r="C166" s="40"/>
      <c r="D166" s="231" t="s">
        <v>163</v>
      </c>
      <c r="E166" s="40"/>
      <c r="F166" s="232" t="s">
        <v>1816</v>
      </c>
      <c r="G166" s="40"/>
      <c r="H166" s="40"/>
      <c r="I166" s="233"/>
      <c r="J166" s="40"/>
      <c r="K166" s="40"/>
      <c r="L166" s="44"/>
      <c r="M166" s="234"/>
      <c r="N166" s="235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163</v>
      </c>
      <c r="AU166" s="17" t="s">
        <v>81</v>
      </c>
    </row>
    <row r="167" s="2" customFormat="1" ht="16.5" customHeight="1">
      <c r="A167" s="38"/>
      <c r="B167" s="39"/>
      <c r="C167" s="218" t="s">
        <v>7</v>
      </c>
      <c r="D167" s="218" t="s">
        <v>156</v>
      </c>
      <c r="E167" s="219" t="s">
        <v>1817</v>
      </c>
      <c r="F167" s="220" t="s">
        <v>1818</v>
      </c>
      <c r="G167" s="221" t="s">
        <v>1370</v>
      </c>
      <c r="H167" s="222">
        <v>12</v>
      </c>
      <c r="I167" s="223"/>
      <c r="J167" s="224">
        <f>ROUND(I167*H167,2)</f>
        <v>0</v>
      </c>
      <c r="K167" s="220" t="s">
        <v>1</v>
      </c>
      <c r="L167" s="44"/>
      <c r="M167" s="225" t="s">
        <v>1</v>
      </c>
      <c r="N167" s="226" t="s">
        <v>38</v>
      </c>
      <c r="O167" s="91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161</v>
      </c>
      <c r="AT167" s="229" t="s">
        <v>156</v>
      </c>
      <c r="AU167" s="229" t="s">
        <v>81</v>
      </c>
      <c r="AY167" s="17" t="s">
        <v>154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81</v>
      </c>
      <c r="BK167" s="230">
        <f>ROUND(I167*H167,2)</f>
        <v>0</v>
      </c>
      <c r="BL167" s="17" t="s">
        <v>161</v>
      </c>
      <c r="BM167" s="229" t="s">
        <v>391</v>
      </c>
    </row>
    <row r="168" s="2" customFormat="1">
      <c r="A168" s="38"/>
      <c r="B168" s="39"/>
      <c r="C168" s="40"/>
      <c r="D168" s="231" t="s">
        <v>163</v>
      </c>
      <c r="E168" s="40"/>
      <c r="F168" s="232" t="s">
        <v>1818</v>
      </c>
      <c r="G168" s="40"/>
      <c r="H168" s="40"/>
      <c r="I168" s="233"/>
      <c r="J168" s="40"/>
      <c r="K168" s="40"/>
      <c r="L168" s="44"/>
      <c r="M168" s="234"/>
      <c r="N168" s="235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163</v>
      </c>
      <c r="AU168" s="17" t="s">
        <v>81</v>
      </c>
    </row>
    <row r="169" s="12" customFormat="1" ht="25.92" customHeight="1">
      <c r="A169" s="12"/>
      <c r="B169" s="202"/>
      <c r="C169" s="203"/>
      <c r="D169" s="204" t="s">
        <v>72</v>
      </c>
      <c r="E169" s="205" t="s">
        <v>1819</v>
      </c>
      <c r="F169" s="205" t="s">
        <v>1820</v>
      </c>
      <c r="G169" s="203"/>
      <c r="H169" s="203"/>
      <c r="I169" s="206"/>
      <c r="J169" s="207">
        <f>BK169</f>
        <v>0</v>
      </c>
      <c r="K169" s="203"/>
      <c r="L169" s="208"/>
      <c r="M169" s="209"/>
      <c r="N169" s="210"/>
      <c r="O169" s="210"/>
      <c r="P169" s="211">
        <f>SUM(P170:P179)</f>
        <v>0</v>
      </c>
      <c r="Q169" s="210"/>
      <c r="R169" s="211">
        <f>SUM(R170:R179)</f>
        <v>0</v>
      </c>
      <c r="S169" s="210"/>
      <c r="T169" s="212">
        <f>SUM(T170:T179)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3" t="s">
        <v>81</v>
      </c>
      <c r="AT169" s="214" t="s">
        <v>72</v>
      </c>
      <c r="AU169" s="214" t="s">
        <v>73</v>
      </c>
      <c r="AY169" s="213" t="s">
        <v>154</v>
      </c>
      <c r="BK169" s="215">
        <f>SUM(BK170:BK179)</f>
        <v>0</v>
      </c>
    </row>
    <row r="170" s="2" customFormat="1" ht="16.5" customHeight="1">
      <c r="A170" s="38"/>
      <c r="B170" s="39"/>
      <c r="C170" s="258" t="s">
        <v>277</v>
      </c>
      <c r="D170" s="258" t="s">
        <v>248</v>
      </c>
      <c r="E170" s="259" t="s">
        <v>1125</v>
      </c>
      <c r="F170" s="260" t="s">
        <v>1126</v>
      </c>
      <c r="G170" s="261" t="s">
        <v>649</v>
      </c>
      <c r="H170" s="262">
        <v>1</v>
      </c>
      <c r="I170" s="263"/>
      <c r="J170" s="264">
        <f>ROUND(I170*H170,2)</f>
        <v>0</v>
      </c>
      <c r="K170" s="260" t="s">
        <v>1</v>
      </c>
      <c r="L170" s="265"/>
      <c r="M170" s="266" t="s">
        <v>1</v>
      </c>
      <c r="N170" s="267" t="s">
        <v>38</v>
      </c>
      <c r="O170" s="91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200</v>
      </c>
      <c r="AT170" s="229" t="s">
        <v>248</v>
      </c>
      <c r="AU170" s="229" t="s">
        <v>81</v>
      </c>
      <c r="AY170" s="17" t="s">
        <v>154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81</v>
      </c>
      <c r="BK170" s="230">
        <f>ROUND(I170*H170,2)</f>
        <v>0</v>
      </c>
      <c r="BL170" s="17" t="s">
        <v>161</v>
      </c>
      <c r="BM170" s="229" t="s">
        <v>401</v>
      </c>
    </row>
    <row r="171" s="2" customFormat="1">
      <c r="A171" s="38"/>
      <c r="B171" s="39"/>
      <c r="C171" s="40"/>
      <c r="D171" s="231" t="s">
        <v>163</v>
      </c>
      <c r="E171" s="40"/>
      <c r="F171" s="232" t="s">
        <v>1126</v>
      </c>
      <c r="G171" s="40"/>
      <c r="H171" s="40"/>
      <c r="I171" s="233"/>
      <c r="J171" s="40"/>
      <c r="K171" s="40"/>
      <c r="L171" s="44"/>
      <c r="M171" s="234"/>
      <c r="N171" s="235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163</v>
      </c>
      <c r="AU171" s="17" t="s">
        <v>81</v>
      </c>
    </row>
    <row r="172" s="2" customFormat="1" ht="16.5" customHeight="1">
      <c r="A172" s="38"/>
      <c r="B172" s="39"/>
      <c r="C172" s="258" t="s">
        <v>282</v>
      </c>
      <c r="D172" s="258" t="s">
        <v>248</v>
      </c>
      <c r="E172" s="259" t="s">
        <v>1821</v>
      </c>
      <c r="F172" s="260" t="s">
        <v>1822</v>
      </c>
      <c r="G172" s="261" t="s">
        <v>649</v>
      </c>
      <c r="H172" s="262">
        <v>20</v>
      </c>
      <c r="I172" s="263"/>
      <c r="J172" s="264">
        <f>ROUND(I172*H172,2)</f>
        <v>0</v>
      </c>
      <c r="K172" s="260" t="s">
        <v>1</v>
      </c>
      <c r="L172" s="265"/>
      <c r="M172" s="266" t="s">
        <v>1</v>
      </c>
      <c r="N172" s="267" t="s">
        <v>38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200</v>
      </c>
      <c r="AT172" s="229" t="s">
        <v>248</v>
      </c>
      <c r="AU172" s="229" t="s">
        <v>81</v>
      </c>
      <c r="AY172" s="17" t="s">
        <v>154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81</v>
      </c>
      <c r="BK172" s="230">
        <f>ROUND(I172*H172,2)</f>
        <v>0</v>
      </c>
      <c r="BL172" s="17" t="s">
        <v>161</v>
      </c>
      <c r="BM172" s="229" t="s">
        <v>412</v>
      </c>
    </row>
    <row r="173" s="2" customFormat="1">
      <c r="A173" s="38"/>
      <c r="B173" s="39"/>
      <c r="C173" s="40"/>
      <c r="D173" s="231" t="s">
        <v>163</v>
      </c>
      <c r="E173" s="40"/>
      <c r="F173" s="232" t="s">
        <v>1822</v>
      </c>
      <c r="G173" s="40"/>
      <c r="H173" s="40"/>
      <c r="I173" s="233"/>
      <c r="J173" s="40"/>
      <c r="K173" s="40"/>
      <c r="L173" s="44"/>
      <c r="M173" s="234"/>
      <c r="N173" s="235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163</v>
      </c>
      <c r="AU173" s="17" t="s">
        <v>81</v>
      </c>
    </row>
    <row r="174" s="2" customFormat="1">
      <c r="A174" s="38"/>
      <c r="B174" s="39"/>
      <c r="C174" s="258" t="s">
        <v>288</v>
      </c>
      <c r="D174" s="258" t="s">
        <v>248</v>
      </c>
      <c r="E174" s="259" t="s">
        <v>1142</v>
      </c>
      <c r="F174" s="260" t="s">
        <v>1143</v>
      </c>
      <c r="G174" s="261" t="s">
        <v>1141</v>
      </c>
      <c r="H174" s="262">
        <v>1.2</v>
      </c>
      <c r="I174" s="263"/>
      <c r="J174" s="264">
        <f>ROUND(I174*H174,2)</f>
        <v>0</v>
      </c>
      <c r="K174" s="260" t="s">
        <v>1</v>
      </c>
      <c r="L174" s="265"/>
      <c r="M174" s="266" t="s">
        <v>1</v>
      </c>
      <c r="N174" s="267" t="s">
        <v>38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200</v>
      </c>
      <c r="AT174" s="229" t="s">
        <v>248</v>
      </c>
      <c r="AU174" s="229" t="s">
        <v>81</v>
      </c>
      <c r="AY174" s="17" t="s">
        <v>154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81</v>
      </c>
      <c r="BK174" s="230">
        <f>ROUND(I174*H174,2)</f>
        <v>0</v>
      </c>
      <c r="BL174" s="17" t="s">
        <v>161</v>
      </c>
      <c r="BM174" s="229" t="s">
        <v>424</v>
      </c>
    </row>
    <row r="175" s="2" customFormat="1">
      <c r="A175" s="38"/>
      <c r="B175" s="39"/>
      <c r="C175" s="40"/>
      <c r="D175" s="231" t="s">
        <v>163</v>
      </c>
      <c r="E175" s="40"/>
      <c r="F175" s="232" t="s">
        <v>1143</v>
      </c>
      <c r="G175" s="40"/>
      <c r="H175" s="40"/>
      <c r="I175" s="233"/>
      <c r="J175" s="40"/>
      <c r="K175" s="40"/>
      <c r="L175" s="44"/>
      <c r="M175" s="234"/>
      <c r="N175" s="235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163</v>
      </c>
      <c r="AU175" s="17" t="s">
        <v>81</v>
      </c>
    </row>
    <row r="176" s="2" customFormat="1" ht="24.15" customHeight="1">
      <c r="A176" s="38"/>
      <c r="B176" s="39"/>
      <c r="C176" s="258" t="s">
        <v>294</v>
      </c>
      <c r="D176" s="258" t="s">
        <v>248</v>
      </c>
      <c r="E176" s="259" t="s">
        <v>1146</v>
      </c>
      <c r="F176" s="260" t="s">
        <v>1147</v>
      </c>
      <c r="G176" s="261" t="s">
        <v>1141</v>
      </c>
      <c r="H176" s="262">
        <v>2.3999999999999999</v>
      </c>
      <c r="I176" s="263"/>
      <c r="J176" s="264">
        <f>ROUND(I176*H176,2)</f>
        <v>0</v>
      </c>
      <c r="K176" s="260" t="s">
        <v>1</v>
      </c>
      <c r="L176" s="265"/>
      <c r="M176" s="266" t="s">
        <v>1</v>
      </c>
      <c r="N176" s="267" t="s">
        <v>38</v>
      </c>
      <c r="O176" s="91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9" t="s">
        <v>200</v>
      </c>
      <c r="AT176" s="229" t="s">
        <v>248</v>
      </c>
      <c r="AU176" s="229" t="s">
        <v>81</v>
      </c>
      <c r="AY176" s="17" t="s">
        <v>154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7" t="s">
        <v>81</v>
      </c>
      <c r="BK176" s="230">
        <f>ROUND(I176*H176,2)</f>
        <v>0</v>
      </c>
      <c r="BL176" s="17" t="s">
        <v>161</v>
      </c>
      <c r="BM176" s="229" t="s">
        <v>437</v>
      </c>
    </row>
    <row r="177" s="2" customFormat="1">
      <c r="A177" s="38"/>
      <c r="B177" s="39"/>
      <c r="C177" s="40"/>
      <c r="D177" s="231" t="s">
        <v>163</v>
      </c>
      <c r="E177" s="40"/>
      <c r="F177" s="232" t="s">
        <v>1147</v>
      </c>
      <c r="G177" s="40"/>
      <c r="H177" s="40"/>
      <c r="I177" s="233"/>
      <c r="J177" s="40"/>
      <c r="K177" s="40"/>
      <c r="L177" s="44"/>
      <c r="M177" s="234"/>
      <c r="N177" s="235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163</v>
      </c>
      <c r="AU177" s="17" t="s">
        <v>81</v>
      </c>
    </row>
    <row r="178" s="2" customFormat="1" ht="24.15" customHeight="1">
      <c r="A178" s="38"/>
      <c r="B178" s="39"/>
      <c r="C178" s="258" t="s">
        <v>300</v>
      </c>
      <c r="D178" s="258" t="s">
        <v>248</v>
      </c>
      <c r="E178" s="259" t="s">
        <v>1150</v>
      </c>
      <c r="F178" s="260" t="s">
        <v>1151</v>
      </c>
      <c r="G178" s="261" t="s">
        <v>1141</v>
      </c>
      <c r="H178" s="262">
        <v>1.2</v>
      </c>
      <c r="I178" s="263"/>
      <c r="J178" s="264">
        <f>ROUND(I178*H178,2)</f>
        <v>0</v>
      </c>
      <c r="K178" s="260" t="s">
        <v>1</v>
      </c>
      <c r="L178" s="265"/>
      <c r="M178" s="266" t="s">
        <v>1</v>
      </c>
      <c r="N178" s="267" t="s">
        <v>38</v>
      </c>
      <c r="O178" s="91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200</v>
      </c>
      <c r="AT178" s="229" t="s">
        <v>248</v>
      </c>
      <c r="AU178" s="229" t="s">
        <v>81</v>
      </c>
      <c r="AY178" s="17" t="s">
        <v>154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81</v>
      </c>
      <c r="BK178" s="230">
        <f>ROUND(I178*H178,2)</f>
        <v>0</v>
      </c>
      <c r="BL178" s="17" t="s">
        <v>161</v>
      </c>
      <c r="BM178" s="229" t="s">
        <v>450</v>
      </c>
    </row>
    <row r="179" s="2" customFormat="1">
      <c r="A179" s="38"/>
      <c r="B179" s="39"/>
      <c r="C179" s="40"/>
      <c r="D179" s="231" t="s">
        <v>163</v>
      </c>
      <c r="E179" s="40"/>
      <c r="F179" s="232" t="s">
        <v>1151</v>
      </c>
      <c r="G179" s="40"/>
      <c r="H179" s="40"/>
      <c r="I179" s="233"/>
      <c r="J179" s="40"/>
      <c r="K179" s="40"/>
      <c r="L179" s="44"/>
      <c r="M179" s="234"/>
      <c r="N179" s="235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163</v>
      </c>
      <c r="AU179" s="17" t="s">
        <v>81</v>
      </c>
    </row>
    <row r="180" s="12" customFormat="1" ht="25.92" customHeight="1">
      <c r="A180" s="12"/>
      <c r="B180" s="202"/>
      <c r="C180" s="203"/>
      <c r="D180" s="204" t="s">
        <v>72</v>
      </c>
      <c r="E180" s="205" t="s">
        <v>1823</v>
      </c>
      <c r="F180" s="205" t="s">
        <v>1824</v>
      </c>
      <c r="G180" s="203"/>
      <c r="H180" s="203"/>
      <c r="I180" s="206"/>
      <c r="J180" s="207">
        <f>BK180</f>
        <v>0</v>
      </c>
      <c r="K180" s="203"/>
      <c r="L180" s="208"/>
      <c r="M180" s="209"/>
      <c r="N180" s="210"/>
      <c r="O180" s="210"/>
      <c r="P180" s="211">
        <f>SUM(P181:P200)</f>
        <v>0</v>
      </c>
      <c r="Q180" s="210"/>
      <c r="R180" s="211">
        <f>SUM(R181:R200)</f>
        <v>0</v>
      </c>
      <c r="S180" s="210"/>
      <c r="T180" s="212">
        <f>SUM(T181:T200)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3" t="s">
        <v>81</v>
      </c>
      <c r="AT180" s="214" t="s">
        <v>72</v>
      </c>
      <c r="AU180" s="214" t="s">
        <v>73</v>
      </c>
      <c r="AY180" s="213" t="s">
        <v>154</v>
      </c>
      <c r="BK180" s="215">
        <f>SUM(BK181:BK200)</f>
        <v>0</v>
      </c>
    </row>
    <row r="181" s="2" customFormat="1" ht="24.15" customHeight="1">
      <c r="A181" s="38"/>
      <c r="B181" s="39"/>
      <c r="C181" s="258" t="s">
        <v>305</v>
      </c>
      <c r="D181" s="258" t="s">
        <v>248</v>
      </c>
      <c r="E181" s="259" t="s">
        <v>1825</v>
      </c>
      <c r="F181" s="260" t="s">
        <v>1826</v>
      </c>
      <c r="G181" s="261" t="s">
        <v>649</v>
      </c>
      <c r="H181" s="262">
        <v>4</v>
      </c>
      <c r="I181" s="263"/>
      <c r="J181" s="264">
        <f>ROUND(I181*H181,2)</f>
        <v>0</v>
      </c>
      <c r="K181" s="260" t="s">
        <v>1</v>
      </c>
      <c r="L181" s="265"/>
      <c r="M181" s="266" t="s">
        <v>1</v>
      </c>
      <c r="N181" s="267" t="s">
        <v>38</v>
      </c>
      <c r="O181" s="91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200</v>
      </c>
      <c r="AT181" s="229" t="s">
        <v>248</v>
      </c>
      <c r="AU181" s="229" t="s">
        <v>81</v>
      </c>
      <c r="AY181" s="17" t="s">
        <v>154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81</v>
      </c>
      <c r="BK181" s="230">
        <f>ROUND(I181*H181,2)</f>
        <v>0</v>
      </c>
      <c r="BL181" s="17" t="s">
        <v>161</v>
      </c>
      <c r="BM181" s="229" t="s">
        <v>461</v>
      </c>
    </row>
    <row r="182" s="2" customFormat="1">
      <c r="A182" s="38"/>
      <c r="B182" s="39"/>
      <c r="C182" s="40"/>
      <c r="D182" s="231" t="s">
        <v>163</v>
      </c>
      <c r="E182" s="40"/>
      <c r="F182" s="232" t="s">
        <v>1826</v>
      </c>
      <c r="G182" s="40"/>
      <c r="H182" s="40"/>
      <c r="I182" s="233"/>
      <c r="J182" s="40"/>
      <c r="K182" s="40"/>
      <c r="L182" s="44"/>
      <c r="M182" s="234"/>
      <c r="N182" s="235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163</v>
      </c>
      <c r="AU182" s="17" t="s">
        <v>81</v>
      </c>
    </row>
    <row r="183" s="2" customFormat="1" ht="16.5" customHeight="1">
      <c r="A183" s="38"/>
      <c r="B183" s="39"/>
      <c r="C183" s="258" t="s">
        <v>310</v>
      </c>
      <c r="D183" s="258" t="s">
        <v>248</v>
      </c>
      <c r="E183" s="259" t="s">
        <v>1827</v>
      </c>
      <c r="F183" s="260" t="s">
        <v>1828</v>
      </c>
      <c r="G183" s="261" t="s">
        <v>649</v>
      </c>
      <c r="H183" s="262">
        <v>16</v>
      </c>
      <c r="I183" s="263"/>
      <c r="J183" s="264">
        <f>ROUND(I183*H183,2)</f>
        <v>0</v>
      </c>
      <c r="K183" s="260" t="s">
        <v>1</v>
      </c>
      <c r="L183" s="265"/>
      <c r="M183" s="266" t="s">
        <v>1</v>
      </c>
      <c r="N183" s="267" t="s">
        <v>38</v>
      </c>
      <c r="O183" s="91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200</v>
      </c>
      <c r="AT183" s="229" t="s">
        <v>248</v>
      </c>
      <c r="AU183" s="229" t="s">
        <v>81</v>
      </c>
      <c r="AY183" s="17" t="s">
        <v>154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81</v>
      </c>
      <c r="BK183" s="230">
        <f>ROUND(I183*H183,2)</f>
        <v>0</v>
      </c>
      <c r="BL183" s="17" t="s">
        <v>161</v>
      </c>
      <c r="BM183" s="229" t="s">
        <v>471</v>
      </c>
    </row>
    <row r="184" s="2" customFormat="1">
      <c r="A184" s="38"/>
      <c r="B184" s="39"/>
      <c r="C184" s="40"/>
      <c r="D184" s="231" t="s">
        <v>163</v>
      </c>
      <c r="E184" s="40"/>
      <c r="F184" s="232" t="s">
        <v>1828</v>
      </c>
      <c r="G184" s="40"/>
      <c r="H184" s="40"/>
      <c r="I184" s="233"/>
      <c r="J184" s="40"/>
      <c r="K184" s="40"/>
      <c r="L184" s="44"/>
      <c r="M184" s="234"/>
      <c r="N184" s="235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163</v>
      </c>
      <c r="AU184" s="17" t="s">
        <v>81</v>
      </c>
    </row>
    <row r="185" s="2" customFormat="1" ht="16.5" customHeight="1">
      <c r="A185" s="38"/>
      <c r="B185" s="39"/>
      <c r="C185" s="258" t="s">
        <v>315</v>
      </c>
      <c r="D185" s="258" t="s">
        <v>248</v>
      </c>
      <c r="E185" s="259" t="s">
        <v>1829</v>
      </c>
      <c r="F185" s="260" t="s">
        <v>1830</v>
      </c>
      <c r="G185" s="261" t="s">
        <v>649</v>
      </c>
      <c r="H185" s="262">
        <v>16</v>
      </c>
      <c r="I185" s="263"/>
      <c r="J185" s="264">
        <f>ROUND(I185*H185,2)</f>
        <v>0</v>
      </c>
      <c r="K185" s="260" t="s">
        <v>1</v>
      </c>
      <c r="L185" s="265"/>
      <c r="M185" s="266" t="s">
        <v>1</v>
      </c>
      <c r="N185" s="267" t="s">
        <v>38</v>
      </c>
      <c r="O185" s="91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200</v>
      </c>
      <c r="AT185" s="229" t="s">
        <v>248</v>
      </c>
      <c r="AU185" s="229" t="s">
        <v>81</v>
      </c>
      <c r="AY185" s="17" t="s">
        <v>154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81</v>
      </c>
      <c r="BK185" s="230">
        <f>ROUND(I185*H185,2)</f>
        <v>0</v>
      </c>
      <c r="BL185" s="17" t="s">
        <v>161</v>
      </c>
      <c r="BM185" s="229" t="s">
        <v>487</v>
      </c>
    </row>
    <row r="186" s="2" customFormat="1">
      <c r="A186" s="38"/>
      <c r="B186" s="39"/>
      <c r="C186" s="40"/>
      <c r="D186" s="231" t="s">
        <v>163</v>
      </c>
      <c r="E186" s="40"/>
      <c r="F186" s="232" t="s">
        <v>1830</v>
      </c>
      <c r="G186" s="40"/>
      <c r="H186" s="40"/>
      <c r="I186" s="233"/>
      <c r="J186" s="40"/>
      <c r="K186" s="40"/>
      <c r="L186" s="44"/>
      <c r="M186" s="234"/>
      <c r="N186" s="235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163</v>
      </c>
      <c r="AU186" s="17" t="s">
        <v>81</v>
      </c>
    </row>
    <row r="187" s="2" customFormat="1" ht="21.75" customHeight="1">
      <c r="A187" s="38"/>
      <c r="B187" s="39"/>
      <c r="C187" s="258" t="s">
        <v>322</v>
      </c>
      <c r="D187" s="258" t="s">
        <v>248</v>
      </c>
      <c r="E187" s="259" t="s">
        <v>1167</v>
      </c>
      <c r="F187" s="260" t="s">
        <v>1831</v>
      </c>
      <c r="G187" s="261" t="s">
        <v>649</v>
      </c>
      <c r="H187" s="262">
        <v>20</v>
      </c>
      <c r="I187" s="263"/>
      <c r="J187" s="264">
        <f>ROUND(I187*H187,2)</f>
        <v>0</v>
      </c>
      <c r="K187" s="260" t="s">
        <v>1</v>
      </c>
      <c r="L187" s="265"/>
      <c r="M187" s="266" t="s">
        <v>1</v>
      </c>
      <c r="N187" s="267" t="s">
        <v>38</v>
      </c>
      <c r="O187" s="91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200</v>
      </c>
      <c r="AT187" s="229" t="s">
        <v>248</v>
      </c>
      <c r="AU187" s="229" t="s">
        <v>81</v>
      </c>
      <c r="AY187" s="17" t="s">
        <v>154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81</v>
      </c>
      <c r="BK187" s="230">
        <f>ROUND(I187*H187,2)</f>
        <v>0</v>
      </c>
      <c r="BL187" s="17" t="s">
        <v>161</v>
      </c>
      <c r="BM187" s="229" t="s">
        <v>498</v>
      </c>
    </row>
    <row r="188" s="2" customFormat="1">
      <c r="A188" s="38"/>
      <c r="B188" s="39"/>
      <c r="C188" s="40"/>
      <c r="D188" s="231" t="s">
        <v>163</v>
      </c>
      <c r="E188" s="40"/>
      <c r="F188" s="232" t="s">
        <v>1831</v>
      </c>
      <c r="G188" s="40"/>
      <c r="H188" s="40"/>
      <c r="I188" s="233"/>
      <c r="J188" s="40"/>
      <c r="K188" s="40"/>
      <c r="L188" s="44"/>
      <c r="M188" s="234"/>
      <c r="N188" s="235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163</v>
      </c>
      <c r="AU188" s="17" t="s">
        <v>81</v>
      </c>
    </row>
    <row r="189" s="2" customFormat="1" ht="16.5" customHeight="1">
      <c r="A189" s="38"/>
      <c r="B189" s="39"/>
      <c r="C189" s="258" t="s">
        <v>329</v>
      </c>
      <c r="D189" s="258" t="s">
        <v>248</v>
      </c>
      <c r="E189" s="259" t="s">
        <v>1832</v>
      </c>
      <c r="F189" s="260" t="s">
        <v>1833</v>
      </c>
      <c r="G189" s="261" t="s">
        <v>649</v>
      </c>
      <c r="H189" s="262">
        <v>4</v>
      </c>
      <c r="I189" s="263"/>
      <c r="J189" s="264">
        <f>ROUND(I189*H189,2)</f>
        <v>0</v>
      </c>
      <c r="K189" s="260" t="s">
        <v>1</v>
      </c>
      <c r="L189" s="265"/>
      <c r="M189" s="266" t="s">
        <v>1</v>
      </c>
      <c r="N189" s="267" t="s">
        <v>38</v>
      </c>
      <c r="O189" s="91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200</v>
      </c>
      <c r="AT189" s="229" t="s">
        <v>248</v>
      </c>
      <c r="AU189" s="229" t="s">
        <v>81</v>
      </c>
      <c r="AY189" s="17" t="s">
        <v>154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81</v>
      </c>
      <c r="BK189" s="230">
        <f>ROUND(I189*H189,2)</f>
        <v>0</v>
      </c>
      <c r="BL189" s="17" t="s">
        <v>161</v>
      </c>
      <c r="BM189" s="229" t="s">
        <v>509</v>
      </c>
    </row>
    <row r="190" s="2" customFormat="1">
      <c r="A190" s="38"/>
      <c r="B190" s="39"/>
      <c r="C190" s="40"/>
      <c r="D190" s="231" t="s">
        <v>163</v>
      </c>
      <c r="E190" s="40"/>
      <c r="F190" s="232" t="s">
        <v>1833</v>
      </c>
      <c r="G190" s="40"/>
      <c r="H190" s="40"/>
      <c r="I190" s="233"/>
      <c r="J190" s="40"/>
      <c r="K190" s="40"/>
      <c r="L190" s="44"/>
      <c r="M190" s="234"/>
      <c r="N190" s="235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163</v>
      </c>
      <c r="AU190" s="17" t="s">
        <v>81</v>
      </c>
    </row>
    <row r="191" s="2" customFormat="1" ht="16.5" customHeight="1">
      <c r="A191" s="38"/>
      <c r="B191" s="39"/>
      <c r="C191" s="258" t="s">
        <v>335</v>
      </c>
      <c r="D191" s="258" t="s">
        <v>248</v>
      </c>
      <c r="E191" s="259" t="s">
        <v>1176</v>
      </c>
      <c r="F191" s="260" t="s">
        <v>1177</v>
      </c>
      <c r="G191" s="261" t="s">
        <v>433</v>
      </c>
      <c r="H191" s="262">
        <v>10</v>
      </c>
      <c r="I191" s="263"/>
      <c r="J191" s="264">
        <f>ROUND(I191*H191,2)</f>
        <v>0</v>
      </c>
      <c r="K191" s="260" t="s">
        <v>1</v>
      </c>
      <c r="L191" s="265"/>
      <c r="M191" s="266" t="s">
        <v>1</v>
      </c>
      <c r="N191" s="267" t="s">
        <v>38</v>
      </c>
      <c r="O191" s="91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200</v>
      </c>
      <c r="AT191" s="229" t="s">
        <v>248</v>
      </c>
      <c r="AU191" s="229" t="s">
        <v>81</v>
      </c>
      <c r="AY191" s="17" t="s">
        <v>154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81</v>
      </c>
      <c r="BK191" s="230">
        <f>ROUND(I191*H191,2)</f>
        <v>0</v>
      </c>
      <c r="BL191" s="17" t="s">
        <v>161</v>
      </c>
      <c r="BM191" s="229" t="s">
        <v>519</v>
      </c>
    </row>
    <row r="192" s="2" customFormat="1">
      <c r="A192" s="38"/>
      <c r="B192" s="39"/>
      <c r="C192" s="40"/>
      <c r="D192" s="231" t="s">
        <v>163</v>
      </c>
      <c r="E192" s="40"/>
      <c r="F192" s="232" t="s">
        <v>1177</v>
      </c>
      <c r="G192" s="40"/>
      <c r="H192" s="40"/>
      <c r="I192" s="233"/>
      <c r="J192" s="40"/>
      <c r="K192" s="40"/>
      <c r="L192" s="44"/>
      <c r="M192" s="234"/>
      <c r="N192" s="235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163</v>
      </c>
      <c r="AU192" s="17" t="s">
        <v>81</v>
      </c>
    </row>
    <row r="193" s="2" customFormat="1" ht="24.15" customHeight="1">
      <c r="A193" s="38"/>
      <c r="B193" s="39"/>
      <c r="C193" s="258" t="s">
        <v>340</v>
      </c>
      <c r="D193" s="258" t="s">
        <v>248</v>
      </c>
      <c r="E193" s="259" t="s">
        <v>1179</v>
      </c>
      <c r="F193" s="260" t="s">
        <v>1180</v>
      </c>
      <c r="G193" s="261" t="s">
        <v>1141</v>
      </c>
      <c r="H193" s="262">
        <v>0.40000000000000002</v>
      </c>
      <c r="I193" s="263"/>
      <c r="J193" s="264">
        <f>ROUND(I193*H193,2)</f>
        <v>0</v>
      </c>
      <c r="K193" s="260" t="s">
        <v>1</v>
      </c>
      <c r="L193" s="265"/>
      <c r="M193" s="266" t="s">
        <v>1</v>
      </c>
      <c r="N193" s="267" t="s">
        <v>38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200</v>
      </c>
      <c r="AT193" s="229" t="s">
        <v>248</v>
      </c>
      <c r="AU193" s="229" t="s">
        <v>81</v>
      </c>
      <c r="AY193" s="17" t="s">
        <v>154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81</v>
      </c>
      <c r="BK193" s="230">
        <f>ROUND(I193*H193,2)</f>
        <v>0</v>
      </c>
      <c r="BL193" s="17" t="s">
        <v>161</v>
      </c>
      <c r="BM193" s="229" t="s">
        <v>529</v>
      </c>
    </row>
    <row r="194" s="2" customFormat="1">
      <c r="A194" s="38"/>
      <c r="B194" s="39"/>
      <c r="C194" s="40"/>
      <c r="D194" s="231" t="s">
        <v>163</v>
      </c>
      <c r="E194" s="40"/>
      <c r="F194" s="232" t="s">
        <v>1180</v>
      </c>
      <c r="G194" s="40"/>
      <c r="H194" s="40"/>
      <c r="I194" s="233"/>
      <c r="J194" s="40"/>
      <c r="K194" s="40"/>
      <c r="L194" s="44"/>
      <c r="M194" s="234"/>
      <c r="N194" s="235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163</v>
      </c>
      <c r="AU194" s="17" t="s">
        <v>81</v>
      </c>
    </row>
    <row r="195" s="2" customFormat="1" ht="16.5" customHeight="1">
      <c r="A195" s="38"/>
      <c r="B195" s="39"/>
      <c r="C195" s="258" t="s">
        <v>345</v>
      </c>
      <c r="D195" s="258" t="s">
        <v>248</v>
      </c>
      <c r="E195" s="259" t="s">
        <v>1182</v>
      </c>
      <c r="F195" s="260" t="s">
        <v>1183</v>
      </c>
      <c r="G195" s="261" t="s">
        <v>649</v>
      </c>
      <c r="H195" s="262">
        <v>40</v>
      </c>
      <c r="I195" s="263"/>
      <c r="J195" s="264">
        <f>ROUND(I195*H195,2)</f>
        <v>0</v>
      </c>
      <c r="K195" s="260" t="s">
        <v>1</v>
      </c>
      <c r="L195" s="265"/>
      <c r="M195" s="266" t="s">
        <v>1</v>
      </c>
      <c r="N195" s="267" t="s">
        <v>38</v>
      </c>
      <c r="O195" s="91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200</v>
      </c>
      <c r="AT195" s="229" t="s">
        <v>248</v>
      </c>
      <c r="AU195" s="229" t="s">
        <v>81</v>
      </c>
      <c r="AY195" s="17" t="s">
        <v>154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81</v>
      </c>
      <c r="BK195" s="230">
        <f>ROUND(I195*H195,2)</f>
        <v>0</v>
      </c>
      <c r="BL195" s="17" t="s">
        <v>161</v>
      </c>
      <c r="BM195" s="229" t="s">
        <v>541</v>
      </c>
    </row>
    <row r="196" s="2" customFormat="1">
      <c r="A196" s="38"/>
      <c r="B196" s="39"/>
      <c r="C196" s="40"/>
      <c r="D196" s="231" t="s">
        <v>163</v>
      </c>
      <c r="E196" s="40"/>
      <c r="F196" s="232" t="s">
        <v>1183</v>
      </c>
      <c r="G196" s="40"/>
      <c r="H196" s="40"/>
      <c r="I196" s="233"/>
      <c r="J196" s="40"/>
      <c r="K196" s="40"/>
      <c r="L196" s="44"/>
      <c r="M196" s="234"/>
      <c r="N196" s="235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163</v>
      </c>
      <c r="AU196" s="17" t="s">
        <v>81</v>
      </c>
    </row>
    <row r="197" s="2" customFormat="1" ht="24.15" customHeight="1">
      <c r="A197" s="38"/>
      <c r="B197" s="39"/>
      <c r="C197" s="258" t="s">
        <v>350</v>
      </c>
      <c r="D197" s="258" t="s">
        <v>248</v>
      </c>
      <c r="E197" s="259" t="s">
        <v>1185</v>
      </c>
      <c r="F197" s="260" t="s">
        <v>1186</v>
      </c>
      <c r="G197" s="261" t="s">
        <v>1141</v>
      </c>
      <c r="H197" s="262">
        <v>0.40000000000000002</v>
      </c>
      <c r="I197" s="263"/>
      <c r="J197" s="264">
        <f>ROUND(I197*H197,2)</f>
        <v>0</v>
      </c>
      <c r="K197" s="260" t="s">
        <v>1</v>
      </c>
      <c r="L197" s="265"/>
      <c r="M197" s="266" t="s">
        <v>1</v>
      </c>
      <c r="N197" s="267" t="s">
        <v>38</v>
      </c>
      <c r="O197" s="91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200</v>
      </c>
      <c r="AT197" s="229" t="s">
        <v>248</v>
      </c>
      <c r="AU197" s="229" t="s">
        <v>81</v>
      </c>
      <c r="AY197" s="17" t="s">
        <v>154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81</v>
      </c>
      <c r="BK197" s="230">
        <f>ROUND(I197*H197,2)</f>
        <v>0</v>
      </c>
      <c r="BL197" s="17" t="s">
        <v>161</v>
      </c>
      <c r="BM197" s="229" t="s">
        <v>552</v>
      </c>
    </row>
    <row r="198" s="2" customFormat="1">
      <c r="A198" s="38"/>
      <c r="B198" s="39"/>
      <c r="C198" s="40"/>
      <c r="D198" s="231" t="s">
        <v>163</v>
      </c>
      <c r="E198" s="40"/>
      <c r="F198" s="232" t="s">
        <v>1186</v>
      </c>
      <c r="G198" s="40"/>
      <c r="H198" s="40"/>
      <c r="I198" s="233"/>
      <c r="J198" s="40"/>
      <c r="K198" s="40"/>
      <c r="L198" s="44"/>
      <c r="M198" s="234"/>
      <c r="N198" s="235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163</v>
      </c>
      <c r="AU198" s="17" t="s">
        <v>81</v>
      </c>
    </row>
    <row r="199" s="2" customFormat="1" ht="16.5" customHeight="1">
      <c r="A199" s="38"/>
      <c r="B199" s="39"/>
      <c r="C199" s="258" t="s">
        <v>355</v>
      </c>
      <c r="D199" s="258" t="s">
        <v>248</v>
      </c>
      <c r="E199" s="259" t="s">
        <v>1188</v>
      </c>
      <c r="F199" s="260" t="s">
        <v>1189</v>
      </c>
      <c r="G199" s="261" t="s">
        <v>1061</v>
      </c>
      <c r="H199" s="262">
        <v>1</v>
      </c>
      <c r="I199" s="263"/>
      <c r="J199" s="264">
        <f>ROUND(I199*H199,2)</f>
        <v>0</v>
      </c>
      <c r="K199" s="260" t="s">
        <v>1</v>
      </c>
      <c r="L199" s="265"/>
      <c r="M199" s="266" t="s">
        <v>1</v>
      </c>
      <c r="N199" s="267" t="s">
        <v>38</v>
      </c>
      <c r="O199" s="91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200</v>
      </c>
      <c r="AT199" s="229" t="s">
        <v>248</v>
      </c>
      <c r="AU199" s="229" t="s">
        <v>81</v>
      </c>
      <c r="AY199" s="17" t="s">
        <v>154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81</v>
      </c>
      <c r="BK199" s="230">
        <f>ROUND(I199*H199,2)</f>
        <v>0</v>
      </c>
      <c r="BL199" s="17" t="s">
        <v>161</v>
      </c>
      <c r="BM199" s="229" t="s">
        <v>568</v>
      </c>
    </row>
    <row r="200" s="2" customFormat="1">
      <c r="A200" s="38"/>
      <c r="B200" s="39"/>
      <c r="C200" s="40"/>
      <c r="D200" s="231" t="s">
        <v>163</v>
      </c>
      <c r="E200" s="40"/>
      <c r="F200" s="232" t="s">
        <v>1189</v>
      </c>
      <c r="G200" s="40"/>
      <c r="H200" s="40"/>
      <c r="I200" s="233"/>
      <c r="J200" s="40"/>
      <c r="K200" s="40"/>
      <c r="L200" s="44"/>
      <c r="M200" s="234"/>
      <c r="N200" s="235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163</v>
      </c>
      <c r="AU200" s="17" t="s">
        <v>81</v>
      </c>
    </row>
    <row r="201" s="12" customFormat="1" ht="25.92" customHeight="1">
      <c r="A201" s="12"/>
      <c r="B201" s="202"/>
      <c r="C201" s="203"/>
      <c r="D201" s="204" t="s">
        <v>72</v>
      </c>
      <c r="E201" s="205" t="s">
        <v>1834</v>
      </c>
      <c r="F201" s="205" t="s">
        <v>1835</v>
      </c>
      <c r="G201" s="203"/>
      <c r="H201" s="203"/>
      <c r="I201" s="206"/>
      <c r="J201" s="207">
        <f>BK201</f>
        <v>0</v>
      </c>
      <c r="K201" s="203"/>
      <c r="L201" s="208"/>
      <c r="M201" s="209"/>
      <c r="N201" s="210"/>
      <c r="O201" s="210"/>
      <c r="P201" s="211">
        <f>SUM(P202:P207)</f>
        <v>0</v>
      </c>
      <c r="Q201" s="210"/>
      <c r="R201" s="211">
        <f>SUM(R202:R207)</f>
        <v>0</v>
      </c>
      <c r="S201" s="210"/>
      <c r="T201" s="212">
        <f>SUM(T202:T207)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3" t="s">
        <v>81</v>
      </c>
      <c r="AT201" s="214" t="s">
        <v>72</v>
      </c>
      <c r="AU201" s="214" t="s">
        <v>73</v>
      </c>
      <c r="AY201" s="213" t="s">
        <v>154</v>
      </c>
      <c r="BK201" s="215">
        <f>SUM(BK202:BK207)</f>
        <v>0</v>
      </c>
    </row>
    <row r="202" s="2" customFormat="1" ht="16.5" customHeight="1">
      <c r="A202" s="38"/>
      <c r="B202" s="39"/>
      <c r="C202" s="258" t="s">
        <v>360</v>
      </c>
      <c r="D202" s="258" t="s">
        <v>248</v>
      </c>
      <c r="E202" s="259" t="s">
        <v>1193</v>
      </c>
      <c r="F202" s="260" t="s">
        <v>1194</v>
      </c>
      <c r="G202" s="261" t="s">
        <v>1061</v>
      </c>
      <c r="H202" s="262">
        <v>1</v>
      </c>
      <c r="I202" s="263"/>
      <c r="J202" s="264">
        <f>ROUND(I202*H202,2)</f>
        <v>0</v>
      </c>
      <c r="K202" s="260" t="s">
        <v>1</v>
      </c>
      <c r="L202" s="265"/>
      <c r="M202" s="266" t="s">
        <v>1</v>
      </c>
      <c r="N202" s="267" t="s">
        <v>38</v>
      </c>
      <c r="O202" s="91"/>
      <c r="P202" s="227">
        <f>O202*H202</f>
        <v>0</v>
      </c>
      <c r="Q202" s="227">
        <v>0</v>
      </c>
      <c r="R202" s="227">
        <f>Q202*H202</f>
        <v>0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200</v>
      </c>
      <c r="AT202" s="229" t="s">
        <v>248</v>
      </c>
      <c r="AU202" s="229" t="s">
        <v>81</v>
      </c>
      <c r="AY202" s="17" t="s">
        <v>154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81</v>
      </c>
      <c r="BK202" s="230">
        <f>ROUND(I202*H202,2)</f>
        <v>0</v>
      </c>
      <c r="BL202" s="17" t="s">
        <v>161</v>
      </c>
      <c r="BM202" s="229" t="s">
        <v>578</v>
      </c>
    </row>
    <row r="203" s="2" customFormat="1">
      <c r="A203" s="38"/>
      <c r="B203" s="39"/>
      <c r="C203" s="40"/>
      <c r="D203" s="231" t="s">
        <v>163</v>
      </c>
      <c r="E203" s="40"/>
      <c r="F203" s="232" t="s">
        <v>1194</v>
      </c>
      <c r="G203" s="40"/>
      <c r="H203" s="40"/>
      <c r="I203" s="233"/>
      <c r="J203" s="40"/>
      <c r="K203" s="40"/>
      <c r="L203" s="44"/>
      <c r="M203" s="234"/>
      <c r="N203" s="235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163</v>
      </c>
      <c r="AU203" s="17" t="s">
        <v>81</v>
      </c>
    </row>
    <row r="204" s="2" customFormat="1" ht="16.5" customHeight="1">
      <c r="A204" s="38"/>
      <c r="B204" s="39"/>
      <c r="C204" s="258" t="s">
        <v>366</v>
      </c>
      <c r="D204" s="258" t="s">
        <v>248</v>
      </c>
      <c r="E204" s="259" t="s">
        <v>1199</v>
      </c>
      <c r="F204" s="260" t="s">
        <v>1200</v>
      </c>
      <c r="G204" s="261" t="s">
        <v>1061</v>
      </c>
      <c r="H204" s="262">
        <v>1</v>
      </c>
      <c r="I204" s="263"/>
      <c r="J204" s="264">
        <f>ROUND(I204*H204,2)</f>
        <v>0</v>
      </c>
      <c r="K204" s="260" t="s">
        <v>1</v>
      </c>
      <c r="L204" s="265"/>
      <c r="M204" s="266" t="s">
        <v>1</v>
      </c>
      <c r="N204" s="267" t="s">
        <v>38</v>
      </c>
      <c r="O204" s="91"/>
      <c r="P204" s="227">
        <f>O204*H204</f>
        <v>0</v>
      </c>
      <c r="Q204" s="227">
        <v>0</v>
      </c>
      <c r="R204" s="227">
        <f>Q204*H204</f>
        <v>0</v>
      </c>
      <c r="S204" s="227">
        <v>0</v>
      </c>
      <c r="T204" s="22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9" t="s">
        <v>200</v>
      </c>
      <c r="AT204" s="229" t="s">
        <v>248</v>
      </c>
      <c r="AU204" s="229" t="s">
        <v>81</v>
      </c>
      <c r="AY204" s="17" t="s">
        <v>154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7" t="s">
        <v>81</v>
      </c>
      <c r="BK204" s="230">
        <f>ROUND(I204*H204,2)</f>
        <v>0</v>
      </c>
      <c r="BL204" s="17" t="s">
        <v>161</v>
      </c>
      <c r="BM204" s="229" t="s">
        <v>589</v>
      </c>
    </row>
    <row r="205" s="2" customFormat="1">
      <c r="A205" s="38"/>
      <c r="B205" s="39"/>
      <c r="C205" s="40"/>
      <c r="D205" s="231" t="s">
        <v>163</v>
      </c>
      <c r="E205" s="40"/>
      <c r="F205" s="232" t="s">
        <v>1200</v>
      </c>
      <c r="G205" s="40"/>
      <c r="H205" s="40"/>
      <c r="I205" s="233"/>
      <c r="J205" s="40"/>
      <c r="K205" s="40"/>
      <c r="L205" s="44"/>
      <c r="M205" s="234"/>
      <c r="N205" s="235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163</v>
      </c>
      <c r="AU205" s="17" t="s">
        <v>81</v>
      </c>
    </row>
    <row r="206" s="2" customFormat="1" ht="16.5" customHeight="1">
      <c r="A206" s="38"/>
      <c r="B206" s="39"/>
      <c r="C206" s="258" t="s">
        <v>372</v>
      </c>
      <c r="D206" s="258" t="s">
        <v>248</v>
      </c>
      <c r="E206" s="259" t="s">
        <v>1196</v>
      </c>
      <c r="F206" s="260" t="s">
        <v>1197</v>
      </c>
      <c r="G206" s="261" t="s">
        <v>1061</v>
      </c>
      <c r="H206" s="262">
        <v>1</v>
      </c>
      <c r="I206" s="263"/>
      <c r="J206" s="264">
        <f>ROUND(I206*H206,2)</f>
        <v>0</v>
      </c>
      <c r="K206" s="260" t="s">
        <v>1</v>
      </c>
      <c r="L206" s="265"/>
      <c r="M206" s="266" t="s">
        <v>1</v>
      </c>
      <c r="N206" s="267" t="s">
        <v>38</v>
      </c>
      <c r="O206" s="91"/>
      <c r="P206" s="227">
        <f>O206*H206</f>
        <v>0</v>
      </c>
      <c r="Q206" s="227">
        <v>0</v>
      </c>
      <c r="R206" s="227">
        <f>Q206*H206</f>
        <v>0</v>
      </c>
      <c r="S206" s="227">
        <v>0</v>
      </c>
      <c r="T206" s="228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9" t="s">
        <v>200</v>
      </c>
      <c r="AT206" s="229" t="s">
        <v>248</v>
      </c>
      <c r="AU206" s="229" t="s">
        <v>81</v>
      </c>
      <c r="AY206" s="17" t="s">
        <v>154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7" t="s">
        <v>81</v>
      </c>
      <c r="BK206" s="230">
        <f>ROUND(I206*H206,2)</f>
        <v>0</v>
      </c>
      <c r="BL206" s="17" t="s">
        <v>161</v>
      </c>
      <c r="BM206" s="229" t="s">
        <v>601</v>
      </c>
    </row>
    <row r="207" s="2" customFormat="1">
      <c r="A207" s="38"/>
      <c r="B207" s="39"/>
      <c r="C207" s="40"/>
      <c r="D207" s="231" t="s">
        <v>163</v>
      </c>
      <c r="E207" s="40"/>
      <c r="F207" s="232" t="s">
        <v>1197</v>
      </c>
      <c r="G207" s="40"/>
      <c r="H207" s="40"/>
      <c r="I207" s="233"/>
      <c r="J207" s="40"/>
      <c r="K207" s="40"/>
      <c r="L207" s="44"/>
      <c r="M207" s="234"/>
      <c r="N207" s="235"/>
      <c r="O207" s="91"/>
      <c r="P207" s="91"/>
      <c r="Q207" s="91"/>
      <c r="R207" s="91"/>
      <c r="S207" s="91"/>
      <c r="T207" s="92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163</v>
      </c>
      <c r="AU207" s="17" t="s">
        <v>81</v>
      </c>
    </row>
    <row r="208" s="12" customFormat="1" ht="25.92" customHeight="1">
      <c r="A208" s="12"/>
      <c r="B208" s="202"/>
      <c r="C208" s="203"/>
      <c r="D208" s="204" t="s">
        <v>72</v>
      </c>
      <c r="E208" s="205" t="s">
        <v>112</v>
      </c>
      <c r="F208" s="205" t="s">
        <v>1639</v>
      </c>
      <c r="G208" s="203"/>
      <c r="H208" s="203"/>
      <c r="I208" s="206"/>
      <c r="J208" s="207">
        <f>BK208</f>
        <v>0</v>
      </c>
      <c r="K208" s="203"/>
      <c r="L208" s="208"/>
      <c r="M208" s="209"/>
      <c r="N208" s="210"/>
      <c r="O208" s="210"/>
      <c r="P208" s="211">
        <f>SUM(P209:P230)</f>
        <v>0</v>
      </c>
      <c r="Q208" s="210"/>
      <c r="R208" s="211">
        <f>SUM(R209:R230)</f>
        <v>0</v>
      </c>
      <c r="S208" s="210"/>
      <c r="T208" s="212">
        <f>SUM(T209:T230)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3" t="s">
        <v>180</v>
      </c>
      <c r="AT208" s="214" t="s">
        <v>72</v>
      </c>
      <c r="AU208" s="214" t="s">
        <v>73</v>
      </c>
      <c r="AY208" s="213" t="s">
        <v>154</v>
      </c>
      <c r="BK208" s="215">
        <f>SUM(BK209:BK230)</f>
        <v>0</v>
      </c>
    </row>
    <row r="209" s="2" customFormat="1" ht="16.5" customHeight="1">
      <c r="A209" s="38"/>
      <c r="B209" s="39"/>
      <c r="C209" s="218" t="s">
        <v>379</v>
      </c>
      <c r="D209" s="218" t="s">
        <v>156</v>
      </c>
      <c r="E209" s="219" t="s">
        <v>1644</v>
      </c>
      <c r="F209" s="220" t="s">
        <v>1645</v>
      </c>
      <c r="G209" s="221" t="s">
        <v>1061</v>
      </c>
      <c r="H209" s="222">
        <v>1</v>
      </c>
      <c r="I209" s="223"/>
      <c r="J209" s="224">
        <f>ROUND(I209*H209,2)</f>
        <v>0</v>
      </c>
      <c r="K209" s="220" t="s">
        <v>1</v>
      </c>
      <c r="L209" s="44"/>
      <c r="M209" s="225" t="s">
        <v>1</v>
      </c>
      <c r="N209" s="226" t="s">
        <v>38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161</v>
      </c>
      <c r="AT209" s="229" t="s">
        <v>156</v>
      </c>
      <c r="AU209" s="229" t="s">
        <v>81</v>
      </c>
      <c r="AY209" s="17" t="s">
        <v>154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81</v>
      </c>
      <c r="BK209" s="230">
        <f>ROUND(I209*H209,2)</f>
        <v>0</v>
      </c>
      <c r="BL209" s="17" t="s">
        <v>161</v>
      </c>
      <c r="BM209" s="229" t="s">
        <v>613</v>
      </c>
    </row>
    <row r="210" s="2" customFormat="1">
      <c r="A210" s="38"/>
      <c r="B210" s="39"/>
      <c r="C210" s="40"/>
      <c r="D210" s="231" t="s">
        <v>163</v>
      </c>
      <c r="E210" s="40"/>
      <c r="F210" s="232" t="s">
        <v>1645</v>
      </c>
      <c r="G210" s="40"/>
      <c r="H210" s="40"/>
      <c r="I210" s="233"/>
      <c r="J210" s="40"/>
      <c r="K210" s="40"/>
      <c r="L210" s="44"/>
      <c r="M210" s="234"/>
      <c r="N210" s="235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163</v>
      </c>
      <c r="AU210" s="17" t="s">
        <v>81</v>
      </c>
    </row>
    <row r="211" s="2" customFormat="1" ht="16.5" customHeight="1">
      <c r="A211" s="38"/>
      <c r="B211" s="39"/>
      <c r="C211" s="218" t="s">
        <v>385</v>
      </c>
      <c r="D211" s="218" t="s">
        <v>156</v>
      </c>
      <c r="E211" s="219" t="s">
        <v>1836</v>
      </c>
      <c r="F211" s="220" t="s">
        <v>1837</v>
      </c>
      <c r="G211" s="221" t="s">
        <v>1061</v>
      </c>
      <c r="H211" s="222">
        <v>1</v>
      </c>
      <c r="I211" s="223"/>
      <c r="J211" s="224">
        <f>ROUND(I211*H211,2)</f>
        <v>0</v>
      </c>
      <c r="K211" s="220" t="s">
        <v>1</v>
      </c>
      <c r="L211" s="44"/>
      <c r="M211" s="225" t="s">
        <v>1</v>
      </c>
      <c r="N211" s="226" t="s">
        <v>38</v>
      </c>
      <c r="O211" s="91"/>
      <c r="P211" s="227">
        <f>O211*H211</f>
        <v>0</v>
      </c>
      <c r="Q211" s="227">
        <v>0</v>
      </c>
      <c r="R211" s="227">
        <f>Q211*H211</f>
        <v>0</v>
      </c>
      <c r="S211" s="227">
        <v>0</v>
      </c>
      <c r="T211" s="22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9" t="s">
        <v>161</v>
      </c>
      <c r="AT211" s="229" t="s">
        <v>156</v>
      </c>
      <c r="AU211" s="229" t="s">
        <v>81</v>
      </c>
      <c r="AY211" s="17" t="s">
        <v>154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7" t="s">
        <v>81</v>
      </c>
      <c r="BK211" s="230">
        <f>ROUND(I211*H211,2)</f>
        <v>0</v>
      </c>
      <c r="BL211" s="17" t="s">
        <v>161</v>
      </c>
      <c r="BM211" s="229" t="s">
        <v>624</v>
      </c>
    </row>
    <row r="212" s="2" customFormat="1">
      <c r="A212" s="38"/>
      <c r="B212" s="39"/>
      <c r="C212" s="40"/>
      <c r="D212" s="231" t="s">
        <v>163</v>
      </c>
      <c r="E212" s="40"/>
      <c r="F212" s="232" t="s">
        <v>1837</v>
      </c>
      <c r="G212" s="40"/>
      <c r="H212" s="40"/>
      <c r="I212" s="233"/>
      <c r="J212" s="40"/>
      <c r="K212" s="40"/>
      <c r="L212" s="44"/>
      <c r="M212" s="234"/>
      <c r="N212" s="235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163</v>
      </c>
      <c r="AU212" s="17" t="s">
        <v>81</v>
      </c>
    </row>
    <row r="213" s="2" customFormat="1" ht="16.5" customHeight="1">
      <c r="A213" s="38"/>
      <c r="B213" s="39"/>
      <c r="C213" s="218" t="s">
        <v>391</v>
      </c>
      <c r="D213" s="218" t="s">
        <v>156</v>
      </c>
      <c r="E213" s="219" t="s">
        <v>1838</v>
      </c>
      <c r="F213" s="220" t="s">
        <v>1839</v>
      </c>
      <c r="G213" s="221" t="s">
        <v>1061</v>
      </c>
      <c r="H213" s="222">
        <v>1</v>
      </c>
      <c r="I213" s="223"/>
      <c r="J213" s="224">
        <f>ROUND(I213*H213,2)</f>
        <v>0</v>
      </c>
      <c r="K213" s="220" t="s">
        <v>1</v>
      </c>
      <c r="L213" s="44"/>
      <c r="M213" s="225" t="s">
        <v>1</v>
      </c>
      <c r="N213" s="226" t="s">
        <v>38</v>
      </c>
      <c r="O213" s="91"/>
      <c r="P213" s="227">
        <f>O213*H213</f>
        <v>0</v>
      </c>
      <c r="Q213" s="227">
        <v>0</v>
      </c>
      <c r="R213" s="227">
        <f>Q213*H213</f>
        <v>0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161</v>
      </c>
      <c r="AT213" s="229" t="s">
        <v>156</v>
      </c>
      <c r="AU213" s="229" t="s">
        <v>81</v>
      </c>
      <c r="AY213" s="17" t="s">
        <v>154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81</v>
      </c>
      <c r="BK213" s="230">
        <f>ROUND(I213*H213,2)</f>
        <v>0</v>
      </c>
      <c r="BL213" s="17" t="s">
        <v>161</v>
      </c>
      <c r="BM213" s="229" t="s">
        <v>635</v>
      </c>
    </row>
    <row r="214" s="2" customFormat="1">
      <c r="A214" s="38"/>
      <c r="B214" s="39"/>
      <c r="C214" s="40"/>
      <c r="D214" s="231" t="s">
        <v>163</v>
      </c>
      <c r="E214" s="40"/>
      <c r="F214" s="232" t="s">
        <v>1839</v>
      </c>
      <c r="G214" s="40"/>
      <c r="H214" s="40"/>
      <c r="I214" s="233"/>
      <c r="J214" s="40"/>
      <c r="K214" s="40"/>
      <c r="L214" s="44"/>
      <c r="M214" s="234"/>
      <c r="N214" s="235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163</v>
      </c>
      <c r="AU214" s="17" t="s">
        <v>81</v>
      </c>
    </row>
    <row r="215" s="2" customFormat="1" ht="16.5" customHeight="1">
      <c r="A215" s="38"/>
      <c r="B215" s="39"/>
      <c r="C215" s="218" t="s">
        <v>396</v>
      </c>
      <c r="D215" s="218" t="s">
        <v>156</v>
      </c>
      <c r="E215" s="219" t="s">
        <v>1840</v>
      </c>
      <c r="F215" s="220" t="s">
        <v>1649</v>
      </c>
      <c r="G215" s="221" t="s">
        <v>1061</v>
      </c>
      <c r="H215" s="222">
        <v>1</v>
      </c>
      <c r="I215" s="223"/>
      <c r="J215" s="224">
        <f>ROUND(I215*H215,2)</f>
        <v>0</v>
      </c>
      <c r="K215" s="220" t="s">
        <v>1</v>
      </c>
      <c r="L215" s="44"/>
      <c r="M215" s="225" t="s">
        <v>1</v>
      </c>
      <c r="N215" s="226" t="s">
        <v>38</v>
      </c>
      <c r="O215" s="91"/>
      <c r="P215" s="227">
        <f>O215*H215</f>
        <v>0</v>
      </c>
      <c r="Q215" s="227">
        <v>0</v>
      </c>
      <c r="R215" s="227">
        <f>Q215*H215</f>
        <v>0</v>
      </c>
      <c r="S215" s="227">
        <v>0</v>
      </c>
      <c r="T215" s="22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9" t="s">
        <v>161</v>
      </c>
      <c r="AT215" s="229" t="s">
        <v>156</v>
      </c>
      <c r="AU215" s="229" t="s">
        <v>81</v>
      </c>
      <c r="AY215" s="17" t="s">
        <v>154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7" t="s">
        <v>81</v>
      </c>
      <c r="BK215" s="230">
        <f>ROUND(I215*H215,2)</f>
        <v>0</v>
      </c>
      <c r="BL215" s="17" t="s">
        <v>161</v>
      </c>
      <c r="BM215" s="229" t="s">
        <v>646</v>
      </c>
    </row>
    <row r="216" s="2" customFormat="1">
      <c r="A216" s="38"/>
      <c r="B216" s="39"/>
      <c r="C216" s="40"/>
      <c r="D216" s="231" t="s">
        <v>163</v>
      </c>
      <c r="E216" s="40"/>
      <c r="F216" s="232" t="s">
        <v>1649</v>
      </c>
      <c r="G216" s="40"/>
      <c r="H216" s="40"/>
      <c r="I216" s="233"/>
      <c r="J216" s="40"/>
      <c r="K216" s="40"/>
      <c r="L216" s="44"/>
      <c r="M216" s="234"/>
      <c r="N216" s="235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163</v>
      </c>
      <c r="AU216" s="17" t="s">
        <v>81</v>
      </c>
    </row>
    <row r="217" s="2" customFormat="1" ht="16.5" customHeight="1">
      <c r="A217" s="38"/>
      <c r="B217" s="39"/>
      <c r="C217" s="218" t="s">
        <v>401</v>
      </c>
      <c r="D217" s="218" t="s">
        <v>156</v>
      </c>
      <c r="E217" s="219" t="s">
        <v>1651</v>
      </c>
      <c r="F217" s="220" t="s">
        <v>1652</v>
      </c>
      <c r="G217" s="221" t="s">
        <v>1061</v>
      </c>
      <c r="H217" s="222">
        <v>1</v>
      </c>
      <c r="I217" s="223"/>
      <c r="J217" s="224">
        <f>ROUND(I217*H217,2)</f>
        <v>0</v>
      </c>
      <c r="K217" s="220" t="s">
        <v>1</v>
      </c>
      <c r="L217" s="44"/>
      <c r="M217" s="225" t="s">
        <v>1</v>
      </c>
      <c r="N217" s="226" t="s">
        <v>38</v>
      </c>
      <c r="O217" s="91"/>
      <c r="P217" s="227">
        <f>O217*H217</f>
        <v>0</v>
      </c>
      <c r="Q217" s="227">
        <v>0</v>
      </c>
      <c r="R217" s="227">
        <f>Q217*H217</f>
        <v>0</v>
      </c>
      <c r="S217" s="227">
        <v>0</v>
      </c>
      <c r="T217" s="22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9" t="s">
        <v>161</v>
      </c>
      <c r="AT217" s="229" t="s">
        <v>156</v>
      </c>
      <c r="AU217" s="229" t="s">
        <v>81</v>
      </c>
      <c r="AY217" s="17" t="s">
        <v>154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7" t="s">
        <v>81</v>
      </c>
      <c r="BK217" s="230">
        <f>ROUND(I217*H217,2)</f>
        <v>0</v>
      </c>
      <c r="BL217" s="17" t="s">
        <v>161</v>
      </c>
      <c r="BM217" s="229" t="s">
        <v>656</v>
      </c>
    </row>
    <row r="218" s="2" customFormat="1">
      <c r="A218" s="38"/>
      <c r="B218" s="39"/>
      <c r="C218" s="40"/>
      <c r="D218" s="231" t="s">
        <v>163</v>
      </c>
      <c r="E218" s="40"/>
      <c r="F218" s="232" t="s">
        <v>1652</v>
      </c>
      <c r="G218" s="40"/>
      <c r="H218" s="40"/>
      <c r="I218" s="233"/>
      <c r="J218" s="40"/>
      <c r="K218" s="40"/>
      <c r="L218" s="44"/>
      <c r="M218" s="234"/>
      <c r="N218" s="235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163</v>
      </c>
      <c r="AU218" s="17" t="s">
        <v>81</v>
      </c>
    </row>
    <row r="219" s="2" customFormat="1" ht="16.5" customHeight="1">
      <c r="A219" s="38"/>
      <c r="B219" s="39"/>
      <c r="C219" s="218" t="s">
        <v>407</v>
      </c>
      <c r="D219" s="218" t="s">
        <v>156</v>
      </c>
      <c r="E219" s="219" t="s">
        <v>1655</v>
      </c>
      <c r="F219" s="220" t="s">
        <v>1656</v>
      </c>
      <c r="G219" s="221" t="s">
        <v>1061</v>
      </c>
      <c r="H219" s="222">
        <v>1</v>
      </c>
      <c r="I219" s="223"/>
      <c r="J219" s="224">
        <f>ROUND(I219*H219,2)</f>
        <v>0</v>
      </c>
      <c r="K219" s="220" t="s">
        <v>1</v>
      </c>
      <c r="L219" s="44"/>
      <c r="M219" s="225" t="s">
        <v>1</v>
      </c>
      <c r="N219" s="226" t="s">
        <v>38</v>
      </c>
      <c r="O219" s="91"/>
      <c r="P219" s="227">
        <f>O219*H219</f>
        <v>0</v>
      </c>
      <c r="Q219" s="227">
        <v>0</v>
      </c>
      <c r="R219" s="227">
        <f>Q219*H219</f>
        <v>0</v>
      </c>
      <c r="S219" s="227">
        <v>0</v>
      </c>
      <c r="T219" s="22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9" t="s">
        <v>161</v>
      </c>
      <c r="AT219" s="229" t="s">
        <v>156</v>
      </c>
      <c r="AU219" s="229" t="s">
        <v>81</v>
      </c>
      <c r="AY219" s="17" t="s">
        <v>154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17" t="s">
        <v>81</v>
      </c>
      <c r="BK219" s="230">
        <f>ROUND(I219*H219,2)</f>
        <v>0</v>
      </c>
      <c r="BL219" s="17" t="s">
        <v>161</v>
      </c>
      <c r="BM219" s="229" t="s">
        <v>667</v>
      </c>
    </row>
    <row r="220" s="2" customFormat="1">
      <c r="A220" s="38"/>
      <c r="B220" s="39"/>
      <c r="C220" s="40"/>
      <c r="D220" s="231" t="s">
        <v>163</v>
      </c>
      <c r="E220" s="40"/>
      <c r="F220" s="232" t="s">
        <v>1656</v>
      </c>
      <c r="G220" s="40"/>
      <c r="H220" s="40"/>
      <c r="I220" s="233"/>
      <c r="J220" s="40"/>
      <c r="K220" s="40"/>
      <c r="L220" s="44"/>
      <c r="M220" s="234"/>
      <c r="N220" s="235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163</v>
      </c>
      <c r="AU220" s="17" t="s">
        <v>81</v>
      </c>
    </row>
    <row r="221" s="2" customFormat="1" ht="16.5" customHeight="1">
      <c r="A221" s="38"/>
      <c r="B221" s="39"/>
      <c r="C221" s="218" t="s">
        <v>412</v>
      </c>
      <c r="D221" s="218" t="s">
        <v>156</v>
      </c>
      <c r="E221" s="219" t="s">
        <v>1658</v>
      </c>
      <c r="F221" s="220" t="s">
        <v>1659</v>
      </c>
      <c r="G221" s="221" t="s">
        <v>1061</v>
      </c>
      <c r="H221" s="222">
        <v>1</v>
      </c>
      <c r="I221" s="223"/>
      <c r="J221" s="224">
        <f>ROUND(I221*H221,2)</f>
        <v>0</v>
      </c>
      <c r="K221" s="220" t="s">
        <v>1</v>
      </c>
      <c r="L221" s="44"/>
      <c r="M221" s="225" t="s">
        <v>1</v>
      </c>
      <c r="N221" s="226" t="s">
        <v>38</v>
      </c>
      <c r="O221" s="91"/>
      <c r="P221" s="227">
        <f>O221*H221</f>
        <v>0</v>
      </c>
      <c r="Q221" s="227">
        <v>0</v>
      </c>
      <c r="R221" s="227">
        <f>Q221*H221</f>
        <v>0</v>
      </c>
      <c r="S221" s="227">
        <v>0</v>
      </c>
      <c r="T221" s="228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9" t="s">
        <v>161</v>
      </c>
      <c r="AT221" s="229" t="s">
        <v>156</v>
      </c>
      <c r="AU221" s="229" t="s">
        <v>81</v>
      </c>
      <c r="AY221" s="17" t="s">
        <v>154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7" t="s">
        <v>81</v>
      </c>
      <c r="BK221" s="230">
        <f>ROUND(I221*H221,2)</f>
        <v>0</v>
      </c>
      <c r="BL221" s="17" t="s">
        <v>161</v>
      </c>
      <c r="BM221" s="229" t="s">
        <v>676</v>
      </c>
    </row>
    <row r="222" s="2" customFormat="1">
      <c r="A222" s="38"/>
      <c r="B222" s="39"/>
      <c r="C222" s="40"/>
      <c r="D222" s="231" t="s">
        <v>163</v>
      </c>
      <c r="E222" s="40"/>
      <c r="F222" s="232" t="s">
        <v>1659</v>
      </c>
      <c r="G222" s="40"/>
      <c r="H222" s="40"/>
      <c r="I222" s="233"/>
      <c r="J222" s="40"/>
      <c r="K222" s="40"/>
      <c r="L222" s="44"/>
      <c r="M222" s="234"/>
      <c r="N222" s="235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163</v>
      </c>
      <c r="AU222" s="17" t="s">
        <v>81</v>
      </c>
    </row>
    <row r="223" s="2" customFormat="1" ht="16.5" customHeight="1">
      <c r="A223" s="38"/>
      <c r="B223" s="39"/>
      <c r="C223" s="218" t="s">
        <v>417</v>
      </c>
      <c r="D223" s="218" t="s">
        <v>156</v>
      </c>
      <c r="E223" s="219" t="s">
        <v>1662</v>
      </c>
      <c r="F223" s="220" t="s">
        <v>1663</v>
      </c>
      <c r="G223" s="221" t="s">
        <v>1061</v>
      </c>
      <c r="H223" s="222">
        <v>1</v>
      </c>
      <c r="I223" s="223"/>
      <c r="J223" s="224">
        <f>ROUND(I223*H223,2)</f>
        <v>0</v>
      </c>
      <c r="K223" s="220" t="s">
        <v>1</v>
      </c>
      <c r="L223" s="44"/>
      <c r="M223" s="225" t="s">
        <v>1</v>
      </c>
      <c r="N223" s="226" t="s">
        <v>38</v>
      </c>
      <c r="O223" s="91"/>
      <c r="P223" s="227">
        <f>O223*H223</f>
        <v>0</v>
      </c>
      <c r="Q223" s="227">
        <v>0</v>
      </c>
      <c r="R223" s="227">
        <f>Q223*H223</f>
        <v>0</v>
      </c>
      <c r="S223" s="227">
        <v>0</v>
      </c>
      <c r="T223" s="22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9" t="s">
        <v>161</v>
      </c>
      <c r="AT223" s="229" t="s">
        <v>156</v>
      </c>
      <c r="AU223" s="229" t="s">
        <v>81</v>
      </c>
      <c r="AY223" s="17" t="s">
        <v>154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7" t="s">
        <v>81</v>
      </c>
      <c r="BK223" s="230">
        <f>ROUND(I223*H223,2)</f>
        <v>0</v>
      </c>
      <c r="BL223" s="17" t="s">
        <v>161</v>
      </c>
      <c r="BM223" s="229" t="s">
        <v>687</v>
      </c>
    </row>
    <row r="224" s="2" customFormat="1">
      <c r="A224" s="38"/>
      <c r="B224" s="39"/>
      <c r="C224" s="40"/>
      <c r="D224" s="231" t="s">
        <v>163</v>
      </c>
      <c r="E224" s="40"/>
      <c r="F224" s="232" t="s">
        <v>1663</v>
      </c>
      <c r="G224" s="40"/>
      <c r="H224" s="40"/>
      <c r="I224" s="233"/>
      <c r="J224" s="40"/>
      <c r="K224" s="40"/>
      <c r="L224" s="44"/>
      <c r="M224" s="234"/>
      <c r="N224" s="235"/>
      <c r="O224" s="91"/>
      <c r="P224" s="91"/>
      <c r="Q224" s="91"/>
      <c r="R224" s="91"/>
      <c r="S224" s="91"/>
      <c r="T224" s="92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163</v>
      </c>
      <c r="AU224" s="17" t="s">
        <v>81</v>
      </c>
    </row>
    <row r="225" s="2" customFormat="1" ht="33" customHeight="1">
      <c r="A225" s="38"/>
      <c r="B225" s="39"/>
      <c r="C225" s="218" t="s">
        <v>424</v>
      </c>
      <c r="D225" s="218" t="s">
        <v>156</v>
      </c>
      <c r="E225" s="219" t="s">
        <v>1665</v>
      </c>
      <c r="F225" s="220" t="s">
        <v>1666</v>
      </c>
      <c r="G225" s="221" t="s">
        <v>1061</v>
      </c>
      <c r="H225" s="222">
        <v>1</v>
      </c>
      <c r="I225" s="223"/>
      <c r="J225" s="224">
        <f>ROUND(I225*H225,2)</f>
        <v>0</v>
      </c>
      <c r="K225" s="220" t="s">
        <v>1</v>
      </c>
      <c r="L225" s="44"/>
      <c r="M225" s="225" t="s">
        <v>1</v>
      </c>
      <c r="N225" s="226" t="s">
        <v>38</v>
      </c>
      <c r="O225" s="91"/>
      <c r="P225" s="227">
        <f>O225*H225</f>
        <v>0</v>
      </c>
      <c r="Q225" s="227">
        <v>0</v>
      </c>
      <c r="R225" s="227">
        <f>Q225*H225</f>
        <v>0</v>
      </c>
      <c r="S225" s="227">
        <v>0</v>
      </c>
      <c r="T225" s="22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9" t="s">
        <v>161</v>
      </c>
      <c r="AT225" s="229" t="s">
        <v>156</v>
      </c>
      <c r="AU225" s="229" t="s">
        <v>81</v>
      </c>
      <c r="AY225" s="17" t="s">
        <v>154</v>
      </c>
      <c r="BE225" s="230">
        <f>IF(N225="základní",J225,0)</f>
        <v>0</v>
      </c>
      <c r="BF225" s="230">
        <f>IF(N225="snížená",J225,0)</f>
        <v>0</v>
      </c>
      <c r="BG225" s="230">
        <f>IF(N225="zákl. přenesená",J225,0)</f>
        <v>0</v>
      </c>
      <c r="BH225" s="230">
        <f>IF(N225="sníž. přenesená",J225,0)</f>
        <v>0</v>
      </c>
      <c r="BI225" s="230">
        <f>IF(N225="nulová",J225,0)</f>
        <v>0</v>
      </c>
      <c r="BJ225" s="17" t="s">
        <v>81</v>
      </c>
      <c r="BK225" s="230">
        <f>ROUND(I225*H225,2)</f>
        <v>0</v>
      </c>
      <c r="BL225" s="17" t="s">
        <v>161</v>
      </c>
      <c r="BM225" s="229" t="s">
        <v>697</v>
      </c>
    </row>
    <row r="226" s="2" customFormat="1">
      <c r="A226" s="38"/>
      <c r="B226" s="39"/>
      <c r="C226" s="40"/>
      <c r="D226" s="231" t="s">
        <v>163</v>
      </c>
      <c r="E226" s="40"/>
      <c r="F226" s="232" t="s">
        <v>1666</v>
      </c>
      <c r="G226" s="40"/>
      <c r="H226" s="40"/>
      <c r="I226" s="233"/>
      <c r="J226" s="40"/>
      <c r="K226" s="40"/>
      <c r="L226" s="44"/>
      <c r="M226" s="234"/>
      <c r="N226" s="235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163</v>
      </c>
      <c r="AU226" s="17" t="s">
        <v>81</v>
      </c>
    </row>
    <row r="227" s="2" customFormat="1" ht="24.15" customHeight="1">
      <c r="A227" s="38"/>
      <c r="B227" s="39"/>
      <c r="C227" s="218" t="s">
        <v>430</v>
      </c>
      <c r="D227" s="218" t="s">
        <v>156</v>
      </c>
      <c r="E227" s="219" t="s">
        <v>1669</v>
      </c>
      <c r="F227" s="220" t="s">
        <v>1670</v>
      </c>
      <c r="G227" s="221" t="s">
        <v>1061</v>
      </c>
      <c r="H227" s="222">
        <v>1</v>
      </c>
      <c r="I227" s="223"/>
      <c r="J227" s="224">
        <f>ROUND(I227*H227,2)</f>
        <v>0</v>
      </c>
      <c r="K227" s="220" t="s">
        <v>1</v>
      </c>
      <c r="L227" s="44"/>
      <c r="M227" s="225" t="s">
        <v>1</v>
      </c>
      <c r="N227" s="226" t="s">
        <v>38</v>
      </c>
      <c r="O227" s="91"/>
      <c r="P227" s="227">
        <f>O227*H227</f>
        <v>0</v>
      </c>
      <c r="Q227" s="227">
        <v>0</v>
      </c>
      <c r="R227" s="227">
        <f>Q227*H227</f>
        <v>0</v>
      </c>
      <c r="S227" s="227">
        <v>0</v>
      </c>
      <c r="T227" s="228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9" t="s">
        <v>161</v>
      </c>
      <c r="AT227" s="229" t="s">
        <v>156</v>
      </c>
      <c r="AU227" s="229" t="s">
        <v>81</v>
      </c>
      <c r="AY227" s="17" t="s">
        <v>154</v>
      </c>
      <c r="BE227" s="230">
        <f>IF(N227="základní",J227,0)</f>
        <v>0</v>
      </c>
      <c r="BF227" s="230">
        <f>IF(N227="snížená",J227,0)</f>
        <v>0</v>
      </c>
      <c r="BG227" s="230">
        <f>IF(N227="zákl. přenesená",J227,0)</f>
        <v>0</v>
      </c>
      <c r="BH227" s="230">
        <f>IF(N227="sníž. přenesená",J227,0)</f>
        <v>0</v>
      </c>
      <c r="BI227" s="230">
        <f>IF(N227="nulová",J227,0)</f>
        <v>0</v>
      </c>
      <c r="BJ227" s="17" t="s">
        <v>81</v>
      </c>
      <c r="BK227" s="230">
        <f>ROUND(I227*H227,2)</f>
        <v>0</v>
      </c>
      <c r="BL227" s="17" t="s">
        <v>161</v>
      </c>
      <c r="BM227" s="229" t="s">
        <v>710</v>
      </c>
    </row>
    <row r="228" s="2" customFormat="1">
      <c r="A228" s="38"/>
      <c r="B228" s="39"/>
      <c r="C228" s="40"/>
      <c r="D228" s="231" t="s">
        <v>163</v>
      </c>
      <c r="E228" s="40"/>
      <c r="F228" s="232" t="s">
        <v>1670</v>
      </c>
      <c r="G228" s="40"/>
      <c r="H228" s="40"/>
      <c r="I228" s="233"/>
      <c r="J228" s="40"/>
      <c r="K228" s="40"/>
      <c r="L228" s="44"/>
      <c r="M228" s="234"/>
      <c r="N228" s="235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163</v>
      </c>
      <c r="AU228" s="17" t="s">
        <v>81</v>
      </c>
    </row>
    <row r="229" s="2" customFormat="1" ht="24.15" customHeight="1">
      <c r="A229" s="38"/>
      <c r="B229" s="39"/>
      <c r="C229" s="218" t="s">
        <v>437</v>
      </c>
      <c r="D229" s="218" t="s">
        <v>156</v>
      </c>
      <c r="E229" s="219" t="s">
        <v>1672</v>
      </c>
      <c r="F229" s="220" t="s">
        <v>1673</v>
      </c>
      <c r="G229" s="221" t="s">
        <v>1061</v>
      </c>
      <c r="H229" s="222">
        <v>1</v>
      </c>
      <c r="I229" s="223"/>
      <c r="J229" s="224">
        <f>ROUND(I229*H229,2)</f>
        <v>0</v>
      </c>
      <c r="K229" s="220" t="s">
        <v>1</v>
      </c>
      <c r="L229" s="44"/>
      <c r="M229" s="225" t="s">
        <v>1</v>
      </c>
      <c r="N229" s="226" t="s">
        <v>38</v>
      </c>
      <c r="O229" s="91"/>
      <c r="P229" s="227">
        <f>O229*H229</f>
        <v>0</v>
      </c>
      <c r="Q229" s="227">
        <v>0</v>
      </c>
      <c r="R229" s="227">
        <f>Q229*H229</f>
        <v>0</v>
      </c>
      <c r="S229" s="227">
        <v>0</v>
      </c>
      <c r="T229" s="228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9" t="s">
        <v>161</v>
      </c>
      <c r="AT229" s="229" t="s">
        <v>156</v>
      </c>
      <c r="AU229" s="229" t="s">
        <v>81</v>
      </c>
      <c r="AY229" s="17" t="s">
        <v>154</v>
      </c>
      <c r="BE229" s="230">
        <f>IF(N229="základní",J229,0)</f>
        <v>0</v>
      </c>
      <c r="BF229" s="230">
        <f>IF(N229="snížená",J229,0)</f>
        <v>0</v>
      </c>
      <c r="BG229" s="230">
        <f>IF(N229="zákl. přenesená",J229,0)</f>
        <v>0</v>
      </c>
      <c r="BH229" s="230">
        <f>IF(N229="sníž. přenesená",J229,0)</f>
        <v>0</v>
      </c>
      <c r="BI229" s="230">
        <f>IF(N229="nulová",J229,0)</f>
        <v>0</v>
      </c>
      <c r="BJ229" s="17" t="s">
        <v>81</v>
      </c>
      <c r="BK229" s="230">
        <f>ROUND(I229*H229,2)</f>
        <v>0</v>
      </c>
      <c r="BL229" s="17" t="s">
        <v>161</v>
      </c>
      <c r="BM229" s="229" t="s">
        <v>1166</v>
      </c>
    </row>
    <row r="230" s="2" customFormat="1">
      <c r="A230" s="38"/>
      <c r="B230" s="39"/>
      <c r="C230" s="40"/>
      <c r="D230" s="231" t="s">
        <v>163</v>
      </c>
      <c r="E230" s="40"/>
      <c r="F230" s="232" t="s">
        <v>1673</v>
      </c>
      <c r="G230" s="40"/>
      <c r="H230" s="40"/>
      <c r="I230" s="233"/>
      <c r="J230" s="40"/>
      <c r="K230" s="40"/>
      <c r="L230" s="44"/>
      <c r="M230" s="280"/>
      <c r="N230" s="281"/>
      <c r="O230" s="282"/>
      <c r="P230" s="282"/>
      <c r="Q230" s="282"/>
      <c r="R230" s="282"/>
      <c r="S230" s="282"/>
      <c r="T230" s="283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163</v>
      </c>
      <c r="AU230" s="17" t="s">
        <v>81</v>
      </c>
    </row>
    <row r="231" s="2" customFormat="1" ht="6.96" customHeight="1">
      <c r="A231" s="38"/>
      <c r="B231" s="66"/>
      <c r="C231" s="67"/>
      <c r="D231" s="67"/>
      <c r="E231" s="67"/>
      <c r="F231" s="67"/>
      <c r="G231" s="67"/>
      <c r="H231" s="67"/>
      <c r="I231" s="67"/>
      <c r="J231" s="67"/>
      <c r="K231" s="67"/>
      <c r="L231" s="44"/>
      <c r="M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</row>
  </sheetData>
  <sheetProtection sheet="1" autoFilter="0" formatColumns="0" formatRows="0" objects="1" scenarios="1" spinCount="100000" saltValue="08QfZ1Js/c35jQpeu+PTRuwq2lTpiQIXacXL0hVOwBNzWCXZfgl25e6vInR8ki11PiU7lxfnHx0F36GFoWFP+g==" hashValue="tbk3k+e4GdelpJ/jhcTsRB8nQ/fKB2Hp0AoqqPSmGjwhYPFzrO8EADLieMsJ9QFNT8X93fmIvyVoO832CTDTSw==" algorithmName="SHA-512" password="CC35"/>
  <autoFilter ref="C122:K230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653EA84198BB45921875CE212399AD" ma:contentTypeVersion="18" ma:contentTypeDescription="Vytvoří nový dokument" ma:contentTypeScope="" ma:versionID="acdc99938ea3f3fc9571fda24800f794">
  <xsd:schema xmlns:xsd="http://www.w3.org/2001/XMLSchema" xmlns:xs="http://www.w3.org/2001/XMLSchema" xmlns:p="http://schemas.microsoft.com/office/2006/metadata/properties" xmlns:ns2="252fd92d-4a95-415f-85c1-c6d947e38658" xmlns:ns3="aa66c430-7097-4280-9973-0f2510a1eaf8" targetNamespace="http://schemas.microsoft.com/office/2006/metadata/properties" ma:root="true" ma:fieldsID="82ac69bc502956f9a17db0efc3eea236" ns2:_="" ns3:_="">
    <xsd:import namespace="252fd92d-4a95-415f-85c1-c6d947e38658"/>
    <xsd:import namespace="aa66c430-7097-4280-9973-0f2510a1e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2fd92d-4a95-415f-85c1-c6d947e386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c9f238a-7bcf-4ddd-b79f-3905a05b06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66c430-7097-4280-9973-0f2510a1e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9b3a2b-3c2c-4b99-a740-70f0002c4706}" ma:internalName="TaxCatchAll" ma:showField="CatchAllData" ma:web="aa66c430-7097-4280-9973-0f2510a1ea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2fd92d-4a95-415f-85c1-c6d947e38658">
      <Terms xmlns="http://schemas.microsoft.com/office/infopath/2007/PartnerControls"/>
    </lcf76f155ced4ddcb4097134ff3c332f>
    <TaxCatchAll xmlns="aa66c430-7097-4280-9973-0f2510a1eaf8" xsi:nil="true"/>
  </documentManagement>
</p:properties>
</file>

<file path=customXml/itemProps1.xml><?xml version="1.0" encoding="utf-8"?>
<ds:datastoreItem xmlns:ds="http://schemas.openxmlformats.org/officeDocument/2006/customXml" ds:itemID="{E4DD0203-3B70-46D8-9996-575B1689B9A2}"/>
</file>

<file path=customXml/itemProps2.xml><?xml version="1.0" encoding="utf-8"?>
<ds:datastoreItem xmlns:ds="http://schemas.openxmlformats.org/officeDocument/2006/customXml" ds:itemID="{E9EE363E-505D-496A-8F3C-4788A93DB708}"/>
</file>

<file path=customXml/itemProps3.xml><?xml version="1.0" encoding="utf-8"?>
<ds:datastoreItem xmlns:ds="http://schemas.openxmlformats.org/officeDocument/2006/customXml" ds:itemID="{248DE0E7-2485-4AEB-9A10-77F7106AC400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DESKTOP-C275LRE\Jindra</dc:creator>
  <cp:lastModifiedBy>DESKTOP-C275LRE\Jindra</cp:lastModifiedBy>
  <dcterms:created xsi:type="dcterms:W3CDTF">2026-01-26T11:56:08Z</dcterms:created>
  <dcterms:modified xsi:type="dcterms:W3CDTF">2026-01-26T11:56:14Z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0x010100A2653EA84198BB45921875CE212399AD</vt:lpwstr>
  </property>
</Properties>
</file>