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026-21-04 - Objekt těloc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'2026-21-04 - Objekt těloc...'!$C$136:$K$486</definedName>
    <definedName name="_xlnm.Print_Area" localSheetId="1">'2026-21-04 - Objekt těloc...'!$C$4:$J$76,'2026-21-04 - Objekt těloc...'!$C$82:$J$120,'2026-21-04 - Objekt těloc...'!$C$126:$K$486</definedName>
    <definedName name="_xlnm.Print_Titles" localSheetId="1">'2026-21-04 - Objekt těloc...'!$136:$136</definedName>
  </definedNames>
  <calcPr/>
</workbook>
</file>

<file path=xl/calcChain.xml><?xml version="1.0" encoding="utf-8"?>
<calcChain xmlns="http://schemas.openxmlformats.org/spreadsheetml/2006/main">
  <c i="2" l="1" r="T428"/>
  <c r="R428"/>
  <c r="P428"/>
  <c r="R367"/>
  <c r="P367"/>
  <c r="T318"/>
  <c r="R318"/>
  <c r="P318"/>
  <c r="R315"/>
  <c r="P315"/>
  <c r="J35"/>
  <c r="J34"/>
  <c i="1" r="AY95"/>
  <c i="2" r="J33"/>
  <c i="1" r="AX95"/>
  <c i="2" r="BI486"/>
  <c r="BH486"/>
  <c r="BG486"/>
  <c r="BF486"/>
  <c r="T486"/>
  <c r="T485"/>
  <c r="R486"/>
  <c r="R485"/>
  <c r="P486"/>
  <c r="P485"/>
  <c r="BI484"/>
  <c r="BH484"/>
  <c r="BG484"/>
  <c r="BF484"/>
  <c r="T484"/>
  <c r="T483"/>
  <c r="R484"/>
  <c r="R483"/>
  <c r="P484"/>
  <c r="P483"/>
  <c r="BI482"/>
  <c r="BH482"/>
  <c r="BG482"/>
  <c r="BF482"/>
  <c r="T482"/>
  <c r="T481"/>
  <c r="T480"/>
  <c r="R482"/>
  <c r="R481"/>
  <c r="R480"/>
  <c r="P482"/>
  <c r="P481"/>
  <c r="P480"/>
  <c r="BI469"/>
  <c r="BH469"/>
  <c r="BG469"/>
  <c r="BF469"/>
  <c r="T469"/>
  <c r="R469"/>
  <c r="P469"/>
  <c r="BI458"/>
  <c r="BH458"/>
  <c r="BG458"/>
  <c r="BF458"/>
  <c r="T458"/>
  <c r="R458"/>
  <c r="P458"/>
  <c r="BI456"/>
  <c r="BH456"/>
  <c r="BG456"/>
  <c r="BF456"/>
  <c r="T456"/>
  <c r="R456"/>
  <c r="P456"/>
  <c r="BI455"/>
  <c r="BH455"/>
  <c r="BG455"/>
  <c r="BF455"/>
  <c r="T455"/>
  <c r="R455"/>
  <c r="P455"/>
  <c r="BI453"/>
  <c r="BH453"/>
  <c r="BG453"/>
  <c r="BF453"/>
  <c r="T453"/>
  <c r="R453"/>
  <c r="P453"/>
  <c r="BI451"/>
  <c r="BH451"/>
  <c r="BG451"/>
  <c r="BF451"/>
  <c r="T451"/>
  <c r="R451"/>
  <c r="P451"/>
  <c r="BI449"/>
  <c r="BH449"/>
  <c r="BG449"/>
  <c r="BF449"/>
  <c r="T449"/>
  <c r="R449"/>
  <c r="P449"/>
  <c r="BI447"/>
  <c r="BH447"/>
  <c r="BG447"/>
  <c r="BF447"/>
  <c r="T447"/>
  <c r="R447"/>
  <c r="P447"/>
  <c r="BI440"/>
  <c r="BH440"/>
  <c r="BG440"/>
  <c r="BF440"/>
  <c r="T440"/>
  <c r="R440"/>
  <c r="P440"/>
  <c r="BI429"/>
  <c r="BH429"/>
  <c r="BG429"/>
  <c r="BF429"/>
  <c r="T429"/>
  <c r="R429"/>
  <c r="P429"/>
  <c r="BI427"/>
  <c r="BH427"/>
  <c r="BG427"/>
  <c r="BF427"/>
  <c r="T427"/>
  <c r="R427"/>
  <c r="P427"/>
  <c r="BI425"/>
  <c r="BH425"/>
  <c r="BG425"/>
  <c r="BF425"/>
  <c r="T425"/>
  <c r="R425"/>
  <c r="P425"/>
  <c r="BI420"/>
  <c r="BH420"/>
  <c r="BG420"/>
  <c r="BF420"/>
  <c r="T420"/>
  <c r="R420"/>
  <c r="P420"/>
  <c r="BI418"/>
  <c r="BH418"/>
  <c r="BG418"/>
  <c r="BF418"/>
  <c r="T418"/>
  <c r="R418"/>
  <c r="P418"/>
  <c r="BI413"/>
  <c r="BH413"/>
  <c r="BG413"/>
  <c r="BF413"/>
  <c r="T413"/>
  <c r="R413"/>
  <c r="P413"/>
  <c r="BI408"/>
  <c r="BH408"/>
  <c r="BG408"/>
  <c r="BF408"/>
  <c r="T408"/>
  <c r="R408"/>
  <c r="P408"/>
  <c r="BI406"/>
  <c r="BH406"/>
  <c r="BG406"/>
  <c r="BF406"/>
  <c r="T406"/>
  <c r="R406"/>
  <c r="P406"/>
  <c r="BI401"/>
  <c r="BH401"/>
  <c r="BG401"/>
  <c r="BF401"/>
  <c r="T401"/>
  <c r="R401"/>
  <c r="P401"/>
  <c r="BI399"/>
  <c r="BH399"/>
  <c r="BG399"/>
  <c r="BF399"/>
  <c r="T399"/>
  <c r="R399"/>
  <c r="P399"/>
  <c r="BI394"/>
  <c r="BH394"/>
  <c r="BG394"/>
  <c r="BF394"/>
  <c r="T394"/>
  <c r="R394"/>
  <c r="P394"/>
  <c r="BI393"/>
  <c r="BH393"/>
  <c r="BG393"/>
  <c r="BF393"/>
  <c r="T393"/>
  <c r="R393"/>
  <c r="P393"/>
  <c r="BI388"/>
  <c r="BH388"/>
  <c r="BG388"/>
  <c r="BF388"/>
  <c r="T388"/>
  <c r="R388"/>
  <c r="P388"/>
  <c r="BI383"/>
  <c r="BH383"/>
  <c r="BG383"/>
  <c r="BF383"/>
  <c r="T383"/>
  <c r="R383"/>
  <c r="P383"/>
  <c r="BI378"/>
  <c r="BH378"/>
  <c r="BG378"/>
  <c r="BF378"/>
  <c r="T378"/>
  <c r="R378"/>
  <c r="P378"/>
  <c r="BI373"/>
  <c r="BH373"/>
  <c r="BG373"/>
  <c r="BF373"/>
  <c r="T373"/>
  <c r="R373"/>
  <c r="P373"/>
  <c r="BI368"/>
  <c r="BH368"/>
  <c r="BG368"/>
  <c r="BF368"/>
  <c r="T368"/>
  <c r="R368"/>
  <c r="P368"/>
  <c r="BI366"/>
  <c r="BH366"/>
  <c r="BG366"/>
  <c r="BF366"/>
  <c r="T366"/>
  <c r="R366"/>
  <c r="P366"/>
  <c r="BI361"/>
  <c r="BH361"/>
  <c r="BG361"/>
  <c r="BF361"/>
  <c r="T361"/>
  <c r="R361"/>
  <c r="P361"/>
  <c r="BI356"/>
  <c r="BH356"/>
  <c r="BG356"/>
  <c r="BF356"/>
  <c r="T356"/>
  <c r="R356"/>
  <c r="P356"/>
  <c r="BI351"/>
  <c r="BH351"/>
  <c r="BG351"/>
  <c r="BF351"/>
  <c r="T351"/>
  <c r="R351"/>
  <c r="P351"/>
  <c r="BI349"/>
  <c r="BH349"/>
  <c r="BG349"/>
  <c r="BF349"/>
  <c r="T349"/>
  <c r="R349"/>
  <c r="P349"/>
  <c r="BI344"/>
  <c r="BH344"/>
  <c r="BG344"/>
  <c r="BF344"/>
  <c r="T344"/>
  <c r="R344"/>
  <c r="P344"/>
  <c r="BI339"/>
  <c r="BH339"/>
  <c r="BG339"/>
  <c r="BF339"/>
  <c r="T339"/>
  <c r="R339"/>
  <c r="P339"/>
  <c r="BI334"/>
  <c r="BH334"/>
  <c r="BG334"/>
  <c r="BF334"/>
  <c r="T334"/>
  <c r="R334"/>
  <c r="P334"/>
  <c r="BI329"/>
  <c r="BH329"/>
  <c r="BG329"/>
  <c r="BF329"/>
  <c r="T329"/>
  <c r="R329"/>
  <c r="P329"/>
  <c r="BI324"/>
  <c r="BH324"/>
  <c r="BG324"/>
  <c r="BF324"/>
  <c r="T324"/>
  <c r="R324"/>
  <c r="P324"/>
  <c r="BI319"/>
  <c r="BH319"/>
  <c r="BG319"/>
  <c r="BF319"/>
  <c r="T319"/>
  <c r="R319"/>
  <c r="P319"/>
  <c r="BI317"/>
  <c r="BH317"/>
  <c r="BG317"/>
  <c r="BF317"/>
  <c r="T317"/>
  <c r="R317"/>
  <c r="P317"/>
  <c r="BI316"/>
  <c r="BH316"/>
  <c r="BG316"/>
  <c r="BF316"/>
  <c r="T316"/>
  <c r="R316"/>
  <c r="P316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3"/>
  <c r="BH293"/>
  <c r="BG293"/>
  <c r="BF293"/>
  <c r="T293"/>
  <c r="R293"/>
  <c r="P293"/>
  <c r="BI289"/>
  <c r="BH289"/>
  <c r="BG289"/>
  <c r="BF289"/>
  <c r="T289"/>
  <c r="R289"/>
  <c r="P289"/>
  <c r="BI287"/>
  <c r="BH287"/>
  <c r="BG287"/>
  <c r="BF287"/>
  <c r="T287"/>
  <c r="T286"/>
  <c r="R287"/>
  <c r="R286"/>
  <c r="P287"/>
  <c r="P286"/>
  <c r="BI285"/>
  <c r="BH285"/>
  <c r="BG285"/>
  <c r="BF285"/>
  <c r="T285"/>
  <c r="T284"/>
  <c r="R285"/>
  <c r="R284"/>
  <c r="P285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3"/>
  <c r="BH253"/>
  <c r="BG253"/>
  <c r="BF253"/>
  <c r="T253"/>
  <c r="R253"/>
  <c r="P253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29"/>
  <c r="BH229"/>
  <c r="BG229"/>
  <c r="BF229"/>
  <c r="T229"/>
  <c r="T228"/>
  <c r="R229"/>
  <c r="R228"/>
  <c r="P229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3"/>
  <c r="BH223"/>
  <c r="BG223"/>
  <c r="BF223"/>
  <c r="T223"/>
  <c r="R223"/>
  <c r="P223"/>
  <c r="BI222"/>
  <c r="BH222"/>
  <c r="BG222"/>
  <c r="BF222"/>
  <c r="T222"/>
  <c r="R222"/>
  <c r="P222"/>
  <c r="BI216"/>
  <c r="BH216"/>
  <c r="BG216"/>
  <c r="BF216"/>
  <c r="T216"/>
  <c r="R216"/>
  <c r="P216"/>
  <c r="BI214"/>
  <c r="BH214"/>
  <c r="BG214"/>
  <c r="BF214"/>
  <c r="T214"/>
  <c r="R214"/>
  <c r="P214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199"/>
  <c r="BH199"/>
  <c r="BG199"/>
  <c r="BF199"/>
  <c r="T199"/>
  <c r="R199"/>
  <c r="P199"/>
  <c r="BI197"/>
  <c r="BH197"/>
  <c r="BG197"/>
  <c r="BF197"/>
  <c r="T197"/>
  <c r="R197"/>
  <c r="P197"/>
  <c r="BI192"/>
  <c r="BH192"/>
  <c r="BG192"/>
  <c r="BF192"/>
  <c r="T192"/>
  <c r="R192"/>
  <c r="P192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4"/>
  <c r="BH184"/>
  <c r="BG184"/>
  <c r="BF184"/>
  <c r="T184"/>
  <c r="R184"/>
  <c r="P184"/>
  <c r="BI180"/>
  <c r="BH180"/>
  <c r="BG180"/>
  <c r="BF180"/>
  <c r="T180"/>
  <c r="R180"/>
  <c r="P180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6"/>
  <c r="BH166"/>
  <c r="BG166"/>
  <c r="BF166"/>
  <c r="T166"/>
  <c r="R166"/>
  <c r="P166"/>
  <c r="BI164"/>
  <c r="BH164"/>
  <c r="BG164"/>
  <c r="BF164"/>
  <c r="T164"/>
  <c r="R164"/>
  <c r="P164"/>
  <c r="BI159"/>
  <c r="BH159"/>
  <c r="BG159"/>
  <c r="BF159"/>
  <c r="T159"/>
  <c r="T158"/>
  <c r="R159"/>
  <c r="R158"/>
  <c r="P159"/>
  <c r="P158"/>
  <c r="BI156"/>
  <c r="BH156"/>
  <c r="BG156"/>
  <c r="BF156"/>
  <c r="T156"/>
  <c r="R156"/>
  <c r="P156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4"/>
  <c r="BH144"/>
  <c r="BG144"/>
  <c r="BF144"/>
  <c r="T144"/>
  <c r="R144"/>
  <c r="P144"/>
  <c r="BI140"/>
  <c r="BH140"/>
  <c r="BG140"/>
  <c r="BF140"/>
  <c r="T140"/>
  <c r="R140"/>
  <c r="P140"/>
  <c r="F133"/>
  <c r="F131"/>
  <c r="E129"/>
  <c r="F89"/>
  <c r="F87"/>
  <c r="E85"/>
  <c r="J22"/>
  <c r="E22"/>
  <c r="J90"/>
  <c r="J21"/>
  <c r="J19"/>
  <c r="E19"/>
  <c r="J133"/>
  <c r="J18"/>
  <c r="J16"/>
  <c r="E16"/>
  <c r="F90"/>
  <c r="J15"/>
  <c r="J10"/>
  <c r="J87"/>
  <c i="1" r="L90"/>
  <c r="AM90"/>
  <c r="AM89"/>
  <c r="L89"/>
  <c r="AM87"/>
  <c r="L87"/>
  <c r="L85"/>
  <c r="L84"/>
  <c i="2" r="BK378"/>
  <c r="J373"/>
  <c r="BK368"/>
  <c r="BK344"/>
  <c r="BK334"/>
  <c r="J317"/>
  <c r="BK311"/>
  <c r="BK305"/>
  <c r="J304"/>
  <c r="BK285"/>
  <c r="BK283"/>
  <c r="J280"/>
  <c r="BK271"/>
  <c r="BK261"/>
  <c r="BK244"/>
  <c r="BK214"/>
  <c r="BK206"/>
  <c r="J314"/>
  <c r="BK313"/>
  <c r="J299"/>
  <c r="J293"/>
  <c r="BK270"/>
  <c r="BK266"/>
  <c r="J257"/>
  <c r="BK199"/>
  <c r="J197"/>
  <c r="J166"/>
  <c r="BK164"/>
  <c r="BK152"/>
  <c r="J148"/>
  <c r="BK140"/>
  <c r="J313"/>
  <c r="BK310"/>
  <c r="BK307"/>
  <c r="J306"/>
  <c r="J298"/>
  <c r="J246"/>
  <c r="J216"/>
  <c r="J188"/>
  <c r="J159"/>
  <c r="J152"/>
  <c r="BK144"/>
  <c r="BK236"/>
  <c r="BK192"/>
  <c r="BK180"/>
  <c r="J150"/>
  <c r="J144"/>
  <c r="BK349"/>
  <c r="BK329"/>
  <c r="J311"/>
  <c r="BK309"/>
  <c r="J307"/>
  <c r="BK306"/>
  <c r="BK303"/>
  <c r="BK281"/>
  <c r="J265"/>
  <c r="BK262"/>
  <c r="J258"/>
  <c r="J255"/>
  <c r="BK253"/>
  <c r="J248"/>
  <c r="BK246"/>
  <c r="J227"/>
  <c r="BK226"/>
  <c r="J204"/>
  <c r="J164"/>
  <c r="BK149"/>
  <c r="BK482"/>
  <c r="BK469"/>
  <c r="BK458"/>
  <c r="BK456"/>
  <c r="J455"/>
  <c r="J449"/>
  <c r="J429"/>
  <c r="BK427"/>
  <c r="BK420"/>
  <c r="J418"/>
  <c r="J408"/>
  <c r="J401"/>
  <c r="BK399"/>
  <c r="BK388"/>
  <c r="J383"/>
  <c r="BK356"/>
  <c r="BK351"/>
  <c r="J344"/>
  <c r="BK314"/>
  <c r="BK312"/>
  <c r="J309"/>
  <c r="J297"/>
  <c r="J287"/>
  <c r="J282"/>
  <c r="BK280"/>
  <c r="BK269"/>
  <c r="J261"/>
  <c r="J253"/>
  <c r="BK250"/>
  <c r="J240"/>
  <c r="J229"/>
  <c r="J192"/>
  <c r="BK189"/>
  <c r="BK173"/>
  <c i="1" r="AS94"/>
  <c i="2" r="J279"/>
  <c r="J275"/>
  <c r="J270"/>
  <c r="J264"/>
  <c r="BK259"/>
  <c r="BK252"/>
  <c r="J250"/>
  <c r="BK239"/>
  <c r="BK223"/>
  <c r="J206"/>
  <c r="BK188"/>
  <c r="J301"/>
  <c r="BK275"/>
  <c r="J274"/>
  <c r="J239"/>
  <c r="J226"/>
  <c r="BK222"/>
  <c r="J210"/>
  <c r="J208"/>
  <c r="BK204"/>
  <c r="BK184"/>
  <c r="BK156"/>
  <c r="J289"/>
  <c r="J283"/>
  <c r="J271"/>
  <c r="J268"/>
  <c r="BK267"/>
  <c r="J259"/>
  <c r="BK257"/>
  <c r="BK256"/>
  <c r="J252"/>
  <c r="J236"/>
  <c r="J234"/>
  <c r="J232"/>
  <c r="BK229"/>
  <c r="BK225"/>
  <c r="BK175"/>
  <c r="J173"/>
  <c r="BK171"/>
  <c r="J149"/>
  <c r="J303"/>
  <c r="J285"/>
  <c r="BK278"/>
  <c r="J276"/>
  <c r="J267"/>
  <c r="BK265"/>
  <c r="J262"/>
  <c r="BK240"/>
  <c r="BK238"/>
  <c r="J484"/>
  <c r="J482"/>
  <c r="J469"/>
  <c r="BK453"/>
  <c r="BK451"/>
  <c r="J447"/>
  <c r="BK440"/>
  <c r="J427"/>
  <c r="J425"/>
  <c r="J420"/>
  <c r="BK413"/>
  <c r="BK408"/>
  <c r="BK406"/>
  <c r="BK401"/>
  <c r="J393"/>
  <c r="BK383"/>
  <c r="BK373"/>
  <c r="J368"/>
  <c r="BK366"/>
  <c r="J351"/>
  <c r="BK339"/>
  <c r="J324"/>
  <c r="BK316"/>
  <c r="J312"/>
  <c r="J310"/>
  <c r="J305"/>
  <c r="BK304"/>
  <c r="BK282"/>
  <c r="BK279"/>
  <c r="J278"/>
  <c r="BK276"/>
  <c r="BK274"/>
  <c r="J273"/>
  <c r="BK258"/>
  <c r="J184"/>
  <c r="BK159"/>
  <c r="BK486"/>
  <c r="J486"/>
  <c r="BK484"/>
  <c r="J458"/>
  <c r="BK455"/>
  <c r="BK449"/>
  <c r="BK429"/>
  <c r="J406"/>
  <c r="J399"/>
  <c r="J394"/>
  <c r="J378"/>
  <c r="J361"/>
  <c r="J356"/>
  <c r="J349"/>
  <c r="J334"/>
  <c r="BK324"/>
  <c r="BK319"/>
  <c r="BK308"/>
  <c r="BK302"/>
  <c r="BK301"/>
  <c r="BK293"/>
  <c r="BK287"/>
  <c r="BK263"/>
  <c r="J260"/>
  <c r="J238"/>
  <c r="J222"/>
  <c r="BK190"/>
  <c r="J171"/>
  <c r="BK150"/>
  <c r="BK216"/>
  <c r="BK197"/>
  <c r="J180"/>
  <c r="J175"/>
  <c r="J156"/>
  <c r="J140"/>
  <c r="BK298"/>
  <c r="BK297"/>
  <c r="BK289"/>
  <c r="BK268"/>
  <c r="BK260"/>
  <c r="J256"/>
  <c r="BK255"/>
  <c r="J244"/>
  <c r="BK234"/>
  <c r="BK227"/>
  <c r="BK208"/>
  <c r="J199"/>
  <c r="BK166"/>
  <c r="J456"/>
  <c r="J453"/>
  <c r="J451"/>
  <c r="BK447"/>
  <c r="J440"/>
  <c r="BK425"/>
  <c r="BK418"/>
  <c r="J413"/>
  <c r="BK394"/>
  <c r="BK393"/>
  <c r="J388"/>
  <c r="J366"/>
  <c r="BK361"/>
  <c r="J339"/>
  <c r="J329"/>
  <c r="J319"/>
  <c r="BK317"/>
  <c r="J316"/>
  <c r="J308"/>
  <c r="J302"/>
  <c r="BK299"/>
  <c r="J281"/>
  <c r="BK273"/>
  <c r="J269"/>
  <c r="J266"/>
  <c r="BK264"/>
  <c r="J263"/>
  <c r="BK248"/>
  <c r="BK232"/>
  <c r="J225"/>
  <c r="J223"/>
  <c r="J214"/>
  <c r="BK210"/>
  <c r="J190"/>
  <c r="J189"/>
  <c r="BK148"/>
  <c l="1" r="R139"/>
  <c r="P163"/>
  <c r="T191"/>
  <c r="T221"/>
  <c r="T231"/>
  <c r="R247"/>
  <c r="R254"/>
  <c r="P272"/>
  <c r="BK315"/>
  <c r="J315"/>
  <c r="J112"/>
  <c r="BK139"/>
  <c r="BK163"/>
  <c r="J163"/>
  <c r="J98"/>
  <c r="R163"/>
  <c r="R191"/>
  <c r="P221"/>
  <c r="R231"/>
  <c r="P247"/>
  <c r="P254"/>
  <c r="BK272"/>
  <c r="J272"/>
  <c r="J106"/>
  <c r="BK277"/>
  <c r="J277"/>
  <c r="J107"/>
  <c r="R277"/>
  <c r="T315"/>
  <c r="T139"/>
  <c r="T138"/>
  <c r="T163"/>
  <c r="P191"/>
  <c r="R221"/>
  <c r="BK231"/>
  <c r="J231"/>
  <c r="J103"/>
  <c r="BK247"/>
  <c r="J247"/>
  <c r="J104"/>
  <c r="T247"/>
  <c r="BK318"/>
  <c r="J318"/>
  <c r="J113"/>
  <c r="BK367"/>
  <c r="J367"/>
  <c r="J114"/>
  <c r="P139"/>
  <c r="P138"/>
  <c r="BK191"/>
  <c r="J191"/>
  <c r="J99"/>
  <c r="BK221"/>
  <c r="J221"/>
  <c r="J100"/>
  <c r="P231"/>
  <c r="BK254"/>
  <c r="J254"/>
  <c r="J105"/>
  <c r="T254"/>
  <c r="R272"/>
  <c r="T272"/>
  <c r="P277"/>
  <c r="T277"/>
  <c r="BK288"/>
  <c r="J288"/>
  <c r="J110"/>
  <c r="P288"/>
  <c r="R288"/>
  <c r="T288"/>
  <c r="BK300"/>
  <c r="J300"/>
  <c r="J111"/>
  <c r="P300"/>
  <c r="R300"/>
  <c r="T300"/>
  <c r="T367"/>
  <c r="BK428"/>
  <c r="J428"/>
  <c r="J115"/>
  <c r="J134"/>
  <c r="BE149"/>
  <c r="BE180"/>
  <c r="BE188"/>
  <c r="BE216"/>
  <c r="BE238"/>
  <c r="BE261"/>
  <c r="BE271"/>
  <c r="BE309"/>
  <c r="BE314"/>
  <c r="BE324"/>
  <c r="BE344"/>
  <c r="BE373"/>
  <c r="BE378"/>
  <c r="BE399"/>
  <c r="BE401"/>
  <c r="BE458"/>
  <c r="J131"/>
  <c r="BE140"/>
  <c r="BE148"/>
  <c r="BE225"/>
  <c r="BE229"/>
  <c r="BE262"/>
  <c r="BE269"/>
  <c r="BE270"/>
  <c r="BE273"/>
  <c r="BE275"/>
  <c r="BE287"/>
  <c r="BE293"/>
  <c r="BE190"/>
  <c r="BE206"/>
  <c r="BE210"/>
  <c r="F134"/>
  <c r="BE152"/>
  <c r="BE214"/>
  <c r="BE239"/>
  <c r="BE246"/>
  <c r="BE252"/>
  <c r="BE279"/>
  <c r="BE312"/>
  <c r="BE329"/>
  <c r="BE351"/>
  <c r="BE356"/>
  <c r="BE366"/>
  <c r="BE368"/>
  <c r="BE388"/>
  <c r="BE408"/>
  <c r="BE425"/>
  <c r="BE440"/>
  <c r="BE451"/>
  <c r="BE453"/>
  <c r="BE455"/>
  <c r="BE469"/>
  <c r="BE482"/>
  <c r="BE484"/>
  <c r="BE486"/>
  <c r="BK228"/>
  <c r="J228"/>
  <c r="J101"/>
  <c r="BK286"/>
  <c r="J286"/>
  <c r="J109"/>
  <c r="BE144"/>
  <c r="BE150"/>
  <c r="BE166"/>
  <c r="BE171"/>
  <c r="BE173"/>
  <c r="BE253"/>
  <c r="BE259"/>
  <c r="BE306"/>
  <c r="BE349"/>
  <c r="BE361"/>
  <c r="BE383"/>
  <c r="BE394"/>
  <c r="BE413"/>
  <c r="BE418"/>
  <c r="BE427"/>
  <c r="BE429"/>
  <c r="BE447"/>
  <c r="BE456"/>
  <c r="BE289"/>
  <c r="BE204"/>
  <c r="BE226"/>
  <c r="BE244"/>
  <c r="BE248"/>
  <c r="BE297"/>
  <c r="BE301"/>
  <c r="BE175"/>
  <c r="BE199"/>
  <c r="BE223"/>
  <c r="BE227"/>
  <c r="BE236"/>
  <c r="BE258"/>
  <c r="BE266"/>
  <c r="BE268"/>
  <c r="BE276"/>
  <c r="BE282"/>
  <c r="BE302"/>
  <c r="BE310"/>
  <c r="BE156"/>
  <c r="BE208"/>
  <c r="BE260"/>
  <c r="BE281"/>
  <c r="BE283"/>
  <c r="BE264"/>
  <c r="BE265"/>
  <c r="BE285"/>
  <c r="BE298"/>
  <c r="BE303"/>
  <c r="BE317"/>
  <c r="BE319"/>
  <c r="BE339"/>
  <c r="BE393"/>
  <c r="BE406"/>
  <c r="BE420"/>
  <c r="BE449"/>
  <c r="BK158"/>
  <c r="J158"/>
  <c r="J97"/>
  <c r="BK284"/>
  <c r="J284"/>
  <c r="J108"/>
  <c r="J89"/>
  <c r="BE184"/>
  <c r="BE197"/>
  <c r="BE234"/>
  <c r="BE240"/>
  <c r="BE250"/>
  <c r="BE256"/>
  <c r="BE267"/>
  <c r="BE334"/>
  <c r="BE159"/>
  <c r="BE232"/>
  <c r="BE164"/>
  <c r="BE192"/>
  <c r="BE299"/>
  <c r="BE304"/>
  <c r="BE308"/>
  <c r="BE311"/>
  <c r="BE189"/>
  <c r="BE263"/>
  <c r="BE280"/>
  <c r="BE305"/>
  <c r="BE307"/>
  <c r="BE316"/>
  <c r="BE222"/>
  <c r="BE255"/>
  <c r="BE257"/>
  <c r="BE274"/>
  <c r="BE278"/>
  <c r="BE313"/>
  <c r="BK481"/>
  <c r="J481"/>
  <c r="J117"/>
  <c r="BK483"/>
  <c r="J483"/>
  <c r="J118"/>
  <c r="BK485"/>
  <c r="J485"/>
  <c r="J119"/>
  <c r="J32"/>
  <c i="1" r="AW95"/>
  <c i="2" r="F35"/>
  <c i="1" r="BD95"/>
  <c r="BD94"/>
  <c r="W33"/>
  <c i="2" r="F34"/>
  <c i="1" r="BC95"/>
  <c r="BC94"/>
  <c r="W32"/>
  <c i="2" r="F32"/>
  <c i="1" r="BA95"/>
  <c r="BA94"/>
  <c r="W30"/>
  <c i="2" r="F33"/>
  <c i="1" r="BB95"/>
  <c r="BB94"/>
  <c r="W31"/>
  <c i="2" l="1" r="BK138"/>
  <c r="R230"/>
  <c r="P230"/>
  <c r="P137"/>
  <c i="1" r="AU95"/>
  <c i="2" r="T230"/>
  <c r="T137"/>
  <c r="R138"/>
  <c r="R137"/>
  <c r="BK230"/>
  <c r="J230"/>
  <c r="J102"/>
  <c r="J139"/>
  <c r="J96"/>
  <c r="BK480"/>
  <c r="J480"/>
  <c r="J116"/>
  <c i="1" r="AX94"/>
  <c i="2" r="F31"/>
  <c i="1" r="AZ95"/>
  <c r="AZ94"/>
  <c r="AV94"/>
  <c r="AK29"/>
  <c r="AY94"/>
  <c r="AW94"/>
  <c r="AK30"/>
  <c i="2" r="J31"/>
  <c i="1" r="AV95"/>
  <c r="AT95"/>
  <c r="AU94"/>
  <c i="2" l="1" r="BK137"/>
  <c r="J137"/>
  <c r="J94"/>
  <c r="J138"/>
  <c r="J95"/>
  <c i="1" r="AT94"/>
  <c r="W29"/>
  <c i="2" l="1" r="J28"/>
  <c i="1" r="AG95"/>
  <c r="AG94"/>
  <c r="AK26"/>
  <c r="AK35"/>
  <c l="1" r="AN95"/>
  <c i="2" r="J37"/>
  <c i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<sst xmlns="http://schemas.openxmlformats.org/spreadsheetml/2006/main">
  <si>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</si>
  <si>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</si>
  <si>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</si>
  <si>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</si>
  <si>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</si>
  <si>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{d201df70-9766-4174-8c51-1313b5d4bfac}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</si>
  <si>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</si>
  <si>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</si>
  <si>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</si>
  <si>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</si>
  <si>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</si>
  <si>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</si>
  <si>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</si>
  <si>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</si>
  <si>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2026-21-04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</si>
  <si>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</si>
  <si>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</si>
  <si>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Objekt tělocvičny č.p. 173, Černý Důl</t>
  </si>
  <si>
    <t>KSO:</t>
  </si>
  <si>
    <t>CC-CZ:</t>
  </si>
  <si>
    <t>Místo:</t>
  </si>
  <si>
    <t>st.p.č. 236</t>
  </si>
  <si>
    <t>Datum:</t>
  </si>
  <si>
    <t>21. 4. 2026</t>
  </si>
  <si>
    <t>Zadavatel:</t>
  </si>
  <si>
    <t>IČ:</t>
  </si>
  <si>
    <t>00277720</t>
  </si>
  <si>
    <t>Městys Černý Důl, Černý Důl čp. 48, 543 44</t>
  </si>
  <si>
    <t>DIČ:</t>
  </si>
  <si>
    <t>CZ00277720</t>
  </si>
  <si>
    <t>Uchazeč:</t>
  </si>
  <si>
    <t>Vyplň údaj</t>
  </si>
  <si>
    <t>Projektant:</t>
  </si>
  <si>
    <t xml:space="preserve"> 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</si>
  <si>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</si>
  <si>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</si>
  <si>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</si>
  <si>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</si>
  <si>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</si>
  <si>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</si>
  <si>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</si>
  <si>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</si>
  <si>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</si>
  <si>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</si>
  <si>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</si>
  <si>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</si>
  <si>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</si>
  <si>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</si>
  <si>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</si>
  <si>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</si>
  <si>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</si>
  <si>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</si>
  <si>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</si>
  <si>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</si>
  <si>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</si>
  <si>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</si>
  <si>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</si>
  <si>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</si>
  <si>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</si>
  <si>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</si>
  <si>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</si>
  <si>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</si>
  <si>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</si>
  <si>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</si>
  <si>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</si>
  <si>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</si>
  <si>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</si>
  <si>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</si>
  <si>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</si>
  <si>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</si>
  <si>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</si>
  <si>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</si>
  <si>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</si>
  <si>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</si>
  <si>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</si>
  <si>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</si>
  <si>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</si>
  <si>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</si>
  <si>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</si>
  <si>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</si>
  <si>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</si>
  <si>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</si>
  <si>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</si>
  <si>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</si>
  <si>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</si>
  <si>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</si>
  <si>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</si>
  <si>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</si>
  <si>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</si>
  <si>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</si>
  <si>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</si>
  <si>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</si>
  <si>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</si>
  <si>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</si>
  <si>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</si>
  <si>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</si>
  <si>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</si>
  <si>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</si>
  <si>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</si>
  <si>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</si>
  <si>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</si>
  <si>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</si>
  <si>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726 - Zdravotechnika - předstěnové instalace</t>
  </si>
  <si>
    <t xml:space="preserve">    735 - Ústřední vytápění - otopná tělesa</t>
  </si>
  <si>
    <t xml:space="preserve">    741 - Elektroinstalace - silnoproud</t>
  </si>
  <si>
    <t xml:space="preserve">    751 - Vzduchotechnika</t>
  </si>
  <si>
    <t xml:space="preserve">    763 - Konstrukce suché výstavby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</si>
  <si>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</si>
  <si>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</si>
  <si>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</si>
  <si>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781 - Dokončovací práce - obklady</t>
  </si>
  <si>
    <t xml:space="preserve">    784 - Dokončovací práce - malby a tapety</t>
  </si>
  <si>
    <t>VRN - Vedlejší rozpočtové náklady</t>
  </si>
  <si>
    <t xml:space="preserve">    VRN1 - Průzkumné, zeměměřičské a projektové práce</t>
  </si>
  <si>
    <t xml:space="preserve">    VRN2 - Příprava staveniště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</si>
  <si>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</si>
  <si>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</si>
  <si>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</si>
  <si>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</si>
  <si>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</si>
  <si>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</si>
  <si>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</si>
  <si>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</si>
  <si>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</si>
  <si>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</si>
  <si>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</si>
  <si>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</si>
  <si>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</si>
  <si>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</si>
  <si>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</si>
  <si>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</si>
  <si>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</si>
  <si>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</si>
  <si>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</si>
  <si>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139711111</t>
  </si>
  <si>
    <t>Vykopávky v uzavřených prostorech v hornině třídy těžitelnosti I skupiny 1 až 3 ručně</t>
  </si>
  <si>
    <t>m3</t>
  </si>
  <si>
    <t>CS ÚRS 2026 01</t>
  </si>
  <si>
    <t>4</t>
  </si>
  <si>
    <t>-523273934</t>
  </si>
  <si>
    <t>VV</t>
  </si>
  <si>
    <t>"ležatá kanalizace DN 100" (2,50+2,00)*0,50*0,50</t>
  </si>
  <si>
    <t>"ležatá kanalizace DN 125" (4,00+1,00*3)*0,50*0,50</t>
  </si>
  <si>
    <t>Součet</t>
  </si>
  <si>
    <t>162211311</t>
  </si>
  <si>
    <t>Vodorovné přemístění výkopku z horniny třídy těžitelnosti I skupiny 1 až 3 stavebním kolečkem do 10 m</t>
  </si>
  <si>
    <t>-1456055587</t>
  </si>
  <si>
    <t>3</t>
  </si>
  <si>
    <t>162751117</t>
  </si>
  <si>
    <t>Vodorovné přemístění přes 9 000 do 10000 m výkopku/sypaniny z horniny třídy těžitelnosti I skupiny 1 až 3</t>
  </si>
  <si>
    <t>-325065367</t>
  </si>
  <si>
    <t>167111101</t>
  </si>
  <si>
    <t>Nakládání výkopku z hornin třídy těžitelnosti I skupiny 1 až 3 ručně</t>
  </si>
  <si>
    <t>-168549438</t>
  </si>
  <si>
    <t>5</t>
  </si>
  <si>
    <t>171201231</t>
  </si>
  <si>
    <t>Poplatek za předání recyklačnímu zařízení zeminy a kamení kód odpadu 17 05 04</t>
  </si>
  <si>
    <t>t</t>
  </si>
  <si>
    <t>-1743956819</t>
  </si>
  <si>
    <t>2,875*1,8 'Přepočtené koeficientem množství</t>
  </si>
  <si>
    <t>6</t>
  </si>
  <si>
    <t>175111101</t>
  </si>
  <si>
    <t>Obsypání potrubí ručně sypaninou bez prohození, uloženou do 3 m</t>
  </si>
  <si>
    <t>-1457954233</t>
  </si>
  <si>
    <t>"ležatá kanalizace DN 100" (2,50+2,00)*0,50*0,25</t>
  </si>
  <si>
    <t>"ležatá kanalizace DN 125" (4,00+1,00*3)*0,50*0,30</t>
  </si>
  <si>
    <t>7</t>
  </si>
  <si>
    <t>M</t>
  </si>
  <si>
    <t>58337308</t>
  </si>
  <si>
    <t>štěrkopísek frakce 0/2</t>
  </si>
  <si>
    <t>8</t>
  </si>
  <si>
    <t>-1570996095</t>
  </si>
  <si>
    <t>1,613*2 'Přepočtené koeficientem množství</t>
  </si>
  <si>
    <t>Vodorovné konstrukce</t>
  </si>
  <si>
    <t>451573111</t>
  </si>
  <si>
    <t>Lože pod potrubí otevřený výkop ze štěrkopísku</t>
  </si>
  <si>
    <t>-1015700301</t>
  </si>
  <si>
    <t>"ležatá kanalizace DN 100" (2,50+2,00)*0,50*0,10</t>
  </si>
  <si>
    <t>"ležatá kanalizace DN 125" (4,00+1,00*3)*0,50*0,10</t>
  </si>
  <si>
    <t>Úpravy povrchů, podlahy a osazování výplní</t>
  </si>
  <si>
    <t>9</t>
  </si>
  <si>
    <t>611325421</t>
  </si>
  <si>
    <t>Oprava vnitřní vápenocementové štukové omítky tl jádrové omítky do 20 mm a tl štuku do 3 mm stropů v rozsahu plochy do 10 %</t>
  </si>
  <si>
    <t>m2</t>
  </si>
  <si>
    <t>1637283253</t>
  </si>
  <si>
    <t>"mč. 110 - úklid" 2,70</t>
  </si>
  <si>
    <t>10</t>
  </si>
  <si>
    <t>612135001</t>
  </si>
  <si>
    <t>Vyrovnání podkladu vnitřních stěn maltou vápenocementovou tl do 10 mm</t>
  </si>
  <si>
    <t>479904607</t>
  </si>
  <si>
    <t>"mč. 108 - WC Ž" (4,10+1,60+1,10*2+0,80*2)*2*2,10-(0,80*1,97+0,60*1,97*2*2)</t>
  </si>
  <si>
    <t>"mč. 109 - WC M" (2,00+1,165+2,00+2,30+1,70+0,80)*2*2,10-(0,60*1,97*5)</t>
  </si>
  <si>
    <t>"mč. 110 - úklid" (2,00+1,35)*2*2,10-0,60*1,97</t>
  </si>
  <si>
    <t>11</t>
  </si>
  <si>
    <t>612325101</t>
  </si>
  <si>
    <t>Vápenocementová hrubá omítka rýh ve stěnách š do 150 mm</t>
  </si>
  <si>
    <t>1872857436</t>
  </si>
  <si>
    <t>(2,00+1,00*6+4,00+4,00+2,50+0,80+10,00)*0,15</t>
  </si>
  <si>
    <t>612325302</t>
  </si>
  <si>
    <t>Vápenocementová štuková omítka ostění nebo nadpraží</t>
  </si>
  <si>
    <t>1148122399</t>
  </si>
  <si>
    <t>(0,90+2*2,05+0,70+2*2,05)*2*1,00</t>
  </si>
  <si>
    <t>13</t>
  </si>
  <si>
    <t>612325421</t>
  </si>
  <si>
    <t>Oprava vnitřní vápenocementové štukové omítky tl jádrové omítky do 20 mm a tl štuku do 3 mm stěn v rozsahu plochy do 10 %</t>
  </si>
  <si>
    <t>-475172456</t>
  </si>
  <si>
    <t>"mč. 108 - WC Ž" (4,10+1,60+1,10*2+0,80*2)*2*1,00</t>
  </si>
  <si>
    <t>"mč. 109 - WC M" (2,00+1,165+2,00+2,30+1,70+0,80)*2*1,00</t>
  </si>
  <si>
    <t>"mč. 110 - úklid" (2,00+1,35)*2*1,00</t>
  </si>
  <si>
    <t>14</t>
  </si>
  <si>
    <t>631312141</t>
  </si>
  <si>
    <t>Doplnění rýh v dosavadních mazaninách betonem prostým</t>
  </si>
  <si>
    <t>1387622592</t>
  </si>
  <si>
    <t>"ležatá kanalizace DN 100" (2,50+2,00)*0,50*0,15</t>
  </si>
  <si>
    <t>"ležatá kanalizace DN 125" (4,00+1,00*3)*0,50*0,15</t>
  </si>
  <si>
    <t>15</t>
  </si>
  <si>
    <t>635111242</t>
  </si>
  <si>
    <t>Násyp pod podlahy z hrubého kameniva 16-32 se zhutněním</t>
  </si>
  <si>
    <t>1614675137</t>
  </si>
  <si>
    <t>"ležatá kanalizace DN 125" (4,00+1,00*3)*0,50*0,25</t>
  </si>
  <si>
    <t>16</t>
  </si>
  <si>
    <t>642944121</t>
  </si>
  <si>
    <t>Osazování ocelových zárubní dodatečné pl do 2,5 m2</t>
  </si>
  <si>
    <t>kus</t>
  </si>
  <si>
    <t>-505695678</t>
  </si>
  <si>
    <t>17</t>
  </si>
  <si>
    <t>55331460.1</t>
  </si>
  <si>
    <t>zárubeň jednokřídlá ocelová obložková tl stěny 100-150mm rozměru 600/1970, 2100mm</t>
  </si>
  <si>
    <t>-1412820256</t>
  </si>
  <si>
    <t>18</t>
  </si>
  <si>
    <t>55331462.1</t>
  </si>
  <si>
    <t>zárubeň jednokřídlá ocelová obložková tl stěny 100-150mm rozměru 800/1970, 2100mm</t>
  </si>
  <si>
    <t>-399394072</t>
  </si>
  <si>
    <t>Ostatní konstrukce a práce, bourání</t>
  </si>
  <si>
    <t>19</t>
  </si>
  <si>
    <t>949101111</t>
  </si>
  <si>
    <t>Lešení pomocné pro objekty pozemních staveb s lešeňovou podlahou v do 1,9 m zatížení do 150 kg/m2</t>
  </si>
  <si>
    <t>-117792699</t>
  </si>
  <si>
    <t>"mč. 108 - WC Ž" 8,93</t>
  </si>
  <si>
    <t>"mč. 109 - WC M" 8,46</t>
  </si>
  <si>
    <t>20</t>
  </si>
  <si>
    <t>952901111</t>
  </si>
  <si>
    <t>Vyčištění budov bytové a občanské výstavby při výšce podlaží do 4 m</t>
  </si>
  <si>
    <t>-480575838</t>
  </si>
  <si>
    <t>"plocha místností" 20,36+8,93+8,46+2,70+6,74+8,20</t>
  </si>
  <si>
    <t>965081213</t>
  </si>
  <si>
    <t>Bourání podlah z dlaždic keramických nebo xylolitových tl do 10 mm plochy přes 1 m2</t>
  </si>
  <si>
    <t>2076145838</t>
  </si>
  <si>
    <t>22</t>
  </si>
  <si>
    <t>968072455</t>
  </si>
  <si>
    <t>Vybourání kovových dveřních zárubní pl do 2 m2</t>
  </si>
  <si>
    <t>-1362886118</t>
  </si>
  <si>
    <t>0,90*2,05*2+0,70*2,05*6</t>
  </si>
  <si>
    <t>23</t>
  </si>
  <si>
    <t>974031153</t>
  </si>
  <si>
    <t>Vysekání rýh ve zdivu cihelném hl do 100 mm š do 100 mm</t>
  </si>
  <si>
    <t>m</t>
  </si>
  <si>
    <t>951605169</t>
  </si>
  <si>
    <t>(2,00+1,00*6+4,00+4,00+2,50+0,80+10,00)</t>
  </si>
  <si>
    <t>24</t>
  </si>
  <si>
    <t>974031164</t>
  </si>
  <si>
    <t>Vysekání rýh ve zdivu cihelném hl do 150 mm š do 150 mm</t>
  </si>
  <si>
    <t>859133730</t>
  </si>
  <si>
    <t>1,00*6</t>
  </si>
  <si>
    <t>25</t>
  </si>
  <si>
    <t>974042577</t>
  </si>
  <si>
    <t>Vysekání rýh v dlažbě betonové nebo jiné monolitické hl do 200 mm š do 300 mm</t>
  </si>
  <si>
    <t>2100818535</t>
  </si>
  <si>
    <t>"ležatá kanalizace DN 100" 2,50+2,00</t>
  </si>
  <si>
    <t>"ležatá kanalizace DN 125" 4,00+1,00*3</t>
  </si>
  <si>
    <t>26</t>
  </si>
  <si>
    <t>974042579</t>
  </si>
  <si>
    <t>Příplatek k vysekání rýh v dlažbě betonové nebo jiné monolitické hl do 200 mm ZKD 100 mm š rýhy</t>
  </si>
  <si>
    <t>-2133346228</t>
  </si>
  <si>
    <t>11,5*2 'Přepočtené koeficientem množství</t>
  </si>
  <si>
    <t>27</t>
  </si>
  <si>
    <t>978059541</t>
  </si>
  <si>
    <t>Odsekání a odebrání obkladů stěn z vnitřních obkládaček plochy přes 1 m2</t>
  </si>
  <si>
    <t>1984202218</t>
  </si>
  <si>
    <t>"mč. 108 - WC Ž" (4,10+1,60+1,10*2+0,80*2)*2*1,80-(0,80*1,97+0,60*1,97*2*2)</t>
  </si>
  <si>
    <t>"mč. 109 - WC M" (2,00+1,165+2,00+2,30+1,70+0,80)*2*1,80-(0,60*1,97*5)</t>
  </si>
  <si>
    <t>"mč. 110 - úklid" (2,00+1,35)*2*1,50-0,60*1,97</t>
  </si>
  <si>
    <t>997</t>
  </si>
  <si>
    <t>Doprava suti a vybouraných hmot</t>
  </si>
  <si>
    <t>28</t>
  </si>
  <si>
    <t>997013211</t>
  </si>
  <si>
    <t>Vnitrostaveništní doprava suti a vybouraných hmot pro budovy v do 6 m ručně</t>
  </si>
  <si>
    <t>242928539</t>
  </si>
  <si>
    <t>29</t>
  </si>
  <si>
    <t>997013509</t>
  </si>
  <si>
    <t>Příplatek k odvozu suti a vybouraných hmot na skládku ZKD 1 km přes 1 km</t>
  </si>
  <si>
    <t>1382637741</t>
  </si>
  <si>
    <t>10,318*9 'Přepočtené koeficientem množství</t>
  </si>
  <si>
    <t>30</t>
  </si>
  <si>
    <t>997013511</t>
  </si>
  <si>
    <t>Odvoz suti a vybouraných hmot z meziskládky na skládku do 1 km s naložením a se složením</t>
  </si>
  <si>
    <t>1068178915</t>
  </si>
  <si>
    <t>31</t>
  </si>
  <si>
    <t>997013869</t>
  </si>
  <si>
    <t>Poplatek za předání recyklačnímu zařízení stavebního odpadu ze směsí betonu, cihel a keramických výrobků kód odpadu 17 01 07</t>
  </si>
  <si>
    <t>1432145149</t>
  </si>
  <si>
    <t>32</t>
  </si>
  <si>
    <t>997013871</t>
  </si>
  <si>
    <t>Poplatek za předání recyklačnímu zařízení stavebního odpadu směsného stavebního a demoličního kód odpadu 17 09 04</t>
  </si>
  <si>
    <t>-1255422419</t>
  </si>
  <si>
    <t>998</t>
  </si>
  <si>
    <t>Přesun hmot</t>
  </si>
  <si>
    <t>33</t>
  </si>
  <si>
    <t>998018001</t>
  </si>
  <si>
    <t>Přesun hmot pro budovy ruční pro budovy v do 6 m</t>
  </si>
  <si>
    <t>-21855745</t>
  </si>
  <si>
    <t>PSV</t>
  </si>
  <si>
    <t>Práce a dodávky PSV</t>
  </si>
  <si>
    <t>721</t>
  </si>
  <si>
    <t>Zdravotechnika - vnitřní kanalizace</t>
  </si>
  <si>
    <t>34</t>
  </si>
  <si>
    <t>721110802</t>
  </si>
  <si>
    <t>Demontáž potrubí kameninové DN do 100</t>
  </si>
  <si>
    <t>865104119</t>
  </si>
  <si>
    <t>2,50+2,00</t>
  </si>
  <si>
    <t>35</t>
  </si>
  <si>
    <t>721110806</t>
  </si>
  <si>
    <t>Demontáž potrubí kameninové DN přes 100 do 200</t>
  </si>
  <si>
    <t>-1023367360</t>
  </si>
  <si>
    <t>4,00+1,00*3</t>
  </si>
  <si>
    <t>36</t>
  </si>
  <si>
    <t>721171803</t>
  </si>
  <si>
    <t>Demontáž potrubí z PVC D do 75</t>
  </si>
  <si>
    <t>733426167</t>
  </si>
  <si>
    <t>37</t>
  </si>
  <si>
    <t>721210815</t>
  </si>
  <si>
    <t>Demontáž vpustí podlahových DN 100</t>
  </si>
  <si>
    <t>1880138240</t>
  </si>
  <si>
    <t>38</t>
  </si>
  <si>
    <t>721211422</t>
  </si>
  <si>
    <t>Vpusť podlahová se svislým odtokem DN 50/75/110 mřížka nerez 138x138</t>
  </si>
  <si>
    <t>-104609579</t>
  </si>
  <si>
    <t>39</t>
  </si>
  <si>
    <t>R</t>
  </si>
  <si>
    <t>721A1011</t>
  </si>
  <si>
    <t>Kanalizace ležatá do DN 160 mm</t>
  </si>
  <si>
    <t>ÚRS RYRO 2026 01</t>
  </si>
  <si>
    <t>1004399672</t>
  </si>
  <si>
    <t>"ležatá kanalizace DN 100" (2,50+2,00)</t>
  </si>
  <si>
    <t>"ležatá kanalizace DN 125" (4,00+1,00*3)</t>
  </si>
  <si>
    <t>40</t>
  </si>
  <si>
    <t>721A1101</t>
  </si>
  <si>
    <t>Kanalizace svislá do DN 100 mm</t>
  </si>
  <si>
    <t>-1730354058</t>
  </si>
  <si>
    <t>41</t>
  </si>
  <si>
    <t>998721121</t>
  </si>
  <si>
    <t>Přesun hmot tonážní pro vnitřní kanalizaci ruční v objektech v do 6 m</t>
  </si>
  <si>
    <t>-1442097118</t>
  </si>
  <si>
    <t>722</t>
  </si>
  <si>
    <t>Zdravotechnika - vnitřní vodovod</t>
  </si>
  <si>
    <t>42</t>
  </si>
  <si>
    <t>722170801</t>
  </si>
  <si>
    <t>Demontáž rozvodů vody z plastů D do 25</t>
  </si>
  <si>
    <t>-1500855754</t>
  </si>
  <si>
    <t>(8,00+2,50+2,00*2+4,00+4,00)*2</t>
  </si>
  <si>
    <t>43</t>
  </si>
  <si>
    <t>722A1111</t>
  </si>
  <si>
    <t>Voda studená ležatá i svislá do DN 32 mm</t>
  </si>
  <si>
    <t>1767095637</t>
  </si>
  <si>
    <t>(8,00+2,50+2,00*2+4,00+4,00)</t>
  </si>
  <si>
    <t>44</t>
  </si>
  <si>
    <t>722A1112</t>
  </si>
  <si>
    <t>Voda teplá ležatá i svislá do DN 32 mm</t>
  </si>
  <si>
    <t>-1747837118</t>
  </si>
  <si>
    <t>45</t>
  </si>
  <si>
    <t>998722121</t>
  </si>
  <si>
    <t>Přesun hmot tonážní pro vnitřní vodovod ruční v objektech v do 6 m</t>
  </si>
  <si>
    <t>-487134127</t>
  </si>
  <si>
    <t>725</t>
  </si>
  <si>
    <t>Zdravotechnika - zařizovací předměty</t>
  </si>
  <si>
    <t>46</t>
  </si>
  <si>
    <t>725110814</t>
  </si>
  <si>
    <t>Demontáž klozetu Kombi</t>
  </si>
  <si>
    <t>soubor</t>
  </si>
  <si>
    <t>363222946</t>
  </si>
  <si>
    <t>47</t>
  </si>
  <si>
    <t>725122817</t>
  </si>
  <si>
    <t>Demontáž pisoárových stání bez nádrže a jedním záchodkem</t>
  </si>
  <si>
    <t>-1558482671</t>
  </si>
  <si>
    <t>48</t>
  </si>
  <si>
    <t>725210821</t>
  </si>
  <si>
    <t>Demontáž umyvadel bez výtokových armatur</t>
  </si>
  <si>
    <t>-1588261941</t>
  </si>
  <si>
    <t>49</t>
  </si>
  <si>
    <t>725330820</t>
  </si>
  <si>
    <t>Demontáž keramické výlevky</t>
  </si>
  <si>
    <t>-1497657330</t>
  </si>
  <si>
    <t>50</t>
  </si>
  <si>
    <t>725331112</t>
  </si>
  <si>
    <t>Výlevka bez výtokových armatur keramická se sklopnou plastovou mřížkou závěsná výšky 500 mm</t>
  </si>
  <si>
    <t>-718614102</t>
  </si>
  <si>
    <t>51</t>
  </si>
  <si>
    <t>725820801</t>
  </si>
  <si>
    <t>Demontáž baterie nástěnné do G 3 / 4</t>
  </si>
  <si>
    <t>-2037043535</t>
  </si>
  <si>
    <t>52</t>
  </si>
  <si>
    <t>725822613</t>
  </si>
  <si>
    <t>Baterie umyvadlová stojánková páková s výpustí</t>
  </si>
  <si>
    <t>2074564373</t>
  </si>
  <si>
    <t>53</t>
  </si>
  <si>
    <t>725829121</t>
  </si>
  <si>
    <t>Montáž baterie umyvadlové nástěnné pákové a klasické ostatní typ</t>
  </si>
  <si>
    <t>-1300052564</t>
  </si>
  <si>
    <t>54</t>
  </si>
  <si>
    <t>55145615</t>
  </si>
  <si>
    <t>baterie umyvadlová nástěnná páková 150mm chrom</t>
  </si>
  <si>
    <t>1592063765</t>
  </si>
  <si>
    <t>55</t>
  </si>
  <si>
    <t>725859102</t>
  </si>
  <si>
    <t>Montáž ventilů odpadních do DN 50 pro zařizovací předměty</t>
  </si>
  <si>
    <t>-1533215252</t>
  </si>
  <si>
    <t>56</t>
  </si>
  <si>
    <t>55161310</t>
  </si>
  <si>
    <t>sifon umyvadlový s výpustí s mřížkou a zátkou DN 40</t>
  </si>
  <si>
    <t>-606230445</t>
  </si>
  <si>
    <t>57</t>
  </si>
  <si>
    <t>725861102</t>
  </si>
  <si>
    <t>Zápachová uzávěrka pro umyvadla DN 40</t>
  </si>
  <si>
    <t>-289265842</t>
  </si>
  <si>
    <t>58</t>
  </si>
  <si>
    <t>725865411</t>
  </si>
  <si>
    <t>Zápachová uzávěrka pisoárová DN 32/40</t>
  </si>
  <si>
    <t>1670496205</t>
  </si>
  <si>
    <t>59</t>
  </si>
  <si>
    <t>725A2005</t>
  </si>
  <si>
    <t>WC zavěšené včetně přípojných potrubí a armatur</t>
  </si>
  <si>
    <t>komplet</t>
  </si>
  <si>
    <t>2068723335</t>
  </si>
  <si>
    <t>60</t>
  </si>
  <si>
    <t>725A2006</t>
  </si>
  <si>
    <t>Umyvadlo včetně přípojných potrubí a armatur</t>
  </si>
  <si>
    <t>563920531</t>
  </si>
  <si>
    <t>61</t>
  </si>
  <si>
    <t>725A2008</t>
  </si>
  <si>
    <t>Pisoár se senzorem pro splachování včetně přípojných potrubí a armatur</t>
  </si>
  <si>
    <t>-520120528</t>
  </si>
  <si>
    <t>62</t>
  </si>
  <si>
    <t>998725121</t>
  </si>
  <si>
    <t>Přesun hmot tonážní pro zařizovací předměty ruční v objektech v do 6 m</t>
  </si>
  <si>
    <t>2129129172</t>
  </si>
  <si>
    <t>726</t>
  </si>
  <si>
    <t>Zdravotechnika - předstěnové instalace</t>
  </si>
  <si>
    <t>63</t>
  </si>
  <si>
    <t>726131041</t>
  </si>
  <si>
    <t>Instalační předstěna pro klozet závěsný v 1120 mm s ovládáním zepředu do lehkých stěn s kovovou kcí</t>
  </si>
  <si>
    <t>1734618689</t>
  </si>
  <si>
    <t>64</t>
  </si>
  <si>
    <t>726191011</t>
  </si>
  <si>
    <t>Ovládací tlačítko WC pro montáž do předstěnových konstrukcí</t>
  </si>
  <si>
    <t>1904327807</t>
  </si>
  <si>
    <t>65</t>
  </si>
  <si>
    <t>55281795</t>
  </si>
  <si>
    <t>tlačítko pro ovládání WC shora/zepředu plast dvě množství vody 213x142mm</t>
  </si>
  <si>
    <t>838885670</t>
  </si>
  <si>
    <t>66</t>
  </si>
  <si>
    <t>998726131</t>
  </si>
  <si>
    <t>Přesun hmot tonážní pro instalační prefabrikáty ruční v objektech v do 6 m</t>
  </si>
  <si>
    <t>768948948</t>
  </si>
  <si>
    <t>735</t>
  </si>
  <si>
    <t>Ústřední vytápění - otopná tělesa</t>
  </si>
  <si>
    <t>67</t>
  </si>
  <si>
    <t>73511091</t>
  </si>
  <si>
    <t>Opravy otopných těles článkových litinových - demontáž a zpětná montáž otopného tělesa, přetěsnění, povrchová úprava - nový nátěr</t>
  </si>
  <si>
    <t>-811257502</t>
  </si>
  <si>
    <t>68</t>
  </si>
  <si>
    <t>735191902.1</t>
  </si>
  <si>
    <t>Vyzkoušení otopných těles litinových po opravě tlakem</t>
  </si>
  <si>
    <t>-2009890318</t>
  </si>
  <si>
    <t>69</t>
  </si>
  <si>
    <t>735191904.1</t>
  </si>
  <si>
    <t>Vyčištění otopných těles litinových proplachem vodou</t>
  </si>
  <si>
    <t>-296285955</t>
  </si>
  <si>
    <t>70</t>
  </si>
  <si>
    <t>735191905</t>
  </si>
  <si>
    <t>Odvzdušnění otopných těles</t>
  </si>
  <si>
    <t>-1175927796</t>
  </si>
  <si>
    <t>71</t>
  </si>
  <si>
    <t>73519191</t>
  </si>
  <si>
    <t>Napuštění vody do otopných těles</t>
  </si>
  <si>
    <t>kpl</t>
  </si>
  <si>
    <t>-867485744</t>
  </si>
  <si>
    <t>72</t>
  </si>
  <si>
    <t>73549481</t>
  </si>
  <si>
    <t>Vypuštění vody z otopných těles</t>
  </si>
  <si>
    <t>967579322</t>
  </si>
  <si>
    <t>741</t>
  </si>
  <si>
    <t>Elektroinstalace - silnoproud</t>
  </si>
  <si>
    <t>73</t>
  </si>
  <si>
    <t>741A1013</t>
  </si>
  <si>
    <t>Elektroinstalace WC samostatné</t>
  </si>
  <si>
    <t>880860143</t>
  </si>
  <si>
    <t>751</t>
  </si>
  <si>
    <t>Vzduchotechnika</t>
  </si>
  <si>
    <t>74</t>
  </si>
  <si>
    <t>751A1002</t>
  </si>
  <si>
    <t>Nucené větrání WC společných (administrativní budova)</t>
  </si>
  <si>
    <t>298923844</t>
  </si>
  <si>
    <t>763</t>
  </si>
  <si>
    <t>Konstrukce suché výstavby</t>
  </si>
  <si>
    <t>75</t>
  </si>
  <si>
    <t>763121590</t>
  </si>
  <si>
    <t>SDK stěna předsazená pro osazení závěsného WC tl 150 - 250 mm profil CW+UW 50 desky 2xH2 12,5 bez TI</t>
  </si>
  <si>
    <t>-931184657</t>
  </si>
  <si>
    <t>"mč. 108 - WC Ž" 0,80*1,50*2</t>
  </si>
  <si>
    <t>"mč. 109 - WC M" 0,80*1,50</t>
  </si>
  <si>
    <t>76</t>
  </si>
  <si>
    <t>763131451</t>
  </si>
  <si>
    <t>SDK podhled deska 1xH2 12,5 bez izolace dvouvrstvá spodní kce profil CD+UD</t>
  </si>
  <si>
    <t>97439280</t>
  </si>
  <si>
    <t>77</t>
  </si>
  <si>
    <t>763173113</t>
  </si>
  <si>
    <t>Montáž úchytu pro WC v SDK kci</t>
  </si>
  <si>
    <t>-348378054</t>
  </si>
  <si>
    <t>78</t>
  </si>
  <si>
    <t>59030731</t>
  </si>
  <si>
    <t>konstrukce pro uchycení WC osová rozteč CW profilů 450-625mm</t>
  </si>
  <si>
    <t>-2106181906</t>
  </si>
  <si>
    <t>79</t>
  </si>
  <si>
    <t>998763331</t>
  </si>
  <si>
    <t>Přesun hmot tonážní pro konstrukce montované z desek ruční v objektech v do 6 m</t>
  </si>
  <si>
    <t>976193153</t>
  </si>
  <si>
    <t>766</t>
  </si>
  <si>
    <t>Konstrukce truhlářské</t>
  </si>
  <si>
    <t>80</t>
  </si>
  <si>
    <t>766660171</t>
  </si>
  <si>
    <t>Montáž dveřních křídel otvíravých jednokřídlových š do 0,8 m do obložkové zárubně</t>
  </si>
  <si>
    <t>-1332364004</t>
  </si>
  <si>
    <t>81</t>
  </si>
  <si>
    <t>61162084</t>
  </si>
  <si>
    <t>dveře jednokřídlé dřevotřískové povrch laminátový plné 600x1970-2100mm</t>
  </si>
  <si>
    <t>-193038218</t>
  </si>
  <si>
    <t>82</t>
  </si>
  <si>
    <t>61162086</t>
  </si>
  <si>
    <t>dveře jednokřídlé dřevotřískové povrch laminátový plné 800x1970-2100mm</t>
  </si>
  <si>
    <t>-1447166857</t>
  </si>
  <si>
    <t>83</t>
  </si>
  <si>
    <t>766660729</t>
  </si>
  <si>
    <t>Montáž dveřního interiérového kování - štítku s klikou</t>
  </si>
  <si>
    <t>57275592</t>
  </si>
  <si>
    <t>84</t>
  </si>
  <si>
    <t>54914123</t>
  </si>
  <si>
    <t>dveřní kování interiérové rozetové klika/klika</t>
  </si>
  <si>
    <t>-589083387</t>
  </si>
  <si>
    <t>85</t>
  </si>
  <si>
    <t>766660730</t>
  </si>
  <si>
    <t>Montáž dveřního interiérového kování - WC kliky se zámkem</t>
  </si>
  <si>
    <t>1181960296</t>
  </si>
  <si>
    <t>86</t>
  </si>
  <si>
    <t>54914128</t>
  </si>
  <si>
    <t>dveřní kování interiérové rozetové spodní pro WC</t>
  </si>
  <si>
    <t>1212981643</t>
  </si>
  <si>
    <t>87</t>
  </si>
  <si>
    <t>766660751</t>
  </si>
  <si>
    <t>Montáž dveřního interiérového kování - zámku</t>
  </si>
  <si>
    <t>1996460633</t>
  </si>
  <si>
    <t>88</t>
  </si>
  <si>
    <t>54924003</t>
  </si>
  <si>
    <t>zámek zadlabací mezipokojový pravý pro WC kování 72x55mm</t>
  </si>
  <si>
    <t>1850651557</t>
  </si>
  <si>
    <t>89</t>
  </si>
  <si>
    <t>54924015</t>
  </si>
  <si>
    <t>zámek zadlabací mezipokojový pravolevý rozteč 72x40mm</t>
  </si>
  <si>
    <t>1667753450</t>
  </si>
  <si>
    <t>90</t>
  </si>
  <si>
    <t>766660752</t>
  </si>
  <si>
    <t>Montáž dveřního interiérového kování - zámkové vložky</t>
  </si>
  <si>
    <t>241478855</t>
  </si>
  <si>
    <t>91</t>
  </si>
  <si>
    <t>54964210</t>
  </si>
  <si>
    <t>vložka cylindrická stavební 35+55</t>
  </si>
  <si>
    <t>-685548203</t>
  </si>
  <si>
    <t>92</t>
  </si>
  <si>
    <t>766691914</t>
  </si>
  <si>
    <t>Vyvěšení nebo zavěšení dřevěných křídel dveří pl do 2 m2</t>
  </si>
  <si>
    <t>1222813032</t>
  </si>
  <si>
    <t>93</t>
  </si>
  <si>
    <t>998766121</t>
  </si>
  <si>
    <t>Přesun hmot tonážní pro kce truhlářské ruční v objektech v do 6 m</t>
  </si>
  <si>
    <t>1868207870</t>
  </si>
  <si>
    <t>767</t>
  </si>
  <si>
    <t>Konstrukce zámečnické</t>
  </si>
  <si>
    <t>94</t>
  </si>
  <si>
    <t>767810112</t>
  </si>
  <si>
    <t>Montáž mřížek větracích čtyřhranných průřezu přes 0,01 do 0,04 m2</t>
  </si>
  <si>
    <t>-1219901146</t>
  </si>
  <si>
    <t>95</t>
  </si>
  <si>
    <t>55341427</t>
  </si>
  <si>
    <t>mřížka větrací nerezová se síťovinou 150x150mm</t>
  </si>
  <si>
    <t>-249382419</t>
  </si>
  <si>
    <t>771</t>
  </si>
  <si>
    <t>Podlahy z dlaždic</t>
  </si>
  <si>
    <t>96</t>
  </si>
  <si>
    <t>771111011</t>
  </si>
  <si>
    <t>Vysátí podkladu podlah před pokládkou dlažby</t>
  </si>
  <si>
    <t>-1675867560</t>
  </si>
  <si>
    <t>97</t>
  </si>
  <si>
    <t>771121011</t>
  </si>
  <si>
    <t>Nátěr penetrační na podlahu</t>
  </si>
  <si>
    <t>1962054673</t>
  </si>
  <si>
    <t>98</t>
  </si>
  <si>
    <t>771121025</t>
  </si>
  <si>
    <t>Broušení stávajícího podkladu před litím stěrky před pokládkou dlažby</t>
  </si>
  <si>
    <t>51220222</t>
  </si>
  <si>
    <t>99</t>
  </si>
  <si>
    <t>771121026</t>
  </si>
  <si>
    <t>Odstranění zbytků lepidla z podkladu před pokládkou dlažby broušením</t>
  </si>
  <si>
    <t>1667457571</t>
  </si>
  <si>
    <t>100</t>
  </si>
  <si>
    <t>771151012</t>
  </si>
  <si>
    <t>Samonivelační stěrka podlah pevnosti 20 MPa tl přes 3 do 5 mm</t>
  </si>
  <si>
    <t>-670281352</t>
  </si>
  <si>
    <t>101</t>
  </si>
  <si>
    <t>771574416</t>
  </si>
  <si>
    <t>Montáž podlah keramických hladkých lepených cementovým flexibilním lepidlem přes 9 do 12 ks/m2</t>
  </si>
  <si>
    <t>-1322944057</t>
  </si>
  <si>
    <t>102</t>
  </si>
  <si>
    <t>59761127</t>
  </si>
  <si>
    <t>dlažba keramická slinutá mrazuvzdorná R10/B povrch hladký/matný tl do 10mm přes 9 do 12ks/m2</t>
  </si>
  <si>
    <t>-1951901183</t>
  </si>
  <si>
    <t>20,09*1,1 'Přepočtené koeficientem množství</t>
  </si>
  <si>
    <t>103</t>
  </si>
  <si>
    <t>771577211</t>
  </si>
  <si>
    <t>Příplatek k montáži podlah keramických lepených cementovým flexibilním lepidlem za plochu do 5 m2</t>
  </si>
  <si>
    <t>-1546430490</t>
  </si>
  <si>
    <t>104</t>
  </si>
  <si>
    <t>771591112</t>
  </si>
  <si>
    <t>Izolace pod dlažbu nátěrem nebo stěrkou ve dvou vrstvách</t>
  </si>
  <si>
    <t>-951577344</t>
  </si>
  <si>
    <t>105</t>
  </si>
  <si>
    <t>771591264</t>
  </si>
  <si>
    <t>Izolace těsnícími pásy mezi podlahou a stěnou</t>
  </si>
  <si>
    <t>-1744825544</t>
  </si>
  <si>
    <t>"mč. 108 - WC Ž" (4,10+1,60+1,10*2+0,80*2)*2</t>
  </si>
  <si>
    <t>"mč. 109 - WC M" (2,00+1,165+2,00+2,30+1,70+0,80)*2</t>
  </si>
  <si>
    <t>"mč. 110 - úklid" (2,00+1,35)*2</t>
  </si>
  <si>
    <t>106</t>
  </si>
  <si>
    <t>998771121</t>
  </si>
  <si>
    <t>Přesun hmot tonážní pro podlahy z dlaždic ruční v objektech v do 6 m</t>
  </si>
  <si>
    <t>1268940651</t>
  </si>
  <si>
    <t>781</t>
  </si>
  <si>
    <t>Dokončovací práce - obklady</t>
  </si>
  <si>
    <t>107</t>
  </si>
  <si>
    <t>781111011</t>
  </si>
  <si>
    <t>Ometení (oprášení) stěny při přípravě podkladu</t>
  </si>
  <si>
    <t>-1719571017</t>
  </si>
  <si>
    <t>108</t>
  </si>
  <si>
    <t>781121011</t>
  </si>
  <si>
    <t>Nátěr penetrační na stěnu</t>
  </si>
  <si>
    <t>860691652</t>
  </si>
  <si>
    <t>109</t>
  </si>
  <si>
    <t>781131112</t>
  </si>
  <si>
    <t>Izolace pod obklad nátěrem nebo stěrkou ve dvou vrstvách</t>
  </si>
  <si>
    <t>308195816</t>
  </si>
  <si>
    <t>"mč. 108 - WC Ž" (4,10+1,60+1,10*2+0,80*2)*2*0,30</t>
  </si>
  <si>
    <t>"mč. 109 - WC M" (2,00+1,165+2,00+2,30+1,70+0,80)*2*0,30</t>
  </si>
  <si>
    <t>110</t>
  </si>
  <si>
    <t>781131241</t>
  </si>
  <si>
    <t>Izolace pod obklad těsnícími pásy vnitřní kout</t>
  </si>
  <si>
    <t>1572153614</t>
  </si>
  <si>
    <t>"mč. 108 - WC Ž" 12*0,30</t>
  </si>
  <si>
    <t>"mč. 109 - WC M" 14*0,30</t>
  </si>
  <si>
    <t>"mč. 110 - úklid" 4*2,10</t>
  </si>
  <si>
    <t>111</t>
  </si>
  <si>
    <t>781131242</t>
  </si>
  <si>
    <t>Izolace pod obklad těsnícími pásy vnější roh</t>
  </si>
  <si>
    <t>-516095237</t>
  </si>
  <si>
    <t>"mč. 108 - WC Ž" 0,30*2</t>
  </si>
  <si>
    <t>"mč. 109 - WC M" 2*0,30</t>
  </si>
  <si>
    <t>"mč. 110 - úklid" 1,20+1,50</t>
  </si>
  <si>
    <t>112</t>
  </si>
  <si>
    <t>781131251</t>
  </si>
  <si>
    <t>Izolace pod obklad těsnící manžetou pro prostupy potrubí</t>
  </si>
  <si>
    <t>-1352469286</t>
  </si>
  <si>
    <t>113</t>
  </si>
  <si>
    <t>781151031</t>
  </si>
  <si>
    <t>Celoplošné vyrovnání podkladu stěrkou tl 3 mm</t>
  </si>
  <si>
    <t>-2019304039</t>
  </si>
  <si>
    <t>114</t>
  </si>
  <si>
    <t>781151041</t>
  </si>
  <si>
    <t>Příplatek k cenám celoplošné vyrovnání stěrkou za každý další 1 mm přes tl 3 mm</t>
  </si>
  <si>
    <t>-1687100674</t>
  </si>
  <si>
    <t>82,427*2 'Přepočtené koeficientem množství</t>
  </si>
  <si>
    <t>115</t>
  </si>
  <si>
    <t>781472225</t>
  </si>
  <si>
    <t xml:space="preserve">Montáž obkladů keramických hladkých lepených cementovým flexibilním lepidlem </t>
  </si>
  <si>
    <t>-665153892</t>
  </si>
  <si>
    <t>116</t>
  </si>
  <si>
    <t>5976129</t>
  </si>
  <si>
    <t xml:space="preserve">obklad keramický slinutý mrazuvzdorný povrch hladký/matný tl do 10mm </t>
  </si>
  <si>
    <t>-1403938436</t>
  </si>
  <si>
    <t>82,427*1,1 'Přepočtené koeficientem množství</t>
  </si>
  <si>
    <t>117</t>
  </si>
  <si>
    <t>781472291</t>
  </si>
  <si>
    <t>Příplatek k montáži obkladů keramických lepených cementovým flexibilním lepidlem za plochu do 10 m2</t>
  </si>
  <si>
    <t>247668911</t>
  </si>
  <si>
    <t>118</t>
  </si>
  <si>
    <t>781492211</t>
  </si>
  <si>
    <t>Montáž profilů rohových lepených flexibilním cementovým lepidlem</t>
  </si>
  <si>
    <t>-2111410887</t>
  </si>
  <si>
    <t>"mč. 108 - WC Ž" (1,20*2+0,90)*2</t>
  </si>
  <si>
    <t>"mč. 109 - WC M" (2,10*2+1,50+1,20*2)</t>
  </si>
  <si>
    <t>"mč. 110 - úklid" (1,50+1,20*2)</t>
  </si>
  <si>
    <t>119</t>
  </si>
  <si>
    <t>28342001</t>
  </si>
  <si>
    <t>lišta ukončovací z PVC 8mm</t>
  </si>
  <si>
    <t>-162509986</t>
  </si>
  <si>
    <t>18,6*1,05 'Přepočtené koeficientem množství</t>
  </si>
  <si>
    <t>120</t>
  </si>
  <si>
    <t>781492251</t>
  </si>
  <si>
    <t>Montáž profilů ukončovacích lepených flexibilním cementovým lepidlem</t>
  </si>
  <si>
    <t>663447609</t>
  </si>
  <si>
    <t>"mč. 108 - WC Ž" (4,10+1,60+1,10*2+0,80*2)*2*2,10</t>
  </si>
  <si>
    <t>"mč. 109 - WC M" (2,00+1,165+2,00+2,30+1,70+0,80)*2*2,10</t>
  </si>
  <si>
    <t>"mč. 110 - úklid" (2,00+1,35)*2*2,10</t>
  </si>
  <si>
    <t>121</t>
  </si>
  <si>
    <t>1594101517</t>
  </si>
  <si>
    <t>95,823*1,05 'Přepočtené koeficientem množství</t>
  </si>
  <si>
    <t>122</t>
  </si>
  <si>
    <t>998781121</t>
  </si>
  <si>
    <t>Přesun hmot tonážní pro obklady keramické ruční v objektech v do 6 m</t>
  </si>
  <si>
    <t>1002602415</t>
  </si>
  <si>
    <t>784</t>
  </si>
  <si>
    <t>Dokončovací práce - malby a tapety</t>
  </si>
  <si>
    <t>123</t>
  </si>
  <si>
    <t>784111001</t>
  </si>
  <si>
    <t>Oprášení (ometení ) podkladu v místnostech v do 3,80 m</t>
  </si>
  <si>
    <t>1164776028</t>
  </si>
  <si>
    <t>SDK podhledy</t>
  </si>
  <si>
    <t>omítky</t>
  </si>
  <si>
    <t>"mč. 103 - chodba" (8,675+2,34)*2*3,06+20,36</t>
  </si>
  <si>
    <t>"mč. 110 - úklid" (2,00+1,35)*2*1,00+2,00*1,35</t>
  </si>
  <si>
    <t>"mč. 111 - sklad" (3,80+1,775)*2*3,06+6,74</t>
  </si>
  <si>
    <t>124</t>
  </si>
  <si>
    <t>784121001</t>
  </si>
  <si>
    <t>Oškrabání malby v místnostech v do 3,80 m</t>
  </si>
  <si>
    <t>-1713739943</t>
  </si>
  <si>
    <t>125</t>
  </si>
  <si>
    <t>784171101</t>
  </si>
  <si>
    <t>Zakrytí vnitřních podlah včetně pozdějšího odkrytí</t>
  </si>
  <si>
    <t>-574643702</t>
  </si>
  <si>
    <t>"plocha místností" 20,36+8,93+8,46+2,70+6,74</t>
  </si>
  <si>
    <t>126</t>
  </si>
  <si>
    <t>28323156</t>
  </si>
  <si>
    <t>fólie pro malířské potřeby zakrývací tl 41µ 4x5m</t>
  </si>
  <si>
    <t>1705268816</t>
  </si>
  <si>
    <t>47,19*1,05 'Přepočtené koeficientem množství</t>
  </si>
  <si>
    <t>127</t>
  </si>
  <si>
    <t>784171111</t>
  </si>
  <si>
    <t>Zakrytí vnitřních ploch stěn v místnostech v do 3,80 m</t>
  </si>
  <si>
    <t>1731775290</t>
  </si>
  <si>
    <t>(0,90*2,05*2+0,70*2,05*6)*2+0,90*1,20*2+1,60*2,00*2</t>
  </si>
  <si>
    <t>128</t>
  </si>
  <si>
    <t>-1716426333</t>
  </si>
  <si>
    <t>33,16*1,05 'Přepočtené koeficientem množství</t>
  </si>
  <si>
    <t>129</t>
  </si>
  <si>
    <t>784171121</t>
  </si>
  <si>
    <t>Zakrytí vnitřních ploch konstrukcí nebo prvků v místnostech v do 3,80 m</t>
  </si>
  <si>
    <t>232823847</t>
  </si>
  <si>
    <t>130</t>
  </si>
  <si>
    <t>1581479771</t>
  </si>
  <si>
    <t>10*1,05 'Přepočtené koeficientem množství</t>
  </si>
  <si>
    <t>131</t>
  </si>
  <si>
    <t>784181101</t>
  </si>
  <si>
    <t>Základní akrylátová jednonásobná bezbarvá penetrace podkladu v místnostech v do 3,80 m</t>
  </si>
  <si>
    <t>1197216248</t>
  </si>
  <si>
    <t>132</t>
  </si>
  <si>
    <t>784211101</t>
  </si>
  <si>
    <t>Dvojnásobné bílé malby ze směsí za mokra výborně oděruvzdorných v místnostech v do 3,80 m</t>
  </si>
  <si>
    <t>536932381</t>
  </si>
  <si>
    <t>VRN</t>
  </si>
  <si>
    <t>Vedlejší rozpočtové náklady</t>
  </si>
  <si>
    <t>VRN1</t>
  </si>
  <si>
    <t>Průzkumné, zeměměřičské a projektové práce</t>
  </si>
  <si>
    <t>133</t>
  </si>
  <si>
    <t>013254000</t>
  </si>
  <si>
    <t>Dokumentace skutečného provedení stavby</t>
  </si>
  <si>
    <t>Kč</t>
  </si>
  <si>
    <t>1024</t>
  </si>
  <si>
    <t>-42679330</t>
  </si>
  <si>
    <t>VRN2</t>
  </si>
  <si>
    <t>Příprava staveniště</t>
  </si>
  <si>
    <t>134</t>
  </si>
  <si>
    <t>020001000</t>
  </si>
  <si>
    <t>-2116780390</t>
  </si>
  <si>
    <t>VRN3</t>
  </si>
  <si>
    <t>Zařízení staveniště</t>
  </si>
  <si>
    <t>135</t>
  </si>
  <si>
    <t>030001000</t>
  </si>
  <si>
    <t>1704748891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</si>
</sst>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7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26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29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31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31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33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34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35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33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34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37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38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39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40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41</v>
      </c>
      <c r="E29" s="47"/>
      <c r="F29" s="32" t="s">
        <v>42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43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44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45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46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47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48</v>
      </c>
      <c r="U35" s="54"/>
      <c r="V35" s="54"/>
      <c r="W35" s="54"/>
      <c r="X35" s="56" t="s">
        <v>49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50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51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52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53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52</v>
      </c>
      <c r="AI60" s="42"/>
      <c r="AJ60" s="42"/>
      <c r="AK60" s="42"/>
      <c r="AL60" s="42"/>
      <c r="AM60" s="64" t="s">
        <v>53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54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55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52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53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52</v>
      </c>
      <c r="AI75" s="42"/>
      <c r="AJ75" s="42"/>
      <c r="AK75" s="42"/>
      <c r="AL75" s="42"/>
      <c r="AM75" s="64" t="s">
        <v>53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56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2026-21-04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Objekt tělocvičny č.p. 173, Černý Důl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st.p.č. 236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21. 4. 2026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Městys Černý Důl, Černý Důl čp. 48, 543 44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32</v>
      </c>
      <c r="AJ89" s="40"/>
      <c r="AK89" s="40"/>
      <c r="AL89" s="40"/>
      <c r="AM89" s="80" t="str">
        <f>IF(E17="","",E17)</f>
        <v xml:space="preserve"> </v>
      </c>
      <c r="AN89" s="71"/>
      <c r="AO89" s="71"/>
      <c r="AP89" s="71"/>
      <c r="AQ89" s="40"/>
      <c r="AR89" s="44"/>
      <c r="AS89" s="81" t="s">
        <v>57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30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35</v>
      </c>
      <c r="AJ90" s="40"/>
      <c r="AK90" s="40"/>
      <c r="AL90" s="40"/>
      <c r="AM90" s="80" t="str">
        <f>IF(E20="","",E20)</f>
        <v xml:space="preserve"> 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58</v>
      </c>
      <c r="D92" s="94"/>
      <c r="E92" s="94"/>
      <c r="F92" s="94"/>
      <c r="G92" s="94"/>
      <c r="H92" s="95"/>
      <c r="I92" s="96" t="s">
        <v>59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60</v>
      </c>
      <c r="AH92" s="94"/>
      <c r="AI92" s="94"/>
      <c r="AJ92" s="94"/>
      <c r="AK92" s="94"/>
      <c r="AL92" s="94"/>
      <c r="AM92" s="94"/>
      <c r="AN92" s="96" t="s">
        <v>61</v>
      </c>
      <c r="AO92" s="94"/>
      <c r="AP92" s="98"/>
      <c r="AQ92" s="99" t="s">
        <v>62</v>
      </c>
      <c r="AR92" s="44"/>
      <c r="AS92" s="100" t="s">
        <v>63</v>
      </c>
      <c r="AT92" s="101" t="s">
        <v>64</v>
      </c>
      <c r="AU92" s="101" t="s">
        <v>65</v>
      </c>
      <c r="AV92" s="101" t="s">
        <v>66</v>
      </c>
      <c r="AW92" s="101" t="s">
        <v>67</v>
      </c>
      <c r="AX92" s="101" t="s">
        <v>68</v>
      </c>
      <c r="AY92" s="101" t="s">
        <v>69</v>
      </c>
      <c r="AZ92" s="101" t="s">
        <v>70</v>
      </c>
      <c r="BA92" s="101" t="s">
        <v>71</v>
      </c>
      <c r="BB92" s="101" t="s">
        <v>72</v>
      </c>
      <c r="BC92" s="101" t="s">
        <v>73</v>
      </c>
      <c r="BD92" s="102" t="s">
        <v>74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75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ROUND(AG95,2)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ROUND(AS95,2)</f>
        <v>0</v>
      </c>
      <c r="AT94" s="114">
        <f>ROUND(SUM(AV94:AW94),2)</f>
        <v>0</v>
      </c>
      <c r="AU94" s="115">
        <f>ROUND(AU95,5)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ROUND(AZ95,2)</f>
        <v>0</v>
      </c>
      <c r="BA94" s="114">
        <f>ROUND(BA95,2)</f>
        <v>0</v>
      </c>
      <c r="BB94" s="114">
        <f>ROUND(BB95,2)</f>
        <v>0</v>
      </c>
      <c r="BC94" s="114">
        <f>ROUND(BC95,2)</f>
        <v>0</v>
      </c>
      <c r="BD94" s="116">
        <f>ROUND(BD95,2)</f>
        <v>0</v>
      </c>
      <c r="BE94" s="6"/>
      <c r="BS94" s="117" t="s">
        <v>76</v>
      </c>
      <c r="BT94" s="117" t="s">
        <v>77</v>
      </c>
      <c r="BV94" s="117" t="s">
        <v>78</v>
      </c>
      <c r="BW94" s="117" t="s">
        <v>5</v>
      </c>
      <c r="BX94" s="117" t="s">
        <v>79</v>
      </c>
      <c r="CL94" s="117" t="s">
        <v>1</v>
      </c>
    </row>
    <row r="95" s="7" customFormat="1" ht="24.75" customHeight="1">
      <c r="A95" s="118" t="s">
        <v>80</v>
      </c>
      <c r="B95" s="119"/>
      <c r="C95" s="120"/>
      <c r="D95" s="121" t="s">
        <v>14</v>
      </c>
      <c r="E95" s="121"/>
      <c r="F95" s="121"/>
      <c r="G95" s="121"/>
      <c r="H95" s="121"/>
      <c r="I95" s="122"/>
      <c r="J95" s="121" t="s">
        <v>17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'2026-21-04 - Objekt těloc...'!J28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81</v>
      </c>
      <c r="AR95" s="125"/>
      <c r="AS95" s="126">
        <v>0</v>
      </c>
      <c r="AT95" s="127">
        <f>ROUND(SUM(AV95:AW95),2)</f>
        <v>0</v>
      </c>
      <c r="AU95" s="128">
        <f>'2026-21-04 - Objekt těloc...'!P137</f>
        <v>0</v>
      </c>
      <c r="AV95" s="127">
        <f>'2026-21-04 - Objekt těloc...'!J31</f>
        <v>0</v>
      </c>
      <c r="AW95" s="127">
        <f>'2026-21-04 - Objekt těloc...'!J32</f>
        <v>0</v>
      </c>
      <c r="AX95" s="127">
        <f>'2026-21-04 - Objekt těloc...'!J33</f>
        <v>0</v>
      </c>
      <c r="AY95" s="127">
        <f>'2026-21-04 - Objekt těloc...'!J34</f>
        <v>0</v>
      </c>
      <c r="AZ95" s="127">
        <f>'2026-21-04 - Objekt těloc...'!F31</f>
        <v>0</v>
      </c>
      <c r="BA95" s="127">
        <f>'2026-21-04 - Objekt těloc...'!F32</f>
        <v>0</v>
      </c>
      <c r="BB95" s="127">
        <f>'2026-21-04 - Objekt těloc...'!F33</f>
        <v>0</v>
      </c>
      <c r="BC95" s="127">
        <f>'2026-21-04 - Objekt těloc...'!F34</f>
        <v>0</v>
      </c>
      <c r="BD95" s="129">
        <f>'2026-21-04 - Objekt těloc...'!F35</f>
        <v>0</v>
      </c>
      <c r="BE95" s="7"/>
      <c r="BT95" s="130" t="s">
        <v>82</v>
      </c>
      <c r="BU95" s="130" t="s">
        <v>83</v>
      </c>
      <c r="BV95" s="130" t="s">
        <v>78</v>
      </c>
      <c r="BW95" s="130" t="s">
        <v>5</v>
      </c>
      <c r="BX95" s="130" t="s">
        <v>79</v>
      </c>
      <c r="CL95" s="130" t="s">
        <v>1</v>
      </c>
    </row>
    <row r="96" s="2" customFormat="1" ht="30" customHeight="1">
      <c r="A96" s="38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4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</row>
    <row r="97" s="2" customFormat="1" ht="6.96" customHeight="1">
      <c r="A97" s="38"/>
      <c r="B97" s="66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</sheetData>
  <sheetProtection sheet="1" formatColumns="0" formatRows="0" objects="1" scenarios="1" spinCount="100000" saltValue="pt6RJQeQhY/brM9HhUh7uoCQ73Tfl/Tu7aVw57ujEJmBw1djWXqZGKk8EPtiUaYhOdW07cG0u+IwuCjh8heGow==" hashValue="6p7Ds59MpNCK7T2gamN1KXfgxBKzjX6r9QHpyTu9v6Js0+743GAbEsCCrzNzHQQAtfq/7QOCNaUiOi3eG5teWQ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2026-21-04 - Objekt těloc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5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0"/>
      <c r="AT3" s="17" t="s">
        <v>84</v>
      </c>
    </row>
    <row r="4" s="1" customFormat="1" ht="24.96" customHeight="1">
      <c r="B4" s="20"/>
      <c r="D4" s="133" t="s">
        <v>85</v>
      </c>
      <c r="L4" s="20"/>
      <c r="M4" s="134" t="s">
        <v>10</v>
      </c>
      <c r="AT4" s="17" t="s">
        <v>4</v>
      </c>
    </row>
    <row r="5" s="1" customFormat="1" ht="6.96" customHeight="1">
      <c r="B5" s="20"/>
      <c r="L5" s="20"/>
    </row>
    <row r="6" s="2" customFormat="1" ht="12" customHeight="1">
      <c r="A6" s="38"/>
      <c r="B6" s="44"/>
      <c r="C6" s="38"/>
      <c r="D6" s="135" t="s">
        <v>16</v>
      </c>
      <c r="E6" s="38"/>
      <c r="F6" s="38"/>
      <c r="G6" s="38"/>
      <c r="H6" s="38"/>
      <c r="I6" s="38"/>
      <c r="J6" s="38"/>
      <c r="K6" s="38"/>
      <c r="L6" s="63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="2" customFormat="1" ht="16.5" customHeight="1">
      <c r="A7" s="38"/>
      <c r="B7" s="44"/>
      <c r="C7" s="38"/>
      <c r="D7" s="38"/>
      <c r="E7" s="136" t="s">
        <v>17</v>
      </c>
      <c r="F7" s="38"/>
      <c r="G7" s="38"/>
      <c r="H7" s="38"/>
      <c r="I7" s="38"/>
      <c r="J7" s="38"/>
      <c r="K7" s="38"/>
      <c r="L7" s="63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="2" customFormat="1">
      <c r="A8" s="38"/>
      <c r="B8" s="44"/>
      <c r="C8" s="38"/>
      <c r="D8" s="38"/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2" customHeight="1">
      <c r="A9" s="38"/>
      <c r="B9" s="44"/>
      <c r="C9" s="38"/>
      <c r="D9" s="135" t="s">
        <v>18</v>
      </c>
      <c r="E9" s="38"/>
      <c r="F9" s="137" t="s">
        <v>1</v>
      </c>
      <c r="G9" s="38"/>
      <c r="H9" s="38"/>
      <c r="I9" s="135" t="s">
        <v>19</v>
      </c>
      <c r="J9" s="137" t="s">
        <v>1</v>
      </c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35" t="s">
        <v>20</v>
      </c>
      <c r="E10" s="38"/>
      <c r="F10" s="137" t="s">
        <v>21</v>
      </c>
      <c r="G10" s="38"/>
      <c r="H10" s="38"/>
      <c r="I10" s="135" t="s">
        <v>22</v>
      </c>
      <c r="J10" s="138" t="str">
        <f>'Rekapitulace stavby'!AN8</f>
        <v>21. 4. 2026</v>
      </c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0.8" customHeight="1">
      <c r="A11" s="38"/>
      <c r="B11" s="44"/>
      <c r="C11" s="38"/>
      <c r="D11" s="38"/>
      <c r="E11" s="38"/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5" t="s">
        <v>24</v>
      </c>
      <c r="E12" s="38"/>
      <c r="F12" s="38"/>
      <c r="G12" s="38"/>
      <c r="H12" s="38"/>
      <c r="I12" s="135" t="s">
        <v>25</v>
      </c>
      <c r="J12" s="137" t="s">
        <v>26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8" customHeight="1">
      <c r="A13" s="38"/>
      <c r="B13" s="44"/>
      <c r="C13" s="38"/>
      <c r="D13" s="38"/>
      <c r="E13" s="137" t="s">
        <v>27</v>
      </c>
      <c r="F13" s="38"/>
      <c r="G13" s="38"/>
      <c r="H13" s="38"/>
      <c r="I13" s="135" t="s">
        <v>28</v>
      </c>
      <c r="J13" s="137" t="s">
        <v>29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6.96" customHeight="1">
      <c r="A14" s="38"/>
      <c r="B14" s="44"/>
      <c r="C14" s="38"/>
      <c r="D14" s="38"/>
      <c r="E14" s="38"/>
      <c r="F14" s="38"/>
      <c r="G14" s="38"/>
      <c r="H14" s="38"/>
      <c r="I14" s="38"/>
      <c r="J14" s="38"/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2" customHeight="1">
      <c r="A15" s="38"/>
      <c r="B15" s="44"/>
      <c r="C15" s="38"/>
      <c r="D15" s="135" t="s">
        <v>30</v>
      </c>
      <c r="E15" s="38"/>
      <c r="F15" s="38"/>
      <c r="G15" s="38"/>
      <c r="H15" s="38"/>
      <c r="I15" s="135" t="s">
        <v>25</v>
      </c>
      <c r="J15" s="33" t="str">
        <f>'Rekapitulace stavby'!AN13</f>
        <v>Vyplň údaj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8" customHeight="1">
      <c r="A16" s="38"/>
      <c r="B16" s="44"/>
      <c r="C16" s="38"/>
      <c r="D16" s="38"/>
      <c r="E16" s="33" t="str">
        <f>'Rekapitulace stavby'!E14</f>
        <v>Vyplň údaj</v>
      </c>
      <c r="F16" s="137"/>
      <c r="G16" s="137"/>
      <c r="H16" s="137"/>
      <c r="I16" s="135" t="s">
        <v>28</v>
      </c>
      <c r="J16" s="33" t="str">
        <f>'Rekapitulace stavby'!AN14</f>
        <v>Vyplň údaj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6.96" customHeight="1">
      <c r="A17" s="38"/>
      <c r="B17" s="44"/>
      <c r="C17" s="38"/>
      <c r="D17" s="38"/>
      <c r="E17" s="38"/>
      <c r="F17" s="38"/>
      <c r="G17" s="38"/>
      <c r="H17" s="38"/>
      <c r="I17" s="38"/>
      <c r="J17" s="38"/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2" customHeight="1">
      <c r="A18" s="38"/>
      <c r="B18" s="44"/>
      <c r="C18" s="38"/>
      <c r="D18" s="135" t="s">
        <v>32</v>
      </c>
      <c r="E18" s="38"/>
      <c r="F18" s="38"/>
      <c r="G18" s="38"/>
      <c r="H18" s="38"/>
      <c r="I18" s="135" t="s">
        <v>25</v>
      </c>
      <c r="J18" s="137" t="str">
        <f>IF('Rekapitulace stavby'!AN16="","",'Rekapitulace stavby'!AN16)</f>
        <v/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8" customHeight="1">
      <c r="A19" s="38"/>
      <c r="B19" s="44"/>
      <c r="C19" s="38"/>
      <c r="D19" s="38"/>
      <c r="E19" s="137" t="str">
        <f>IF('Rekapitulace stavby'!E17="","",'Rekapitulace stavby'!E17)</f>
        <v xml:space="preserve"> </v>
      </c>
      <c r="F19" s="38"/>
      <c r="G19" s="38"/>
      <c r="H19" s="38"/>
      <c r="I19" s="135" t="s">
        <v>28</v>
      </c>
      <c r="J19" s="137" t="str">
        <f>IF('Rekapitulace stavby'!AN17="","",'Rekapitulace stavby'!AN17)</f>
        <v/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6.96" customHeight="1">
      <c r="A20" s="38"/>
      <c r="B20" s="44"/>
      <c r="C20" s="38"/>
      <c r="D20" s="38"/>
      <c r="E20" s="38"/>
      <c r="F20" s="38"/>
      <c r="G20" s="38"/>
      <c r="H20" s="38"/>
      <c r="I20" s="38"/>
      <c r="J20" s="38"/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2" customHeight="1">
      <c r="A21" s="38"/>
      <c r="B21" s="44"/>
      <c r="C21" s="38"/>
      <c r="D21" s="135" t="s">
        <v>35</v>
      </c>
      <c r="E21" s="38"/>
      <c r="F21" s="38"/>
      <c r="G21" s="38"/>
      <c r="H21" s="38"/>
      <c r="I21" s="135" t="s">
        <v>25</v>
      </c>
      <c r="J21" s="137" t="str">
        <f>IF('Rekapitulace stavby'!AN19="","",'Rekapitulace stavby'!AN19)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8" customHeight="1">
      <c r="A22" s="38"/>
      <c r="B22" s="44"/>
      <c r="C22" s="38"/>
      <c r="D22" s="38"/>
      <c r="E22" s="137" t="str">
        <f>IF('Rekapitulace stavby'!E20="","",'Rekapitulace stavby'!E20)</f>
        <v xml:space="preserve"> </v>
      </c>
      <c r="F22" s="38"/>
      <c r="G22" s="38"/>
      <c r="H22" s="38"/>
      <c r="I22" s="135" t="s">
        <v>28</v>
      </c>
      <c r="J22" s="137" t="str">
        <f>IF('Rekapitulace stavby'!AN20="","",'Rekapitulace stavby'!AN20)</f>
        <v/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6.96" customHeight="1">
      <c r="A23" s="38"/>
      <c r="B23" s="44"/>
      <c r="C23" s="38"/>
      <c r="D23" s="38"/>
      <c r="E23" s="38"/>
      <c r="F23" s="38"/>
      <c r="G23" s="38"/>
      <c r="H23" s="38"/>
      <c r="I23" s="38"/>
      <c r="J23" s="38"/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2" customHeight="1">
      <c r="A24" s="38"/>
      <c r="B24" s="44"/>
      <c r="C24" s="38"/>
      <c r="D24" s="135" t="s">
        <v>36</v>
      </c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8" customFormat="1" ht="16.5" customHeight="1">
      <c r="A25" s="139"/>
      <c r="B25" s="140"/>
      <c r="C25" s="139"/>
      <c r="D25" s="139"/>
      <c r="E25" s="141" t="s">
        <v>1</v>
      </c>
      <c r="F25" s="141"/>
      <c r="G25" s="141"/>
      <c r="H25" s="141"/>
      <c r="I25" s="139"/>
      <c r="J25" s="139"/>
      <c r="K25" s="139"/>
      <c r="L25" s="142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</row>
    <row r="26" s="2" customFormat="1" ht="6.96" customHeight="1">
      <c r="A26" s="38"/>
      <c r="B26" s="44"/>
      <c r="C26" s="38"/>
      <c r="D26" s="38"/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143"/>
      <c r="E27" s="143"/>
      <c r="F27" s="143"/>
      <c r="G27" s="143"/>
      <c r="H27" s="143"/>
      <c r="I27" s="143"/>
      <c r="J27" s="143"/>
      <c r="K27" s="143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25.44" customHeight="1">
      <c r="A28" s="38"/>
      <c r="B28" s="44"/>
      <c r="C28" s="38"/>
      <c r="D28" s="144" t="s">
        <v>37</v>
      </c>
      <c r="E28" s="38"/>
      <c r="F28" s="38"/>
      <c r="G28" s="38"/>
      <c r="H28" s="38"/>
      <c r="I28" s="38"/>
      <c r="J28" s="145">
        <f>ROUND(J137, 2)</f>
        <v>0</v>
      </c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3"/>
      <c r="E29" s="143"/>
      <c r="F29" s="143"/>
      <c r="G29" s="143"/>
      <c r="H29" s="143"/>
      <c r="I29" s="143"/>
      <c r="J29" s="143"/>
      <c r="K29" s="143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38"/>
      <c r="E30" s="38"/>
      <c r="F30" s="146" t="s">
        <v>39</v>
      </c>
      <c r="G30" s="38"/>
      <c r="H30" s="38"/>
      <c r="I30" s="146" t="s">
        <v>38</v>
      </c>
      <c r="J30" s="146" t="s">
        <v>40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14.4" customHeight="1">
      <c r="A31" s="38"/>
      <c r="B31" s="44"/>
      <c r="C31" s="38"/>
      <c r="D31" s="147" t="s">
        <v>41</v>
      </c>
      <c r="E31" s="135" t="s">
        <v>42</v>
      </c>
      <c r="F31" s="148">
        <f>ROUND((SUM(BE137:BE486)),  2)</f>
        <v>0</v>
      </c>
      <c r="G31" s="38"/>
      <c r="H31" s="38"/>
      <c r="I31" s="149">
        <v>0.20999999999999999</v>
      </c>
      <c r="J31" s="148">
        <f>ROUND(((SUM(BE137:BE486))*I31),  2)</f>
        <v>0</v>
      </c>
      <c r="K31" s="3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135" t="s">
        <v>43</v>
      </c>
      <c r="F32" s="148">
        <f>ROUND((SUM(BF137:BF486)),  2)</f>
        <v>0</v>
      </c>
      <c r="G32" s="38"/>
      <c r="H32" s="38"/>
      <c r="I32" s="149">
        <v>0.12</v>
      </c>
      <c r="J32" s="148">
        <f>ROUND(((SUM(BF137:BF486))*I32), 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38"/>
      <c r="E33" s="135" t="s">
        <v>44</v>
      </c>
      <c r="F33" s="148">
        <f>ROUND((SUM(BG137:BG486)),  2)</f>
        <v>0</v>
      </c>
      <c r="G33" s="38"/>
      <c r="H33" s="38"/>
      <c r="I33" s="149">
        <v>0.20999999999999999</v>
      </c>
      <c r="J33" s="148">
        <f>0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35" t="s">
        <v>45</v>
      </c>
      <c r="F34" s="148">
        <f>ROUND((SUM(BH137:BH486)),  2)</f>
        <v>0</v>
      </c>
      <c r="G34" s="38"/>
      <c r="H34" s="38"/>
      <c r="I34" s="149">
        <v>0.12</v>
      </c>
      <c r="J34" s="148">
        <f>0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5" t="s">
        <v>46</v>
      </c>
      <c r="F35" s="148">
        <f>ROUND((SUM(BI137:BI486)),  2)</f>
        <v>0</v>
      </c>
      <c r="G35" s="38"/>
      <c r="H35" s="38"/>
      <c r="I35" s="149">
        <v>0</v>
      </c>
      <c r="J35" s="148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6.96" customHeight="1">
      <c r="A36" s="38"/>
      <c r="B36" s="44"/>
      <c r="C36" s="38"/>
      <c r="D36" s="38"/>
      <c r="E36" s="38"/>
      <c r="F36" s="38"/>
      <c r="G36" s="38"/>
      <c r="H36" s="38"/>
      <c r="I36" s="38"/>
      <c r="J36" s="38"/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s="2" customFormat="1" ht="25.44" customHeight="1">
      <c r="A37" s="38"/>
      <c r="B37" s="44"/>
      <c r="C37" s="150"/>
      <c r="D37" s="151" t="s">
        <v>47</v>
      </c>
      <c r="E37" s="152"/>
      <c r="F37" s="152"/>
      <c r="G37" s="153" t="s">
        <v>48</v>
      </c>
      <c r="H37" s="154" t="s">
        <v>49</v>
      </c>
      <c r="I37" s="152"/>
      <c r="J37" s="155">
        <f>SUM(J28:J35)</f>
        <v>0</v>
      </c>
      <c r="K37" s="156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14.4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1" customFormat="1" ht="14.4" customHeight="1">
      <c r="B39" s="20"/>
      <c r="L39" s="20"/>
    </row>
    <row r="40" s="1" customFormat="1" ht="14.4" customHeight="1">
      <c r="B40" s="20"/>
      <c r="L40" s="20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57" t="s">
        <v>50</v>
      </c>
      <c r="E50" s="158"/>
      <c r="F50" s="158"/>
      <c r="G50" s="157" t="s">
        <v>51</v>
      </c>
      <c r="H50" s="158"/>
      <c r="I50" s="158"/>
      <c r="J50" s="158"/>
      <c r="K50" s="158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59" t="s">
        <v>52</v>
      </c>
      <c r="E61" s="160"/>
      <c r="F61" s="161" t="s">
        <v>53</v>
      </c>
      <c r="G61" s="159" t="s">
        <v>52</v>
      </c>
      <c r="H61" s="160"/>
      <c r="I61" s="160"/>
      <c r="J61" s="162" t="s">
        <v>53</v>
      </c>
      <c r="K61" s="160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57" t="s">
        <v>54</v>
      </c>
      <c r="E65" s="163"/>
      <c r="F65" s="163"/>
      <c r="G65" s="157" t="s">
        <v>55</v>
      </c>
      <c r="H65" s="163"/>
      <c r="I65" s="163"/>
      <c r="J65" s="163"/>
      <c r="K65" s="163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59" t="s">
        <v>52</v>
      </c>
      <c r="E76" s="160"/>
      <c r="F76" s="161" t="s">
        <v>53</v>
      </c>
      <c r="G76" s="159" t="s">
        <v>52</v>
      </c>
      <c r="H76" s="160"/>
      <c r="I76" s="160"/>
      <c r="J76" s="162" t="s">
        <v>53</v>
      </c>
      <c r="K76" s="160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64"/>
      <c r="C77" s="165"/>
      <c r="D77" s="165"/>
      <c r="E77" s="165"/>
      <c r="F77" s="165"/>
      <c r="G77" s="165"/>
      <c r="H77" s="165"/>
      <c r="I77" s="165"/>
      <c r="J77" s="165"/>
      <c r="K77" s="165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66"/>
      <c r="C81" s="167"/>
      <c r="D81" s="167"/>
      <c r="E81" s="167"/>
      <c r="F81" s="167"/>
      <c r="G81" s="167"/>
      <c r="H81" s="167"/>
      <c r="I81" s="167"/>
      <c r="J81" s="167"/>
      <c r="K81" s="167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86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76" t="str">
        <f>E7</f>
        <v>Objekt tělocvičny č.p. 173, Černý Důl</v>
      </c>
      <c r="F85" s="40"/>
      <c r="G85" s="40"/>
      <c r="H85" s="40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2" t="s">
        <v>20</v>
      </c>
      <c r="D87" s="40"/>
      <c r="E87" s="40"/>
      <c r="F87" s="27" t="str">
        <f>F10</f>
        <v>st.p.č. 236</v>
      </c>
      <c r="G87" s="40"/>
      <c r="H87" s="40"/>
      <c r="I87" s="32" t="s">
        <v>22</v>
      </c>
      <c r="J87" s="79" t="str">
        <f>IF(J10="","",J10)</f>
        <v>21. 4. 2026</v>
      </c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5.15" customHeight="1">
      <c r="A89" s="38"/>
      <c r="B89" s="39"/>
      <c r="C89" s="32" t="s">
        <v>24</v>
      </c>
      <c r="D89" s="40"/>
      <c r="E89" s="40"/>
      <c r="F89" s="27" t="str">
        <f>E13</f>
        <v>Městys Černý Důl, Černý Důl čp. 48, 543 44</v>
      </c>
      <c r="G89" s="40"/>
      <c r="H89" s="40"/>
      <c r="I89" s="32" t="s">
        <v>32</v>
      </c>
      <c r="J89" s="36" t="str">
        <f>E19</f>
        <v xml:space="preserve"> 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2" t="s">
        <v>30</v>
      </c>
      <c r="D90" s="40"/>
      <c r="E90" s="40"/>
      <c r="F90" s="27" t="str">
        <f>IF(E16="","",E16)</f>
        <v>Vyplň údaj</v>
      </c>
      <c r="G90" s="40"/>
      <c r="H90" s="40"/>
      <c r="I90" s="32" t="s">
        <v>35</v>
      </c>
      <c r="J90" s="36" t="str">
        <f>E22</f>
        <v xml:space="preserve"> 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0.32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9.28" customHeight="1">
      <c r="A92" s="38"/>
      <c r="B92" s="39"/>
      <c r="C92" s="168" t="s">
        <v>87</v>
      </c>
      <c r="D92" s="169"/>
      <c r="E92" s="169"/>
      <c r="F92" s="169"/>
      <c r="G92" s="169"/>
      <c r="H92" s="169"/>
      <c r="I92" s="169"/>
      <c r="J92" s="170" t="s">
        <v>88</v>
      </c>
      <c r="K92" s="169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2.8" customHeight="1">
      <c r="A94" s="38"/>
      <c r="B94" s="39"/>
      <c r="C94" s="171" t="s">
        <v>89</v>
      </c>
      <c r="D94" s="40"/>
      <c r="E94" s="40"/>
      <c r="F94" s="40"/>
      <c r="G94" s="40"/>
      <c r="H94" s="40"/>
      <c r="I94" s="40"/>
      <c r="J94" s="110">
        <f>J137</f>
        <v>0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U94" s="17" t="s">
        <v>90</v>
      </c>
    </row>
    <row r="95" s="9" customFormat="1" ht="24.96" customHeight="1">
      <c r="A95" s="9"/>
      <c r="B95" s="172"/>
      <c r="C95" s="173"/>
      <c r="D95" s="174" t="s">
        <v>91</v>
      </c>
      <c r="E95" s="175"/>
      <c r="F95" s="175"/>
      <c r="G95" s="175"/>
      <c r="H95" s="175"/>
      <c r="I95" s="175"/>
      <c r="J95" s="176">
        <f>J138</f>
        <v>0</v>
      </c>
      <c r="K95" s="173"/>
      <c r="L95" s="177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78"/>
      <c r="C96" s="179"/>
      <c r="D96" s="180" t="s">
        <v>92</v>
      </c>
      <c r="E96" s="181"/>
      <c r="F96" s="181"/>
      <c r="G96" s="181"/>
      <c r="H96" s="181"/>
      <c r="I96" s="181"/>
      <c r="J96" s="182">
        <f>J139</f>
        <v>0</v>
      </c>
      <c r="K96" s="179"/>
      <c r="L96" s="183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78"/>
      <c r="C97" s="179"/>
      <c r="D97" s="180" t="s">
        <v>93</v>
      </c>
      <c r="E97" s="181"/>
      <c r="F97" s="181"/>
      <c r="G97" s="181"/>
      <c r="H97" s="181"/>
      <c r="I97" s="181"/>
      <c r="J97" s="182">
        <f>J158</f>
        <v>0</v>
      </c>
      <c r="K97" s="179"/>
      <c r="L97" s="183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78"/>
      <c r="C98" s="179"/>
      <c r="D98" s="180" t="s">
        <v>94</v>
      </c>
      <c r="E98" s="181"/>
      <c r="F98" s="181"/>
      <c r="G98" s="181"/>
      <c r="H98" s="181"/>
      <c r="I98" s="181"/>
      <c r="J98" s="182">
        <f>J163</f>
        <v>0</v>
      </c>
      <c r="K98" s="179"/>
      <c r="L98" s="18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78"/>
      <c r="C99" s="179"/>
      <c r="D99" s="180" t="s">
        <v>95</v>
      </c>
      <c r="E99" s="181"/>
      <c r="F99" s="181"/>
      <c r="G99" s="181"/>
      <c r="H99" s="181"/>
      <c r="I99" s="181"/>
      <c r="J99" s="182">
        <f>J191</f>
        <v>0</v>
      </c>
      <c r="K99" s="179"/>
      <c r="L99" s="18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78"/>
      <c r="C100" s="179"/>
      <c r="D100" s="180" t="s">
        <v>96</v>
      </c>
      <c r="E100" s="181"/>
      <c r="F100" s="181"/>
      <c r="G100" s="181"/>
      <c r="H100" s="181"/>
      <c r="I100" s="181"/>
      <c r="J100" s="182">
        <f>J221</f>
        <v>0</v>
      </c>
      <c r="K100" s="179"/>
      <c r="L100" s="18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78"/>
      <c r="C101" s="179"/>
      <c r="D101" s="180" t="s">
        <v>97</v>
      </c>
      <c r="E101" s="181"/>
      <c r="F101" s="181"/>
      <c r="G101" s="181"/>
      <c r="H101" s="181"/>
      <c r="I101" s="181"/>
      <c r="J101" s="182">
        <f>J228</f>
        <v>0</v>
      </c>
      <c r="K101" s="179"/>
      <c r="L101" s="18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72"/>
      <c r="C102" s="173"/>
      <c r="D102" s="174" t="s">
        <v>98</v>
      </c>
      <c r="E102" s="175"/>
      <c r="F102" s="175"/>
      <c r="G102" s="175"/>
      <c r="H102" s="175"/>
      <c r="I102" s="175"/>
      <c r="J102" s="176">
        <f>J230</f>
        <v>0</v>
      </c>
      <c r="K102" s="173"/>
      <c r="L102" s="17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78"/>
      <c r="C103" s="179"/>
      <c r="D103" s="180" t="s">
        <v>99</v>
      </c>
      <c r="E103" s="181"/>
      <c r="F103" s="181"/>
      <c r="G103" s="181"/>
      <c r="H103" s="181"/>
      <c r="I103" s="181"/>
      <c r="J103" s="182">
        <f>J231</f>
        <v>0</v>
      </c>
      <c r="K103" s="179"/>
      <c r="L103" s="18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78"/>
      <c r="C104" s="179"/>
      <c r="D104" s="180" t="s">
        <v>100</v>
      </c>
      <c r="E104" s="181"/>
      <c r="F104" s="181"/>
      <c r="G104" s="181"/>
      <c r="H104" s="181"/>
      <c r="I104" s="181"/>
      <c r="J104" s="182">
        <f>J247</f>
        <v>0</v>
      </c>
      <c r="K104" s="179"/>
      <c r="L104" s="18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78"/>
      <c r="C105" s="179"/>
      <c r="D105" s="180" t="s">
        <v>101</v>
      </c>
      <c r="E105" s="181"/>
      <c r="F105" s="181"/>
      <c r="G105" s="181"/>
      <c r="H105" s="181"/>
      <c r="I105" s="181"/>
      <c r="J105" s="182">
        <f>J254</f>
        <v>0</v>
      </c>
      <c r="K105" s="179"/>
      <c r="L105" s="18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78"/>
      <c r="C106" s="179"/>
      <c r="D106" s="180" t="s">
        <v>102</v>
      </c>
      <c r="E106" s="181"/>
      <c r="F106" s="181"/>
      <c r="G106" s="181"/>
      <c r="H106" s="181"/>
      <c r="I106" s="181"/>
      <c r="J106" s="182">
        <f>J272</f>
        <v>0</v>
      </c>
      <c r="K106" s="179"/>
      <c r="L106" s="18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78"/>
      <c r="C107" s="179"/>
      <c r="D107" s="180" t="s">
        <v>103</v>
      </c>
      <c r="E107" s="181"/>
      <c r="F107" s="181"/>
      <c r="G107" s="181"/>
      <c r="H107" s="181"/>
      <c r="I107" s="181"/>
      <c r="J107" s="182">
        <f>J277</f>
        <v>0</v>
      </c>
      <c r="K107" s="179"/>
      <c r="L107" s="18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78"/>
      <c r="C108" s="179"/>
      <c r="D108" s="180" t="s">
        <v>104</v>
      </c>
      <c r="E108" s="181"/>
      <c r="F108" s="181"/>
      <c r="G108" s="181"/>
      <c r="H108" s="181"/>
      <c r="I108" s="181"/>
      <c r="J108" s="182">
        <f>J284</f>
        <v>0</v>
      </c>
      <c r="K108" s="179"/>
      <c r="L108" s="18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78"/>
      <c r="C109" s="179"/>
      <c r="D109" s="180" t="s">
        <v>105</v>
      </c>
      <c r="E109" s="181"/>
      <c r="F109" s="181"/>
      <c r="G109" s="181"/>
      <c r="H109" s="181"/>
      <c r="I109" s="181"/>
      <c r="J109" s="182">
        <f>J286</f>
        <v>0</v>
      </c>
      <c r="K109" s="179"/>
      <c r="L109" s="18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78"/>
      <c r="C110" s="179"/>
      <c r="D110" s="180" t="s">
        <v>106</v>
      </c>
      <c r="E110" s="181"/>
      <c r="F110" s="181"/>
      <c r="G110" s="181"/>
      <c r="H110" s="181"/>
      <c r="I110" s="181"/>
      <c r="J110" s="182">
        <f>J288</f>
        <v>0</v>
      </c>
      <c r="K110" s="179"/>
      <c r="L110" s="18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78"/>
      <c r="C111" s="179"/>
      <c r="D111" s="180" t="s">
        <v>107</v>
      </c>
      <c r="E111" s="181"/>
      <c r="F111" s="181"/>
      <c r="G111" s="181"/>
      <c r="H111" s="181"/>
      <c r="I111" s="181"/>
      <c r="J111" s="182">
        <f>J300</f>
        <v>0</v>
      </c>
      <c r="K111" s="179"/>
      <c r="L111" s="18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78"/>
      <c r="C112" s="179"/>
      <c r="D112" s="180" t="s">
        <v>108</v>
      </c>
      <c r="E112" s="181"/>
      <c r="F112" s="181"/>
      <c r="G112" s="181"/>
      <c r="H112" s="181"/>
      <c r="I112" s="181"/>
      <c r="J112" s="182">
        <f>J315</f>
        <v>0</v>
      </c>
      <c r="K112" s="179"/>
      <c r="L112" s="183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78"/>
      <c r="C113" s="179"/>
      <c r="D113" s="180" t="s">
        <v>109</v>
      </c>
      <c r="E113" s="181"/>
      <c r="F113" s="181"/>
      <c r="G113" s="181"/>
      <c r="H113" s="181"/>
      <c r="I113" s="181"/>
      <c r="J113" s="182">
        <f>J318</f>
        <v>0</v>
      </c>
      <c r="K113" s="179"/>
      <c r="L113" s="183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78"/>
      <c r="C114" s="179"/>
      <c r="D114" s="180" t="s">
        <v>110</v>
      </c>
      <c r="E114" s="181"/>
      <c r="F114" s="181"/>
      <c r="G114" s="181"/>
      <c r="H114" s="181"/>
      <c r="I114" s="181"/>
      <c r="J114" s="182">
        <f>J367</f>
        <v>0</v>
      </c>
      <c r="K114" s="179"/>
      <c r="L114" s="183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78"/>
      <c r="C115" s="179"/>
      <c r="D115" s="180" t="s">
        <v>111</v>
      </c>
      <c r="E115" s="181"/>
      <c r="F115" s="181"/>
      <c r="G115" s="181"/>
      <c r="H115" s="181"/>
      <c r="I115" s="181"/>
      <c r="J115" s="182">
        <f>J428</f>
        <v>0</v>
      </c>
      <c r="K115" s="179"/>
      <c r="L115" s="183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9" customFormat="1" ht="24.96" customHeight="1">
      <c r="A116" s="9"/>
      <c r="B116" s="172"/>
      <c r="C116" s="173"/>
      <c r="D116" s="174" t="s">
        <v>112</v>
      </c>
      <c r="E116" s="175"/>
      <c r="F116" s="175"/>
      <c r="G116" s="175"/>
      <c r="H116" s="175"/>
      <c r="I116" s="175"/>
      <c r="J116" s="176">
        <f>J480</f>
        <v>0</v>
      </c>
      <c r="K116" s="173"/>
      <c r="L116" s="177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</row>
    <row r="117" s="10" customFormat="1" ht="19.92" customHeight="1">
      <c r="A117" s="10"/>
      <c r="B117" s="178"/>
      <c r="C117" s="179"/>
      <c r="D117" s="180" t="s">
        <v>113</v>
      </c>
      <c r="E117" s="181"/>
      <c r="F117" s="181"/>
      <c r="G117" s="181"/>
      <c r="H117" s="181"/>
      <c r="I117" s="181"/>
      <c r="J117" s="182">
        <f>J481</f>
        <v>0</v>
      </c>
      <c r="K117" s="179"/>
      <c r="L117" s="183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78"/>
      <c r="C118" s="179"/>
      <c r="D118" s="180" t="s">
        <v>114</v>
      </c>
      <c r="E118" s="181"/>
      <c r="F118" s="181"/>
      <c r="G118" s="181"/>
      <c r="H118" s="181"/>
      <c r="I118" s="181"/>
      <c r="J118" s="182">
        <f>J483</f>
        <v>0</v>
      </c>
      <c r="K118" s="179"/>
      <c r="L118" s="183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78"/>
      <c r="C119" s="179"/>
      <c r="D119" s="180" t="s">
        <v>115</v>
      </c>
      <c r="E119" s="181"/>
      <c r="F119" s="181"/>
      <c r="G119" s="181"/>
      <c r="H119" s="181"/>
      <c r="I119" s="181"/>
      <c r="J119" s="182">
        <f>J485</f>
        <v>0</v>
      </c>
      <c r="K119" s="179"/>
      <c r="L119" s="183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2" customFormat="1" ht="21.84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66"/>
      <c r="C121" s="67"/>
      <c r="D121" s="67"/>
      <c r="E121" s="67"/>
      <c r="F121" s="67"/>
      <c r="G121" s="67"/>
      <c r="H121" s="67"/>
      <c r="I121" s="67"/>
      <c r="J121" s="67"/>
      <c r="K121" s="67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5" s="2" customFormat="1" ht="6.96" customHeight="1">
      <c r="A125" s="38"/>
      <c r="B125" s="68"/>
      <c r="C125" s="69"/>
      <c r="D125" s="69"/>
      <c r="E125" s="69"/>
      <c r="F125" s="69"/>
      <c r="G125" s="69"/>
      <c r="H125" s="69"/>
      <c r="I125" s="69"/>
      <c r="J125" s="69"/>
      <c r="K125" s="69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24.96" customHeight="1">
      <c r="A126" s="38"/>
      <c r="B126" s="39"/>
      <c r="C126" s="23" t="s">
        <v>116</v>
      </c>
      <c r="D126" s="40"/>
      <c r="E126" s="40"/>
      <c r="F126" s="40"/>
      <c r="G126" s="40"/>
      <c r="H126" s="40"/>
      <c r="I126" s="40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6.96" customHeight="1">
      <c r="A127" s="38"/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2" customHeight="1">
      <c r="A128" s="38"/>
      <c r="B128" s="39"/>
      <c r="C128" s="32" t="s">
        <v>16</v>
      </c>
      <c r="D128" s="40"/>
      <c r="E128" s="40"/>
      <c r="F128" s="40"/>
      <c r="G128" s="40"/>
      <c r="H128" s="40"/>
      <c r="I128" s="40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6.5" customHeight="1">
      <c r="A129" s="38"/>
      <c r="B129" s="39"/>
      <c r="C129" s="40"/>
      <c r="D129" s="40"/>
      <c r="E129" s="76" t="str">
        <f>E7</f>
        <v>Objekt tělocvičny č.p. 173, Černý Důl</v>
      </c>
      <c r="F129" s="40"/>
      <c r="G129" s="40"/>
      <c r="H129" s="40"/>
      <c r="I129" s="40"/>
      <c r="J129" s="40"/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6.96" customHeight="1">
      <c r="A130" s="38"/>
      <c r="B130" s="39"/>
      <c r="C130" s="40"/>
      <c r="D130" s="40"/>
      <c r="E130" s="40"/>
      <c r="F130" s="40"/>
      <c r="G130" s="40"/>
      <c r="H130" s="40"/>
      <c r="I130" s="40"/>
      <c r="J130" s="40"/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2" customHeight="1">
      <c r="A131" s="38"/>
      <c r="B131" s="39"/>
      <c r="C131" s="32" t="s">
        <v>20</v>
      </c>
      <c r="D131" s="40"/>
      <c r="E131" s="40"/>
      <c r="F131" s="27" t="str">
        <f>F10</f>
        <v>st.p.č. 236</v>
      </c>
      <c r="G131" s="40"/>
      <c r="H131" s="40"/>
      <c r="I131" s="32" t="s">
        <v>22</v>
      </c>
      <c r="J131" s="79" t="str">
        <f>IF(J10="","",J10)</f>
        <v>21. 4. 2026</v>
      </c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6.96" customHeight="1">
      <c r="A132" s="38"/>
      <c r="B132" s="39"/>
      <c r="C132" s="40"/>
      <c r="D132" s="40"/>
      <c r="E132" s="40"/>
      <c r="F132" s="40"/>
      <c r="G132" s="40"/>
      <c r="H132" s="40"/>
      <c r="I132" s="40"/>
      <c r="J132" s="40"/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15.15" customHeight="1">
      <c r="A133" s="38"/>
      <c r="B133" s="39"/>
      <c r="C133" s="32" t="s">
        <v>24</v>
      </c>
      <c r="D133" s="40"/>
      <c r="E133" s="40"/>
      <c r="F133" s="27" t="str">
        <f>E13</f>
        <v>Městys Černý Důl, Černý Důl čp. 48, 543 44</v>
      </c>
      <c r="G133" s="40"/>
      <c r="H133" s="40"/>
      <c r="I133" s="32" t="s">
        <v>32</v>
      </c>
      <c r="J133" s="36" t="str">
        <f>E19</f>
        <v xml:space="preserve"> </v>
      </c>
      <c r="K133" s="40"/>
      <c r="L133" s="63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2" customFormat="1" ht="15.15" customHeight="1">
      <c r="A134" s="38"/>
      <c r="B134" s="39"/>
      <c r="C134" s="32" t="s">
        <v>30</v>
      </c>
      <c r="D134" s="40"/>
      <c r="E134" s="40"/>
      <c r="F134" s="27" t="str">
        <f>IF(E16="","",E16)</f>
        <v>Vyplň údaj</v>
      </c>
      <c r="G134" s="40"/>
      <c r="H134" s="40"/>
      <c r="I134" s="32" t="s">
        <v>35</v>
      </c>
      <c r="J134" s="36" t="str">
        <f>E22</f>
        <v xml:space="preserve"> </v>
      </c>
      <c r="K134" s="40"/>
      <c r="L134" s="63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  <row r="135" s="2" customFormat="1" ht="10.32" customHeight="1">
      <c r="A135" s="38"/>
      <c r="B135" s="39"/>
      <c r="C135" s="40"/>
      <c r="D135" s="40"/>
      <c r="E135" s="40"/>
      <c r="F135" s="40"/>
      <c r="G135" s="40"/>
      <c r="H135" s="40"/>
      <c r="I135" s="40"/>
      <c r="J135" s="40"/>
      <c r="K135" s="40"/>
      <c r="L135" s="63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</row>
    <row r="136" s="11" customFormat="1" ht="29.28" customHeight="1">
      <c r="A136" s="184"/>
      <c r="B136" s="185"/>
      <c r="C136" s="186" t="s">
        <v>117</v>
      </c>
      <c r="D136" s="187" t="s">
        <v>62</v>
      </c>
      <c r="E136" s="187" t="s">
        <v>58</v>
      </c>
      <c r="F136" s="187" t="s">
        <v>59</v>
      </c>
      <c r="G136" s="187" t="s">
        <v>118</v>
      </c>
      <c r="H136" s="187" t="s">
        <v>119</v>
      </c>
      <c r="I136" s="187" t="s">
        <v>120</v>
      </c>
      <c r="J136" s="187" t="s">
        <v>88</v>
      </c>
      <c r="K136" s="188" t="s">
        <v>121</v>
      </c>
      <c r="L136" s="189"/>
      <c r="M136" s="100" t="s">
        <v>1</v>
      </c>
      <c r="N136" s="101" t="s">
        <v>41</v>
      </c>
      <c r="O136" s="101" t="s">
        <v>122</v>
      </c>
      <c r="P136" s="101" t="s">
        <v>123</v>
      </c>
      <c r="Q136" s="101" t="s">
        <v>124</v>
      </c>
      <c r="R136" s="101" t="s">
        <v>125</v>
      </c>
      <c r="S136" s="101" t="s">
        <v>126</v>
      </c>
      <c r="T136" s="102" t="s">
        <v>127</v>
      </c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</row>
    <row r="137" s="2" customFormat="1" ht="22.8" customHeight="1">
      <c r="A137" s="38"/>
      <c r="B137" s="39"/>
      <c r="C137" s="107" t="s">
        <v>128</v>
      </c>
      <c r="D137" s="40"/>
      <c r="E137" s="40"/>
      <c r="F137" s="40"/>
      <c r="G137" s="40"/>
      <c r="H137" s="40"/>
      <c r="I137" s="40"/>
      <c r="J137" s="190">
        <f>BK137</f>
        <v>0</v>
      </c>
      <c r="K137" s="40"/>
      <c r="L137" s="44"/>
      <c r="M137" s="103"/>
      <c r="N137" s="191"/>
      <c r="O137" s="104"/>
      <c r="P137" s="192">
        <f>P138+P230+P480</f>
        <v>0</v>
      </c>
      <c r="Q137" s="104"/>
      <c r="R137" s="192">
        <f>R138+R230+R480</f>
        <v>17.498080169999998</v>
      </c>
      <c r="S137" s="104"/>
      <c r="T137" s="193">
        <f>T138+T230+T480</f>
        <v>10.318432410000002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76</v>
      </c>
      <c r="AU137" s="17" t="s">
        <v>90</v>
      </c>
      <c r="BK137" s="194">
        <f>BK138+BK230+BK480</f>
        <v>0</v>
      </c>
    </row>
    <row r="138" s="12" customFormat="1" ht="25.92" customHeight="1">
      <c r="A138" s="12"/>
      <c r="B138" s="195"/>
      <c r="C138" s="196"/>
      <c r="D138" s="197" t="s">
        <v>76</v>
      </c>
      <c r="E138" s="198" t="s">
        <v>129</v>
      </c>
      <c r="F138" s="198" t="s">
        <v>130</v>
      </c>
      <c r="G138" s="196"/>
      <c r="H138" s="196"/>
      <c r="I138" s="199"/>
      <c r="J138" s="200">
        <f>BK138</f>
        <v>0</v>
      </c>
      <c r="K138" s="196"/>
      <c r="L138" s="201"/>
      <c r="M138" s="202"/>
      <c r="N138" s="203"/>
      <c r="O138" s="203"/>
      <c r="P138" s="204">
        <f>P139+P158+P163+P191+P221+P228</f>
        <v>0</v>
      </c>
      <c r="Q138" s="203"/>
      <c r="R138" s="204">
        <f>R139+R158+R163+R191+R221+R228</f>
        <v>11.887700669999997</v>
      </c>
      <c r="S138" s="203"/>
      <c r="T138" s="205">
        <f>T139+T158+T163+T191+T221+T228</f>
        <v>9.4728540000000017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06" t="s">
        <v>82</v>
      </c>
      <c r="AT138" s="207" t="s">
        <v>76</v>
      </c>
      <c r="AU138" s="207" t="s">
        <v>77</v>
      </c>
      <c r="AY138" s="206" t="s">
        <v>131</v>
      </c>
      <c r="BK138" s="208">
        <f>BK139+BK158+BK163+BK191+BK221+BK228</f>
        <v>0</v>
      </c>
    </row>
    <row r="139" s="12" customFormat="1" ht="22.8" customHeight="1">
      <c r="A139" s="12"/>
      <c r="B139" s="195"/>
      <c r="C139" s="196"/>
      <c r="D139" s="197" t="s">
        <v>76</v>
      </c>
      <c r="E139" s="209" t="s">
        <v>82</v>
      </c>
      <c r="F139" s="209" t="s">
        <v>132</v>
      </c>
      <c r="G139" s="196"/>
      <c r="H139" s="196"/>
      <c r="I139" s="199"/>
      <c r="J139" s="210">
        <f>BK139</f>
        <v>0</v>
      </c>
      <c r="K139" s="196"/>
      <c r="L139" s="201"/>
      <c r="M139" s="202"/>
      <c r="N139" s="203"/>
      <c r="O139" s="203"/>
      <c r="P139" s="204">
        <f>SUM(P140:P157)</f>
        <v>0</v>
      </c>
      <c r="Q139" s="203"/>
      <c r="R139" s="204">
        <f>SUM(R140:R157)</f>
        <v>3.226</v>
      </c>
      <c r="S139" s="203"/>
      <c r="T139" s="205">
        <f>SUM(T140:T157)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06" t="s">
        <v>82</v>
      </c>
      <c r="AT139" s="207" t="s">
        <v>76</v>
      </c>
      <c r="AU139" s="207" t="s">
        <v>82</v>
      </c>
      <c r="AY139" s="206" t="s">
        <v>131</v>
      </c>
      <c r="BK139" s="208">
        <f>SUM(BK140:BK157)</f>
        <v>0</v>
      </c>
    </row>
    <row r="140" s="2" customFormat="1" ht="24.15" customHeight="1">
      <c r="A140" s="38"/>
      <c r="B140" s="39"/>
      <c r="C140" s="211" t="s">
        <v>82</v>
      </c>
      <c r="D140" s="211" t="s">
        <v>133</v>
      </c>
      <c r="E140" s="212" t="s">
        <v>134</v>
      </c>
      <c r="F140" s="213" t="s">
        <v>135</v>
      </c>
      <c r="G140" s="214" t="s">
        <v>136</v>
      </c>
      <c r="H140" s="215">
        <v>2.875</v>
      </c>
      <c r="I140" s="216"/>
      <c r="J140" s="217">
        <f>ROUND(I140*H140,2)</f>
        <v>0</v>
      </c>
      <c r="K140" s="213" t="s">
        <v>137</v>
      </c>
      <c r="L140" s="44"/>
      <c r="M140" s="218" t="s">
        <v>1</v>
      </c>
      <c r="N140" s="219" t="s">
        <v>42</v>
      </c>
      <c r="O140" s="91"/>
      <c r="P140" s="220">
        <f>O140*H140</f>
        <v>0</v>
      </c>
      <c r="Q140" s="220">
        <v>0</v>
      </c>
      <c r="R140" s="220">
        <f>Q140*H140</f>
        <v>0</v>
      </c>
      <c r="S140" s="220">
        <v>0</v>
      </c>
      <c r="T140" s="221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22" t="s">
        <v>138</v>
      </c>
      <c r="AT140" s="222" t="s">
        <v>133</v>
      </c>
      <c r="AU140" s="222" t="s">
        <v>84</v>
      </c>
      <c r="AY140" s="17" t="s">
        <v>131</v>
      </c>
      <c r="BE140" s="223">
        <f>IF(N140="základní",J140,0)</f>
        <v>0</v>
      </c>
      <c r="BF140" s="223">
        <f>IF(N140="snížená",J140,0)</f>
        <v>0</v>
      </c>
      <c r="BG140" s="223">
        <f>IF(N140="zákl. přenesená",J140,0)</f>
        <v>0</v>
      </c>
      <c r="BH140" s="223">
        <f>IF(N140="sníž. přenesená",J140,0)</f>
        <v>0</v>
      </c>
      <c r="BI140" s="223">
        <f>IF(N140="nulová",J140,0)</f>
        <v>0</v>
      </c>
      <c r="BJ140" s="17" t="s">
        <v>82</v>
      </c>
      <c r="BK140" s="223">
        <f>ROUND(I140*H140,2)</f>
        <v>0</v>
      </c>
      <c r="BL140" s="17" t="s">
        <v>138</v>
      </c>
      <c r="BM140" s="222" t="s">
        <v>139</v>
      </c>
    </row>
    <row r="141" s="13" customFormat="1">
      <c r="A141" s="13"/>
      <c r="B141" s="224"/>
      <c r="C141" s="225"/>
      <c r="D141" s="226" t="s">
        <v>140</v>
      </c>
      <c r="E141" s="227" t="s">
        <v>1</v>
      </c>
      <c r="F141" s="228" t="s">
        <v>141</v>
      </c>
      <c r="G141" s="225"/>
      <c r="H141" s="229">
        <v>1.125</v>
      </c>
      <c r="I141" s="230"/>
      <c r="J141" s="225"/>
      <c r="K141" s="225"/>
      <c r="L141" s="231"/>
      <c r="M141" s="232"/>
      <c r="N141" s="233"/>
      <c r="O141" s="233"/>
      <c r="P141" s="233"/>
      <c r="Q141" s="233"/>
      <c r="R141" s="233"/>
      <c r="S141" s="233"/>
      <c r="T141" s="23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5" t="s">
        <v>140</v>
      </c>
      <c r="AU141" s="235" t="s">
        <v>84</v>
      </c>
      <c r="AV141" s="13" t="s">
        <v>84</v>
      </c>
      <c r="AW141" s="13" t="s">
        <v>34</v>
      </c>
      <c r="AX141" s="13" t="s">
        <v>77</v>
      </c>
      <c r="AY141" s="235" t="s">
        <v>131</v>
      </c>
    </row>
    <row r="142" s="13" customFormat="1">
      <c r="A142" s="13"/>
      <c r="B142" s="224"/>
      <c r="C142" s="225"/>
      <c r="D142" s="226" t="s">
        <v>140</v>
      </c>
      <c r="E142" s="227" t="s">
        <v>1</v>
      </c>
      <c r="F142" s="228" t="s">
        <v>142</v>
      </c>
      <c r="G142" s="225"/>
      <c r="H142" s="229">
        <v>1.75</v>
      </c>
      <c r="I142" s="230"/>
      <c r="J142" s="225"/>
      <c r="K142" s="225"/>
      <c r="L142" s="231"/>
      <c r="M142" s="232"/>
      <c r="N142" s="233"/>
      <c r="O142" s="233"/>
      <c r="P142" s="233"/>
      <c r="Q142" s="233"/>
      <c r="R142" s="233"/>
      <c r="S142" s="233"/>
      <c r="T142" s="23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5" t="s">
        <v>140</v>
      </c>
      <c r="AU142" s="235" t="s">
        <v>84</v>
      </c>
      <c r="AV142" s="13" t="s">
        <v>84</v>
      </c>
      <c r="AW142" s="13" t="s">
        <v>34</v>
      </c>
      <c r="AX142" s="13" t="s">
        <v>77</v>
      </c>
      <c r="AY142" s="235" t="s">
        <v>131</v>
      </c>
    </row>
    <row r="143" s="14" customFormat="1">
      <c r="A143" s="14"/>
      <c r="B143" s="236"/>
      <c r="C143" s="237"/>
      <c r="D143" s="226" t="s">
        <v>140</v>
      </c>
      <c r="E143" s="238" t="s">
        <v>1</v>
      </c>
      <c r="F143" s="239" t="s">
        <v>143</v>
      </c>
      <c r="G143" s="237"/>
      <c r="H143" s="240">
        <v>2.875</v>
      </c>
      <c r="I143" s="241"/>
      <c r="J143" s="237"/>
      <c r="K143" s="237"/>
      <c r="L143" s="242"/>
      <c r="M143" s="243"/>
      <c r="N143" s="244"/>
      <c r="O143" s="244"/>
      <c r="P143" s="244"/>
      <c r="Q143" s="244"/>
      <c r="R143" s="244"/>
      <c r="S143" s="244"/>
      <c r="T143" s="245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6" t="s">
        <v>140</v>
      </c>
      <c r="AU143" s="246" t="s">
        <v>84</v>
      </c>
      <c r="AV143" s="14" t="s">
        <v>138</v>
      </c>
      <c r="AW143" s="14" t="s">
        <v>34</v>
      </c>
      <c r="AX143" s="14" t="s">
        <v>82</v>
      </c>
      <c r="AY143" s="246" t="s">
        <v>131</v>
      </c>
    </row>
    <row r="144" s="2" customFormat="1" ht="37.8" customHeight="1">
      <c r="A144" s="38"/>
      <c r="B144" s="39"/>
      <c r="C144" s="211" t="s">
        <v>84</v>
      </c>
      <c r="D144" s="211" t="s">
        <v>133</v>
      </c>
      <c r="E144" s="212" t="s">
        <v>144</v>
      </c>
      <c r="F144" s="213" t="s">
        <v>145</v>
      </c>
      <c r="G144" s="214" t="s">
        <v>136</v>
      </c>
      <c r="H144" s="215">
        <v>2.875</v>
      </c>
      <c r="I144" s="216"/>
      <c r="J144" s="217">
        <f>ROUND(I144*H144,2)</f>
        <v>0</v>
      </c>
      <c r="K144" s="213" t="s">
        <v>137</v>
      </c>
      <c r="L144" s="44"/>
      <c r="M144" s="218" t="s">
        <v>1</v>
      </c>
      <c r="N144" s="219" t="s">
        <v>42</v>
      </c>
      <c r="O144" s="91"/>
      <c r="P144" s="220">
        <f>O144*H144</f>
        <v>0</v>
      </c>
      <c r="Q144" s="220">
        <v>0</v>
      </c>
      <c r="R144" s="220">
        <f>Q144*H144</f>
        <v>0</v>
      </c>
      <c r="S144" s="220">
        <v>0</v>
      </c>
      <c r="T144" s="221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22" t="s">
        <v>138</v>
      </c>
      <c r="AT144" s="222" t="s">
        <v>133</v>
      </c>
      <c r="AU144" s="222" t="s">
        <v>84</v>
      </c>
      <c r="AY144" s="17" t="s">
        <v>131</v>
      </c>
      <c r="BE144" s="223">
        <f>IF(N144="základní",J144,0)</f>
        <v>0</v>
      </c>
      <c r="BF144" s="223">
        <f>IF(N144="snížená",J144,0)</f>
        <v>0</v>
      </c>
      <c r="BG144" s="223">
        <f>IF(N144="zákl. přenesená",J144,0)</f>
        <v>0</v>
      </c>
      <c r="BH144" s="223">
        <f>IF(N144="sníž. přenesená",J144,0)</f>
        <v>0</v>
      </c>
      <c r="BI144" s="223">
        <f>IF(N144="nulová",J144,0)</f>
        <v>0</v>
      </c>
      <c r="BJ144" s="17" t="s">
        <v>82</v>
      </c>
      <c r="BK144" s="223">
        <f>ROUND(I144*H144,2)</f>
        <v>0</v>
      </c>
      <c r="BL144" s="17" t="s">
        <v>138</v>
      </c>
      <c r="BM144" s="222" t="s">
        <v>146</v>
      </c>
    </row>
    <row r="145" s="13" customFormat="1">
      <c r="A145" s="13"/>
      <c r="B145" s="224"/>
      <c r="C145" s="225"/>
      <c r="D145" s="226" t="s">
        <v>140</v>
      </c>
      <c r="E145" s="227" t="s">
        <v>1</v>
      </c>
      <c r="F145" s="228" t="s">
        <v>141</v>
      </c>
      <c r="G145" s="225"/>
      <c r="H145" s="229">
        <v>1.125</v>
      </c>
      <c r="I145" s="230"/>
      <c r="J145" s="225"/>
      <c r="K145" s="225"/>
      <c r="L145" s="231"/>
      <c r="M145" s="232"/>
      <c r="N145" s="233"/>
      <c r="O145" s="233"/>
      <c r="P145" s="233"/>
      <c r="Q145" s="233"/>
      <c r="R145" s="233"/>
      <c r="S145" s="233"/>
      <c r="T145" s="23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5" t="s">
        <v>140</v>
      </c>
      <c r="AU145" s="235" t="s">
        <v>84</v>
      </c>
      <c r="AV145" s="13" t="s">
        <v>84</v>
      </c>
      <c r="AW145" s="13" t="s">
        <v>34</v>
      </c>
      <c r="AX145" s="13" t="s">
        <v>77</v>
      </c>
      <c r="AY145" s="235" t="s">
        <v>131</v>
      </c>
    </row>
    <row r="146" s="13" customFormat="1">
      <c r="A146" s="13"/>
      <c r="B146" s="224"/>
      <c r="C146" s="225"/>
      <c r="D146" s="226" t="s">
        <v>140</v>
      </c>
      <c r="E146" s="227" t="s">
        <v>1</v>
      </c>
      <c r="F146" s="228" t="s">
        <v>142</v>
      </c>
      <c r="G146" s="225"/>
      <c r="H146" s="229">
        <v>1.75</v>
      </c>
      <c r="I146" s="230"/>
      <c r="J146" s="225"/>
      <c r="K146" s="225"/>
      <c r="L146" s="231"/>
      <c r="M146" s="232"/>
      <c r="N146" s="233"/>
      <c r="O146" s="233"/>
      <c r="P146" s="233"/>
      <c r="Q146" s="233"/>
      <c r="R146" s="233"/>
      <c r="S146" s="233"/>
      <c r="T146" s="23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5" t="s">
        <v>140</v>
      </c>
      <c r="AU146" s="235" t="s">
        <v>84</v>
      </c>
      <c r="AV146" s="13" t="s">
        <v>84</v>
      </c>
      <c r="AW146" s="13" t="s">
        <v>34</v>
      </c>
      <c r="AX146" s="13" t="s">
        <v>77</v>
      </c>
      <c r="AY146" s="235" t="s">
        <v>131</v>
      </c>
    </row>
    <row r="147" s="14" customFormat="1">
      <c r="A147" s="14"/>
      <c r="B147" s="236"/>
      <c r="C147" s="237"/>
      <c r="D147" s="226" t="s">
        <v>140</v>
      </c>
      <c r="E147" s="238" t="s">
        <v>1</v>
      </c>
      <c r="F147" s="239" t="s">
        <v>143</v>
      </c>
      <c r="G147" s="237"/>
      <c r="H147" s="240">
        <v>2.875</v>
      </c>
      <c r="I147" s="241"/>
      <c r="J147" s="237"/>
      <c r="K147" s="237"/>
      <c r="L147" s="242"/>
      <c r="M147" s="243"/>
      <c r="N147" s="244"/>
      <c r="O147" s="244"/>
      <c r="P147" s="244"/>
      <c r="Q147" s="244"/>
      <c r="R147" s="244"/>
      <c r="S147" s="244"/>
      <c r="T147" s="24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46" t="s">
        <v>140</v>
      </c>
      <c r="AU147" s="246" t="s">
        <v>84</v>
      </c>
      <c r="AV147" s="14" t="s">
        <v>138</v>
      </c>
      <c r="AW147" s="14" t="s">
        <v>34</v>
      </c>
      <c r="AX147" s="14" t="s">
        <v>82</v>
      </c>
      <c r="AY147" s="246" t="s">
        <v>131</v>
      </c>
    </row>
    <row r="148" s="2" customFormat="1" ht="37.8" customHeight="1">
      <c r="A148" s="38"/>
      <c r="B148" s="39"/>
      <c r="C148" s="211" t="s">
        <v>147</v>
      </c>
      <c r="D148" s="211" t="s">
        <v>133</v>
      </c>
      <c r="E148" s="212" t="s">
        <v>148</v>
      </c>
      <c r="F148" s="213" t="s">
        <v>149</v>
      </c>
      <c r="G148" s="214" t="s">
        <v>136</v>
      </c>
      <c r="H148" s="215">
        <v>2.875</v>
      </c>
      <c r="I148" s="216"/>
      <c r="J148" s="217">
        <f>ROUND(I148*H148,2)</f>
        <v>0</v>
      </c>
      <c r="K148" s="213" t="s">
        <v>137</v>
      </c>
      <c r="L148" s="44"/>
      <c r="M148" s="218" t="s">
        <v>1</v>
      </c>
      <c r="N148" s="219" t="s">
        <v>42</v>
      </c>
      <c r="O148" s="91"/>
      <c r="P148" s="220">
        <f>O148*H148</f>
        <v>0</v>
      </c>
      <c r="Q148" s="220">
        <v>0</v>
      </c>
      <c r="R148" s="220">
        <f>Q148*H148</f>
        <v>0</v>
      </c>
      <c r="S148" s="220">
        <v>0</v>
      </c>
      <c r="T148" s="221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22" t="s">
        <v>138</v>
      </c>
      <c r="AT148" s="222" t="s">
        <v>133</v>
      </c>
      <c r="AU148" s="222" t="s">
        <v>84</v>
      </c>
      <c r="AY148" s="17" t="s">
        <v>131</v>
      </c>
      <c r="BE148" s="223">
        <f>IF(N148="základní",J148,0)</f>
        <v>0</v>
      </c>
      <c r="BF148" s="223">
        <f>IF(N148="snížená",J148,0)</f>
        <v>0</v>
      </c>
      <c r="BG148" s="223">
        <f>IF(N148="zákl. přenesená",J148,0)</f>
        <v>0</v>
      </c>
      <c r="BH148" s="223">
        <f>IF(N148="sníž. přenesená",J148,0)</f>
        <v>0</v>
      </c>
      <c r="BI148" s="223">
        <f>IF(N148="nulová",J148,0)</f>
        <v>0</v>
      </c>
      <c r="BJ148" s="17" t="s">
        <v>82</v>
      </c>
      <c r="BK148" s="223">
        <f>ROUND(I148*H148,2)</f>
        <v>0</v>
      </c>
      <c r="BL148" s="17" t="s">
        <v>138</v>
      </c>
      <c r="BM148" s="222" t="s">
        <v>150</v>
      </c>
    </row>
    <row r="149" s="2" customFormat="1" ht="24.15" customHeight="1">
      <c r="A149" s="38"/>
      <c r="B149" s="39"/>
      <c r="C149" s="211" t="s">
        <v>138</v>
      </c>
      <c r="D149" s="211" t="s">
        <v>133</v>
      </c>
      <c r="E149" s="212" t="s">
        <v>151</v>
      </c>
      <c r="F149" s="213" t="s">
        <v>152</v>
      </c>
      <c r="G149" s="214" t="s">
        <v>136</v>
      </c>
      <c r="H149" s="215">
        <v>2.875</v>
      </c>
      <c r="I149" s="216"/>
      <c r="J149" s="217">
        <f>ROUND(I149*H149,2)</f>
        <v>0</v>
      </c>
      <c r="K149" s="213" t="s">
        <v>137</v>
      </c>
      <c r="L149" s="44"/>
      <c r="M149" s="218" t="s">
        <v>1</v>
      </c>
      <c r="N149" s="219" t="s">
        <v>42</v>
      </c>
      <c r="O149" s="91"/>
      <c r="P149" s="220">
        <f>O149*H149</f>
        <v>0</v>
      </c>
      <c r="Q149" s="220">
        <v>0</v>
      </c>
      <c r="R149" s="220">
        <f>Q149*H149</f>
        <v>0</v>
      </c>
      <c r="S149" s="220">
        <v>0</v>
      </c>
      <c r="T149" s="221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22" t="s">
        <v>138</v>
      </c>
      <c r="AT149" s="222" t="s">
        <v>133</v>
      </c>
      <c r="AU149" s="222" t="s">
        <v>84</v>
      </c>
      <c r="AY149" s="17" t="s">
        <v>131</v>
      </c>
      <c r="BE149" s="223">
        <f>IF(N149="základní",J149,0)</f>
        <v>0</v>
      </c>
      <c r="BF149" s="223">
        <f>IF(N149="snížená",J149,0)</f>
        <v>0</v>
      </c>
      <c r="BG149" s="223">
        <f>IF(N149="zákl. přenesená",J149,0)</f>
        <v>0</v>
      </c>
      <c r="BH149" s="223">
        <f>IF(N149="sníž. přenesená",J149,0)</f>
        <v>0</v>
      </c>
      <c r="BI149" s="223">
        <f>IF(N149="nulová",J149,0)</f>
        <v>0</v>
      </c>
      <c r="BJ149" s="17" t="s">
        <v>82</v>
      </c>
      <c r="BK149" s="223">
        <f>ROUND(I149*H149,2)</f>
        <v>0</v>
      </c>
      <c r="BL149" s="17" t="s">
        <v>138</v>
      </c>
      <c r="BM149" s="222" t="s">
        <v>153</v>
      </c>
    </row>
    <row r="150" s="2" customFormat="1" ht="24.15" customHeight="1">
      <c r="A150" s="38"/>
      <c r="B150" s="39"/>
      <c r="C150" s="211" t="s">
        <v>154</v>
      </c>
      <c r="D150" s="211" t="s">
        <v>133</v>
      </c>
      <c r="E150" s="212" t="s">
        <v>155</v>
      </c>
      <c r="F150" s="213" t="s">
        <v>156</v>
      </c>
      <c r="G150" s="214" t="s">
        <v>157</v>
      </c>
      <c r="H150" s="215">
        <v>5.1749999999999998</v>
      </c>
      <c r="I150" s="216"/>
      <c r="J150" s="217">
        <f>ROUND(I150*H150,2)</f>
        <v>0</v>
      </c>
      <c r="K150" s="213" t="s">
        <v>137</v>
      </c>
      <c r="L150" s="44"/>
      <c r="M150" s="218" t="s">
        <v>1</v>
      </c>
      <c r="N150" s="219" t="s">
        <v>42</v>
      </c>
      <c r="O150" s="91"/>
      <c r="P150" s="220">
        <f>O150*H150</f>
        <v>0</v>
      </c>
      <c r="Q150" s="220">
        <v>0</v>
      </c>
      <c r="R150" s="220">
        <f>Q150*H150</f>
        <v>0</v>
      </c>
      <c r="S150" s="220">
        <v>0</v>
      </c>
      <c r="T150" s="221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22" t="s">
        <v>138</v>
      </c>
      <c r="AT150" s="222" t="s">
        <v>133</v>
      </c>
      <c r="AU150" s="222" t="s">
        <v>84</v>
      </c>
      <c r="AY150" s="17" t="s">
        <v>131</v>
      </c>
      <c r="BE150" s="223">
        <f>IF(N150="základní",J150,0)</f>
        <v>0</v>
      </c>
      <c r="BF150" s="223">
        <f>IF(N150="snížená",J150,0)</f>
        <v>0</v>
      </c>
      <c r="BG150" s="223">
        <f>IF(N150="zákl. přenesená",J150,0)</f>
        <v>0</v>
      </c>
      <c r="BH150" s="223">
        <f>IF(N150="sníž. přenesená",J150,0)</f>
        <v>0</v>
      </c>
      <c r="BI150" s="223">
        <f>IF(N150="nulová",J150,0)</f>
        <v>0</v>
      </c>
      <c r="BJ150" s="17" t="s">
        <v>82</v>
      </c>
      <c r="BK150" s="223">
        <f>ROUND(I150*H150,2)</f>
        <v>0</v>
      </c>
      <c r="BL150" s="17" t="s">
        <v>138</v>
      </c>
      <c r="BM150" s="222" t="s">
        <v>158</v>
      </c>
    </row>
    <row r="151" s="13" customFormat="1">
      <c r="A151" s="13"/>
      <c r="B151" s="224"/>
      <c r="C151" s="225"/>
      <c r="D151" s="226" t="s">
        <v>140</v>
      </c>
      <c r="E151" s="225"/>
      <c r="F151" s="228" t="s">
        <v>159</v>
      </c>
      <c r="G151" s="225"/>
      <c r="H151" s="229">
        <v>5.1749999999999998</v>
      </c>
      <c r="I151" s="230"/>
      <c r="J151" s="225"/>
      <c r="K151" s="225"/>
      <c r="L151" s="231"/>
      <c r="M151" s="232"/>
      <c r="N151" s="233"/>
      <c r="O151" s="233"/>
      <c r="P151" s="233"/>
      <c r="Q151" s="233"/>
      <c r="R151" s="233"/>
      <c r="S151" s="233"/>
      <c r="T151" s="23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5" t="s">
        <v>140</v>
      </c>
      <c r="AU151" s="235" t="s">
        <v>84</v>
      </c>
      <c r="AV151" s="13" t="s">
        <v>84</v>
      </c>
      <c r="AW151" s="13" t="s">
        <v>4</v>
      </c>
      <c r="AX151" s="13" t="s">
        <v>82</v>
      </c>
      <c r="AY151" s="235" t="s">
        <v>131</v>
      </c>
    </row>
    <row r="152" s="2" customFormat="1" ht="24.15" customHeight="1">
      <c r="A152" s="38"/>
      <c r="B152" s="39"/>
      <c r="C152" s="211" t="s">
        <v>160</v>
      </c>
      <c r="D152" s="211" t="s">
        <v>133</v>
      </c>
      <c r="E152" s="212" t="s">
        <v>161</v>
      </c>
      <c r="F152" s="213" t="s">
        <v>162</v>
      </c>
      <c r="G152" s="214" t="s">
        <v>136</v>
      </c>
      <c r="H152" s="215">
        <v>1.613</v>
      </c>
      <c r="I152" s="216"/>
      <c r="J152" s="217">
        <f>ROUND(I152*H152,2)</f>
        <v>0</v>
      </c>
      <c r="K152" s="213" t="s">
        <v>137</v>
      </c>
      <c r="L152" s="44"/>
      <c r="M152" s="218" t="s">
        <v>1</v>
      </c>
      <c r="N152" s="219" t="s">
        <v>42</v>
      </c>
      <c r="O152" s="91"/>
      <c r="P152" s="220">
        <f>O152*H152</f>
        <v>0</v>
      </c>
      <c r="Q152" s="220">
        <v>0</v>
      </c>
      <c r="R152" s="220">
        <f>Q152*H152</f>
        <v>0</v>
      </c>
      <c r="S152" s="220">
        <v>0</v>
      </c>
      <c r="T152" s="221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22" t="s">
        <v>138</v>
      </c>
      <c r="AT152" s="222" t="s">
        <v>133</v>
      </c>
      <c r="AU152" s="222" t="s">
        <v>84</v>
      </c>
      <c r="AY152" s="17" t="s">
        <v>131</v>
      </c>
      <c r="BE152" s="223">
        <f>IF(N152="základní",J152,0)</f>
        <v>0</v>
      </c>
      <c r="BF152" s="223">
        <f>IF(N152="snížená",J152,0)</f>
        <v>0</v>
      </c>
      <c r="BG152" s="223">
        <f>IF(N152="zákl. přenesená",J152,0)</f>
        <v>0</v>
      </c>
      <c r="BH152" s="223">
        <f>IF(N152="sníž. přenesená",J152,0)</f>
        <v>0</v>
      </c>
      <c r="BI152" s="223">
        <f>IF(N152="nulová",J152,0)</f>
        <v>0</v>
      </c>
      <c r="BJ152" s="17" t="s">
        <v>82</v>
      </c>
      <c r="BK152" s="223">
        <f>ROUND(I152*H152,2)</f>
        <v>0</v>
      </c>
      <c r="BL152" s="17" t="s">
        <v>138</v>
      </c>
      <c r="BM152" s="222" t="s">
        <v>163</v>
      </c>
    </row>
    <row r="153" s="13" customFormat="1">
      <c r="A153" s="13"/>
      <c r="B153" s="224"/>
      <c r="C153" s="225"/>
      <c r="D153" s="226" t="s">
        <v>140</v>
      </c>
      <c r="E153" s="227" t="s">
        <v>1</v>
      </c>
      <c r="F153" s="228" t="s">
        <v>164</v>
      </c>
      <c r="G153" s="225"/>
      <c r="H153" s="229">
        <v>0.56299999999999994</v>
      </c>
      <c r="I153" s="230"/>
      <c r="J153" s="225"/>
      <c r="K153" s="225"/>
      <c r="L153" s="231"/>
      <c r="M153" s="232"/>
      <c r="N153" s="233"/>
      <c r="O153" s="233"/>
      <c r="P153" s="233"/>
      <c r="Q153" s="233"/>
      <c r="R153" s="233"/>
      <c r="S153" s="233"/>
      <c r="T153" s="23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5" t="s">
        <v>140</v>
      </c>
      <c r="AU153" s="235" t="s">
        <v>84</v>
      </c>
      <c r="AV153" s="13" t="s">
        <v>84</v>
      </c>
      <c r="AW153" s="13" t="s">
        <v>34</v>
      </c>
      <c r="AX153" s="13" t="s">
        <v>77</v>
      </c>
      <c r="AY153" s="235" t="s">
        <v>131</v>
      </c>
    </row>
    <row r="154" s="13" customFormat="1">
      <c r="A154" s="13"/>
      <c r="B154" s="224"/>
      <c r="C154" s="225"/>
      <c r="D154" s="226" t="s">
        <v>140</v>
      </c>
      <c r="E154" s="227" t="s">
        <v>1</v>
      </c>
      <c r="F154" s="228" t="s">
        <v>165</v>
      </c>
      <c r="G154" s="225"/>
      <c r="H154" s="229">
        <v>1.05</v>
      </c>
      <c r="I154" s="230"/>
      <c r="J154" s="225"/>
      <c r="K154" s="225"/>
      <c r="L154" s="231"/>
      <c r="M154" s="232"/>
      <c r="N154" s="233"/>
      <c r="O154" s="233"/>
      <c r="P154" s="233"/>
      <c r="Q154" s="233"/>
      <c r="R154" s="233"/>
      <c r="S154" s="233"/>
      <c r="T154" s="23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5" t="s">
        <v>140</v>
      </c>
      <c r="AU154" s="235" t="s">
        <v>84</v>
      </c>
      <c r="AV154" s="13" t="s">
        <v>84</v>
      </c>
      <c r="AW154" s="13" t="s">
        <v>34</v>
      </c>
      <c r="AX154" s="13" t="s">
        <v>77</v>
      </c>
      <c r="AY154" s="235" t="s">
        <v>131</v>
      </c>
    </row>
    <row r="155" s="14" customFormat="1">
      <c r="A155" s="14"/>
      <c r="B155" s="236"/>
      <c r="C155" s="237"/>
      <c r="D155" s="226" t="s">
        <v>140</v>
      </c>
      <c r="E155" s="238" t="s">
        <v>1</v>
      </c>
      <c r="F155" s="239" t="s">
        <v>143</v>
      </c>
      <c r="G155" s="237"/>
      <c r="H155" s="240">
        <v>1.613</v>
      </c>
      <c r="I155" s="241"/>
      <c r="J155" s="237"/>
      <c r="K155" s="237"/>
      <c r="L155" s="242"/>
      <c r="M155" s="243"/>
      <c r="N155" s="244"/>
      <c r="O155" s="244"/>
      <c r="P155" s="244"/>
      <c r="Q155" s="244"/>
      <c r="R155" s="244"/>
      <c r="S155" s="244"/>
      <c r="T155" s="245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46" t="s">
        <v>140</v>
      </c>
      <c r="AU155" s="246" t="s">
        <v>84</v>
      </c>
      <c r="AV155" s="14" t="s">
        <v>138</v>
      </c>
      <c r="AW155" s="14" t="s">
        <v>34</v>
      </c>
      <c r="AX155" s="14" t="s">
        <v>82</v>
      </c>
      <c r="AY155" s="246" t="s">
        <v>131</v>
      </c>
    </row>
    <row r="156" s="2" customFormat="1" ht="16.5" customHeight="1">
      <c r="A156" s="38"/>
      <c r="B156" s="39"/>
      <c r="C156" s="247" t="s">
        <v>166</v>
      </c>
      <c r="D156" s="247" t="s">
        <v>167</v>
      </c>
      <c r="E156" s="248" t="s">
        <v>168</v>
      </c>
      <c r="F156" s="249" t="s">
        <v>169</v>
      </c>
      <c r="G156" s="250" t="s">
        <v>157</v>
      </c>
      <c r="H156" s="251">
        <v>3.226</v>
      </c>
      <c r="I156" s="252"/>
      <c r="J156" s="253">
        <f>ROUND(I156*H156,2)</f>
        <v>0</v>
      </c>
      <c r="K156" s="249" t="s">
        <v>137</v>
      </c>
      <c r="L156" s="254"/>
      <c r="M156" s="255" t="s">
        <v>1</v>
      </c>
      <c r="N156" s="256" t="s">
        <v>42</v>
      </c>
      <c r="O156" s="91"/>
      <c r="P156" s="220">
        <f>O156*H156</f>
        <v>0</v>
      </c>
      <c r="Q156" s="220">
        <v>1</v>
      </c>
      <c r="R156" s="220">
        <f>Q156*H156</f>
        <v>3.226</v>
      </c>
      <c r="S156" s="220">
        <v>0</v>
      </c>
      <c r="T156" s="221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22" t="s">
        <v>170</v>
      </c>
      <c r="AT156" s="222" t="s">
        <v>167</v>
      </c>
      <c r="AU156" s="222" t="s">
        <v>84</v>
      </c>
      <c r="AY156" s="17" t="s">
        <v>131</v>
      </c>
      <c r="BE156" s="223">
        <f>IF(N156="základní",J156,0)</f>
        <v>0</v>
      </c>
      <c r="BF156" s="223">
        <f>IF(N156="snížená",J156,0)</f>
        <v>0</v>
      </c>
      <c r="BG156" s="223">
        <f>IF(N156="zákl. přenesená",J156,0)</f>
        <v>0</v>
      </c>
      <c r="BH156" s="223">
        <f>IF(N156="sníž. přenesená",J156,0)</f>
        <v>0</v>
      </c>
      <c r="BI156" s="223">
        <f>IF(N156="nulová",J156,0)</f>
        <v>0</v>
      </c>
      <c r="BJ156" s="17" t="s">
        <v>82</v>
      </c>
      <c r="BK156" s="223">
        <f>ROUND(I156*H156,2)</f>
        <v>0</v>
      </c>
      <c r="BL156" s="17" t="s">
        <v>138</v>
      </c>
      <c r="BM156" s="222" t="s">
        <v>171</v>
      </c>
    </row>
    <row r="157" s="13" customFormat="1">
      <c r="A157" s="13"/>
      <c r="B157" s="224"/>
      <c r="C157" s="225"/>
      <c r="D157" s="226" t="s">
        <v>140</v>
      </c>
      <c r="E157" s="225"/>
      <c r="F157" s="228" t="s">
        <v>172</v>
      </c>
      <c r="G157" s="225"/>
      <c r="H157" s="229">
        <v>3.226</v>
      </c>
      <c r="I157" s="230"/>
      <c r="J157" s="225"/>
      <c r="K157" s="225"/>
      <c r="L157" s="231"/>
      <c r="M157" s="232"/>
      <c r="N157" s="233"/>
      <c r="O157" s="233"/>
      <c r="P157" s="233"/>
      <c r="Q157" s="233"/>
      <c r="R157" s="233"/>
      <c r="S157" s="233"/>
      <c r="T157" s="23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5" t="s">
        <v>140</v>
      </c>
      <c r="AU157" s="235" t="s">
        <v>84</v>
      </c>
      <c r="AV157" s="13" t="s">
        <v>84</v>
      </c>
      <c r="AW157" s="13" t="s">
        <v>4</v>
      </c>
      <c r="AX157" s="13" t="s">
        <v>82</v>
      </c>
      <c r="AY157" s="235" t="s">
        <v>131</v>
      </c>
    </row>
    <row r="158" s="12" customFormat="1" ht="22.8" customHeight="1">
      <c r="A158" s="12"/>
      <c r="B158" s="195"/>
      <c r="C158" s="196"/>
      <c r="D158" s="197" t="s">
        <v>76</v>
      </c>
      <c r="E158" s="209" t="s">
        <v>138</v>
      </c>
      <c r="F158" s="209" t="s">
        <v>173</v>
      </c>
      <c r="G158" s="196"/>
      <c r="H158" s="196"/>
      <c r="I158" s="199"/>
      <c r="J158" s="210">
        <f>BK158</f>
        <v>0</v>
      </c>
      <c r="K158" s="196"/>
      <c r="L158" s="201"/>
      <c r="M158" s="202"/>
      <c r="N158" s="203"/>
      <c r="O158" s="203"/>
      <c r="P158" s="204">
        <f>SUM(P159:P162)</f>
        <v>0</v>
      </c>
      <c r="Q158" s="203"/>
      <c r="R158" s="204">
        <f>SUM(R159:R162)</f>
        <v>0</v>
      </c>
      <c r="S158" s="203"/>
      <c r="T158" s="205">
        <f>SUM(T159:T162)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06" t="s">
        <v>82</v>
      </c>
      <c r="AT158" s="207" t="s">
        <v>76</v>
      </c>
      <c r="AU158" s="207" t="s">
        <v>82</v>
      </c>
      <c r="AY158" s="206" t="s">
        <v>131</v>
      </c>
      <c r="BK158" s="208">
        <f>SUM(BK159:BK162)</f>
        <v>0</v>
      </c>
    </row>
    <row r="159" s="2" customFormat="1" ht="16.5" customHeight="1">
      <c r="A159" s="38"/>
      <c r="B159" s="39"/>
      <c r="C159" s="211" t="s">
        <v>170</v>
      </c>
      <c r="D159" s="211" t="s">
        <v>133</v>
      </c>
      <c r="E159" s="212" t="s">
        <v>174</v>
      </c>
      <c r="F159" s="213" t="s">
        <v>175</v>
      </c>
      <c r="G159" s="214" t="s">
        <v>136</v>
      </c>
      <c r="H159" s="215">
        <v>0.57499999999999996</v>
      </c>
      <c r="I159" s="216"/>
      <c r="J159" s="217">
        <f>ROUND(I159*H159,2)</f>
        <v>0</v>
      </c>
      <c r="K159" s="213" t="s">
        <v>137</v>
      </c>
      <c r="L159" s="44"/>
      <c r="M159" s="218" t="s">
        <v>1</v>
      </c>
      <c r="N159" s="219" t="s">
        <v>42</v>
      </c>
      <c r="O159" s="91"/>
      <c r="P159" s="220">
        <f>O159*H159</f>
        <v>0</v>
      </c>
      <c r="Q159" s="220">
        <v>0</v>
      </c>
      <c r="R159" s="220">
        <f>Q159*H159</f>
        <v>0</v>
      </c>
      <c r="S159" s="220">
        <v>0</v>
      </c>
      <c r="T159" s="221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22" t="s">
        <v>138</v>
      </c>
      <c r="AT159" s="222" t="s">
        <v>133</v>
      </c>
      <c r="AU159" s="222" t="s">
        <v>84</v>
      </c>
      <c r="AY159" s="17" t="s">
        <v>131</v>
      </c>
      <c r="BE159" s="223">
        <f>IF(N159="základní",J159,0)</f>
        <v>0</v>
      </c>
      <c r="BF159" s="223">
        <f>IF(N159="snížená",J159,0)</f>
        <v>0</v>
      </c>
      <c r="BG159" s="223">
        <f>IF(N159="zákl. přenesená",J159,0)</f>
        <v>0</v>
      </c>
      <c r="BH159" s="223">
        <f>IF(N159="sníž. přenesená",J159,0)</f>
        <v>0</v>
      </c>
      <c r="BI159" s="223">
        <f>IF(N159="nulová",J159,0)</f>
        <v>0</v>
      </c>
      <c r="BJ159" s="17" t="s">
        <v>82</v>
      </c>
      <c r="BK159" s="223">
        <f>ROUND(I159*H159,2)</f>
        <v>0</v>
      </c>
      <c r="BL159" s="17" t="s">
        <v>138</v>
      </c>
      <c r="BM159" s="222" t="s">
        <v>176</v>
      </c>
    </row>
    <row r="160" s="13" customFormat="1">
      <c r="A160" s="13"/>
      <c r="B160" s="224"/>
      <c r="C160" s="225"/>
      <c r="D160" s="226" t="s">
        <v>140</v>
      </c>
      <c r="E160" s="227" t="s">
        <v>1</v>
      </c>
      <c r="F160" s="228" t="s">
        <v>177</v>
      </c>
      <c r="G160" s="225"/>
      <c r="H160" s="229">
        <v>0.22500000000000001</v>
      </c>
      <c r="I160" s="230"/>
      <c r="J160" s="225"/>
      <c r="K160" s="225"/>
      <c r="L160" s="231"/>
      <c r="M160" s="232"/>
      <c r="N160" s="233"/>
      <c r="O160" s="233"/>
      <c r="P160" s="233"/>
      <c r="Q160" s="233"/>
      <c r="R160" s="233"/>
      <c r="S160" s="233"/>
      <c r="T160" s="23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5" t="s">
        <v>140</v>
      </c>
      <c r="AU160" s="235" t="s">
        <v>84</v>
      </c>
      <c r="AV160" s="13" t="s">
        <v>84</v>
      </c>
      <c r="AW160" s="13" t="s">
        <v>34</v>
      </c>
      <c r="AX160" s="13" t="s">
        <v>77</v>
      </c>
      <c r="AY160" s="235" t="s">
        <v>131</v>
      </c>
    </row>
    <row r="161" s="13" customFormat="1">
      <c r="A161" s="13"/>
      <c r="B161" s="224"/>
      <c r="C161" s="225"/>
      <c r="D161" s="226" t="s">
        <v>140</v>
      </c>
      <c r="E161" s="227" t="s">
        <v>1</v>
      </c>
      <c r="F161" s="228" t="s">
        <v>178</v>
      </c>
      <c r="G161" s="225"/>
      <c r="H161" s="229">
        <v>0.34999999999999998</v>
      </c>
      <c r="I161" s="230"/>
      <c r="J161" s="225"/>
      <c r="K161" s="225"/>
      <c r="L161" s="231"/>
      <c r="M161" s="232"/>
      <c r="N161" s="233"/>
      <c r="O161" s="233"/>
      <c r="P161" s="233"/>
      <c r="Q161" s="233"/>
      <c r="R161" s="233"/>
      <c r="S161" s="233"/>
      <c r="T161" s="23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5" t="s">
        <v>140</v>
      </c>
      <c r="AU161" s="235" t="s">
        <v>84</v>
      </c>
      <c r="AV161" s="13" t="s">
        <v>84</v>
      </c>
      <c r="AW161" s="13" t="s">
        <v>34</v>
      </c>
      <c r="AX161" s="13" t="s">
        <v>77</v>
      </c>
      <c r="AY161" s="235" t="s">
        <v>131</v>
      </c>
    </row>
    <row r="162" s="14" customFormat="1">
      <c r="A162" s="14"/>
      <c r="B162" s="236"/>
      <c r="C162" s="237"/>
      <c r="D162" s="226" t="s">
        <v>140</v>
      </c>
      <c r="E162" s="238" t="s">
        <v>1</v>
      </c>
      <c r="F162" s="239" t="s">
        <v>143</v>
      </c>
      <c r="G162" s="237"/>
      <c r="H162" s="240">
        <v>0.57499999999999996</v>
      </c>
      <c r="I162" s="241"/>
      <c r="J162" s="237"/>
      <c r="K162" s="237"/>
      <c r="L162" s="242"/>
      <c r="M162" s="243"/>
      <c r="N162" s="244"/>
      <c r="O162" s="244"/>
      <c r="P162" s="244"/>
      <c r="Q162" s="244"/>
      <c r="R162" s="244"/>
      <c r="S162" s="244"/>
      <c r="T162" s="245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46" t="s">
        <v>140</v>
      </c>
      <c r="AU162" s="246" t="s">
        <v>84</v>
      </c>
      <c r="AV162" s="14" t="s">
        <v>138</v>
      </c>
      <c r="AW162" s="14" t="s">
        <v>34</v>
      </c>
      <c r="AX162" s="14" t="s">
        <v>82</v>
      </c>
      <c r="AY162" s="246" t="s">
        <v>131</v>
      </c>
    </row>
    <row r="163" s="12" customFormat="1" ht="22.8" customHeight="1">
      <c r="A163" s="12"/>
      <c r="B163" s="195"/>
      <c r="C163" s="196"/>
      <c r="D163" s="197" t="s">
        <v>76</v>
      </c>
      <c r="E163" s="209" t="s">
        <v>160</v>
      </c>
      <c r="F163" s="209" t="s">
        <v>179</v>
      </c>
      <c r="G163" s="196"/>
      <c r="H163" s="196"/>
      <c r="I163" s="199"/>
      <c r="J163" s="210">
        <f>BK163</f>
        <v>0</v>
      </c>
      <c r="K163" s="196"/>
      <c r="L163" s="201"/>
      <c r="M163" s="202"/>
      <c r="N163" s="203"/>
      <c r="O163" s="203"/>
      <c r="P163" s="204">
        <f>SUM(P164:P190)</f>
        <v>0</v>
      </c>
      <c r="Q163" s="203"/>
      <c r="R163" s="204">
        <f>SUM(R164:R190)</f>
        <v>8.6594850699999988</v>
      </c>
      <c r="S163" s="203"/>
      <c r="T163" s="205">
        <f>SUM(T164:T190)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6" t="s">
        <v>82</v>
      </c>
      <c r="AT163" s="207" t="s">
        <v>76</v>
      </c>
      <c r="AU163" s="207" t="s">
        <v>82</v>
      </c>
      <c r="AY163" s="206" t="s">
        <v>131</v>
      </c>
      <c r="BK163" s="208">
        <f>SUM(BK164:BK190)</f>
        <v>0</v>
      </c>
    </row>
    <row r="164" s="2" customFormat="1" ht="37.8" customHeight="1">
      <c r="A164" s="38"/>
      <c r="B164" s="39"/>
      <c r="C164" s="211" t="s">
        <v>180</v>
      </c>
      <c r="D164" s="211" t="s">
        <v>133</v>
      </c>
      <c r="E164" s="212" t="s">
        <v>181</v>
      </c>
      <c r="F164" s="213" t="s">
        <v>182</v>
      </c>
      <c r="G164" s="214" t="s">
        <v>183</v>
      </c>
      <c r="H164" s="215">
        <v>2.7000000000000002</v>
      </c>
      <c r="I164" s="216"/>
      <c r="J164" s="217">
        <f>ROUND(I164*H164,2)</f>
        <v>0</v>
      </c>
      <c r="K164" s="213" t="s">
        <v>137</v>
      </c>
      <c r="L164" s="44"/>
      <c r="M164" s="218" t="s">
        <v>1</v>
      </c>
      <c r="N164" s="219" t="s">
        <v>42</v>
      </c>
      <c r="O164" s="91"/>
      <c r="P164" s="220">
        <f>O164*H164</f>
        <v>0</v>
      </c>
      <c r="Q164" s="220">
        <v>0.0057099999999999998</v>
      </c>
      <c r="R164" s="220">
        <f>Q164*H164</f>
        <v>0.015417</v>
      </c>
      <c r="S164" s="220">
        <v>0</v>
      </c>
      <c r="T164" s="221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22" t="s">
        <v>138</v>
      </c>
      <c r="AT164" s="222" t="s">
        <v>133</v>
      </c>
      <c r="AU164" s="222" t="s">
        <v>84</v>
      </c>
      <c r="AY164" s="17" t="s">
        <v>131</v>
      </c>
      <c r="BE164" s="223">
        <f>IF(N164="základní",J164,0)</f>
        <v>0</v>
      </c>
      <c r="BF164" s="223">
        <f>IF(N164="snížená",J164,0)</f>
        <v>0</v>
      </c>
      <c r="BG164" s="223">
        <f>IF(N164="zákl. přenesená",J164,0)</f>
        <v>0</v>
      </c>
      <c r="BH164" s="223">
        <f>IF(N164="sníž. přenesená",J164,0)</f>
        <v>0</v>
      </c>
      <c r="BI164" s="223">
        <f>IF(N164="nulová",J164,0)</f>
        <v>0</v>
      </c>
      <c r="BJ164" s="17" t="s">
        <v>82</v>
      </c>
      <c r="BK164" s="223">
        <f>ROUND(I164*H164,2)</f>
        <v>0</v>
      </c>
      <c r="BL164" s="17" t="s">
        <v>138</v>
      </c>
      <c r="BM164" s="222" t="s">
        <v>184</v>
      </c>
    </row>
    <row r="165" s="13" customFormat="1">
      <c r="A165" s="13"/>
      <c r="B165" s="224"/>
      <c r="C165" s="225"/>
      <c r="D165" s="226" t="s">
        <v>140</v>
      </c>
      <c r="E165" s="227" t="s">
        <v>1</v>
      </c>
      <c r="F165" s="228" t="s">
        <v>185</v>
      </c>
      <c r="G165" s="225"/>
      <c r="H165" s="229">
        <v>2.7000000000000002</v>
      </c>
      <c r="I165" s="230"/>
      <c r="J165" s="225"/>
      <c r="K165" s="225"/>
      <c r="L165" s="231"/>
      <c r="M165" s="232"/>
      <c r="N165" s="233"/>
      <c r="O165" s="233"/>
      <c r="P165" s="233"/>
      <c r="Q165" s="233"/>
      <c r="R165" s="233"/>
      <c r="S165" s="233"/>
      <c r="T165" s="23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5" t="s">
        <v>140</v>
      </c>
      <c r="AU165" s="235" t="s">
        <v>84</v>
      </c>
      <c r="AV165" s="13" t="s">
        <v>84</v>
      </c>
      <c r="AW165" s="13" t="s">
        <v>34</v>
      </c>
      <c r="AX165" s="13" t="s">
        <v>82</v>
      </c>
      <c r="AY165" s="235" t="s">
        <v>131</v>
      </c>
    </row>
    <row r="166" s="2" customFormat="1" ht="24.15" customHeight="1">
      <c r="A166" s="38"/>
      <c r="B166" s="39"/>
      <c r="C166" s="211" t="s">
        <v>186</v>
      </c>
      <c r="D166" s="211" t="s">
        <v>133</v>
      </c>
      <c r="E166" s="212" t="s">
        <v>187</v>
      </c>
      <c r="F166" s="213" t="s">
        <v>188</v>
      </c>
      <c r="G166" s="214" t="s">
        <v>183</v>
      </c>
      <c r="H166" s="215">
        <v>82.427000000000007</v>
      </c>
      <c r="I166" s="216"/>
      <c r="J166" s="217">
        <f>ROUND(I166*H166,2)</f>
        <v>0</v>
      </c>
      <c r="K166" s="213" t="s">
        <v>137</v>
      </c>
      <c r="L166" s="44"/>
      <c r="M166" s="218" t="s">
        <v>1</v>
      </c>
      <c r="N166" s="219" t="s">
        <v>42</v>
      </c>
      <c r="O166" s="91"/>
      <c r="P166" s="220">
        <f>O166*H166</f>
        <v>0</v>
      </c>
      <c r="Q166" s="220">
        <v>0.020480000000000002</v>
      </c>
      <c r="R166" s="220">
        <f>Q166*H166</f>
        <v>1.6881049600000002</v>
      </c>
      <c r="S166" s="220">
        <v>0</v>
      </c>
      <c r="T166" s="221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22" t="s">
        <v>138</v>
      </c>
      <c r="AT166" s="222" t="s">
        <v>133</v>
      </c>
      <c r="AU166" s="222" t="s">
        <v>84</v>
      </c>
      <c r="AY166" s="17" t="s">
        <v>131</v>
      </c>
      <c r="BE166" s="223">
        <f>IF(N166="základní",J166,0)</f>
        <v>0</v>
      </c>
      <c r="BF166" s="223">
        <f>IF(N166="snížená",J166,0)</f>
        <v>0</v>
      </c>
      <c r="BG166" s="223">
        <f>IF(N166="zákl. přenesená",J166,0)</f>
        <v>0</v>
      </c>
      <c r="BH166" s="223">
        <f>IF(N166="sníž. přenesená",J166,0)</f>
        <v>0</v>
      </c>
      <c r="BI166" s="223">
        <f>IF(N166="nulová",J166,0)</f>
        <v>0</v>
      </c>
      <c r="BJ166" s="17" t="s">
        <v>82</v>
      </c>
      <c r="BK166" s="223">
        <f>ROUND(I166*H166,2)</f>
        <v>0</v>
      </c>
      <c r="BL166" s="17" t="s">
        <v>138</v>
      </c>
      <c r="BM166" s="222" t="s">
        <v>189</v>
      </c>
    </row>
    <row r="167" s="13" customFormat="1">
      <c r="A167" s="13"/>
      <c r="B167" s="224"/>
      <c r="C167" s="225"/>
      <c r="D167" s="226" t="s">
        <v>140</v>
      </c>
      <c r="E167" s="227" t="s">
        <v>1</v>
      </c>
      <c r="F167" s="228" t="s">
        <v>190</v>
      </c>
      <c r="G167" s="225"/>
      <c r="H167" s="229">
        <v>33.595999999999997</v>
      </c>
      <c r="I167" s="230"/>
      <c r="J167" s="225"/>
      <c r="K167" s="225"/>
      <c r="L167" s="231"/>
      <c r="M167" s="232"/>
      <c r="N167" s="233"/>
      <c r="O167" s="233"/>
      <c r="P167" s="233"/>
      <c r="Q167" s="233"/>
      <c r="R167" s="233"/>
      <c r="S167" s="233"/>
      <c r="T167" s="23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5" t="s">
        <v>140</v>
      </c>
      <c r="AU167" s="235" t="s">
        <v>84</v>
      </c>
      <c r="AV167" s="13" t="s">
        <v>84</v>
      </c>
      <c r="AW167" s="13" t="s">
        <v>34</v>
      </c>
      <c r="AX167" s="13" t="s">
        <v>77</v>
      </c>
      <c r="AY167" s="235" t="s">
        <v>131</v>
      </c>
    </row>
    <row r="168" s="13" customFormat="1">
      <c r="A168" s="13"/>
      <c r="B168" s="224"/>
      <c r="C168" s="225"/>
      <c r="D168" s="226" t="s">
        <v>140</v>
      </c>
      <c r="E168" s="227" t="s">
        <v>1</v>
      </c>
      <c r="F168" s="228" t="s">
        <v>191</v>
      </c>
      <c r="G168" s="225"/>
      <c r="H168" s="229">
        <v>35.942999999999998</v>
      </c>
      <c r="I168" s="230"/>
      <c r="J168" s="225"/>
      <c r="K168" s="225"/>
      <c r="L168" s="231"/>
      <c r="M168" s="232"/>
      <c r="N168" s="233"/>
      <c r="O168" s="233"/>
      <c r="P168" s="233"/>
      <c r="Q168" s="233"/>
      <c r="R168" s="233"/>
      <c r="S168" s="233"/>
      <c r="T168" s="234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5" t="s">
        <v>140</v>
      </c>
      <c r="AU168" s="235" t="s">
        <v>84</v>
      </c>
      <c r="AV168" s="13" t="s">
        <v>84</v>
      </c>
      <c r="AW168" s="13" t="s">
        <v>34</v>
      </c>
      <c r="AX168" s="13" t="s">
        <v>77</v>
      </c>
      <c r="AY168" s="235" t="s">
        <v>131</v>
      </c>
    </row>
    <row r="169" s="13" customFormat="1">
      <c r="A169" s="13"/>
      <c r="B169" s="224"/>
      <c r="C169" s="225"/>
      <c r="D169" s="226" t="s">
        <v>140</v>
      </c>
      <c r="E169" s="227" t="s">
        <v>1</v>
      </c>
      <c r="F169" s="228" t="s">
        <v>192</v>
      </c>
      <c r="G169" s="225"/>
      <c r="H169" s="229">
        <v>12.888</v>
      </c>
      <c r="I169" s="230"/>
      <c r="J169" s="225"/>
      <c r="K169" s="225"/>
      <c r="L169" s="231"/>
      <c r="M169" s="232"/>
      <c r="N169" s="233"/>
      <c r="O169" s="233"/>
      <c r="P169" s="233"/>
      <c r="Q169" s="233"/>
      <c r="R169" s="233"/>
      <c r="S169" s="233"/>
      <c r="T169" s="234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5" t="s">
        <v>140</v>
      </c>
      <c r="AU169" s="235" t="s">
        <v>84</v>
      </c>
      <c r="AV169" s="13" t="s">
        <v>84</v>
      </c>
      <c r="AW169" s="13" t="s">
        <v>34</v>
      </c>
      <c r="AX169" s="13" t="s">
        <v>77</v>
      </c>
      <c r="AY169" s="235" t="s">
        <v>131</v>
      </c>
    </row>
    <row r="170" s="14" customFormat="1">
      <c r="A170" s="14"/>
      <c r="B170" s="236"/>
      <c r="C170" s="237"/>
      <c r="D170" s="226" t="s">
        <v>140</v>
      </c>
      <c r="E170" s="238" t="s">
        <v>1</v>
      </c>
      <c r="F170" s="239" t="s">
        <v>143</v>
      </c>
      <c r="G170" s="237"/>
      <c r="H170" s="240">
        <v>82.426999999999992</v>
      </c>
      <c r="I170" s="241"/>
      <c r="J170" s="237"/>
      <c r="K170" s="237"/>
      <c r="L170" s="242"/>
      <c r="M170" s="243"/>
      <c r="N170" s="244"/>
      <c r="O170" s="244"/>
      <c r="P170" s="244"/>
      <c r="Q170" s="244"/>
      <c r="R170" s="244"/>
      <c r="S170" s="244"/>
      <c r="T170" s="245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6" t="s">
        <v>140</v>
      </c>
      <c r="AU170" s="246" t="s">
        <v>84</v>
      </c>
      <c r="AV170" s="14" t="s">
        <v>138</v>
      </c>
      <c r="AW170" s="14" t="s">
        <v>34</v>
      </c>
      <c r="AX170" s="14" t="s">
        <v>82</v>
      </c>
      <c r="AY170" s="246" t="s">
        <v>131</v>
      </c>
    </row>
    <row r="171" s="2" customFormat="1" ht="24.15" customHeight="1">
      <c r="A171" s="38"/>
      <c r="B171" s="39"/>
      <c r="C171" s="211" t="s">
        <v>193</v>
      </c>
      <c r="D171" s="211" t="s">
        <v>133</v>
      </c>
      <c r="E171" s="212" t="s">
        <v>194</v>
      </c>
      <c r="F171" s="213" t="s">
        <v>195</v>
      </c>
      <c r="G171" s="214" t="s">
        <v>183</v>
      </c>
      <c r="H171" s="215">
        <v>4.3949999999999996</v>
      </c>
      <c r="I171" s="216"/>
      <c r="J171" s="217">
        <f>ROUND(I171*H171,2)</f>
        <v>0</v>
      </c>
      <c r="K171" s="213" t="s">
        <v>137</v>
      </c>
      <c r="L171" s="44"/>
      <c r="M171" s="218" t="s">
        <v>1</v>
      </c>
      <c r="N171" s="219" t="s">
        <v>42</v>
      </c>
      <c r="O171" s="91"/>
      <c r="P171" s="220">
        <f>O171*H171</f>
        <v>0</v>
      </c>
      <c r="Q171" s="220">
        <v>0.041200000000000001</v>
      </c>
      <c r="R171" s="220">
        <f>Q171*H171</f>
        <v>0.18107399999999999</v>
      </c>
      <c r="S171" s="220">
        <v>0</v>
      </c>
      <c r="T171" s="221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22" t="s">
        <v>138</v>
      </c>
      <c r="AT171" s="222" t="s">
        <v>133</v>
      </c>
      <c r="AU171" s="222" t="s">
        <v>84</v>
      </c>
      <c r="AY171" s="17" t="s">
        <v>131</v>
      </c>
      <c r="BE171" s="223">
        <f>IF(N171="základní",J171,0)</f>
        <v>0</v>
      </c>
      <c r="BF171" s="223">
        <f>IF(N171="snížená",J171,0)</f>
        <v>0</v>
      </c>
      <c r="BG171" s="223">
        <f>IF(N171="zákl. přenesená",J171,0)</f>
        <v>0</v>
      </c>
      <c r="BH171" s="223">
        <f>IF(N171="sníž. přenesená",J171,0)</f>
        <v>0</v>
      </c>
      <c r="BI171" s="223">
        <f>IF(N171="nulová",J171,0)</f>
        <v>0</v>
      </c>
      <c r="BJ171" s="17" t="s">
        <v>82</v>
      </c>
      <c r="BK171" s="223">
        <f>ROUND(I171*H171,2)</f>
        <v>0</v>
      </c>
      <c r="BL171" s="17" t="s">
        <v>138</v>
      </c>
      <c r="BM171" s="222" t="s">
        <v>196</v>
      </c>
    </row>
    <row r="172" s="13" customFormat="1">
      <c r="A172" s="13"/>
      <c r="B172" s="224"/>
      <c r="C172" s="225"/>
      <c r="D172" s="226" t="s">
        <v>140</v>
      </c>
      <c r="E172" s="227" t="s">
        <v>1</v>
      </c>
      <c r="F172" s="228" t="s">
        <v>197</v>
      </c>
      <c r="G172" s="225"/>
      <c r="H172" s="229">
        <v>4.3949999999999996</v>
      </c>
      <c r="I172" s="230"/>
      <c r="J172" s="225"/>
      <c r="K172" s="225"/>
      <c r="L172" s="231"/>
      <c r="M172" s="232"/>
      <c r="N172" s="233"/>
      <c r="O172" s="233"/>
      <c r="P172" s="233"/>
      <c r="Q172" s="233"/>
      <c r="R172" s="233"/>
      <c r="S172" s="233"/>
      <c r="T172" s="23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5" t="s">
        <v>140</v>
      </c>
      <c r="AU172" s="235" t="s">
        <v>84</v>
      </c>
      <c r="AV172" s="13" t="s">
        <v>84</v>
      </c>
      <c r="AW172" s="13" t="s">
        <v>34</v>
      </c>
      <c r="AX172" s="13" t="s">
        <v>82</v>
      </c>
      <c r="AY172" s="235" t="s">
        <v>131</v>
      </c>
    </row>
    <row r="173" s="2" customFormat="1" ht="24.15" customHeight="1">
      <c r="A173" s="38"/>
      <c r="B173" s="39"/>
      <c r="C173" s="211" t="s">
        <v>8</v>
      </c>
      <c r="D173" s="211" t="s">
        <v>133</v>
      </c>
      <c r="E173" s="212" t="s">
        <v>198</v>
      </c>
      <c r="F173" s="213" t="s">
        <v>199</v>
      </c>
      <c r="G173" s="214" t="s">
        <v>183</v>
      </c>
      <c r="H173" s="215">
        <v>19.600000000000001</v>
      </c>
      <c r="I173" s="216"/>
      <c r="J173" s="217">
        <f>ROUND(I173*H173,2)</f>
        <v>0</v>
      </c>
      <c r="K173" s="213" t="s">
        <v>137</v>
      </c>
      <c r="L173" s="44"/>
      <c r="M173" s="218" t="s">
        <v>1</v>
      </c>
      <c r="N173" s="219" t="s">
        <v>42</v>
      </c>
      <c r="O173" s="91"/>
      <c r="P173" s="220">
        <f>O173*H173</f>
        <v>0</v>
      </c>
      <c r="Q173" s="220">
        <v>0.034680000000000002</v>
      </c>
      <c r="R173" s="220">
        <f>Q173*H173</f>
        <v>0.67972800000000011</v>
      </c>
      <c r="S173" s="220">
        <v>0</v>
      </c>
      <c r="T173" s="221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22" t="s">
        <v>138</v>
      </c>
      <c r="AT173" s="222" t="s">
        <v>133</v>
      </c>
      <c r="AU173" s="222" t="s">
        <v>84</v>
      </c>
      <c r="AY173" s="17" t="s">
        <v>131</v>
      </c>
      <c r="BE173" s="223">
        <f>IF(N173="základní",J173,0)</f>
        <v>0</v>
      </c>
      <c r="BF173" s="223">
        <f>IF(N173="snížená",J173,0)</f>
        <v>0</v>
      </c>
      <c r="BG173" s="223">
        <f>IF(N173="zákl. přenesená",J173,0)</f>
        <v>0</v>
      </c>
      <c r="BH173" s="223">
        <f>IF(N173="sníž. přenesená",J173,0)</f>
        <v>0</v>
      </c>
      <c r="BI173" s="223">
        <f>IF(N173="nulová",J173,0)</f>
        <v>0</v>
      </c>
      <c r="BJ173" s="17" t="s">
        <v>82</v>
      </c>
      <c r="BK173" s="223">
        <f>ROUND(I173*H173,2)</f>
        <v>0</v>
      </c>
      <c r="BL173" s="17" t="s">
        <v>138</v>
      </c>
      <c r="BM173" s="222" t="s">
        <v>200</v>
      </c>
    </row>
    <row r="174" s="13" customFormat="1">
      <c r="A174" s="13"/>
      <c r="B174" s="224"/>
      <c r="C174" s="225"/>
      <c r="D174" s="226" t="s">
        <v>140</v>
      </c>
      <c r="E174" s="227" t="s">
        <v>1</v>
      </c>
      <c r="F174" s="228" t="s">
        <v>201</v>
      </c>
      <c r="G174" s="225"/>
      <c r="H174" s="229">
        <v>19.600000000000001</v>
      </c>
      <c r="I174" s="230"/>
      <c r="J174" s="225"/>
      <c r="K174" s="225"/>
      <c r="L174" s="231"/>
      <c r="M174" s="232"/>
      <c r="N174" s="233"/>
      <c r="O174" s="233"/>
      <c r="P174" s="233"/>
      <c r="Q174" s="233"/>
      <c r="R174" s="233"/>
      <c r="S174" s="233"/>
      <c r="T174" s="23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5" t="s">
        <v>140</v>
      </c>
      <c r="AU174" s="235" t="s">
        <v>84</v>
      </c>
      <c r="AV174" s="13" t="s">
        <v>84</v>
      </c>
      <c r="AW174" s="13" t="s">
        <v>34</v>
      </c>
      <c r="AX174" s="13" t="s">
        <v>82</v>
      </c>
      <c r="AY174" s="235" t="s">
        <v>131</v>
      </c>
    </row>
    <row r="175" s="2" customFormat="1" ht="37.8" customHeight="1">
      <c r="A175" s="38"/>
      <c r="B175" s="39"/>
      <c r="C175" s="211" t="s">
        <v>202</v>
      </c>
      <c r="D175" s="211" t="s">
        <v>133</v>
      </c>
      <c r="E175" s="212" t="s">
        <v>203</v>
      </c>
      <c r="F175" s="213" t="s">
        <v>204</v>
      </c>
      <c r="G175" s="214" t="s">
        <v>183</v>
      </c>
      <c r="H175" s="215">
        <v>45.630000000000003</v>
      </c>
      <c r="I175" s="216"/>
      <c r="J175" s="217">
        <f>ROUND(I175*H175,2)</f>
        <v>0</v>
      </c>
      <c r="K175" s="213" t="s">
        <v>137</v>
      </c>
      <c r="L175" s="44"/>
      <c r="M175" s="218" t="s">
        <v>1</v>
      </c>
      <c r="N175" s="219" t="s">
        <v>42</v>
      </c>
      <c r="O175" s="91"/>
      <c r="P175" s="220">
        <f>O175*H175</f>
        <v>0</v>
      </c>
      <c r="Q175" s="220">
        <v>0.0057099999999999998</v>
      </c>
      <c r="R175" s="220">
        <f>Q175*H175</f>
        <v>0.26054729999999998</v>
      </c>
      <c r="S175" s="220">
        <v>0</v>
      </c>
      <c r="T175" s="221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22" t="s">
        <v>138</v>
      </c>
      <c r="AT175" s="222" t="s">
        <v>133</v>
      </c>
      <c r="AU175" s="222" t="s">
        <v>84</v>
      </c>
      <c r="AY175" s="17" t="s">
        <v>131</v>
      </c>
      <c r="BE175" s="223">
        <f>IF(N175="základní",J175,0)</f>
        <v>0</v>
      </c>
      <c r="BF175" s="223">
        <f>IF(N175="snížená",J175,0)</f>
        <v>0</v>
      </c>
      <c r="BG175" s="223">
        <f>IF(N175="zákl. přenesená",J175,0)</f>
        <v>0</v>
      </c>
      <c r="BH175" s="223">
        <f>IF(N175="sníž. přenesená",J175,0)</f>
        <v>0</v>
      </c>
      <c r="BI175" s="223">
        <f>IF(N175="nulová",J175,0)</f>
        <v>0</v>
      </c>
      <c r="BJ175" s="17" t="s">
        <v>82</v>
      </c>
      <c r="BK175" s="223">
        <f>ROUND(I175*H175,2)</f>
        <v>0</v>
      </c>
      <c r="BL175" s="17" t="s">
        <v>138</v>
      </c>
      <c r="BM175" s="222" t="s">
        <v>205</v>
      </c>
    </row>
    <row r="176" s="13" customFormat="1">
      <c r="A176" s="13"/>
      <c r="B176" s="224"/>
      <c r="C176" s="225"/>
      <c r="D176" s="226" t="s">
        <v>140</v>
      </c>
      <c r="E176" s="227" t="s">
        <v>1</v>
      </c>
      <c r="F176" s="228" t="s">
        <v>206</v>
      </c>
      <c r="G176" s="225"/>
      <c r="H176" s="229">
        <v>19</v>
      </c>
      <c r="I176" s="230"/>
      <c r="J176" s="225"/>
      <c r="K176" s="225"/>
      <c r="L176" s="231"/>
      <c r="M176" s="232"/>
      <c r="N176" s="233"/>
      <c r="O176" s="233"/>
      <c r="P176" s="233"/>
      <c r="Q176" s="233"/>
      <c r="R176" s="233"/>
      <c r="S176" s="233"/>
      <c r="T176" s="234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5" t="s">
        <v>140</v>
      </c>
      <c r="AU176" s="235" t="s">
        <v>84</v>
      </c>
      <c r="AV176" s="13" t="s">
        <v>84</v>
      </c>
      <c r="AW176" s="13" t="s">
        <v>34</v>
      </c>
      <c r="AX176" s="13" t="s">
        <v>77</v>
      </c>
      <c r="AY176" s="235" t="s">
        <v>131</v>
      </c>
    </row>
    <row r="177" s="13" customFormat="1">
      <c r="A177" s="13"/>
      <c r="B177" s="224"/>
      <c r="C177" s="225"/>
      <c r="D177" s="226" t="s">
        <v>140</v>
      </c>
      <c r="E177" s="227" t="s">
        <v>1</v>
      </c>
      <c r="F177" s="228" t="s">
        <v>207</v>
      </c>
      <c r="G177" s="225"/>
      <c r="H177" s="229">
        <v>19.93</v>
      </c>
      <c r="I177" s="230"/>
      <c r="J177" s="225"/>
      <c r="K177" s="225"/>
      <c r="L177" s="231"/>
      <c r="M177" s="232"/>
      <c r="N177" s="233"/>
      <c r="O177" s="233"/>
      <c r="P177" s="233"/>
      <c r="Q177" s="233"/>
      <c r="R177" s="233"/>
      <c r="S177" s="233"/>
      <c r="T177" s="234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5" t="s">
        <v>140</v>
      </c>
      <c r="AU177" s="235" t="s">
        <v>84</v>
      </c>
      <c r="AV177" s="13" t="s">
        <v>84</v>
      </c>
      <c r="AW177" s="13" t="s">
        <v>34</v>
      </c>
      <c r="AX177" s="13" t="s">
        <v>77</v>
      </c>
      <c r="AY177" s="235" t="s">
        <v>131</v>
      </c>
    </row>
    <row r="178" s="13" customFormat="1">
      <c r="A178" s="13"/>
      <c r="B178" s="224"/>
      <c r="C178" s="225"/>
      <c r="D178" s="226" t="s">
        <v>140</v>
      </c>
      <c r="E178" s="227" t="s">
        <v>1</v>
      </c>
      <c r="F178" s="228" t="s">
        <v>208</v>
      </c>
      <c r="G178" s="225"/>
      <c r="H178" s="229">
        <v>6.7000000000000002</v>
      </c>
      <c r="I178" s="230"/>
      <c r="J178" s="225"/>
      <c r="K178" s="225"/>
      <c r="L178" s="231"/>
      <c r="M178" s="232"/>
      <c r="N178" s="233"/>
      <c r="O178" s="233"/>
      <c r="P178" s="233"/>
      <c r="Q178" s="233"/>
      <c r="R178" s="233"/>
      <c r="S178" s="233"/>
      <c r="T178" s="234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5" t="s">
        <v>140</v>
      </c>
      <c r="AU178" s="235" t="s">
        <v>84</v>
      </c>
      <c r="AV178" s="13" t="s">
        <v>84</v>
      </c>
      <c r="AW178" s="13" t="s">
        <v>34</v>
      </c>
      <c r="AX178" s="13" t="s">
        <v>77</v>
      </c>
      <c r="AY178" s="235" t="s">
        <v>131</v>
      </c>
    </row>
    <row r="179" s="14" customFormat="1">
      <c r="A179" s="14"/>
      <c r="B179" s="236"/>
      <c r="C179" s="237"/>
      <c r="D179" s="226" t="s">
        <v>140</v>
      </c>
      <c r="E179" s="238" t="s">
        <v>1</v>
      </c>
      <c r="F179" s="239" t="s">
        <v>143</v>
      </c>
      <c r="G179" s="237"/>
      <c r="H179" s="240">
        <v>45.630000000000003</v>
      </c>
      <c r="I179" s="241"/>
      <c r="J179" s="237"/>
      <c r="K179" s="237"/>
      <c r="L179" s="242"/>
      <c r="M179" s="243"/>
      <c r="N179" s="244"/>
      <c r="O179" s="244"/>
      <c r="P179" s="244"/>
      <c r="Q179" s="244"/>
      <c r="R179" s="244"/>
      <c r="S179" s="244"/>
      <c r="T179" s="245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6" t="s">
        <v>140</v>
      </c>
      <c r="AU179" s="246" t="s">
        <v>84</v>
      </c>
      <c r="AV179" s="14" t="s">
        <v>138</v>
      </c>
      <c r="AW179" s="14" t="s">
        <v>34</v>
      </c>
      <c r="AX179" s="14" t="s">
        <v>82</v>
      </c>
      <c r="AY179" s="246" t="s">
        <v>131</v>
      </c>
    </row>
    <row r="180" s="2" customFormat="1" ht="24.15" customHeight="1">
      <c r="A180" s="38"/>
      <c r="B180" s="39"/>
      <c r="C180" s="211" t="s">
        <v>209</v>
      </c>
      <c r="D180" s="211" t="s">
        <v>133</v>
      </c>
      <c r="E180" s="212" t="s">
        <v>210</v>
      </c>
      <c r="F180" s="213" t="s">
        <v>211</v>
      </c>
      <c r="G180" s="214" t="s">
        <v>136</v>
      </c>
      <c r="H180" s="215">
        <v>0.86299999999999999</v>
      </c>
      <c r="I180" s="216"/>
      <c r="J180" s="217">
        <f>ROUND(I180*H180,2)</f>
        <v>0</v>
      </c>
      <c r="K180" s="213" t="s">
        <v>137</v>
      </c>
      <c r="L180" s="44"/>
      <c r="M180" s="218" t="s">
        <v>1</v>
      </c>
      <c r="N180" s="219" t="s">
        <v>42</v>
      </c>
      <c r="O180" s="91"/>
      <c r="P180" s="220">
        <f>O180*H180</f>
        <v>0</v>
      </c>
      <c r="Q180" s="220">
        <v>2.5018699999999998</v>
      </c>
      <c r="R180" s="220">
        <f>Q180*H180</f>
        <v>2.15911381</v>
      </c>
      <c r="S180" s="220">
        <v>0</v>
      </c>
      <c r="T180" s="221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22" t="s">
        <v>138</v>
      </c>
      <c r="AT180" s="222" t="s">
        <v>133</v>
      </c>
      <c r="AU180" s="222" t="s">
        <v>84</v>
      </c>
      <c r="AY180" s="17" t="s">
        <v>131</v>
      </c>
      <c r="BE180" s="223">
        <f>IF(N180="základní",J180,0)</f>
        <v>0</v>
      </c>
      <c r="BF180" s="223">
        <f>IF(N180="snížená",J180,0)</f>
        <v>0</v>
      </c>
      <c r="BG180" s="223">
        <f>IF(N180="zákl. přenesená",J180,0)</f>
        <v>0</v>
      </c>
      <c r="BH180" s="223">
        <f>IF(N180="sníž. přenesená",J180,0)</f>
        <v>0</v>
      </c>
      <c r="BI180" s="223">
        <f>IF(N180="nulová",J180,0)</f>
        <v>0</v>
      </c>
      <c r="BJ180" s="17" t="s">
        <v>82</v>
      </c>
      <c r="BK180" s="223">
        <f>ROUND(I180*H180,2)</f>
        <v>0</v>
      </c>
      <c r="BL180" s="17" t="s">
        <v>138</v>
      </c>
      <c r="BM180" s="222" t="s">
        <v>212</v>
      </c>
    </row>
    <row r="181" s="13" customFormat="1">
      <c r="A181" s="13"/>
      <c r="B181" s="224"/>
      <c r="C181" s="225"/>
      <c r="D181" s="226" t="s">
        <v>140</v>
      </c>
      <c r="E181" s="227" t="s">
        <v>1</v>
      </c>
      <c r="F181" s="228" t="s">
        <v>213</v>
      </c>
      <c r="G181" s="225"/>
      <c r="H181" s="229">
        <v>0.33800000000000002</v>
      </c>
      <c r="I181" s="230"/>
      <c r="J181" s="225"/>
      <c r="K181" s="225"/>
      <c r="L181" s="231"/>
      <c r="M181" s="232"/>
      <c r="N181" s="233"/>
      <c r="O181" s="233"/>
      <c r="P181" s="233"/>
      <c r="Q181" s="233"/>
      <c r="R181" s="233"/>
      <c r="S181" s="233"/>
      <c r="T181" s="23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5" t="s">
        <v>140</v>
      </c>
      <c r="AU181" s="235" t="s">
        <v>84</v>
      </c>
      <c r="AV181" s="13" t="s">
        <v>84</v>
      </c>
      <c r="AW181" s="13" t="s">
        <v>34</v>
      </c>
      <c r="AX181" s="13" t="s">
        <v>77</v>
      </c>
      <c r="AY181" s="235" t="s">
        <v>131</v>
      </c>
    </row>
    <row r="182" s="13" customFormat="1">
      <c r="A182" s="13"/>
      <c r="B182" s="224"/>
      <c r="C182" s="225"/>
      <c r="D182" s="226" t="s">
        <v>140</v>
      </c>
      <c r="E182" s="227" t="s">
        <v>1</v>
      </c>
      <c r="F182" s="228" t="s">
        <v>214</v>
      </c>
      <c r="G182" s="225"/>
      <c r="H182" s="229">
        <v>0.52500000000000002</v>
      </c>
      <c r="I182" s="230"/>
      <c r="J182" s="225"/>
      <c r="K182" s="225"/>
      <c r="L182" s="231"/>
      <c r="M182" s="232"/>
      <c r="N182" s="233"/>
      <c r="O182" s="233"/>
      <c r="P182" s="233"/>
      <c r="Q182" s="233"/>
      <c r="R182" s="233"/>
      <c r="S182" s="233"/>
      <c r="T182" s="23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5" t="s">
        <v>140</v>
      </c>
      <c r="AU182" s="235" t="s">
        <v>84</v>
      </c>
      <c r="AV182" s="13" t="s">
        <v>84</v>
      </c>
      <c r="AW182" s="13" t="s">
        <v>34</v>
      </c>
      <c r="AX182" s="13" t="s">
        <v>77</v>
      </c>
      <c r="AY182" s="235" t="s">
        <v>131</v>
      </c>
    </row>
    <row r="183" s="14" customFormat="1">
      <c r="A183" s="14"/>
      <c r="B183" s="236"/>
      <c r="C183" s="237"/>
      <c r="D183" s="226" t="s">
        <v>140</v>
      </c>
      <c r="E183" s="238" t="s">
        <v>1</v>
      </c>
      <c r="F183" s="239" t="s">
        <v>143</v>
      </c>
      <c r="G183" s="237"/>
      <c r="H183" s="240">
        <v>0.86299999999999999</v>
      </c>
      <c r="I183" s="241"/>
      <c r="J183" s="237"/>
      <c r="K183" s="237"/>
      <c r="L183" s="242"/>
      <c r="M183" s="243"/>
      <c r="N183" s="244"/>
      <c r="O183" s="244"/>
      <c r="P183" s="244"/>
      <c r="Q183" s="244"/>
      <c r="R183" s="244"/>
      <c r="S183" s="244"/>
      <c r="T183" s="245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46" t="s">
        <v>140</v>
      </c>
      <c r="AU183" s="246" t="s">
        <v>84</v>
      </c>
      <c r="AV183" s="14" t="s">
        <v>138</v>
      </c>
      <c r="AW183" s="14" t="s">
        <v>34</v>
      </c>
      <c r="AX183" s="14" t="s">
        <v>82</v>
      </c>
      <c r="AY183" s="246" t="s">
        <v>131</v>
      </c>
    </row>
    <row r="184" s="2" customFormat="1" ht="24.15" customHeight="1">
      <c r="A184" s="38"/>
      <c r="B184" s="39"/>
      <c r="C184" s="211" t="s">
        <v>215</v>
      </c>
      <c r="D184" s="211" t="s">
        <v>133</v>
      </c>
      <c r="E184" s="212" t="s">
        <v>216</v>
      </c>
      <c r="F184" s="213" t="s">
        <v>217</v>
      </c>
      <c r="G184" s="214" t="s">
        <v>136</v>
      </c>
      <c r="H184" s="215">
        <v>1.4379999999999999</v>
      </c>
      <c r="I184" s="216"/>
      <c r="J184" s="217">
        <f>ROUND(I184*H184,2)</f>
        <v>0</v>
      </c>
      <c r="K184" s="213" t="s">
        <v>137</v>
      </c>
      <c r="L184" s="44"/>
      <c r="M184" s="218" t="s">
        <v>1</v>
      </c>
      <c r="N184" s="219" t="s">
        <v>42</v>
      </c>
      <c r="O184" s="91"/>
      <c r="P184" s="220">
        <f>O184*H184</f>
        <v>0</v>
      </c>
      <c r="Q184" s="220">
        <v>2.1600000000000001</v>
      </c>
      <c r="R184" s="220">
        <f>Q184*H184</f>
        <v>3.10608</v>
      </c>
      <c r="S184" s="220">
        <v>0</v>
      </c>
      <c r="T184" s="221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22" t="s">
        <v>138</v>
      </c>
      <c r="AT184" s="222" t="s">
        <v>133</v>
      </c>
      <c r="AU184" s="222" t="s">
        <v>84</v>
      </c>
      <c r="AY184" s="17" t="s">
        <v>131</v>
      </c>
      <c r="BE184" s="223">
        <f>IF(N184="základní",J184,0)</f>
        <v>0</v>
      </c>
      <c r="BF184" s="223">
        <f>IF(N184="snížená",J184,0)</f>
        <v>0</v>
      </c>
      <c r="BG184" s="223">
        <f>IF(N184="zákl. přenesená",J184,0)</f>
        <v>0</v>
      </c>
      <c r="BH184" s="223">
        <f>IF(N184="sníž. přenesená",J184,0)</f>
        <v>0</v>
      </c>
      <c r="BI184" s="223">
        <f>IF(N184="nulová",J184,0)</f>
        <v>0</v>
      </c>
      <c r="BJ184" s="17" t="s">
        <v>82</v>
      </c>
      <c r="BK184" s="223">
        <f>ROUND(I184*H184,2)</f>
        <v>0</v>
      </c>
      <c r="BL184" s="17" t="s">
        <v>138</v>
      </c>
      <c r="BM184" s="222" t="s">
        <v>218</v>
      </c>
    </row>
    <row r="185" s="13" customFormat="1">
      <c r="A185" s="13"/>
      <c r="B185" s="224"/>
      <c r="C185" s="225"/>
      <c r="D185" s="226" t="s">
        <v>140</v>
      </c>
      <c r="E185" s="227" t="s">
        <v>1</v>
      </c>
      <c r="F185" s="228" t="s">
        <v>164</v>
      </c>
      <c r="G185" s="225"/>
      <c r="H185" s="229">
        <v>0.56299999999999994</v>
      </c>
      <c r="I185" s="230"/>
      <c r="J185" s="225"/>
      <c r="K185" s="225"/>
      <c r="L185" s="231"/>
      <c r="M185" s="232"/>
      <c r="N185" s="233"/>
      <c r="O185" s="233"/>
      <c r="P185" s="233"/>
      <c r="Q185" s="233"/>
      <c r="R185" s="233"/>
      <c r="S185" s="233"/>
      <c r="T185" s="234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5" t="s">
        <v>140</v>
      </c>
      <c r="AU185" s="235" t="s">
        <v>84</v>
      </c>
      <c r="AV185" s="13" t="s">
        <v>84</v>
      </c>
      <c r="AW185" s="13" t="s">
        <v>34</v>
      </c>
      <c r="AX185" s="13" t="s">
        <v>77</v>
      </c>
      <c r="AY185" s="235" t="s">
        <v>131</v>
      </c>
    </row>
    <row r="186" s="13" customFormat="1">
      <c r="A186" s="13"/>
      <c r="B186" s="224"/>
      <c r="C186" s="225"/>
      <c r="D186" s="226" t="s">
        <v>140</v>
      </c>
      <c r="E186" s="227" t="s">
        <v>1</v>
      </c>
      <c r="F186" s="228" t="s">
        <v>219</v>
      </c>
      <c r="G186" s="225"/>
      <c r="H186" s="229">
        <v>0.875</v>
      </c>
      <c r="I186" s="230"/>
      <c r="J186" s="225"/>
      <c r="K186" s="225"/>
      <c r="L186" s="231"/>
      <c r="M186" s="232"/>
      <c r="N186" s="233"/>
      <c r="O186" s="233"/>
      <c r="P186" s="233"/>
      <c r="Q186" s="233"/>
      <c r="R186" s="233"/>
      <c r="S186" s="233"/>
      <c r="T186" s="23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5" t="s">
        <v>140</v>
      </c>
      <c r="AU186" s="235" t="s">
        <v>84</v>
      </c>
      <c r="AV186" s="13" t="s">
        <v>84</v>
      </c>
      <c r="AW186" s="13" t="s">
        <v>34</v>
      </c>
      <c r="AX186" s="13" t="s">
        <v>77</v>
      </c>
      <c r="AY186" s="235" t="s">
        <v>131</v>
      </c>
    </row>
    <row r="187" s="14" customFormat="1">
      <c r="A187" s="14"/>
      <c r="B187" s="236"/>
      <c r="C187" s="237"/>
      <c r="D187" s="226" t="s">
        <v>140</v>
      </c>
      <c r="E187" s="238" t="s">
        <v>1</v>
      </c>
      <c r="F187" s="239" t="s">
        <v>143</v>
      </c>
      <c r="G187" s="237"/>
      <c r="H187" s="240">
        <v>1.4379999999999999</v>
      </c>
      <c r="I187" s="241"/>
      <c r="J187" s="237"/>
      <c r="K187" s="237"/>
      <c r="L187" s="242"/>
      <c r="M187" s="243"/>
      <c r="N187" s="244"/>
      <c r="O187" s="244"/>
      <c r="P187" s="244"/>
      <c r="Q187" s="244"/>
      <c r="R187" s="244"/>
      <c r="S187" s="244"/>
      <c r="T187" s="245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46" t="s">
        <v>140</v>
      </c>
      <c r="AU187" s="246" t="s">
        <v>84</v>
      </c>
      <c r="AV187" s="14" t="s">
        <v>138</v>
      </c>
      <c r="AW187" s="14" t="s">
        <v>34</v>
      </c>
      <c r="AX187" s="14" t="s">
        <v>82</v>
      </c>
      <c r="AY187" s="246" t="s">
        <v>131</v>
      </c>
    </row>
    <row r="188" s="2" customFormat="1" ht="21.75" customHeight="1">
      <c r="A188" s="38"/>
      <c r="B188" s="39"/>
      <c r="C188" s="211" t="s">
        <v>220</v>
      </c>
      <c r="D188" s="211" t="s">
        <v>133</v>
      </c>
      <c r="E188" s="212" t="s">
        <v>221</v>
      </c>
      <c r="F188" s="213" t="s">
        <v>222</v>
      </c>
      <c r="G188" s="214" t="s">
        <v>223</v>
      </c>
      <c r="H188" s="215">
        <v>8</v>
      </c>
      <c r="I188" s="216"/>
      <c r="J188" s="217">
        <f>ROUND(I188*H188,2)</f>
        <v>0</v>
      </c>
      <c r="K188" s="213" t="s">
        <v>137</v>
      </c>
      <c r="L188" s="44"/>
      <c r="M188" s="218" t="s">
        <v>1</v>
      </c>
      <c r="N188" s="219" t="s">
        <v>42</v>
      </c>
      <c r="O188" s="91"/>
      <c r="P188" s="220">
        <f>O188*H188</f>
        <v>0</v>
      </c>
      <c r="Q188" s="220">
        <v>0.056439999999999997</v>
      </c>
      <c r="R188" s="220">
        <f>Q188*H188</f>
        <v>0.45151999999999998</v>
      </c>
      <c r="S188" s="220">
        <v>0</v>
      </c>
      <c r="T188" s="221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22" t="s">
        <v>138</v>
      </c>
      <c r="AT188" s="222" t="s">
        <v>133</v>
      </c>
      <c r="AU188" s="222" t="s">
        <v>84</v>
      </c>
      <c r="AY188" s="17" t="s">
        <v>131</v>
      </c>
      <c r="BE188" s="223">
        <f>IF(N188="základní",J188,0)</f>
        <v>0</v>
      </c>
      <c r="BF188" s="223">
        <f>IF(N188="snížená",J188,0)</f>
        <v>0</v>
      </c>
      <c r="BG188" s="223">
        <f>IF(N188="zákl. přenesená",J188,0)</f>
        <v>0</v>
      </c>
      <c r="BH188" s="223">
        <f>IF(N188="sníž. přenesená",J188,0)</f>
        <v>0</v>
      </c>
      <c r="BI188" s="223">
        <f>IF(N188="nulová",J188,0)</f>
        <v>0</v>
      </c>
      <c r="BJ188" s="17" t="s">
        <v>82</v>
      </c>
      <c r="BK188" s="223">
        <f>ROUND(I188*H188,2)</f>
        <v>0</v>
      </c>
      <c r="BL188" s="17" t="s">
        <v>138</v>
      </c>
      <c r="BM188" s="222" t="s">
        <v>224</v>
      </c>
    </row>
    <row r="189" s="2" customFormat="1" ht="24.15" customHeight="1">
      <c r="A189" s="38"/>
      <c r="B189" s="39"/>
      <c r="C189" s="247" t="s">
        <v>225</v>
      </c>
      <c r="D189" s="247" t="s">
        <v>167</v>
      </c>
      <c r="E189" s="248" t="s">
        <v>226</v>
      </c>
      <c r="F189" s="249" t="s">
        <v>227</v>
      </c>
      <c r="G189" s="250" t="s">
        <v>223</v>
      </c>
      <c r="H189" s="251">
        <v>6</v>
      </c>
      <c r="I189" s="252"/>
      <c r="J189" s="253">
        <f>ROUND(I189*H189,2)</f>
        <v>0</v>
      </c>
      <c r="K189" s="249" t="s">
        <v>1</v>
      </c>
      <c r="L189" s="254"/>
      <c r="M189" s="255" t="s">
        <v>1</v>
      </c>
      <c r="N189" s="256" t="s">
        <v>42</v>
      </c>
      <c r="O189" s="91"/>
      <c r="P189" s="220">
        <f>O189*H189</f>
        <v>0</v>
      </c>
      <c r="Q189" s="220">
        <v>0.014579999999999999</v>
      </c>
      <c r="R189" s="220">
        <f>Q189*H189</f>
        <v>0.087480000000000002</v>
      </c>
      <c r="S189" s="220">
        <v>0</v>
      </c>
      <c r="T189" s="221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22" t="s">
        <v>170</v>
      </c>
      <c r="AT189" s="222" t="s">
        <v>167</v>
      </c>
      <c r="AU189" s="222" t="s">
        <v>84</v>
      </c>
      <c r="AY189" s="17" t="s">
        <v>131</v>
      </c>
      <c r="BE189" s="223">
        <f>IF(N189="základní",J189,0)</f>
        <v>0</v>
      </c>
      <c r="BF189" s="223">
        <f>IF(N189="snížená",J189,0)</f>
        <v>0</v>
      </c>
      <c r="BG189" s="223">
        <f>IF(N189="zákl. přenesená",J189,0)</f>
        <v>0</v>
      </c>
      <c r="BH189" s="223">
        <f>IF(N189="sníž. přenesená",J189,0)</f>
        <v>0</v>
      </c>
      <c r="BI189" s="223">
        <f>IF(N189="nulová",J189,0)</f>
        <v>0</v>
      </c>
      <c r="BJ189" s="17" t="s">
        <v>82</v>
      </c>
      <c r="BK189" s="223">
        <f>ROUND(I189*H189,2)</f>
        <v>0</v>
      </c>
      <c r="BL189" s="17" t="s">
        <v>138</v>
      </c>
      <c r="BM189" s="222" t="s">
        <v>228</v>
      </c>
    </row>
    <row r="190" s="2" customFormat="1" ht="24.15" customHeight="1">
      <c r="A190" s="38"/>
      <c r="B190" s="39"/>
      <c r="C190" s="247" t="s">
        <v>229</v>
      </c>
      <c r="D190" s="247" t="s">
        <v>167</v>
      </c>
      <c r="E190" s="248" t="s">
        <v>230</v>
      </c>
      <c r="F190" s="249" t="s">
        <v>231</v>
      </c>
      <c r="G190" s="250" t="s">
        <v>223</v>
      </c>
      <c r="H190" s="251">
        <v>2</v>
      </c>
      <c r="I190" s="252"/>
      <c r="J190" s="253">
        <f>ROUND(I190*H190,2)</f>
        <v>0</v>
      </c>
      <c r="K190" s="249" t="s">
        <v>1</v>
      </c>
      <c r="L190" s="254"/>
      <c r="M190" s="255" t="s">
        <v>1</v>
      </c>
      <c r="N190" s="256" t="s">
        <v>42</v>
      </c>
      <c r="O190" s="91"/>
      <c r="P190" s="220">
        <f>O190*H190</f>
        <v>0</v>
      </c>
      <c r="Q190" s="220">
        <v>0.01521</v>
      </c>
      <c r="R190" s="220">
        <f>Q190*H190</f>
        <v>0.030419999999999999</v>
      </c>
      <c r="S190" s="220">
        <v>0</v>
      </c>
      <c r="T190" s="221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22" t="s">
        <v>170</v>
      </c>
      <c r="AT190" s="222" t="s">
        <v>167</v>
      </c>
      <c r="AU190" s="222" t="s">
        <v>84</v>
      </c>
      <c r="AY190" s="17" t="s">
        <v>131</v>
      </c>
      <c r="BE190" s="223">
        <f>IF(N190="základní",J190,0)</f>
        <v>0</v>
      </c>
      <c r="BF190" s="223">
        <f>IF(N190="snížená",J190,0)</f>
        <v>0</v>
      </c>
      <c r="BG190" s="223">
        <f>IF(N190="zákl. přenesená",J190,0)</f>
        <v>0</v>
      </c>
      <c r="BH190" s="223">
        <f>IF(N190="sníž. přenesená",J190,0)</f>
        <v>0</v>
      </c>
      <c r="BI190" s="223">
        <f>IF(N190="nulová",J190,0)</f>
        <v>0</v>
      </c>
      <c r="BJ190" s="17" t="s">
        <v>82</v>
      </c>
      <c r="BK190" s="223">
        <f>ROUND(I190*H190,2)</f>
        <v>0</v>
      </c>
      <c r="BL190" s="17" t="s">
        <v>138</v>
      </c>
      <c r="BM190" s="222" t="s">
        <v>232</v>
      </c>
    </row>
    <row r="191" s="12" customFormat="1" ht="22.8" customHeight="1">
      <c r="A191" s="12"/>
      <c r="B191" s="195"/>
      <c r="C191" s="196"/>
      <c r="D191" s="197" t="s">
        <v>76</v>
      </c>
      <c r="E191" s="209" t="s">
        <v>180</v>
      </c>
      <c r="F191" s="209" t="s">
        <v>233</v>
      </c>
      <c r="G191" s="196"/>
      <c r="H191" s="196"/>
      <c r="I191" s="199"/>
      <c r="J191" s="210">
        <f>BK191</f>
        <v>0</v>
      </c>
      <c r="K191" s="196"/>
      <c r="L191" s="201"/>
      <c r="M191" s="202"/>
      <c r="N191" s="203"/>
      <c r="O191" s="203"/>
      <c r="P191" s="204">
        <f>SUM(P192:P220)</f>
        <v>0</v>
      </c>
      <c r="Q191" s="203"/>
      <c r="R191" s="204">
        <f>SUM(R192:R220)</f>
        <v>0.0022156000000000003</v>
      </c>
      <c r="S191" s="203"/>
      <c r="T191" s="205">
        <f>SUM(T192:T220)</f>
        <v>9.4728540000000017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06" t="s">
        <v>82</v>
      </c>
      <c r="AT191" s="207" t="s">
        <v>76</v>
      </c>
      <c r="AU191" s="207" t="s">
        <v>82</v>
      </c>
      <c r="AY191" s="206" t="s">
        <v>131</v>
      </c>
      <c r="BK191" s="208">
        <f>SUM(BK192:BK220)</f>
        <v>0</v>
      </c>
    </row>
    <row r="192" s="2" customFormat="1" ht="33" customHeight="1">
      <c r="A192" s="38"/>
      <c r="B192" s="39"/>
      <c r="C192" s="211" t="s">
        <v>234</v>
      </c>
      <c r="D192" s="211" t="s">
        <v>133</v>
      </c>
      <c r="E192" s="212" t="s">
        <v>235</v>
      </c>
      <c r="F192" s="213" t="s">
        <v>236</v>
      </c>
      <c r="G192" s="214" t="s">
        <v>183</v>
      </c>
      <c r="H192" s="215">
        <v>20.09</v>
      </c>
      <c r="I192" s="216"/>
      <c r="J192" s="217">
        <f>ROUND(I192*H192,2)</f>
        <v>0</v>
      </c>
      <c r="K192" s="213" t="s">
        <v>137</v>
      </c>
      <c r="L192" s="44"/>
      <c r="M192" s="218" t="s">
        <v>1</v>
      </c>
      <c r="N192" s="219" t="s">
        <v>42</v>
      </c>
      <c r="O192" s="91"/>
      <c r="P192" s="220">
        <f>O192*H192</f>
        <v>0</v>
      </c>
      <c r="Q192" s="220">
        <v>0</v>
      </c>
      <c r="R192" s="220">
        <f>Q192*H192</f>
        <v>0</v>
      </c>
      <c r="S192" s="220">
        <v>0</v>
      </c>
      <c r="T192" s="221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22" t="s">
        <v>138</v>
      </c>
      <c r="AT192" s="222" t="s">
        <v>133</v>
      </c>
      <c r="AU192" s="222" t="s">
        <v>84</v>
      </c>
      <c r="AY192" s="17" t="s">
        <v>131</v>
      </c>
      <c r="BE192" s="223">
        <f>IF(N192="základní",J192,0)</f>
        <v>0</v>
      </c>
      <c r="BF192" s="223">
        <f>IF(N192="snížená",J192,0)</f>
        <v>0</v>
      </c>
      <c r="BG192" s="223">
        <f>IF(N192="zákl. přenesená",J192,0)</f>
        <v>0</v>
      </c>
      <c r="BH192" s="223">
        <f>IF(N192="sníž. přenesená",J192,0)</f>
        <v>0</v>
      </c>
      <c r="BI192" s="223">
        <f>IF(N192="nulová",J192,0)</f>
        <v>0</v>
      </c>
      <c r="BJ192" s="17" t="s">
        <v>82</v>
      </c>
      <c r="BK192" s="223">
        <f>ROUND(I192*H192,2)</f>
        <v>0</v>
      </c>
      <c r="BL192" s="17" t="s">
        <v>138</v>
      </c>
      <c r="BM192" s="222" t="s">
        <v>237</v>
      </c>
    </row>
    <row r="193" s="13" customFormat="1">
      <c r="A193" s="13"/>
      <c r="B193" s="224"/>
      <c r="C193" s="225"/>
      <c r="D193" s="226" t="s">
        <v>140</v>
      </c>
      <c r="E193" s="227" t="s">
        <v>1</v>
      </c>
      <c r="F193" s="228" t="s">
        <v>238</v>
      </c>
      <c r="G193" s="225"/>
      <c r="H193" s="229">
        <v>8.9299999999999997</v>
      </c>
      <c r="I193" s="230"/>
      <c r="J193" s="225"/>
      <c r="K193" s="225"/>
      <c r="L193" s="231"/>
      <c r="M193" s="232"/>
      <c r="N193" s="233"/>
      <c r="O193" s="233"/>
      <c r="P193" s="233"/>
      <c r="Q193" s="233"/>
      <c r="R193" s="233"/>
      <c r="S193" s="233"/>
      <c r="T193" s="234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5" t="s">
        <v>140</v>
      </c>
      <c r="AU193" s="235" t="s">
        <v>84</v>
      </c>
      <c r="AV193" s="13" t="s">
        <v>84</v>
      </c>
      <c r="AW193" s="13" t="s">
        <v>34</v>
      </c>
      <c r="AX193" s="13" t="s">
        <v>77</v>
      </c>
      <c r="AY193" s="235" t="s">
        <v>131</v>
      </c>
    </row>
    <row r="194" s="13" customFormat="1">
      <c r="A194" s="13"/>
      <c r="B194" s="224"/>
      <c r="C194" s="225"/>
      <c r="D194" s="226" t="s">
        <v>140</v>
      </c>
      <c r="E194" s="227" t="s">
        <v>1</v>
      </c>
      <c r="F194" s="228" t="s">
        <v>239</v>
      </c>
      <c r="G194" s="225"/>
      <c r="H194" s="229">
        <v>8.4600000000000009</v>
      </c>
      <c r="I194" s="230"/>
      <c r="J194" s="225"/>
      <c r="K194" s="225"/>
      <c r="L194" s="231"/>
      <c r="M194" s="232"/>
      <c r="N194" s="233"/>
      <c r="O194" s="233"/>
      <c r="P194" s="233"/>
      <c r="Q194" s="233"/>
      <c r="R194" s="233"/>
      <c r="S194" s="233"/>
      <c r="T194" s="23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5" t="s">
        <v>140</v>
      </c>
      <c r="AU194" s="235" t="s">
        <v>84</v>
      </c>
      <c r="AV194" s="13" t="s">
        <v>84</v>
      </c>
      <c r="AW194" s="13" t="s">
        <v>34</v>
      </c>
      <c r="AX194" s="13" t="s">
        <v>77</v>
      </c>
      <c r="AY194" s="235" t="s">
        <v>131</v>
      </c>
    </row>
    <row r="195" s="13" customFormat="1">
      <c r="A195" s="13"/>
      <c r="B195" s="224"/>
      <c r="C195" s="225"/>
      <c r="D195" s="226" t="s">
        <v>140</v>
      </c>
      <c r="E195" s="227" t="s">
        <v>1</v>
      </c>
      <c r="F195" s="228" t="s">
        <v>185</v>
      </c>
      <c r="G195" s="225"/>
      <c r="H195" s="229">
        <v>2.7000000000000002</v>
      </c>
      <c r="I195" s="230"/>
      <c r="J195" s="225"/>
      <c r="K195" s="225"/>
      <c r="L195" s="231"/>
      <c r="M195" s="232"/>
      <c r="N195" s="233"/>
      <c r="O195" s="233"/>
      <c r="P195" s="233"/>
      <c r="Q195" s="233"/>
      <c r="R195" s="233"/>
      <c r="S195" s="233"/>
      <c r="T195" s="23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5" t="s">
        <v>140</v>
      </c>
      <c r="AU195" s="235" t="s">
        <v>84</v>
      </c>
      <c r="AV195" s="13" t="s">
        <v>84</v>
      </c>
      <c r="AW195" s="13" t="s">
        <v>34</v>
      </c>
      <c r="AX195" s="13" t="s">
        <v>77</v>
      </c>
      <c r="AY195" s="235" t="s">
        <v>131</v>
      </c>
    </row>
    <row r="196" s="14" customFormat="1">
      <c r="A196" s="14"/>
      <c r="B196" s="236"/>
      <c r="C196" s="237"/>
      <c r="D196" s="226" t="s">
        <v>140</v>
      </c>
      <c r="E196" s="238" t="s">
        <v>1</v>
      </c>
      <c r="F196" s="239" t="s">
        <v>143</v>
      </c>
      <c r="G196" s="237"/>
      <c r="H196" s="240">
        <v>20.09</v>
      </c>
      <c r="I196" s="241"/>
      <c r="J196" s="237"/>
      <c r="K196" s="237"/>
      <c r="L196" s="242"/>
      <c r="M196" s="243"/>
      <c r="N196" s="244"/>
      <c r="O196" s="244"/>
      <c r="P196" s="244"/>
      <c r="Q196" s="244"/>
      <c r="R196" s="244"/>
      <c r="S196" s="244"/>
      <c r="T196" s="245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46" t="s">
        <v>140</v>
      </c>
      <c r="AU196" s="246" t="s">
        <v>84</v>
      </c>
      <c r="AV196" s="14" t="s">
        <v>138</v>
      </c>
      <c r="AW196" s="14" t="s">
        <v>34</v>
      </c>
      <c r="AX196" s="14" t="s">
        <v>82</v>
      </c>
      <c r="AY196" s="246" t="s">
        <v>131</v>
      </c>
    </row>
    <row r="197" s="2" customFormat="1" ht="24.15" customHeight="1">
      <c r="A197" s="38"/>
      <c r="B197" s="39"/>
      <c r="C197" s="211" t="s">
        <v>240</v>
      </c>
      <c r="D197" s="211" t="s">
        <v>133</v>
      </c>
      <c r="E197" s="212" t="s">
        <v>241</v>
      </c>
      <c r="F197" s="213" t="s">
        <v>242</v>
      </c>
      <c r="G197" s="214" t="s">
        <v>183</v>
      </c>
      <c r="H197" s="215">
        <v>55.390000000000001</v>
      </c>
      <c r="I197" s="216"/>
      <c r="J197" s="217">
        <f>ROUND(I197*H197,2)</f>
        <v>0</v>
      </c>
      <c r="K197" s="213" t="s">
        <v>137</v>
      </c>
      <c r="L197" s="44"/>
      <c r="M197" s="218" t="s">
        <v>1</v>
      </c>
      <c r="N197" s="219" t="s">
        <v>42</v>
      </c>
      <c r="O197" s="91"/>
      <c r="P197" s="220">
        <f>O197*H197</f>
        <v>0</v>
      </c>
      <c r="Q197" s="220">
        <v>4.0000000000000003E-05</v>
      </c>
      <c r="R197" s="220">
        <f>Q197*H197</f>
        <v>0.0022156000000000003</v>
      </c>
      <c r="S197" s="220">
        <v>0</v>
      </c>
      <c r="T197" s="221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22" t="s">
        <v>138</v>
      </c>
      <c r="AT197" s="222" t="s">
        <v>133</v>
      </c>
      <c r="AU197" s="222" t="s">
        <v>84</v>
      </c>
      <c r="AY197" s="17" t="s">
        <v>131</v>
      </c>
      <c r="BE197" s="223">
        <f>IF(N197="základní",J197,0)</f>
        <v>0</v>
      </c>
      <c r="BF197" s="223">
        <f>IF(N197="snížená",J197,0)</f>
        <v>0</v>
      </c>
      <c r="BG197" s="223">
        <f>IF(N197="zákl. přenesená",J197,0)</f>
        <v>0</v>
      </c>
      <c r="BH197" s="223">
        <f>IF(N197="sníž. přenesená",J197,0)</f>
        <v>0</v>
      </c>
      <c r="BI197" s="223">
        <f>IF(N197="nulová",J197,0)</f>
        <v>0</v>
      </c>
      <c r="BJ197" s="17" t="s">
        <v>82</v>
      </c>
      <c r="BK197" s="223">
        <f>ROUND(I197*H197,2)</f>
        <v>0</v>
      </c>
      <c r="BL197" s="17" t="s">
        <v>138</v>
      </c>
      <c r="BM197" s="222" t="s">
        <v>243</v>
      </c>
    </row>
    <row r="198" s="13" customFormat="1">
      <c r="A198" s="13"/>
      <c r="B198" s="224"/>
      <c r="C198" s="225"/>
      <c r="D198" s="226" t="s">
        <v>140</v>
      </c>
      <c r="E198" s="227" t="s">
        <v>1</v>
      </c>
      <c r="F198" s="228" t="s">
        <v>244</v>
      </c>
      <c r="G198" s="225"/>
      <c r="H198" s="229">
        <v>55.390000000000001</v>
      </c>
      <c r="I198" s="230"/>
      <c r="J198" s="225"/>
      <c r="K198" s="225"/>
      <c r="L198" s="231"/>
      <c r="M198" s="232"/>
      <c r="N198" s="233"/>
      <c r="O198" s="233"/>
      <c r="P198" s="233"/>
      <c r="Q198" s="233"/>
      <c r="R198" s="233"/>
      <c r="S198" s="233"/>
      <c r="T198" s="23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5" t="s">
        <v>140</v>
      </c>
      <c r="AU198" s="235" t="s">
        <v>84</v>
      </c>
      <c r="AV198" s="13" t="s">
        <v>84</v>
      </c>
      <c r="AW198" s="13" t="s">
        <v>34</v>
      </c>
      <c r="AX198" s="13" t="s">
        <v>82</v>
      </c>
      <c r="AY198" s="235" t="s">
        <v>131</v>
      </c>
    </row>
    <row r="199" s="2" customFormat="1" ht="24.15" customHeight="1">
      <c r="A199" s="38"/>
      <c r="B199" s="39"/>
      <c r="C199" s="211" t="s">
        <v>7</v>
      </c>
      <c r="D199" s="211" t="s">
        <v>133</v>
      </c>
      <c r="E199" s="212" t="s">
        <v>245</v>
      </c>
      <c r="F199" s="213" t="s">
        <v>246</v>
      </c>
      <c r="G199" s="214" t="s">
        <v>183</v>
      </c>
      <c r="H199" s="215">
        <v>20.09</v>
      </c>
      <c r="I199" s="216"/>
      <c r="J199" s="217">
        <f>ROUND(I199*H199,2)</f>
        <v>0</v>
      </c>
      <c r="K199" s="213" t="s">
        <v>137</v>
      </c>
      <c r="L199" s="44"/>
      <c r="M199" s="218" t="s">
        <v>1</v>
      </c>
      <c r="N199" s="219" t="s">
        <v>42</v>
      </c>
      <c r="O199" s="91"/>
      <c r="P199" s="220">
        <f>O199*H199</f>
        <v>0</v>
      </c>
      <c r="Q199" s="220">
        <v>0</v>
      </c>
      <c r="R199" s="220">
        <f>Q199*H199</f>
        <v>0</v>
      </c>
      <c r="S199" s="220">
        <v>0.035000000000000003</v>
      </c>
      <c r="T199" s="221">
        <f>S199*H199</f>
        <v>0.70315000000000005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22" t="s">
        <v>138</v>
      </c>
      <c r="AT199" s="222" t="s">
        <v>133</v>
      </c>
      <c r="AU199" s="222" t="s">
        <v>84</v>
      </c>
      <c r="AY199" s="17" t="s">
        <v>131</v>
      </c>
      <c r="BE199" s="223">
        <f>IF(N199="základní",J199,0)</f>
        <v>0</v>
      </c>
      <c r="BF199" s="223">
        <f>IF(N199="snížená",J199,0)</f>
        <v>0</v>
      </c>
      <c r="BG199" s="223">
        <f>IF(N199="zákl. přenesená",J199,0)</f>
        <v>0</v>
      </c>
      <c r="BH199" s="223">
        <f>IF(N199="sníž. přenesená",J199,0)</f>
        <v>0</v>
      </c>
      <c r="BI199" s="223">
        <f>IF(N199="nulová",J199,0)</f>
        <v>0</v>
      </c>
      <c r="BJ199" s="17" t="s">
        <v>82</v>
      </c>
      <c r="BK199" s="223">
        <f>ROUND(I199*H199,2)</f>
        <v>0</v>
      </c>
      <c r="BL199" s="17" t="s">
        <v>138</v>
      </c>
      <c r="BM199" s="222" t="s">
        <v>247</v>
      </c>
    </row>
    <row r="200" s="13" customFormat="1">
      <c r="A200" s="13"/>
      <c r="B200" s="224"/>
      <c r="C200" s="225"/>
      <c r="D200" s="226" t="s">
        <v>140</v>
      </c>
      <c r="E200" s="227" t="s">
        <v>1</v>
      </c>
      <c r="F200" s="228" t="s">
        <v>238</v>
      </c>
      <c r="G200" s="225"/>
      <c r="H200" s="229">
        <v>8.9299999999999997</v>
      </c>
      <c r="I200" s="230"/>
      <c r="J200" s="225"/>
      <c r="K200" s="225"/>
      <c r="L200" s="231"/>
      <c r="M200" s="232"/>
      <c r="N200" s="233"/>
      <c r="O200" s="233"/>
      <c r="P200" s="233"/>
      <c r="Q200" s="233"/>
      <c r="R200" s="233"/>
      <c r="S200" s="233"/>
      <c r="T200" s="23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5" t="s">
        <v>140</v>
      </c>
      <c r="AU200" s="235" t="s">
        <v>84</v>
      </c>
      <c r="AV200" s="13" t="s">
        <v>84</v>
      </c>
      <c r="AW200" s="13" t="s">
        <v>34</v>
      </c>
      <c r="AX200" s="13" t="s">
        <v>77</v>
      </c>
      <c r="AY200" s="235" t="s">
        <v>131</v>
      </c>
    </row>
    <row r="201" s="13" customFormat="1">
      <c r="A201" s="13"/>
      <c r="B201" s="224"/>
      <c r="C201" s="225"/>
      <c r="D201" s="226" t="s">
        <v>140</v>
      </c>
      <c r="E201" s="227" t="s">
        <v>1</v>
      </c>
      <c r="F201" s="228" t="s">
        <v>239</v>
      </c>
      <c r="G201" s="225"/>
      <c r="H201" s="229">
        <v>8.4600000000000009</v>
      </c>
      <c r="I201" s="230"/>
      <c r="J201" s="225"/>
      <c r="K201" s="225"/>
      <c r="L201" s="231"/>
      <c r="M201" s="232"/>
      <c r="N201" s="233"/>
      <c r="O201" s="233"/>
      <c r="P201" s="233"/>
      <c r="Q201" s="233"/>
      <c r="R201" s="233"/>
      <c r="S201" s="233"/>
      <c r="T201" s="23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5" t="s">
        <v>140</v>
      </c>
      <c r="AU201" s="235" t="s">
        <v>84</v>
      </c>
      <c r="AV201" s="13" t="s">
        <v>84</v>
      </c>
      <c r="AW201" s="13" t="s">
        <v>34</v>
      </c>
      <c r="AX201" s="13" t="s">
        <v>77</v>
      </c>
      <c r="AY201" s="235" t="s">
        <v>131</v>
      </c>
    </row>
    <row r="202" s="13" customFormat="1">
      <c r="A202" s="13"/>
      <c r="B202" s="224"/>
      <c r="C202" s="225"/>
      <c r="D202" s="226" t="s">
        <v>140</v>
      </c>
      <c r="E202" s="227" t="s">
        <v>1</v>
      </c>
      <c r="F202" s="228" t="s">
        <v>185</v>
      </c>
      <c r="G202" s="225"/>
      <c r="H202" s="229">
        <v>2.7000000000000002</v>
      </c>
      <c r="I202" s="230"/>
      <c r="J202" s="225"/>
      <c r="K202" s="225"/>
      <c r="L202" s="231"/>
      <c r="M202" s="232"/>
      <c r="N202" s="233"/>
      <c r="O202" s="233"/>
      <c r="P202" s="233"/>
      <c r="Q202" s="233"/>
      <c r="R202" s="233"/>
      <c r="S202" s="233"/>
      <c r="T202" s="23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5" t="s">
        <v>140</v>
      </c>
      <c r="AU202" s="235" t="s">
        <v>84</v>
      </c>
      <c r="AV202" s="13" t="s">
        <v>84</v>
      </c>
      <c r="AW202" s="13" t="s">
        <v>34</v>
      </c>
      <c r="AX202" s="13" t="s">
        <v>77</v>
      </c>
      <c r="AY202" s="235" t="s">
        <v>131</v>
      </c>
    </row>
    <row r="203" s="14" customFormat="1">
      <c r="A203" s="14"/>
      <c r="B203" s="236"/>
      <c r="C203" s="237"/>
      <c r="D203" s="226" t="s">
        <v>140</v>
      </c>
      <c r="E203" s="238" t="s">
        <v>1</v>
      </c>
      <c r="F203" s="239" t="s">
        <v>143</v>
      </c>
      <c r="G203" s="237"/>
      <c r="H203" s="240">
        <v>20.09</v>
      </c>
      <c r="I203" s="241"/>
      <c r="J203" s="237"/>
      <c r="K203" s="237"/>
      <c r="L203" s="242"/>
      <c r="M203" s="243"/>
      <c r="N203" s="244"/>
      <c r="O203" s="244"/>
      <c r="P203" s="244"/>
      <c r="Q203" s="244"/>
      <c r="R203" s="244"/>
      <c r="S203" s="244"/>
      <c r="T203" s="245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6" t="s">
        <v>140</v>
      </c>
      <c r="AU203" s="246" t="s">
        <v>84</v>
      </c>
      <c r="AV203" s="14" t="s">
        <v>138</v>
      </c>
      <c r="AW203" s="14" t="s">
        <v>34</v>
      </c>
      <c r="AX203" s="14" t="s">
        <v>82</v>
      </c>
      <c r="AY203" s="246" t="s">
        <v>131</v>
      </c>
    </row>
    <row r="204" s="2" customFormat="1" ht="21.75" customHeight="1">
      <c r="A204" s="38"/>
      <c r="B204" s="39"/>
      <c r="C204" s="211" t="s">
        <v>248</v>
      </c>
      <c r="D204" s="211" t="s">
        <v>133</v>
      </c>
      <c r="E204" s="212" t="s">
        <v>249</v>
      </c>
      <c r="F204" s="213" t="s">
        <v>250</v>
      </c>
      <c r="G204" s="214" t="s">
        <v>183</v>
      </c>
      <c r="H204" s="215">
        <v>12.300000000000001</v>
      </c>
      <c r="I204" s="216"/>
      <c r="J204" s="217">
        <f>ROUND(I204*H204,2)</f>
        <v>0</v>
      </c>
      <c r="K204" s="213" t="s">
        <v>137</v>
      </c>
      <c r="L204" s="44"/>
      <c r="M204" s="218" t="s">
        <v>1</v>
      </c>
      <c r="N204" s="219" t="s">
        <v>42</v>
      </c>
      <c r="O204" s="91"/>
      <c r="P204" s="220">
        <f>O204*H204</f>
        <v>0</v>
      </c>
      <c r="Q204" s="220">
        <v>0</v>
      </c>
      <c r="R204" s="220">
        <f>Q204*H204</f>
        <v>0</v>
      </c>
      <c r="S204" s="220">
        <v>0.075999999999999998</v>
      </c>
      <c r="T204" s="221">
        <f>S204*H204</f>
        <v>0.93480000000000008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22" t="s">
        <v>138</v>
      </c>
      <c r="AT204" s="222" t="s">
        <v>133</v>
      </c>
      <c r="AU204" s="222" t="s">
        <v>84</v>
      </c>
      <c r="AY204" s="17" t="s">
        <v>131</v>
      </c>
      <c r="BE204" s="223">
        <f>IF(N204="základní",J204,0)</f>
        <v>0</v>
      </c>
      <c r="BF204" s="223">
        <f>IF(N204="snížená",J204,0)</f>
        <v>0</v>
      </c>
      <c r="BG204" s="223">
        <f>IF(N204="zákl. přenesená",J204,0)</f>
        <v>0</v>
      </c>
      <c r="BH204" s="223">
        <f>IF(N204="sníž. přenesená",J204,0)</f>
        <v>0</v>
      </c>
      <c r="BI204" s="223">
        <f>IF(N204="nulová",J204,0)</f>
        <v>0</v>
      </c>
      <c r="BJ204" s="17" t="s">
        <v>82</v>
      </c>
      <c r="BK204" s="223">
        <f>ROUND(I204*H204,2)</f>
        <v>0</v>
      </c>
      <c r="BL204" s="17" t="s">
        <v>138</v>
      </c>
      <c r="BM204" s="222" t="s">
        <v>251</v>
      </c>
    </row>
    <row r="205" s="13" customFormat="1">
      <c r="A205" s="13"/>
      <c r="B205" s="224"/>
      <c r="C205" s="225"/>
      <c r="D205" s="226" t="s">
        <v>140</v>
      </c>
      <c r="E205" s="227" t="s">
        <v>1</v>
      </c>
      <c r="F205" s="228" t="s">
        <v>252</v>
      </c>
      <c r="G205" s="225"/>
      <c r="H205" s="229">
        <v>12.300000000000001</v>
      </c>
      <c r="I205" s="230"/>
      <c r="J205" s="225"/>
      <c r="K205" s="225"/>
      <c r="L205" s="231"/>
      <c r="M205" s="232"/>
      <c r="N205" s="233"/>
      <c r="O205" s="233"/>
      <c r="P205" s="233"/>
      <c r="Q205" s="233"/>
      <c r="R205" s="233"/>
      <c r="S205" s="233"/>
      <c r="T205" s="23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5" t="s">
        <v>140</v>
      </c>
      <c r="AU205" s="235" t="s">
        <v>84</v>
      </c>
      <c r="AV205" s="13" t="s">
        <v>84</v>
      </c>
      <c r="AW205" s="13" t="s">
        <v>34</v>
      </c>
      <c r="AX205" s="13" t="s">
        <v>82</v>
      </c>
      <c r="AY205" s="235" t="s">
        <v>131</v>
      </c>
    </row>
    <row r="206" s="2" customFormat="1" ht="24.15" customHeight="1">
      <c r="A206" s="38"/>
      <c r="B206" s="39"/>
      <c r="C206" s="211" t="s">
        <v>253</v>
      </c>
      <c r="D206" s="211" t="s">
        <v>133</v>
      </c>
      <c r="E206" s="212" t="s">
        <v>254</v>
      </c>
      <c r="F206" s="213" t="s">
        <v>255</v>
      </c>
      <c r="G206" s="214" t="s">
        <v>256</v>
      </c>
      <c r="H206" s="215">
        <v>29.300000000000001</v>
      </c>
      <c r="I206" s="216"/>
      <c r="J206" s="217">
        <f>ROUND(I206*H206,2)</f>
        <v>0</v>
      </c>
      <c r="K206" s="213" t="s">
        <v>137</v>
      </c>
      <c r="L206" s="44"/>
      <c r="M206" s="218" t="s">
        <v>1</v>
      </c>
      <c r="N206" s="219" t="s">
        <v>42</v>
      </c>
      <c r="O206" s="91"/>
      <c r="P206" s="220">
        <f>O206*H206</f>
        <v>0</v>
      </c>
      <c r="Q206" s="220">
        <v>0</v>
      </c>
      <c r="R206" s="220">
        <f>Q206*H206</f>
        <v>0</v>
      </c>
      <c r="S206" s="220">
        <v>0.017999999999999999</v>
      </c>
      <c r="T206" s="221">
        <f>S206*H206</f>
        <v>0.52739999999999998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22" t="s">
        <v>138</v>
      </c>
      <c r="AT206" s="222" t="s">
        <v>133</v>
      </c>
      <c r="AU206" s="222" t="s">
        <v>84</v>
      </c>
      <c r="AY206" s="17" t="s">
        <v>131</v>
      </c>
      <c r="BE206" s="223">
        <f>IF(N206="základní",J206,0)</f>
        <v>0</v>
      </c>
      <c r="BF206" s="223">
        <f>IF(N206="snížená",J206,0)</f>
        <v>0</v>
      </c>
      <c r="BG206" s="223">
        <f>IF(N206="zákl. přenesená",J206,0)</f>
        <v>0</v>
      </c>
      <c r="BH206" s="223">
        <f>IF(N206="sníž. přenesená",J206,0)</f>
        <v>0</v>
      </c>
      <c r="BI206" s="223">
        <f>IF(N206="nulová",J206,0)</f>
        <v>0</v>
      </c>
      <c r="BJ206" s="17" t="s">
        <v>82</v>
      </c>
      <c r="BK206" s="223">
        <f>ROUND(I206*H206,2)</f>
        <v>0</v>
      </c>
      <c r="BL206" s="17" t="s">
        <v>138</v>
      </c>
      <c r="BM206" s="222" t="s">
        <v>257</v>
      </c>
    </row>
    <row r="207" s="13" customFormat="1">
      <c r="A207" s="13"/>
      <c r="B207" s="224"/>
      <c r="C207" s="225"/>
      <c r="D207" s="226" t="s">
        <v>140</v>
      </c>
      <c r="E207" s="227" t="s">
        <v>1</v>
      </c>
      <c r="F207" s="228" t="s">
        <v>258</v>
      </c>
      <c r="G207" s="225"/>
      <c r="H207" s="229">
        <v>29.300000000000001</v>
      </c>
      <c r="I207" s="230"/>
      <c r="J207" s="225"/>
      <c r="K207" s="225"/>
      <c r="L207" s="231"/>
      <c r="M207" s="232"/>
      <c r="N207" s="233"/>
      <c r="O207" s="233"/>
      <c r="P207" s="233"/>
      <c r="Q207" s="233"/>
      <c r="R207" s="233"/>
      <c r="S207" s="233"/>
      <c r="T207" s="234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5" t="s">
        <v>140</v>
      </c>
      <c r="AU207" s="235" t="s">
        <v>84</v>
      </c>
      <c r="AV207" s="13" t="s">
        <v>84</v>
      </c>
      <c r="AW207" s="13" t="s">
        <v>34</v>
      </c>
      <c r="AX207" s="13" t="s">
        <v>82</v>
      </c>
      <c r="AY207" s="235" t="s">
        <v>131</v>
      </c>
    </row>
    <row r="208" s="2" customFormat="1" ht="24.15" customHeight="1">
      <c r="A208" s="38"/>
      <c r="B208" s="39"/>
      <c r="C208" s="211" t="s">
        <v>259</v>
      </c>
      <c r="D208" s="211" t="s">
        <v>133</v>
      </c>
      <c r="E208" s="212" t="s">
        <v>260</v>
      </c>
      <c r="F208" s="213" t="s">
        <v>261</v>
      </c>
      <c r="G208" s="214" t="s">
        <v>256</v>
      </c>
      <c r="H208" s="215">
        <v>6</v>
      </c>
      <c r="I208" s="216"/>
      <c r="J208" s="217">
        <f>ROUND(I208*H208,2)</f>
        <v>0</v>
      </c>
      <c r="K208" s="213" t="s">
        <v>137</v>
      </c>
      <c r="L208" s="44"/>
      <c r="M208" s="218" t="s">
        <v>1</v>
      </c>
      <c r="N208" s="219" t="s">
        <v>42</v>
      </c>
      <c r="O208" s="91"/>
      <c r="P208" s="220">
        <f>O208*H208</f>
        <v>0</v>
      </c>
      <c r="Q208" s="220">
        <v>0</v>
      </c>
      <c r="R208" s="220">
        <f>Q208*H208</f>
        <v>0</v>
      </c>
      <c r="S208" s="220">
        <v>0.040000000000000001</v>
      </c>
      <c r="T208" s="221">
        <f>S208*H208</f>
        <v>0.23999999999999999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22" t="s">
        <v>138</v>
      </c>
      <c r="AT208" s="222" t="s">
        <v>133</v>
      </c>
      <c r="AU208" s="222" t="s">
        <v>84</v>
      </c>
      <c r="AY208" s="17" t="s">
        <v>131</v>
      </c>
      <c r="BE208" s="223">
        <f>IF(N208="základní",J208,0)</f>
        <v>0</v>
      </c>
      <c r="BF208" s="223">
        <f>IF(N208="snížená",J208,0)</f>
        <v>0</v>
      </c>
      <c r="BG208" s="223">
        <f>IF(N208="zákl. přenesená",J208,0)</f>
        <v>0</v>
      </c>
      <c r="BH208" s="223">
        <f>IF(N208="sníž. přenesená",J208,0)</f>
        <v>0</v>
      </c>
      <c r="BI208" s="223">
        <f>IF(N208="nulová",J208,0)</f>
        <v>0</v>
      </c>
      <c r="BJ208" s="17" t="s">
        <v>82</v>
      </c>
      <c r="BK208" s="223">
        <f>ROUND(I208*H208,2)</f>
        <v>0</v>
      </c>
      <c r="BL208" s="17" t="s">
        <v>138</v>
      </c>
      <c r="BM208" s="222" t="s">
        <v>262</v>
      </c>
    </row>
    <row r="209" s="13" customFormat="1">
      <c r="A209" s="13"/>
      <c r="B209" s="224"/>
      <c r="C209" s="225"/>
      <c r="D209" s="226" t="s">
        <v>140</v>
      </c>
      <c r="E209" s="227" t="s">
        <v>1</v>
      </c>
      <c r="F209" s="228" t="s">
        <v>263</v>
      </c>
      <c r="G209" s="225"/>
      <c r="H209" s="229">
        <v>6</v>
      </c>
      <c r="I209" s="230"/>
      <c r="J209" s="225"/>
      <c r="K209" s="225"/>
      <c r="L209" s="231"/>
      <c r="M209" s="232"/>
      <c r="N209" s="233"/>
      <c r="O209" s="233"/>
      <c r="P209" s="233"/>
      <c r="Q209" s="233"/>
      <c r="R209" s="233"/>
      <c r="S209" s="233"/>
      <c r="T209" s="23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5" t="s">
        <v>140</v>
      </c>
      <c r="AU209" s="235" t="s">
        <v>84</v>
      </c>
      <c r="AV209" s="13" t="s">
        <v>84</v>
      </c>
      <c r="AW209" s="13" t="s">
        <v>34</v>
      </c>
      <c r="AX209" s="13" t="s">
        <v>82</v>
      </c>
      <c r="AY209" s="235" t="s">
        <v>131</v>
      </c>
    </row>
    <row r="210" s="2" customFormat="1" ht="24.15" customHeight="1">
      <c r="A210" s="38"/>
      <c r="B210" s="39"/>
      <c r="C210" s="211" t="s">
        <v>264</v>
      </c>
      <c r="D210" s="211" t="s">
        <v>133</v>
      </c>
      <c r="E210" s="212" t="s">
        <v>265</v>
      </c>
      <c r="F210" s="213" t="s">
        <v>266</v>
      </c>
      <c r="G210" s="214" t="s">
        <v>256</v>
      </c>
      <c r="H210" s="215">
        <v>11.5</v>
      </c>
      <c r="I210" s="216"/>
      <c r="J210" s="217">
        <f>ROUND(I210*H210,2)</f>
        <v>0</v>
      </c>
      <c r="K210" s="213" t="s">
        <v>137</v>
      </c>
      <c r="L210" s="44"/>
      <c r="M210" s="218" t="s">
        <v>1</v>
      </c>
      <c r="N210" s="219" t="s">
        <v>42</v>
      </c>
      <c r="O210" s="91"/>
      <c r="P210" s="220">
        <f>O210*H210</f>
        <v>0</v>
      </c>
      <c r="Q210" s="220">
        <v>0</v>
      </c>
      <c r="R210" s="220">
        <f>Q210*H210</f>
        <v>0</v>
      </c>
      <c r="S210" s="220">
        <v>0.13200000000000001</v>
      </c>
      <c r="T210" s="221">
        <f>S210*H210</f>
        <v>1.518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22" t="s">
        <v>138</v>
      </c>
      <c r="AT210" s="222" t="s">
        <v>133</v>
      </c>
      <c r="AU210" s="222" t="s">
        <v>84</v>
      </c>
      <c r="AY210" s="17" t="s">
        <v>131</v>
      </c>
      <c r="BE210" s="223">
        <f>IF(N210="základní",J210,0)</f>
        <v>0</v>
      </c>
      <c r="BF210" s="223">
        <f>IF(N210="snížená",J210,0)</f>
        <v>0</v>
      </c>
      <c r="BG210" s="223">
        <f>IF(N210="zákl. přenesená",J210,0)</f>
        <v>0</v>
      </c>
      <c r="BH210" s="223">
        <f>IF(N210="sníž. přenesená",J210,0)</f>
        <v>0</v>
      </c>
      <c r="BI210" s="223">
        <f>IF(N210="nulová",J210,0)</f>
        <v>0</v>
      </c>
      <c r="BJ210" s="17" t="s">
        <v>82</v>
      </c>
      <c r="BK210" s="223">
        <f>ROUND(I210*H210,2)</f>
        <v>0</v>
      </c>
      <c r="BL210" s="17" t="s">
        <v>138</v>
      </c>
      <c r="BM210" s="222" t="s">
        <v>267</v>
      </c>
    </row>
    <row r="211" s="13" customFormat="1">
      <c r="A211" s="13"/>
      <c r="B211" s="224"/>
      <c r="C211" s="225"/>
      <c r="D211" s="226" t="s">
        <v>140</v>
      </c>
      <c r="E211" s="227" t="s">
        <v>1</v>
      </c>
      <c r="F211" s="228" t="s">
        <v>268</v>
      </c>
      <c r="G211" s="225"/>
      <c r="H211" s="229">
        <v>4.5</v>
      </c>
      <c r="I211" s="230"/>
      <c r="J211" s="225"/>
      <c r="K211" s="225"/>
      <c r="L211" s="231"/>
      <c r="M211" s="232"/>
      <c r="N211" s="233"/>
      <c r="O211" s="233"/>
      <c r="P211" s="233"/>
      <c r="Q211" s="233"/>
      <c r="R211" s="233"/>
      <c r="S211" s="233"/>
      <c r="T211" s="234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35" t="s">
        <v>140</v>
      </c>
      <c r="AU211" s="235" t="s">
        <v>84</v>
      </c>
      <c r="AV211" s="13" t="s">
        <v>84</v>
      </c>
      <c r="AW211" s="13" t="s">
        <v>34</v>
      </c>
      <c r="AX211" s="13" t="s">
        <v>77</v>
      </c>
      <c r="AY211" s="235" t="s">
        <v>131</v>
      </c>
    </row>
    <row r="212" s="13" customFormat="1">
      <c r="A212" s="13"/>
      <c r="B212" s="224"/>
      <c r="C212" s="225"/>
      <c r="D212" s="226" t="s">
        <v>140</v>
      </c>
      <c r="E212" s="227" t="s">
        <v>1</v>
      </c>
      <c r="F212" s="228" t="s">
        <v>269</v>
      </c>
      <c r="G212" s="225"/>
      <c r="H212" s="229">
        <v>7</v>
      </c>
      <c r="I212" s="230"/>
      <c r="J212" s="225"/>
      <c r="K212" s="225"/>
      <c r="L212" s="231"/>
      <c r="M212" s="232"/>
      <c r="N212" s="233"/>
      <c r="O212" s="233"/>
      <c r="P212" s="233"/>
      <c r="Q212" s="233"/>
      <c r="R212" s="233"/>
      <c r="S212" s="233"/>
      <c r="T212" s="234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5" t="s">
        <v>140</v>
      </c>
      <c r="AU212" s="235" t="s">
        <v>84</v>
      </c>
      <c r="AV212" s="13" t="s">
        <v>84</v>
      </c>
      <c r="AW212" s="13" t="s">
        <v>34</v>
      </c>
      <c r="AX212" s="13" t="s">
        <v>77</v>
      </c>
      <c r="AY212" s="235" t="s">
        <v>131</v>
      </c>
    </row>
    <row r="213" s="14" customFormat="1">
      <c r="A213" s="14"/>
      <c r="B213" s="236"/>
      <c r="C213" s="237"/>
      <c r="D213" s="226" t="s">
        <v>140</v>
      </c>
      <c r="E213" s="238" t="s">
        <v>1</v>
      </c>
      <c r="F213" s="239" t="s">
        <v>143</v>
      </c>
      <c r="G213" s="237"/>
      <c r="H213" s="240">
        <v>11.5</v>
      </c>
      <c r="I213" s="241"/>
      <c r="J213" s="237"/>
      <c r="K213" s="237"/>
      <c r="L213" s="242"/>
      <c r="M213" s="243"/>
      <c r="N213" s="244"/>
      <c r="O213" s="244"/>
      <c r="P213" s="244"/>
      <c r="Q213" s="244"/>
      <c r="R213" s="244"/>
      <c r="S213" s="244"/>
      <c r="T213" s="245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46" t="s">
        <v>140</v>
      </c>
      <c r="AU213" s="246" t="s">
        <v>84</v>
      </c>
      <c r="AV213" s="14" t="s">
        <v>138</v>
      </c>
      <c r="AW213" s="14" t="s">
        <v>34</v>
      </c>
      <c r="AX213" s="14" t="s">
        <v>82</v>
      </c>
      <c r="AY213" s="246" t="s">
        <v>131</v>
      </c>
    </row>
    <row r="214" s="2" customFormat="1" ht="33" customHeight="1">
      <c r="A214" s="38"/>
      <c r="B214" s="39"/>
      <c r="C214" s="211" t="s">
        <v>270</v>
      </c>
      <c r="D214" s="211" t="s">
        <v>133</v>
      </c>
      <c r="E214" s="212" t="s">
        <v>271</v>
      </c>
      <c r="F214" s="213" t="s">
        <v>272</v>
      </c>
      <c r="G214" s="214" t="s">
        <v>256</v>
      </c>
      <c r="H214" s="215">
        <v>23</v>
      </c>
      <c r="I214" s="216"/>
      <c r="J214" s="217">
        <f>ROUND(I214*H214,2)</f>
        <v>0</v>
      </c>
      <c r="K214" s="213" t="s">
        <v>137</v>
      </c>
      <c r="L214" s="44"/>
      <c r="M214" s="218" t="s">
        <v>1</v>
      </c>
      <c r="N214" s="219" t="s">
        <v>42</v>
      </c>
      <c r="O214" s="91"/>
      <c r="P214" s="220">
        <f>O214*H214</f>
        <v>0</v>
      </c>
      <c r="Q214" s="220">
        <v>0</v>
      </c>
      <c r="R214" s="220">
        <f>Q214*H214</f>
        <v>0</v>
      </c>
      <c r="S214" s="220">
        <v>0.043999999999999997</v>
      </c>
      <c r="T214" s="221">
        <f>S214*H214</f>
        <v>1.012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22" t="s">
        <v>138</v>
      </c>
      <c r="AT214" s="222" t="s">
        <v>133</v>
      </c>
      <c r="AU214" s="222" t="s">
        <v>84</v>
      </c>
      <c r="AY214" s="17" t="s">
        <v>131</v>
      </c>
      <c r="BE214" s="223">
        <f>IF(N214="základní",J214,0)</f>
        <v>0</v>
      </c>
      <c r="BF214" s="223">
        <f>IF(N214="snížená",J214,0)</f>
        <v>0</v>
      </c>
      <c r="BG214" s="223">
        <f>IF(N214="zákl. přenesená",J214,0)</f>
        <v>0</v>
      </c>
      <c r="BH214" s="223">
        <f>IF(N214="sníž. přenesená",J214,0)</f>
        <v>0</v>
      </c>
      <c r="BI214" s="223">
        <f>IF(N214="nulová",J214,0)</f>
        <v>0</v>
      </c>
      <c r="BJ214" s="17" t="s">
        <v>82</v>
      </c>
      <c r="BK214" s="223">
        <f>ROUND(I214*H214,2)</f>
        <v>0</v>
      </c>
      <c r="BL214" s="17" t="s">
        <v>138</v>
      </c>
      <c r="BM214" s="222" t="s">
        <v>273</v>
      </c>
    </row>
    <row r="215" s="13" customFormat="1">
      <c r="A215" s="13"/>
      <c r="B215" s="224"/>
      <c r="C215" s="225"/>
      <c r="D215" s="226" t="s">
        <v>140</v>
      </c>
      <c r="E215" s="225"/>
      <c r="F215" s="228" t="s">
        <v>274</v>
      </c>
      <c r="G215" s="225"/>
      <c r="H215" s="229">
        <v>23</v>
      </c>
      <c r="I215" s="230"/>
      <c r="J215" s="225"/>
      <c r="K215" s="225"/>
      <c r="L215" s="231"/>
      <c r="M215" s="232"/>
      <c r="N215" s="233"/>
      <c r="O215" s="233"/>
      <c r="P215" s="233"/>
      <c r="Q215" s="233"/>
      <c r="R215" s="233"/>
      <c r="S215" s="233"/>
      <c r="T215" s="23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5" t="s">
        <v>140</v>
      </c>
      <c r="AU215" s="235" t="s">
        <v>84</v>
      </c>
      <c r="AV215" s="13" t="s">
        <v>84</v>
      </c>
      <c r="AW215" s="13" t="s">
        <v>4</v>
      </c>
      <c r="AX215" s="13" t="s">
        <v>82</v>
      </c>
      <c r="AY215" s="235" t="s">
        <v>131</v>
      </c>
    </row>
    <row r="216" s="2" customFormat="1" ht="24.15" customHeight="1">
      <c r="A216" s="38"/>
      <c r="B216" s="39"/>
      <c r="C216" s="211" t="s">
        <v>275</v>
      </c>
      <c r="D216" s="211" t="s">
        <v>133</v>
      </c>
      <c r="E216" s="212" t="s">
        <v>276</v>
      </c>
      <c r="F216" s="213" t="s">
        <v>277</v>
      </c>
      <c r="G216" s="214" t="s">
        <v>183</v>
      </c>
      <c r="H216" s="215">
        <v>66.727999999999994</v>
      </c>
      <c r="I216" s="216"/>
      <c r="J216" s="217">
        <f>ROUND(I216*H216,2)</f>
        <v>0</v>
      </c>
      <c r="K216" s="213" t="s">
        <v>137</v>
      </c>
      <c r="L216" s="44"/>
      <c r="M216" s="218" t="s">
        <v>1</v>
      </c>
      <c r="N216" s="219" t="s">
        <v>42</v>
      </c>
      <c r="O216" s="91"/>
      <c r="P216" s="220">
        <f>O216*H216</f>
        <v>0</v>
      </c>
      <c r="Q216" s="220">
        <v>0</v>
      </c>
      <c r="R216" s="220">
        <f>Q216*H216</f>
        <v>0</v>
      </c>
      <c r="S216" s="220">
        <v>0.068000000000000005</v>
      </c>
      <c r="T216" s="221">
        <f>S216*H216</f>
        <v>4.5375040000000002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22" t="s">
        <v>138</v>
      </c>
      <c r="AT216" s="222" t="s">
        <v>133</v>
      </c>
      <c r="AU216" s="222" t="s">
        <v>84</v>
      </c>
      <c r="AY216" s="17" t="s">
        <v>131</v>
      </c>
      <c r="BE216" s="223">
        <f>IF(N216="základní",J216,0)</f>
        <v>0</v>
      </c>
      <c r="BF216" s="223">
        <f>IF(N216="snížená",J216,0)</f>
        <v>0</v>
      </c>
      <c r="BG216" s="223">
        <f>IF(N216="zákl. přenesená",J216,0)</f>
        <v>0</v>
      </c>
      <c r="BH216" s="223">
        <f>IF(N216="sníž. přenesená",J216,0)</f>
        <v>0</v>
      </c>
      <c r="BI216" s="223">
        <f>IF(N216="nulová",J216,0)</f>
        <v>0</v>
      </c>
      <c r="BJ216" s="17" t="s">
        <v>82</v>
      </c>
      <c r="BK216" s="223">
        <f>ROUND(I216*H216,2)</f>
        <v>0</v>
      </c>
      <c r="BL216" s="17" t="s">
        <v>138</v>
      </c>
      <c r="BM216" s="222" t="s">
        <v>278</v>
      </c>
    </row>
    <row r="217" s="13" customFormat="1">
      <c r="A217" s="13"/>
      <c r="B217" s="224"/>
      <c r="C217" s="225"/>
      <c r="D217" s="226" t="s">
        <v>140</v>
      </c>
      <c r="E217" s="227" t="s">
        <v>1</v>
      </c>
      <c r="F217" s="228" t="s">
        <v>279</v>
      </c>
      <c r="G217" s="225"/>
      <c r="H217" s="229">
        <v>27.896000000000001</v>
      </c>
      <c r="I217" s="230"/>
      <c r="J217" s="225"/>
      <c r="K217" s="225"/>
      <c r="L217" s="231"/>
      <c r="M217" s="232"/>
      <c r="N217" s="233"/>
      <c r="O217" s="233"/>
      <c r="P217" s="233"/>
      <c r="Q217" s="233"/>
      <c r="R217" s="233"/>
      <c r="S217" s="233"/>
      <c r="T217" s="23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5" t="s">
        <v>140</v>
      </c>
      <c r="AU217" s="235" t="s">
        <v>84</v>
      </c>
      <c r="AV217" s="13" t="s">
        <v>84</v>
      </c>
      <c r="AW217" s="13" t="s">
        <v>34</v>
      </c>
      <c r="AX217" s="13" t="s">
        <v>77</v>
      </c>
      <c r="AY217" s="235" t="s">
        <v>131</v>
      </c>
    </row>
    <row r="218" s="13" customFormat="1">
      <c r="A218" s="13"/>
      <c r="B218" s="224"/>
      <c r="C218" s="225"/>
      <c r="D218" s="226" t="s">
        <v>140</v>
      </c>
      <c r="E218" s="227" t="s">
        <v>1</v>
      </c>
      <c r="F218" s="228" t="s">
        <v>280</v>
      </c>
      <c r="G218" s="225"/>
      <c r="H218" s="229">
        <v>29.963999999999999</v>
      </c>
      <c r="I218" s="230"/>
      <c r="J218" s="225"/>
      <c r="K218" s="225"/>
      <c r="L218" s="231"/>
      <c r="M218" s="232"/>
      <c r="N218" s="233"/>
      <c r="O218" s="233"/>
      <c r="P218" s="233"/>
      <c r="Q218" s="233"/>
      <c r="R218" s="233"/>
      <c r="S218" s="233"/>
      <c r="T218" s="234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5" t="s">
        <v>140</v>
      </c>
      <c r="AU218" s="235" t="s">
        <v>84</v>
      </c>
      <c r="AV218" s="13" t="s">
        <v>84</v>
      </c>
      <c r="AW218" s="13" t="s">
        <v>34</v>
      </c>
      <c r="AX218" s="13" t="s">
        <v>77</v>
      </c>
      <c r="AY218" s="235" t="s">
        <v>131</v>
      </c>
    </row>
    <row r="219" s="13" customFormat="1">
      <c r="A219" s="13"/>
      <c r="B219" s="224"/>
      <c r="C219" s="225"/>
      <c r="D219" s="226" t="s">
        <v>140</v>
      </c>
      <c r="E219" s="227" t="s">
        <v>1</v>
      </c>
      <c r="F219" s="228" t="s">
        <v>281</v>
      </c>
      <c r="G219" s="225"/>
      <c r="H219" s="229">
        <v>8.8680000000000003</v>
      </c>
      <c r="I219" s="230"/>
      <c r="J219" s="225"/>
      <c r="K219" s="225"/>
      <c r="L219" s="231"/>
      <c r="M219" s="232"/>
      <c r="N219" s="233"/>
      <c r="O219" s="233"/>
      <c r="P219" s="233"/>
      <c r="Q219" s="233"/>
      <c r="R219" s="233"/>
      <c r="S219" s="233"/>
      <c r="T219" s="23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5" t="s">
        <v>140</v>
      </c>
      <c r="AU219" s="235" t="s">
        <v>84</v>
      </c>
      <c r="AV219" s="13" t="s">
        <v>84</v>
      </c>
      <c r="AW219" s="13" t="s">
        <v>34</v>
      </c>
      <c r="AX219" s="13" t="s">
        <v>77</v>
      </c>
      <c r="AY219" s="235" t="s">
        <v>131</v>
      </c>
    </row>
    <row r="220" s="14" customFormat="1">
      <c r="A220" s="14"/>
      <c r="B220" s="236"/>
      <c r="C220" s="237"/>
      <c r="D220" s="226" t="s">
        <v>140</v>
      </c>
      <c r="E220" s="238" t="s">
        <v>1</v>
      </c>
      <c r="F220" s="239" t="s">
        <v>143</v>
      </c>
      <c r="G220" s="237"/>
      <c r="H220" s="240">
        <v>66.727999999999994</v>
      </c>
      <c r="I220" s="241"/>
      <c r="J220" s="237"/>
      <c r="K220" s="237"/>
      <c r="L220" s="242"/>
      <c r="M220" s="243"/>
      <c r="N220" s="244"/>
      <c r="O220" s="244"/>
      <c r="P220" s="244"/>
      <c r="Q220" s="244"/>
      <c r="R220" s="244"/>
      <c r="S220" s="244"/>
      <c r="T220" s="245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46" t="s">
        <v>140</v>
      </c>
      <c r="AU220" s="246" t="s">
        <v>84</v>
      </c>
      <c r="AV220" s="14" t="s">
        <v>138</v>
      </c>
      <c r="AW220" s="14" t="s">
        <v>34</v>
      </c>
      <c r="AX220" s="14" t="s">
        <v>82</v>
      </c>
      <c r="AY220" s="246" t="s">
        <v>131</v>
      </c>
    </row>
    <row r="221" s="12" customFormat="1" ht="22.8" customHeight="1">
      <c r="A221" s="12"/>
      <c r="B221" s="195"/>
      <c r="C221" s="196"/>
      <c r="D221" s="197" t="s">
        <v>76</v>
      </c>
      <c r="E221" s="209" t="s">
        <v>282</v>
      </c>
      <c r="F221" s="209" t="s">
        <v>283</v>
      </c>
      <c r="G221" s="196"/>
      <c r="H221" s="196"/>
      <c r="I221" s="199"/>
      <c r="J221" s="210">
        <f>BK221</f>
        <v>0</v>
      </c>
      <c r="K221" s="196"/>
      <c r="L221" s="201"/>
      <c r="M221" s="202"/>
      <c r="N221" s="203"/>
      <c r="O221" s="203"/>
      <c r="P221" s="204">
        <f>SUM(P222:P227)</f>
        <v>0</v>
      </c>
      <c r="Q221" s="203"/>
      <c r="R221" s="204">
        <f>SUM(R222:R227)</f>
        <v>0</v>
      </c>
      <c r="S221" s="203"/>
      <c r="T221" s="205">
        <f>SUM(T222:T227)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06" t="s">
        <v>82</v>
      </c>
      <c r="AT221" s="207" t="s">
        <v>76</v>
      </c>
      <c r="AU221" s="207" t="s">
        <v>82</v>
      </c>
      <c r="AY221" s="206" t="s">
        <v>131</v>
      </c>
      <c r="BK221" s="208">
        <f>SUM(BK222:BK227)</f>
        <v>0</v>
      </c>
    </row>
    <row r="222" s="2" customFormat="1" ht="24.15" customHeight="1">
      <c r="A222" s="38"/>
      <c r="B222" s="39"/>
      <c r="C222" s="211" t="s">
        <v>284</v>
      </c>
      <c r="D222" s="211" t="s">
        <v>133</v>
      </c>
      <c r="E222" s="212" t="s">
        <v>285</v>
      </c>
      <c r="F222" s="213" t="s">
        <v>286</v>
      </c>
      <c r="G222" s="214" t="s">
        <v>157</v>
      </c>
      <c r="H222" s="215">
        <v>10.318</v>
      </c>
      <c r="I222" s="216"/>
      <c r="J222" s="217">
        <f>ROUND(I222*H222,2)</f>
        <v>0</v>
      </c>
      <c r="K222" s="213" t="s">
        <v>137</v>
      </c>
      <c r="L222" s="44"/>
      <c r="M222" s="218" t="s">
        <v>1</v>
      </c>
      <c r="N222" s="219" t="s">
        <v>42</v>
      </c>
      <c r="O222" s="91"/>
      <c r="P222" s="220">
        <f>O222*H222</f>
        <v>0</v>
      </c>
      <c r="Q222" s="220">
        <v>0</v>
      </c>
      <c r="R222" s="220">
        <f>Q222*H222</f>
        <v>0</v>
      </c>
      <c r="S222" s="220">
        <v>0</v>
      </c>
      <c r="T222" s="221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22" t="s">
        <v>138</v>
      </c>
      <c r="AT222" s="222" t="s">
        <v>133</v>
      </c>
      <c r="AU222" s="222" t="s">
        <v>84</v>
      </c>
      <c r="AY222" s="17" t="s">
        <v>131</v>
      </c>
      <c r="BE222" s="223">
        <f>IF(N222="základní",J222,0)</f>
        <v>0</v>
      </c>
      <c r="BF222" s="223">
        <f>IF(N222="snížená",J222,0)</f>
        <v>0</v>
      </c>
      <c r="BG222" s="223">
        <f>IF(N222="zákl. přenesená",J222,0)</f>
        <v>0</v>
      </c>
      <c r="BH222" s="223">
        <f>IF(N222="sníž. přenesená",J222,0)</f>
        <v>0</v>
      </c>
      <c r="BI222" s="223">
        <f>IF(N222="nulová",J222,0)</f>
        <v>0</v>
      </c>
      <c r="BJ222" s="17" t="s">
        <v>82</v>
      </c>
      <c r="BK222" s="223">
        <f>ROUND(I222*H222,2)</f>
        <v>0</v>
      </c>
      <c r="BL222" s="17" t="s">
        <v>138</v>
      </c>
      <c r="BM222" s="222" t="s">
        <v>287</v>
      </c>
    </row>
    <row r="223" s="2" customFormat="1" ht="24.15" customHeight="1">
      <c r="A223" s="38"/>
      <c r="B223" s="39"/>
      <c r="C223" s="211" t="s">
        <v>288</v>
      </c>
      <c r="D223" s="211" t="s">
        <v>133</v>
      </c>
      <c r="E223" s="212" t="s">
        <v>289</v>
      </c>
      <c r="F223" s="213" t="s">
        <v>290</v>
      </c>
      <c r="G223" s="214" t="s">
        <v>157</v>
      </c>
      <c r="H223" s="215">
        <v>92.861999999999995</v>
      </c>
      <c r="I223" s="216"/>
      <c r="J223" s="217">
        <f>ROUND(I223*H223,2)</f>
        <v>0</v>
      </c>
      <c r="K223" s="213" t="s">
        <v>137</v>
      </c>
      <c r="L223" s="44"/>
      <c r="M223" s="218" t="s">
        <v>1</v>
      </c>
      <c r="N223" s="219" t="s">
        <v>42</v>
      </c>
      <c r="O223" s="91"/>
      <c r="P223" s="220">
        <f>O223*H223</f>
        <v>0</v>
      </c>
      <c r="Q223" s="220">
        <v>0</v>
      </c>
      <c r="R223" s="220">
        <f>Q223*H223</f>
        <v>0</v>
      </c>
      <c r="S223" s="220">
        <v>0</v>
      </c>
      <c r="T223" s="221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22" t="s">
        <v>138</v>
      </c>
      <c r="AT223" s="222" t="s">
        <v>133</v>
      </c>
      <c r="AU223" s="222" t="s">
        <v>84</v>
      </c>
      <c r="AY223" s="17" t="s">
        <v>131</v>
      </c>
      <c r="BE223" s="223">
        <f>IF(N223="základní",J223,0)</f>
        <v>0</v>
      </c>
      <c r="BF223" s="223">
        <f>IF(N223="snížená",J223,0)</f>
        <v>0</v>
      </c>
      <c r="BG223" s="223">
        <f>IF(N223="zákl. přenesená",J223,0)</f>
        <v>0</v>
      </c>
      <c r="BH223" s="223">
        <f>IF(N223="sníž. přenesená",J223,0)</f>
        <v>0</v>
      </c>
      <c r="BI223" s="223">
        <f>IF(N223="nulová",J223,0)</f>
        <v>0</v>
      </c>
      <c r="BJ223" s="17" t="s">
        <v>82</v>
      </c>
      <c r="BK223" s="223">
        <f>ROUND(I223*H223,2)</f>
        <v>0</v>
      </c>
      <c r="BL223" s="17" t="s">
        <v>138</v>
      </c>
      <c r="BM223" s="222" t="s">
        <v>291</v>
      </c>
    </row>
    <row r="224" s="13" customFormat="1">
      <c r="A224" s="13"/>
      <c r="B224" s="224"/>
      <c r="C224" s="225"/>
      <c r="D224" s="226" t="s">
        <v>140</v>
      </c>
      <c r="E224" s="225"/>
      <c r="F224" s="228" t="s">
        <v>292</v>
      </c>
      <c r="G224" s="225"/>
      <c r="H224" s="229">
        <v>92.861999999999995</v>
      </c>
      <c r="I224" s="230"/>
      <c r="J224" s="225"/>
      <c r="K224" s="225"/>
      <c r="L224" s="231"/>
      <c r="M224" s="232"/>
      <c r="N224" s="233"/>
      <c r="O224" s="233"/>
      <c r="P224" s="233"/>
      <c r="Q224" s="233"/>
      <c r="R224" s="233"/>
      <c r="S224" s="233"/>
      <c r="T224" s="234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5" t="s">
        <v>140</v>
      </c>
      <c r="AU224" s="235" t="s">
        <v>84</v>
      </c>
      <c r="AV224" s="13" t="s">
        <v>84</v>
      </c>
      <c r="AW224" s="13" t="s">
        <v>4</v>
      </c>
      <c r="AX224" s="13" t="s">
        <v>82</v>
      </c>
      <c r="AY224" s="235" t="s">
        <v>131</v>
      </c>
    </row>
    <row r="225" s="2" customFormat="1" ht="33" customHeight="1">
      <c r="A225" s="38"/>
      <c r="B225" s="39"/>
      <c r="C225" s="211" t="s">
        <v>293</v>
      </c>
      <c r="D225" s="211" t="s">
        <v>133</v>
      </c>
      <c r="E225" s="212" t="s">
        <v>294</v>
      </c>
      <c r="F225" s="213" t="s">
        <v>295</v>
      </c>
      <c r="G225" s="214" t="s">
        <v>157</v>
      </c>
      <c r="H225" s="215">
        <v>10.318</v>
      </c>
      <c r="I225" s="216"/>
      <c r="J225" s="217">
        <f>ROUND(I225*H225,2)</f>
        <v>0</v>
      </c>
      <c r="K225" s="213" t="s">
        <v>137</v>
      </c>
      <c r="L225" s="44"/>
      <c r="M225" s="218" t="s">
        <v>1</v>
      </c>
      <c r="N225" s="219" t="s">
        <v>42</v>
      </c>
      <c r="O225" s="91"/>
      <c r="P225" s="220">
        <f>O225*H225</f>
        <v>0</v>
      </c>
      <c r="Q225" s="220">
        <v>0</v>
      </c>
      <c r="R225" s="220">
        <f>Q225*H225</f>
        <v>0</v>
      </c>
      <c r="S225" s="220">
        <v>0</v>
      </c>
      <c r="T225" s="221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22" t="s">
        <v>138</v>
      </c>
      <c r="AT225" s="222" t="s">
        <v>133</v>
      </c>
      <c r="AU225" s="222" t="s">
        <v>84</v>
      </c>
      <c r="AY225" s="17" t="s">
        <v>131</v>
      </c>
      <c r="BE225" s="223">
        <f>IF(N225="základní",J225,0)</f>
        <v>0</v>
      </c>
      <c r="BF225" s="223">
        <f>IF(N225="snížená",J225,0)</f>
        <v>0</v>
      </c>
      <c r="BG225" s="223">
        <f>IF(N225="zákl. přenesená",J225,0)</f>
        <v>0</v>
      </c>
      <c r="BH225" s="223">
        <f>IF(N225="sníž. přenesená",J225,0)</f>
        <v>0</v>
      </c>
      <c r="BI225" s="223">
        <f>IF(N225="nulová",J225,0)</f>
        <v>0</v>
      </c>
      <c r="BJ225" s="17" t="s">
        <v>82</v>
      </c>
      <c r="BK225" s="223">
        <f>ROUND(I225*H225,2)</f>
        <v>0</v>
      </c>
      <c r="BL225" s="17" t="s">
        <v>138</v>
      </c>
      <c r="BM225" s="222" t="s">
        <v>296</v>
      </c>
    </row>
    <row r="226" s="2" customFormat="1" ht="37.8" customHeight="1">
      <c r="A226" s="38"/>
      <c r="B226" s="39"/>
      <c r="C226" s="211" t="s">
        <v>297</v>
      </c>
      <c r="D226" s="211" t="s">
        <v>133</v>
      </c>
      <c r="E226" s="212" t="s">
        <v>298</v>
      </c>
      <c r="F226" s="213" t="s">
        <v>299</v>
      </c>
      <c r="G226" s="214" t="s">
        <v>157</v>
      </c>
      <c r="H226" s="215">
        <v>9.4730000000000008</v>
      </c>
      <c r="I226" s="216"/>
      <c r="J226" s="217">
        <f>ROUND(I226*H226,2)</f>
        <v>0</v>
      </c>
      <c r="K226" s="213" t="s">
        <v>137</v>
      </c>
      <c r="L226" s="44"/>
      <c r="M226" s="218" t="s">
        <v>1</v>
      </c>
      <c r="N226" s="219" t="s">
        <v>42</v>
      </c>
      <c r="O226" s="91"/>
      <c r="P226" s="220">
        <f>O226*H226</f>
        <v>0</v>
      </c>
      <c r="Q226" s="220">
        <v>0</v>
      </c>
      <c r="R226" s="220">
        <f>Q226*H226</f>
        <v>0</v>
      </c>
      <c r="S226" s="220">
        <v>0</v>
      </c>
      <c r="T226" s="221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22" t="s">
        <v>138</v>
      </c>
      <c r="AT226" s="222" t="s">
        <v>133</v>
      </c>
      <c r="AU226" s="222" t="s">
        <v>84</v>
      </c>
      <c r="AY226" s="17" t="s">
        <v>131</v>
      </c>
      <c r="BE226" s="223">
        <f>IF(N226="základní",J226,0)</f>
        <v>0</v>
      </c>
      <c r="BF226" s="223">
        <f>IF(N226="snížená",J226,0)</f>
        <v>0</v>
      </c>
      <c r="BG226" s="223">
        <f>IF(N226="zákl. přenesená",J226,0)</f>
        <v>0</v>
      </c>
      <c r="BH226" s="223">
        <f>IF(N226="sníž. přenesená",J226,0)</f>
        <v>0</v>
      </c>
      <c r="BI226" s="223">
        <f>IF(N226="nulová",J226,0)</f>
        <v>0</v>
      </c>
      <c r="BJ226" s="17" t="s">
        <v>82</v>
      </c>
      <c r="BK226" s="223">
        <f>ROUND(I226*H226,2)</f>
        <v>0</v>
      </c>
      <c r="BL226" s="17" t="s">
        <v>138</v>
      </c>
      <c r="BM226" s="222" t="s">
        <v>300</v>
      </c>
    </row>
    <row r="227" s="2" customFormat="1" ht="37.8" customHeight="1">
      <c r="A227" s="38"/>
      <c r="B227" s="39"/>
      <c r="C227" s="211" t="s">
        <v>301</v>
      </c>
      <c r="D227" s="211" t="s">
        <v>133</v>
      </c>
      <c r="E227" s="212" t="s">
        <v>302</v>
      </c>
      <c r="F227" s="213" t="s">
        <v>303</v>
      </c>
      <c r="G227" s="214" t="s">
        <v>157</v>
      </c>
      <c r="H227" s="215">
        <v>0.84499999999999997</v>
      </c>
      <c r="I227" s="216"/>
      <c r="J227" s="217">
        <f>ROUND(I227*H227,2)</f>
        <v>0</v>
      </c>
      <c r="K227" s="213" t="s">
        <v>137</v>
      </c>
      <c r="L227" s="44"/>
      <c r="M227" s="218" t="s">
        <v>1</v>
      </c>
      <c r="N227" s="219" t="s">
        <v>42</v>
      </c>
      <c r="O227" s="91"/>
      <c r="P227" s="220">
        <f>O227*H227</f>
        <v>0</v>
      </c>
      <c r="Q227" s="220">
        <v>0</v>
      </c>
      <c r="R227" s="220">
        <f>Q227*H227</f>
        <v>0</v>
      </c>
      <c r="S227" s="220">
        <v>0</v>
      </c>
      <c r="T227" s="221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22" t="s">
        <v>138</v>
      </c>
      <c r="AT227" s="222" t="s">
        <v>133</v>
      </c>
      <c r="AU227" s="222" t="s">
        <v>84</v>
      </c>
      <c r="AY227" s="17" t="s">
        <v>131</v>
      </c>
      <c r="BE227" s="223">
        <f>IF(N227="základní",J227,0)</f>
        <v>0</v>
      </c>
      <c r="BF227" s="223">
        <f>IF(N227="snížená",J227,0)</f>
        <v>0</v>
      </c>
      <c r="BG227" s="223">
        <f>IF(N227="zákl. přenesená",J227,0)</f>
        <v>0</v>
      </c>
      <c r="BH227" s="223">
        <f>IF(N227="sníž. přenesená",J227,0)</f>
        <v>0</v>
      </c>
      <c r="BI227" s="223">
        <f>IF(N227="nulová",J227,0)</f>
        <v>0</v>
      </c>
      <c r="BJ227" s="17" t="s">
        <v>82</v>
      </c>
      <c r="BK227" s="223">
        <f>ROUND(I227*H227,2)</f>
        <v>0</v>
      </c>
      <c r="BL227" s="17" t="s">
        <v>138</v>
      </c>
      <c r="BM227" s="222" t="s">
        <v>304</v>
      </c>
    </row>
    <row r="228" s="12" customFormat="1" ht="22.8" customHeight="1">
      <c r="A228" s="12"/>
      <c r="B228" s="195"/>
      <c r="C228" s="196"/>
      <c r="D228" s="197" t="s">
        <v>76</v>
      </c>
      <c r="E228" s="209" t="s">
        <v>305</v>
      </c>
      <c r="F228" s="209" t="s">
        <v>306</v>
      </c>
      <c r="G228" s="196"/>
      <c r="H228" s="196"/>
      <c r="I228" s="199"/>
      <c r="J228" s="210">
        <f>BK228</f>
        <v>0</v>
      </c>
      <c r="K228" s="196"/>
      <c r="L228" s="201"/>
      <c r="M228" s="202"/>
      <c r="N228" s="203"/>
      <c r="O228" s="203"/>
      <c r="P228" s="204">
        <f>P229</f>
        <v>0</v>
      </c>
      <c r="Q228" s="203"/>
      <c r="R228" s="204">
        <f>R229</f>
        <v>0</v>
      </c>
      <c r="S228" s="203"/>
      <c r="T228" s="205">
        <f>T229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06" t="s">
        <v>82</v>
      </c>
      <c r="AT228" s="207" t="s">
        <v>76</v>
      </c>
      <c r="AU228" s="207" t="s">
        <v>82</v>
      </c>
      <c r="AY228" s="206" t="s">
        <v>131</v>
      </c>
      <c r="BK228" s="208">
        <f>BK229</f>
        <v>0</v>
      </c>
    </row>
    <row r="229" s="2" customFormat="1" ht="21.75" customHeight="1">
      <c r="A229" s="38"/>
      <c r="B229" s="39"/>
      <c r="C229" s="211" t="s">
        <v>307</v>
      </c>
      <c r="D229" s="211" t="s">
        <v>133</v>
      </c>
      <c r="E229" s="212" t="s">
        <v>308</v>
      </c>
      <c r="F229" s="213" t="s">
        <v>309</v>
      </c>
      <c r="G229" s="214" t="s">
        <v>157</v>
      </c>
      <c r="H229" s="215">
        <v>11.888</v>
      </c>
      <c r="I229" s="216"/>
      <c r="J229" s="217">
        <f>ROUND(I229*H229,2)</f>
        <v>0</v>
      </c>
      <c r="K229" s="213" t="s">
        <v>137</v>
      </c>
      <c r="L229" s="44"/>
      <c r="M229" s="218" t="s">
        <v>1</v>
      </c>
      <c r="N229" s="219" t="s">
        <v>42</v>
      </c>
      <c r="O229" s="91"/>
      <c r="P229" s="220">
        <f>O229*H229</f>
        <v>0</v>
      </c>
      <c r="Q229" s="220">
        <v>0</v>
      </c>
      <c r="R229" s="220">
        <f>Q229*H229</f>
        <v>0</v>
      </c>
      <c r="S229" s="220">
        <v>0</v>
      </c>
      <c r="T229" s="221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22" t="s">
        <v>138</v>
      </c>
      <c r="AT229" s="222" t="s">
        <v>133</v>
      </c>
      <c r="AU229" s="222" t="s">
        <v>84</v>
      </c>
      <c r="AY229" s="17" t="s">
        <v>131</v>
      </c>
      <c r="BE229" s="223">
        <f>IF(N229="základní",J229,0)</f>
        <v>0</v>
      </c>
      <c r="BF229" s="223">
        <f>IF(N229="snížená",J229,0)</f>
        <v>0</v>
      </c>
      <c r="BG229" s="223">
        <f>IF(N229="zákl. přenesená",J229,0)</f>
        <v>0</v>
      </c>
      <c r="BH229" s="223">
        <f>IF(N229="sníž. přenesená",J229,0)</f>
        <v>0</v>
      </c>
      <c r="BI229" s="223">
        <f>IF(N229="nulová",J229,0)</f>
        <v>0</v>
      </c>
      <c r="BJ229" s="17" t="s">
        <v>82</v>
      </c>
      <c r="BK229" s="223">
        <f>ROUND(I229*H229,2)</f>
        <v>0</v>
      </c>
      <c r="BL229" s="17" t="s">
        <v>138</v>
      </c>
      <c r="BM229" s="222" t="s">
        <v>310</v>
      </c>
    </row>
    <row r="230" s="12" customFormat="1" ht="25.92" customHeight="1">
      <c r="A230" s="12"/>
      <c r="B230" s="195"/>
      <c r="C230" s="196"/>
      <c r="D230" s="197" t="s">
        <v>76</v>
      </c>
      <c r="E230" s="198" t="s">
        <v>311</v>
      </c>
      <c r="F230" s="198" t="s">
        <v>312</v>
      </c>
      <c r="G230" s="196"/>
      <c r="H230" s="196"/>
      <c r="I230" s="199"/>
      <c r="J230" s="200">
        <f>BK230</f>
        <v>0</v>
      </c>
      <c r="K230" s="196"/>
      <c r="L230" s="201"/>
      <c r="M230" s="202"/>
      <c r="N230" s="203"/>
      <c r="O230" s="203"/>
      <c r="P230" s="204">
        <f>P231+P247+P254+P272+P277+P284+P286+P288+P300+P315+P318+P367+P428</f>
        <v>0</v>
      </c>
      <c r="Q230" s="203"/>
      <c r="R230" s="204">
        <f>R231+R247+R254+R272+R277+R284+R286+R288+R300+R315+R318+R367+R428</f>
        <v>5.6103794999999996</v>
      </c>
      <c r="S230" s="203"/>
      <c r="T230" s="205">
        <f>T231+T247+T254+T272+T277+T284+T286+T288+T300+T315+T318+T367+T428</f>
        <v>0.84557841000000011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06" t="s">
        <v>84</v>
      </c>
      <c r="AT230" s="207" t="s">
        <v>76</v>
      </c>
      <c r="AU230" s="207" t="s">
        <v>77</v>
      </c>
      <c r="AY230" s="206" t="s">
        <v>131</v>
      </c>
      <c r="BK230" s="208">
        <f>BK231+BK247+BK254+BK272+BK277+BK284+BK286+BK288+BK300+BK315+BK318+BK367+BK428</f>
        <v>0</v>
      </c>
    </row>
    <row r="231" s="12" customFormat="1" ht="22.8" customHeight="1">
      <c r="A231" s="12"/>
      <c r="B231" s="195"/>
      <c r="C231" s="196"/>
      <c r="D231" s="197" t="s">
        <v>76</v>
      </c>
      <c r="E231" s="209" t="s">
        <v>313</v>
      </c>
      <c r="F231" s="209" t="s">
        <v>314</v>
      </c>
      <c r="G231" s="196"/>
      <c r="H231" s="196"/>
      <c r="I231" s="199"/>
      <c r="J231" s="210">
        <f>BK231</f>
        <v>0</v>
      </c>
      <c r="K231" s="196"/>
      <c r="L231" s="201"/>
      <c r="M231" s="202"/>
      <c r="N231" s="203"/>
      <c r="O231" s="203"/>
      <c r="P231" s="204">
        <f>SUM(P232:P246)</f>
        <v>0</v>
      </c>
      <c r="Q231" s="203"/>
      <c r="R231" s="204">
        <f>SUM(R232:R246)</f>
        <v>0.30839499999999992</v>
      </c>
      <c r="S231" s="203"/>
      <c r="T231" s="205">
        <f>SUM(T232:T246)</f>
        <v>0.27329999999999999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06" t="s">
        <v>84</v>
      </c>
      <c r="AT231" s="207" t="s">
        <v>76</v>
      </c>
      <c r="AU231" s="207" t="s">
        <v>82</v>
      </c>
      <c r="AY231" s="206" t="s">
        <v>131</v>
      </c>
      <c r="BK231" s="208">
        <f>SUM(BK232:BK246)</f>
        <v>0</v>
      </c>
    </row>
    <row r="232" s="2" customFormat="1" ht="16.5" customHeight="1">
      <c r="A232" s="38"/>
      <c r="B232" s="39"/>
      <c r="C232" s="211" t="s">
        <v>315</v>
      </c>
      <c r="D232" s="211" t="s">
        <v>133</v>
      </c>
      <c r="E232" s="212" t="s">
        <v>316</v>
      </c>
      <c r="F232" s="213" t="s">
        <v>317</v>
      </c>
      <c r="G232" s="214" t="s">
        <v>256</v>
      </c>
      <c r="H232" s="215">
        <v>4.5</v>
      </c>
      <c r="I232" s="216"/>
      <c r="J232" s="217">
        <f>ROUND(I232*H232,2)</f>
        <v>0</v>
      </c>
      <c r="K232" s="213" t="s">
        <v>137</v>
      </c>
      <c r="L232" s="44"/>
      <c r="M232" s="218" t="s">
        <v>1</v>
      </c>
      <c r="N232" s="219" t="s">
        <v>42</v>
      </c>
      <c r="O232" s="91"/>
      <c r="P232" s="220">
        <f>O232*H232</f>
        <v>0</v>
      </c>
      <c r="Q232" s="220">
        <v>0</v>
      </c>
      <c r="R232" s="220">
        <f>Q232*H232</f>
        <v>0</v>
      </c>
      <c r="S232" s="220">
        <v>0.0098200000000000006</v>
      </c>
      <c r="T232" s="221">
        <f>S232*H232</f>
        <v>0.04419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22" t="s">
        <v>220</v>
      </c>
      <c r="AT232" s="222" t="s">
        <v>133</v>
      </c>
      <c r="AU232" s="222" t="s">
        <v>84</v>
      </c>
      <c r="AY232" s="17" t="s">
        <v>131</v>
      </c>
      <c r="BE232" s="223">
        <f>IF(N232="základní",J232,0)</f>
        <v>0</v>
      </c>
      <c r="BF232" s="223">
        <f>IF(N232="snížená",J232,0)</f>
        <v>0</v>
      </c>
      <c r="BG232" s="223">
        <f>IF(N232="zákl. přenesená",J232,0)</f>
        <v>0</v>
      </c>
      <c r="BH232" s="223">
        <f>IF(N232="sníž. přenesená",J232,0)</f>
        <v>0</v>
      </c>
      <c r="BI232" s="223">
        <f>IF(N232="nulová",J232,0)</f>
        <v>0</v>
      </c>
      <c r="BJ232" s="17" t="s">
        <v>82</v>
      </c>
      <c r="BK232" s="223">
        <f>ROUND(I232*H232,2)</f>
        <v>0</v>
      </c>
      <c r="BL232" s="17" t="s">
        <v>220</v>
      </c>
      <c r="BM232" s="222" t="s">
        <v>318</v>
      </c>
    </row>
    <row r="233" s="13" customFormat="1">
      <c r="A233" s="13"/>
      <c r="B233" s="224"/>
      <c r="C233" s="225"/>
      <c r="D233" s="226" t="s">
        <v>140</v>
      </c>
      <c r="E233" s="227" t="s">
        <v>1</v>
      </c>
      <c r="F233" s="228" t="s">
        <v>319</v>
      </c>
      <c r="G233" s="225"/>
      <c r="H233" s="229">
        <v>4.5</v>
      </c>
      <c r="I233" s="230"/>
      <c r="J233" s="225"/>
      <c r="K233" s="225"/>
      <c r="L233" s="231"/>
      <c r="M233" s="232"/>
      <c r="N233" s="233"/>
      <c r="O233" s="233"/>
      <c r="P233" s="233"/>
      <c r="Q233" s="233"/>
      <c r="R233" s="233"/>
      <c r="S233" s="233"/>
      <c r="T233" s="234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35" t="s">
        <v>140</v>
      </c>
      <c r="AU233" s="235" t="s">
        <v>84</v>
      </c>
      <c r="AV233" s="13" t="s">
        <v>84</v>
      </c>
      <c r="AW233" s="13" t="s">
        <v>34</v>
      </c>
      <c r="AX233" s="13" t="s">
        <v>82</v>
      </c>
      <c r="AY233" s="235" t="s">
        <v>131</v>
      </c>
    </row>
    <row r="234" s="2" customFormat="1" ht="21.75" customHeight="1">
      <c r="A234" s="38"/>
      <c r="B234" s="39"/>
      <c r="C234" s="211" t="s">
        <v>320</v>
      </c>
      <c r="D234" s="211" t="s">
        <v>133</v>
      </c>
      <c r="E234" s="212" t="s">
        <v>321</v>
      </c>
      <c r="F234" s="213" t="s">
        <v>322</v>
      </c>
      <c r="G234" s="214" t="s">
        <v>256</v>
      </c>
      <c r="H234" s="215">
        <v>7</v>
      </c>
      <c r="I234" s="216"/>
      <c r="J234" s="217">
        <f>ROUND(I234*H234,2)</f>
        <v>0</v>
      </c>
      <c r="K234" s="213" t="s">
        <v>137</v>
      </c>
      <c r="L234" s="44"/>
      <c r="M234" s="218" t="s">
        <v>1</v>
      </c>
      <c r="N234" s="219" t="s">
        <v>42</v>
      </c>
      <c r="O234" s="91"/>
      <c r="P234" s="220">
        <f>O234*H234</f>
        <v>0</v>
      </c>
      <c r="Q234" s="220">
        <v>0</v>
      </c>
      <c r="R234" s="220">
        <f>Q234*H234</f>
        <v>0</v>
      </c>
      <c r="S234" s="220">
        <v>0.026700000000000002</v>
      </c>
      <c r="T234" s="221">
        <f>S234*H234</f>
        <v>0.18690000000000001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22" t="s">
        <v>220</v>
      </c>
      <c r="AT234" s="222" t="s">
        <v>133</v>
      </c>
      <c r="AU234" s="222" t="s">
        <v>84</v>
      </c>
      <c r="AY234" s="17" t="s">
        <v>131</v>
      </c>
      <c r="BE234" s="223">
        <f>IF(N234="základní",J234,0)</f>
        <v>0</v>
      </c>
      <c r="BF234" s="223">
        <f>IF(N234="snížená",J234,0)</f>
        <v>0</v>
      </c>
      <c r="BG234" s="223">
        <f>IF(N234="zákl. přenesená",J234,0)</f>
        <v>0</v>
      </c>
      <c r="BH234" s="223">
        <f>IF(N234="sníž. přenesená",J234,0)</f>
        <v>0</v>
      </c>
      <c r="BI234" s="223">
        <f>IF(N234="nulová",J234,0)</f>
        <v>0</v>
      </c>
      <c r="BJ234" s="17" t="s">
        <v>82</v>
      </c>
      <c r="BK234" s="223">
        <f>ROUND(I234*H234,2)</f>
        <v>0</v>
      </c>
      <c r="BL234" s="17" t="s">
        <v>220</v>
      </c>
      <c r="BM234" s="222" t="s">
        <v>323</v>
      </c>
    </row>
    <row r="235" s="13" customFormat="1">
      <c r="A235" s="13"/>
      <c r="B235" s="224"/>
      <c r="C235" s="225"/>
      <c r="D235" s="226" t="s">
        <v>140</v>
      </c>
      <c r="E235" s="227" t="s">
        <v>1</v>
      </c>
      <c r="F235" s="228" t="s">
        <v>324</v>
      </c>
      <c r="G235" s="225"/>
      <c r="H235" s="229">
        <v>7</v>
      </c>
      <c r="I235" s="230"/>
      <c r="J235" s="225"/>
      <c r="K235" s="225"/>
      <c r="L235" s="231"/>
      <c r="M235" s="232"/>
      <c r="N235" s="233"/>
      <c r="O235" s="233"/>
      <c r="P235" s="233"/>
      <c r="Q235" s="233"/>
      <c r="R235" s="233"/>
      <c r="S235" s="233"/>
      <c r="T235" s="234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35" t="s">
        <v>140</v>
      </c>
      <c r="AU235" s="235" t="s">
        <v>84</v>
      </c>
      <c r="AV235" s="13" t="s">
        <v>84</v>
      </c>
      <c r="AW235" s="13" t="s">
        <v>34</v>
      </c>
      <c r="AX235" s="13" t="s">
        <v>82</v>
      </c>
      <c r="AY235" s="235" t="s">
        <v>131</v>
      </c>
    </row>
    <row r="236" s="2" customFormat="1" ht="16.5" customHeight="1">
      <c r="A236" s="38"/>
      <c r="B236" s="39"/>
      <c r="C236" s="211" t="s">
        <v>325</v>
      </c>
      <c r="D236" s="211" t="s">
        <v>133</v>
      </c>
      <c r="E236" s="212" t="s">
        <v>326</v>
      </c>
      <c r="F236" s="213" t="s">
        <v>327</v>
      </c>
      <c r="G236" s="214" t="s">
        <v>256</v>
      </c>
      <c r="H236" s="215">
        <v>6</v>
      </c>
      <c r="I236" s="216"/>
      <c r="J236" s="217">
        <f>ROUND(I236*H236,2)</f>
        <v>0</v>
      </c>
      <c r="K236" s="213" t="s">
        <v>137</v>
      </c>
      <c r="L236" s="44"/>
      <c r="M236" s="218" t="s">
        <v>1</v>
      </c>
      <c r="N236" s="219" t="s">
        <v>42</v>
      </c>
      <c r="O236" s="91"/>
      <c r="P236" s="220">
        <f>O236*H236</f>
        <v>0</v>
      </c>
      <c r="Q236" s="220">
        <v>0</v>
      </c>
      <c r="R236" s="220">
        <f>Q236*H236</f>
        <v>0</v>
      </c>
      <c r="S236" s="220">
        <v>0.0020999999999999999</v>
      </c>
      <c r="T236" s="221">
        <f>S236*H236</f>
        <v>0.0126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22" t="s">
        <v>220</v>
      </c>
      <c r="AT236" s="222" t="s">
        <v>133</v>
      </c>
      <c r="AU236" s="222" t="s">
        <v>84</v>
      </c>
      <c r="AY236" s="17" t="s">
        <v>131</v>
      </c>
      <c r="BE236" s="223">
        <f>IF(N236="základní",J236,0)</f>
        <v>0</v>
      </c>
      <c r="BF236" s="223">
        <f>IF(N236="snížená",J236,0)</f>
        <v>0</v>
      </c>
      <c r="BG236" s="223">
        <f>IF(N236="zákl. přenesená",J236,0)</f>
        <v>0</v>
      </c>
      <c r="BH236" s="223">
        <f>IF(N236="sníž. přenesená",J236,0)</f>
        <v>0</v>
      </c>
      <c r="BI236" s="223">
        <f>IF(N236="nulová",J236,0)</f>
        <v>0</v>
      </c>
      <c r="BJ236" s="17" t="s">
        <v>82</v>
      </c>
      <c r="BK236" s="223">
        <f>ROUND(I236*H236,2)</f>
        <v>0</v>
      </c>
      <c r="BL236" s="17" t="s">
        <v>220</v>
      </c>
      <c r="BM236" s="222" t="s">
        <v>328</v>
      </c>
    </row>
    <row r="237" s="13" customFormat="1">
      <c r="A237" s="13"/>
      <c r="B237" s="224"/>
      <c r="C237" s="225"/>
      <c r="D237" s="226" t="s">
        <v>140</v>
      </c>
      <c r="E237" s="227" t="s">
        <v>1</v>
      </c>
      <c r="F237" s="228" t="s">
        <v>263</v>
      </c>
      <c r="G237" s="225"/>
      <c r="H237" s="229">
        <v>6</v>
      </c>
      <c r="I237" s="230"/>
      <c r="J237" s="225"/>
      <c r="K237" s="225"/>
      <c r="L237" s="231"/>
      <c r="M237" s="232"/>
      <c r="N237" s="233"/>
      <c r="O237" s="233"/>
      <c r="P237" s="233"/>
      <c r="Q237" s="233"/>
      <c r="R237" s="233"/>
      <c r="S237" s="233"/>
      <c r="T237" s="234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5" t="s">
        <v>140</v>
      </c>
      <c r="AU237" s="235" t="s">
        <v>84</v>
      </c>
      <c r="AV237" s="13" t="s">
        <v>84</v>
      </c>
      <c r="AW237" s="13" t="s">
        <v>34</v>
      </c>
      <c r="AX237" s="13" t="s">
        <v>82</v>
      </c>
      <c r="AY237" s="235" t="s">
        <v>131</v>
      </c>
    </row>
    <row r="238" s="2" customFormat="1" ht="16.5" customHeight="1">
      <c r="A238" s="38"/>
      <c r="B238" s="39"/>
      <c r="C238" s="211" t="s">
        <v>329</v>
      </c>
      <c r="D238" s="211" t="s">
        <v>133</v>
      </c>
      <c r="E238" s="212" t="s">
        <v>330</v>
      </c>
      <c r="F238" s="213" t="s">
        <v>331</v>
      </c>
      <c r="G238" s="214" t="s">
        <v>223</v>
      </c>
      <c r="H238" s="215">
        <v>1</v>
      </c>
      <c r="I238" s="216"/>
      <c r="J238" s="217">
        <f>ROUND(I238*H238,2)</f>
        <v>0</v>
      </c>
      <c r="K238" s="213" t="s">
        <v>1</v>
      </c>
      <c r="L238" s="44"/>
      <c r="M238" s="218" t="s">
        <v>1</v>
      </c>
      <c r="N238" s="219" t="s">
        <v>42</v>
      </c>
      <c r="O238" s="91"/>
      <c r="P238" s="220">
        <f>O238*H238</f>
        <v>0</v>
      </c>
      <c r="Q238" s="220">
        <v>0</v>
      </c>
      <c r="R238" s="220">
        <f>Q238*H238</f>
        <v>0</v>
      </c>
      <c r="S238" s="220">
        <v>0.029610000000000001</v>
      </c>
      <c r="T238" s="221">
        <f>S238*H238</f>
        <v>0.029610000000000001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22" t="s">
        <v>220</v>
      </c>
      <c r="AT238" s="222" t="s">
        <v>133</v>
      </c>
      <c r="AU238" s="222" t="s">
        <v>84</v>
      </c>
      <c r="AY238" s="17" t="s">
        <v>131</v>
      </c>
      <c r="BE238" s="223">
        <f>IF(N238="základní",J238,0)</f>
        <v>0</v>
      </c>
      <c r="BF238" s="223">
        <f>IF(N238="snížená",J238,0)</f>
        <v>0</v>
      </c>
      <c r="BG238" s="223">
        <f>IF(N238="zákl. přenesená",J238,0)</f>
        <v>0</v>
      </c>
      <c r="BH238" s="223">
        <f>IF(N238="sníž. přenesená",J238,0)</f>
        <v>0</v>
      </c>
      <c r="BI238" s="223">
        <f>IF(N238="nulová",J238,0)</f>
        <v>0</v>
      </c>
      <c r="BJ238" s="17" t="s">
        <v>82</v>
      </c>
      <c r="BK238" s="223">
        <f>ROUND(I238*H238,2)</f>
        <v>0</v>
      </c>
      <c r="BL238" s="17" t="s">
        <v>220</v>
      </c>
      <c r="BM238" s="222" t="s">
        <v>332</v>
      </c>
    </row>
    <row r="239" s="2" customFormat="1" ht="24.15" customHeight="1">
      <c r="A239" s="38"/>
      <c r="B239" s="39"/>
      <c r="C239" s="211" t="s">
        <v>333</v>
      </c>
      <c r="D239" s="211" t="s">
        <v>133</v>
      </c>
      <c r="E239" s="212" t="s">
        <v>334</v>
      </c>
      <c r="F239" s="213" t="s">
        <v>335</v>
      </c>
      <c r="G239" s="214" t="s">
        <v>223</v>
      </c>
      <c r="H239" s="215">
        <v>1</v>
      </c>
      <c r="I239" s="216"/>
      <c r="J239" s="217">
        <f>ROUND(I239*H239,2)</f>
        <v>0</v>
      </c>
      <c r="K239" s="213" t="s">
        <v>137</v>
      </c>
      <c r="L239" s="44"/>
      <c r="M239" s="218" t="s">
        <v>1</v>
      </c>
      <c r="N239" s="219" t="s">
        <v>42</v>
      </c>
      <c r="O239" s="91"/>
      <c r="P239" s="220">
        <f>O239*H239</f>
        <v>0</v>
      </c>
      <c r="Q239" s="220">
        <v>0.00148</v>
      </c>
      <c r="R239" s="220">
        <f>Q239*H239</f>
        <v>0.00148</v>
      </c>
      <c r="S239" s="220">
        <v>0</v>
      </c>
      <c r="T239" s="221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22" t="s">
        <v>220</v>
      </c>
      <c r="AT239" s="222" t="s">
        <v>133</v>
      </c>
      <c r="AU239" s="222" t="s">
        <v>84</v>
      </c>
      <c r="AY239" s="17" t="s">
        <v>131</v>
      </c>
      <c r="BE239" s="223">
        <f>IF(N239="základní",J239,0)</f>
        <v>0</v>
      </c>
      <c r="BF239" s="223">
        <f>IF(N239="snížená",J239,0)</f>
        <v>0</v>
      </c>
      <c r="BG239" s="223">
        <f>IF(N239="zákl. přenesená",J239,0)</f>
        <v>0</v>
      </c>
      <c r="BH239" s="223">
        <f>IF(N239="sníž. přenesená",J239,0)</f>
        <v>0</v>
      </c>
      <c r="BI239" s="223">
        <f>IF(N239="nulová",J239,0)</f>
        <v>0</v>
      </c>
      <c r="BJ239" s="17" t="s">
        <v>82</v>
      </c>
      <c r="BK239" s="223">
        <f>ROUND(I239*H239,2)</f>
        <v>0</v>
      </c>
      <c r="BL239" s="17" t="s">
        <v>220</v>
      </c>
      <c r="BM239" s="222" t="s">
        <v>336</v>
      </c>
    </row>
    <row r="240" s="2" customFormat="1" ht="16.5" customHeight="1">
      <c r="A240" s="38"/>
      <c r="B240" s="39"/>
      <c r="C240" s="211" t="s">
        <v>337</v>
      </c>
      <c r="D240" s="211" t="s">
        <v>338</v>
      </c>
      <c r="E240" s="212" t="s">
        <v>339</v>
      </c>
      <c r="F240" s="213" t="s">
        <v>340</v>
      </c>
      <c r="G240" s="214" t="s">
        <v>256</v>
      </c>
      <c r="H240" s="215">
        <v>11.5</v>
      </c>
      <c r="I240" s="216"/>
      <c r="J240" s="217">
        <f>ROUND(I240*H240,2)</f>
        <v>0</v>
      </c>
      <c r="K240" s="213" t="s">
        <v>341</v>
      </c>
      <c r="L240" s="44"/>
      <c r="M240" s="218" t="s">
        <v>1</v>
      </c>
      <c r="N240" s="219" t="s">
        <v>42</v>
      </c>
      <c r="O240" s="91"/>
      <c r="P240" s="220">
        <f>O240*H240</f>
        <v>0</v>
      </c>
      <c r="Q240" s="220">
        <v>0.026009999999999998</v>
      </c>
      <c r="R240" s="220">
        <f>Q240*H240</f>
        <v>0.29911499999999996</v>
      </c>
      <c r="S240" s="220">
        <v>0</v>
      </c>
      <c r="T240" s="221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22" t="s">
        <v>220</v>
      </c>
      <c r="AT240" s="222" t="s">
        <v>133</v>
      </c>
      <c r="AU240" s="222" t="s">
        <v>84</v>
      </c>
      <c r="AY240" s="17" t="s">
        <v>131</v>
      </c>
      <c r="BE240" s="223">
        <f>IF(N240="základní",J240,0)</f>
        <v>0</v>
      </c>
      <c r="BF240" s="223">
        <f>IF(N240="snížená",J240,0)</f>
        <v>0</v>
      </c>
      <c r="BG240" s="223">
        <f>IF(N240="zákl. přenesená",J240,0)</f>
        <v>0</v>
      </c>
      <c r="BH240" s="223">
        <f>IF(N240="sníž. přenesená",J240,0)</f>
        <v>0</v>
      </c>
      <c r="BI240" s="223">
        <f>IF(N240="nulová",J240,0)</f>
        <v>0</v>
      </c>
      <c r="BJ240" s="17" t="s">
        <v>82</v>
      </c>
      <c r="BK240" s="223">
        <f>ROUND(I240*H240,2)</f>
        <v>0</v>
      </c>
      <c r="BL240" s="17" t="s">
        <v>220</v>
      </c>
      <c r="BM240" s="222" t="s">
        <v>342</v>
      </c>
    </row>
    <row r="241" s="13" customFormat="1">
      <c r="A241" s="13"/>
      <c r="B241" s="224"/>
      <c r="C241" s="225"/>
      <c r="D241" s="226" t="s">
        <v>140</v>
      </c>
      <c r="E241" s="227" t="s">
        <v>1</v>
      </c>
      <c r="F241" s="228" t="s">
        <v>343</v>
      </c>
      <c r="G241" s="225"/>
      <c r="H241" s="229">
        <v>4.5</v>
      </c>
      <c r="I241" s="230"/>
      <c r="J241" s="225"/>
      <c r="K241" s="225"/>
      <c r="L241" s="231"/>
      <c r="M241" s="232"/>
      <c r="N241" s="233"/>
      <c r="O241" s="233"/>
      <c r="P241" s="233"/>
      <c r="Q241" s="233"/>
      <c r="R241" s="233"/>
      <c r="S241" s="233"/>
      <c r="T241" s="234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5" t="s">
        <v>140</v>
      </c>
      <c r="AU241" s="235" t="s">
        <v>84</v>
      </c>
      <c r="AV241" s="13" t="s">
        <v>84</v>
      </c>
      <c r="AW241" s="13" t="s">
        <v>34</v>
      </c>
      <c r="AX241" s="13" t="s">
        <v>77</v>
      </c>
      <c r="AY241" s="235" t="s">
        <v>131</v>
      </c>
    </row>
    <row r="242" s="13" customFormat="1">
      <c r="A242" s="13"/>
      <c r="B242" s="224"/>
      <c r="C242" s="225"/>
      <c r="D242" s="226" t="s">
        <v>140</v>
      </c>
      <c r="E242" s="227" t="s">
        <v>1</v>
      </c>
      <c r="F242" s="228" t="s">
        <v>344</v>
      </c>
      <c r="G242" s="225"/>
      <c r="H242" s="229">
        <v>7</v>
      </c>
      <c r="I242" s="230"/>
      <c r="J242" s="225"/>
      <c r="K242" s="225"/>
      <c r="L242" s="231"/>
      <c r="M242" s="232"/>
      <c r="N242" s="233"/>
      <c r="O242" s="233"/>
      <c r="P242" s="233"/>
      <c r="Q242" s="233"/>
      <c r="R242" s="233"/>
      <c r="S242" s="233"/>
      <c r="T242" s="23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5" t="s">
        <v>140</v>
      </c>
      <c r="AU242" s="235" t="s">
        <v>84</v>
      </c>
      <c r="AV242" s="13" t="s">
        <v>84</v>
      </c>
      <c r="AW242" s="13" t="s">
        <v>34</v>
      </c>
      <c r="AX242" s="13" t="s">
        <v>77</v>
      </c>
      <c r="AY242" s="235" t="s">
        <v>131</v>
      </c>
    </row>
    <row r="243" s="14" customFormat="1">
      <c r="A243" s="14"/>
      <c r="B243" s="236"/>
      <c r="C243" s="237"/>
      <c r="D243" s="226" t="s">
        <v>140</v>
      </c>
      <c r="E243" s="238" t="s">
        <v>1</v>
      </c>
      <c r="F243" s="239" t="s">
        <v>143</v>
      </c>
      <c r="G243" s="237"/>
      <c r="H243" s="240">
        <v>11.5</v>
      </c>
      <c r="I243" s="241"/>
      <c r="J243" s="237"/>
      <c r="K243" s="237"/>
      <c r="L243" s="242"/>
      <c r="M243" s="243"/>
      <c r="N243" s="244"/>
      <c r="O243" s="244"/>
      <c r="P243" s="244"/>
      <c r="Q243" s="244"/>
      <c r="R243" s="244"/>
      <c r="S243" s="244"/>
      <c r="T243" s="245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46" t="s">
        <v>140</v>
      </c>
      <c r="AU243" s="246" t="s">
        <v>84</v>
      </c>
      <c r="AV243" s="14" t="s">
        <v>138</v>
      </c>
      <c r="AW243" s="14" t="s">
        <v>34</v>
      </c>
      <c r="AX243" s="14" t="s">
        <v>82</v>
      </c>
      <c r="AY243" s="246" t="s">
        <v>131</v>
      </c>
    </row>
    <row r="244" s="2" customFormat="1" ht="16.5" customHeight="1">
      <c r="A244" s="38"/>
      <c r="B244" s="39"/>
      <c r="C244" s="211" t="s">
        <v>345</v>
      </c>
      <c r="D244" s="211" t="s">
        <v>338</v>
      </c>
      <c r="E244" s="212" t="s">
        <v>346</v>
      </c>
      <c r="F244" s="213" t="s">
        <v>347</v>
      </c>
      <c r="G244" s="214" t="s">
        <v>256</v>
      </c>
      <c r="H244" s="215">
        <v>6</v>
      </c>
      <c r="I244" s="216"/>
      <c r="J244" s="217">
        <f>ROUND(I244*H244,2)</f>
        <v>0</v>
      </c>
      <c r="K244" s="213" t="s">
        <v>341</v>
      </c>
      <c r="L244" s="44"/>
      <c r="M244" s="218" t="s">
        <v>1</v>
      </c>
      <c r="N244" s="219" t="s">
        <v>42</v>
      </c>
      <c r="O244" s="91"/>
      <c r="P244" s="220">
        <f>O244*H244</f>
        <v>0</v>
      </c>
      <c r="Q244" s="220">
        <v>0.0012999999999999999</v>
      </c>
      <c r="R244" s="220">
        <f>Q244*H244</f>
        <v>0.0077999999999999996</v>
      </c>
      <c r="S244" s="220">
        <v>0</v>
      </c>
      <c r="T244" s="221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22" t="s">
        <v>220</v>
      </c>
      <c r="AT244" s="222" t="s">
        <v>133</v>
      </c>
      <c r="AU244" s="222" t="s">
        <v>84</v>
      </c>
      <c r="AY244" s="17" t="s">
        <v>131</v>
      </c>
      <c r="BE244" s="223">
        <f>IF(N244="základní",J244,0)</f>
        <v>0</v>
      </c>
      <c r="BF244" s="223">
        <f>IF(N244="snížená",J244,0)</f>
        <v>0</v>
      </c>
      <c r="BG244" s="223">
        <f>IF(N244="zákl. přenesená",J244,0)</f>
        <v>0</v>
      </c>
      <c r="BH244" s="223">
        <f>IF(N244="sníž. přenesená",J244,0)</f>
        <v>0</v>
      </c>
      <c r="BI244" s="223">
        <f>IF(N244="nulová",J244,0)</f>
        <v>0</v>
      </c>
      <c r="BJ244" s="17" t="s">
        <v>82</v>
      </c>
      <c r="BK244" s="223">
        <f>ROUND(I244*H244,2)</f>
        <v>0</v>
      </c>
      <c r="BL244" s="17" t="s">
        <v>220</v>
      </c>
      <c r="BM244" s="222" t="s">
        <v>348</v>
      </c>
    </row>
    <row r="245" s="13" customFormat="1">
      <c r="A245" s="13"/>
      <c r="B245" s="224"/>
      <c r="C245" s="225"/>
      <c r="D245" s="226" t="s">
        <v>140</v>
      </c>
      <c r="E245" s="227" t="s">
        <v>1</v>
      </c>
      <c r="F245" s="228" t="s">
        <v>263</v>
      </c>
      <c r="G245" s="225"/>
      <c r="H245" s="229">
        <v>6</v>
      </c>
      <c r="I245" s="230"/>
      <c r="J245" s="225"/>
      <c r="K245" s="225"/>
      <c r="L245" s="231"/>
      <c r="M245" s="232"/>
      <c r="N245" s="233"/>
      <c r="O245" s="233"/>
      <c r="P245" s="233"/>
      <c r="Q245" s="233"/>
      <c r="R245" s="233"/>
      <c r="S245" s="233"/>
      <c r="T245" s="234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5" t="s">
        <v>140</v>
      </c>
      <c r="AU245" s="235" t="s">
        <v>84</v>
      </c>
      <c r="AV245" s="13" t="s">
        <v>84</v>
      </c>
      <c r="AW245" s="13" t="s">
        <v>34</v>
      </c>
      <c r="AX245" s="13" t="s">
        <v>82</v>
      </c>
      <c r="AY245" s="235" t="s">
        <v>131</v>
      </c>
    </row>
    <row r="246" s="2" customFormat="1" ht="24.15" customHeight="1">
      <c r="A246" s="38"/>
      <c r="B246" s="39"/>
      <c r="C246" s="211" t="s">
        <v>349</v>
      </c>
      <c r="D246" s="211" t="s">
        <v>133</v>
      </c>
      <c r="E246" s="212" t="s">
        <v>350</v>
      </c>
      <c r="F246" s="213" t="s">
        <v>351</v>
      </c>
      <c r="G246" s="214" t="s">
        <v>157</v>
      </c>
      <c r="H246" s="215">
        <v>0.308</v>
      </c>
      <c r="I246" s="216"/>
      <c r="J246" s="217">
        <f>ROUND(I246*H246,2)</f>
        <v>0</v>
      </c>
      <c r="K246" s="213" t="s">
        <v>137</v>
      </c>
      <c r="L246" s="44"/>
      <c r="M246" s="218" t="s">
        <v>1</v>
      </c>
      <c r="N246" s="219" t="s">
        <v>42</v>
      </c>
      <c r="O246" s="91"/>
      <c r="P246" s="220">
        <f>O246*H246</f>
        <v>0</v>
      </c>
      <c r="Q246" s="220">
        <v>0</v>
      </c>
      <c r="R246" s="220">
        <f>Q246*H246</f>
        <v>0</v>
      </c>
      <c r="S246" s="220">
        <v>0</v>
      </c>
      <c r="T246" s="221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22" t="s">
        <v>220</v>
      </c>
      <c r="AT246" s="222" t="s">
        <v>133</v>
      </c>
      <c r="AU246" s="222" t="s">
        <v>84</v>
      </c>
      <c r="AY246" s="17" t="s">
        <v>131</v>
      </c>
      <c r="BE246" s="223">
        <f>IF(N246="základní",J246,0)</f>
        <v>0</v>
      </c>
      <c r="BF246" s="223">
        <f>IF(N246="snížená",J246,0)</f>
        <v>0</v>
      </c>
      <c r="BG246" s="223">
        <f>IF(N246="zákl. přenesená",J246,0)</f>
        <v>0</v>
      </c>
      <c r="BH246" s="223">
        <f>IF(N246="sníž. přenesená",J246,0)</f>
        <v>0</v>
      </c>
      <c r="BI246" s="223">
        <f>IF(N246="nulová",J246,0)</f>
        <v>0</v>
      </c>
      <c r="BJ246" s="17" t="s">
        <v>82</v>
      </c>
      <c r="BK246" s="223">
        <f>ROUND(I246*H246,2)</f>
        <v>0</v>
      </c>
      <c r="BL246" s="17" t="s">
        <v>220</v>
      </c>
      <c r="BM246" s="222" t="s">
        <v>352</v>
      </c>
    </row>
    <row r="247" s="12" customFormat="1" ht="22.8" customHeight="1">
      <c r="A247" s="12"/>
      <c r="B247" s="195"/>
      <c r="C247" s="196"/>
      <c r="D247" s="197" t="s">
        <v>76</v>
      </c>
      <c r="E247" s="209" t="s">
        <v>353</v>
      </c>
      <c r="F247" s="209" t="s">
        <v>354</v>
      </c>
      <c r="G247" s="196"/>
      <c r="H247" s="196"/>
      <c r="I247" s="199"/>
      <c r="J247" s="210">
        <f>BK247</f>
        <v>0</v>
      </c>
      <c r="K247" s="196"/>
      <c r="L247" s="201"/>
      <c r="M247" s="202"/>
      <c r="N247" s="203"/>
      <c r="O247" s="203"/>
      <c r="P247" s="204">
        <f>SUM(P248:P253)</f>
        <v>0</v>
      </c>
      <c r="Q247" s="203"/>
      <c r="R247" s="204">
        <f>SUM(R248:R253)</f>
        <v>0.31859999999999999</v>
      </c>
      <c r="S247" s="203"/>
      <c r="T247" s="205">
        <f>SUM(T248:T253)</f>
        <v>0.012599999999999998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06" t="s">
        <v>84</v>
      </c>
      <c r="AT247" s="207" t="s">
        <v>76</v>
      </c>
      <c r="AU247" s="207" t="s">
        <v>82</v>
      </c>
      <c r="AY247" s="206" t="s">
        <v>131</v>
      </c>
      <c r="BK247" s="208">
        <f>SUM(BK248:BK253)</f>
        <v>0</v>
      </c>
    </row>
    <row r="248" s="2" customFormat="1" ht="16.5" customHeight="1">
      <c r="A248" s="38"/>
      <c r="B248" s="39"/>
      <c r="C248" s="211" t="s">
        <v>355</v>
      </c>
      <c r="D248" s="211" t="s">
        <v>133</v>
      </c>
      <c r="E248" s="212" t="s">
        <v>356</v>
      </c>
      <c r="F248" s="213" t="s">
        <v>357</v>
      </c>
      <c r="G248" s="214" t="s">
        <v>256</v>
      </c>
      <c r="H248" s="215">
        <v>45</v>
      </c>
      <c r="I248" s="216"/>
      <c r="J248" s="217">
        <f>ROUND(I248*H248,2)</f>
        <v>0</v>
      </c>
      <c r="K248" s="213" t="s">
        <v>137</v>
      </c>
      <c r="L248" s="44"/>
      <c r="M248" s="218" t="s">
        <v>1</v>
      </c>
      <c r="N248" s="219" t="s">
        <v>42</v>
      </c>
      <c r="O248" s="91"/>
      <c r="P248" s="220">
        <f>O248*H248</f>
        <v>0</v>
      </c>
      <c r="Q248" s="220">
        <v>0</v>
      </c>
      <c r="R248" s="220">
        <f>Q248*H248</f>
        <v>0</v>
      </c>
      <c r="S248" s="220">
        <v>0.00027999999999999998</v>
      </c>
      <c r="T248" s="221">
        <f>S248*H248</f>
        <v>0.012599999999999998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22" t="s">
        <v>220</v>
      </c>
      <c r="AT248" s="222" t="s">
        <v>133</v>
      </c>
      <c r="AU248" s="222" t="s">
        <v>84</v>
      </c>
      <c r="AY248" s="17" t="s">
        <v>131</v>
      </c>
      <c r="BE248" s="223">
        <f>IF(N248="základní",J248,0)</f>
        <v>0</v>
      </c>
      <c r="BF248" s="223">
        <f>IF(N248="snížená",J248,0)</f>
        <v>0</v>
      </c>
      <c r="BG248" s="223">
        <f>IF(N248="zákl. přenesená",J248,0)</f>
        <v>0</v>
      </c>
      <c r="BH248" s="223">
        <f>IF(N248="sníž. přenesená",J248,0)</f>
        <v>0</v>
      </c>
      <c r="BI248" s="223">
        <f>IF(N248="nulová",J248,0)</f>
        <v>0</v>
      </c>
      <c r="BJ248" s="17" t="s">
        <v>82</v>
      </c>
      <c r="BK248" s="223">
        <f>ROUND(I248*H248,2)</f>
        <v>0</v>
      </c>
      <c r="BL248" s="17" t="s">
        <v>220</v>
      </c>
      <c r="BM248" s="222" t="s">
        <v>358</v>
      </c>
    </row>
    <row r="249" s="13" customFormat="1">
      <c r="A249" s="13"/>
      <c r="B249" s="224"/>
      <c r="C249" s="225"/>
      <c r="D249" s="226" t="s">
        <v>140</v>
      </c>
      <c r="E249" s="227" t="s">
        <v>1</v>
      </c>
      <c r="F249" s="228" t="s">
        <v>359</v>
      </c>
      <c r="G249" s="225"/>
      <c r="H249" s="229">
        <v>45</v>
      </c>
      <c r="I249" s="230"/>
      <c r="J249" s="225"/>
      <c r="K249" s="225"/>
      <c r="L249" s="231"/>
      <c r="M249" s="232"/>
      <c r="N249" s="233"/>
      <c r="O249" s="233"/>
      <c r="P249" s="233"/>
      <c r="Q249" s="233"/>
      <c r="R249" s="233"/>
      <c r="S249" s="233"/>
      <c r="T249" s="234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5" t="s">
        <v>140</v>
      </c>
      <c r="AU249" s="235" t="s">
        <v>84</v>
      </c>
      <c r="AV249" s="13" t="s">
        <v>84</v>
      </c>
      <c r="AW249" s="13" t="s">
        <v>34</v>
      </c>
      <c r="AX249" s="13" t="s">
        <v>82</v>
      </c>
      <c r="AY249" s="235" t="s">
        <v>131</v>
      </c>
    </row>
    <row r="250" s="2" customFormat="1" ht="16.5" customHeight="1">
      <c r="A250" s="38"/>
      <c r="B250" s="39"/>
      <c r="C250" s="211" t="s">
        <v>360</v>
      </c>
      <c r="D250" s="211" t="s">
        <v>338</v>
      </c>
      <c r="E250" s="212" t="s">
        <v>361</v>
      </c>
      <c r="F250" s="213" t="s">
        <v>362</v>
      </c>
      <c r="G250" s="214" t="s">
        <v>256</v>
      </c>
      <c r="H250" s="215">
        <v>22.5</v>
      </c>
      <c r="I250" s="216"/>
      <c r="J250" s="217">
        <f>ROUND(I250*H250,2)</f>
        <v>0</v>
      </c>
      <c r="K250" s="213" t="s">
        <v>341</v>
      </c>
      <c r="L250" s="44"/>
      <c r="M250" s="218" t="s">
        <v>1</v>
      </c>
      <c r="N250" s="219" t="s">
        <v>42</v>
      </c>
      <c r="O250" s="91"/>
      <c r="P250" s="220">
        <f>O250*H250</f>
        <v>0</v>
      </c>
      <c r="Q250" s="220">
        <v>0.0070299999999999998</v>
      </c>
      <c r="R250" s="220">
        <f>Q250*H250</f>
        <v>0.15817499999999998</v>
      </c>
      <c r="S250" s="220">
        <v>0</v>
      </c>
      <c r="T250" s="221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22" t="s">
        <v>220</v>
      </c>
      <c r="AT250" s="222" t="s">
        <v>133</v>
      </c>
      <c r="AU250" s="222" t="s">
        <v>84</v>
      </c>
      <c r="AY250" s="17" t="s">
        <v>131</v>
      </c>
      <c r="BE250" s="223">
        <f>IF(N250="základní",J250,0)</f>
        <v>0</v>
      </c>
      <c r="BF250" s="223">
        <f>IF(N250="snížená",J250,0)</f>
        <v>0</v>
      </c>
      <c r="BG250" s="223">
        <f>IF(N250="zákl. přenesená",J250,0)</f>
        <v>0</v>
      </c>
      <c r="BH250" s="223">
        <f>IF(N250="sníž. přenesená",J250,0)</f>
        <v>0</v>
      </c>
      <c r="BI250" s="223">
        <f>IF(N250="nulová",J250,0)</f>
        <v>0</v>
      </c>
      <c r="BJ250" s="17" t="s">
        <v>82</v>
      </c>
      <c r="BK250" s="223">
        <f>ROUND(I250*H250,2)</f>
        <v>0</v>
      </c>
      <c r="BL250" s="17" t="s">
        <v>220</v>
      </c>
      <c r="BM250" s="222" t="s">
        <v>363</v>
      </c>
    </row>
    <row r="251" s="13" customFormat="1">
      <c r="A251" s="13"/>
      <c r="B251" s="224"/>
      <c r="C251" s="225"/>
      <c r="D251" s="226" t="s">
        <v>140</v>
      </c>
      <c r="E251" s="227" t="s">
        <v>1</v>
      </c>
      <c r="F251" s="228" t="s">
        <v>364</v>
      </c>
      <c r="G251" s="225"/>
      <c r="H251" s="229">
        <v>22.5</v>
      </c>
      <c r="I251" s="230"/>
      <c r="J251" s="225"/>
      <c r="K251" s="225"/>
      <c r="L251" s="231"/>
      <c r="M251" s="232"/>
      <c r="N251" s="233"/>
      <c r="O251" s="233"/>
      <c r="P251" s="233"/>
      <c r="Q251" s="233"/>
      <c r="R251" s="233"/>
      <c r="S251" s="233"/>
      <c r="T251" s="234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5" t="s">
        <v>140</v>
      </c>
      <c r="AU251" s="235" t="s">
        <v>84</v>
      </c>
      <c r="AV251" s="13" t="s">
        <v>84</v>
      </c>
      <c r="AW251" s="13" t="s">
        <v>34</v>
      </c>
      <c r="AX251" s="13" t="s">
        <v>82</v>
      </c>
      <c r="AY251" s="235" t="s">
        <v>131</v>
      </c>
    </row>
    <row r="252" s="2" customFormat="1" ht="16.5" customHeight="1">
      <c r="A252" s="38"/>
      <c r="B252" s="39"/>
      <c r="C252" s="211" t="s">
        <v>365</v>
      </c>
      <c r="D252" s="211" t="s">
        <v>338</v>
      </c>
      <c r="E252" s="212" t="s">
        <v>366</v>
      </c>
      <c r="F252" s="213" t="s">
        <v>367</v>
      </c>
      <c r="G252" s="214" t="s">
        <v>256</v>
      </c>
      <c r="H252" s="215">
        <v>22.5</v>
      </c>
      <c r="I252" s="216"/>
      <c r="J252" s="217">
        <f>ROUND(I252*H252,2)</f>
        <v>0</v>
      </c>
      <c r="K252" s="213" t="s">
        <v>341</v>
      </c>
      <c r="L252" s="44"/>
      <c r="M252" s="218" t="s">
        <v>1</v>
      </c>
      <c r="N252" s="219" t="s">
        <v>42</v>
      </c>
      <c r="O252" s="91"/>
      <c r="P252" s="220">
        <f>O252*H252</f>
        <v>0</v>
      </c>
      <c r="Q252" s="220">
        <v>0.0071300000000000001</v>
      </c>
      <c r="R252" s="220">
        <f>Q252*H252</f>
        <v>0.16042500000000001</v>
      </c>
      <c r="S252" s="220">
        <v>0</v>
      </c>
      <c r="T252" s="221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22" t="s">
        <v>220</v>
      </c>
      <c r="AT252" s="222" t="s">
        <v>133</v>
      </c>
      <c r="AU252" s="222" t="s">
        <v>84</v>
      </c>
      <c r="AY252" s="17" t="s">
        <v>131</v>
      </c>
      <c r="BE252" s="223">
        <f>IF(N252="základní",J252,0)</f>
        <v>0</v>
      </c>
      <c r="BF252" s="223">
        <f>IF(N252="snížená",J252,0)</f>
        <v>0</v>
      </c>
      <c r="BG252" s="223">
        <f>IF(N252="zákl. přenesená",J252,0)</f>
        <v>0</v>
      </c>
      <c r="BH252" s="223">
        <f>IF(N252="sníž. přenesená",J252,0)</f>
        <v>0</v>
      </c>
      <c r="BI252" s="223">
        <f>IF(N252="nulová",J252,0)</f>
        <v>0</v>
      </c>
      <c r="BJ252" s="17" t="s">
        <v>82</v>
      </c>
      <c r="BK252" s="223">
        <f>ROUND(I252*H252,2)</f>
        <v>0</v>
      </c>
      <c r="BL252" s="17" t="s">
        <v>220</v>
      </c>
      <c r="BM252" s="222" t="s">
        <v>368</v>
      </c>
    </row>
    <row r="253" s="2" customFormat="1" ht="24.15" customHeight="1">
      <c r="A253" s="38"/>
      <c r="B253" s="39"/>
      <c r="C253" s="211" t="s">
        <v>369</v>
      </c>
      <c r="D253" s="211" t="s">
        <v>133</v>
      </c>
      <c r="E253" s="212" t="s">
        <v>370</v>
      </c>
      <c r="F253" s="213" t="s">
        <v>371</v>
      </c>
      <c r="G253" s="214" t="s">
        <v>157</v>
      </c>
      <c r="H253" s="215">
        <v>0.31900000000000001</v>
      </c>
      <c r="I253" s="216"/>
      <c r="J253" s="217">
        <f>ROUND(I253*H253,2)</f>
        <v>0</v>
      </c>
      <c r="K253" s="213" t="s">
        <v>137</v>
      </c>
      <c r="L253" s="44"/>
      <c r="M253" s="218" t="s">
        <v>1</v>
      </c>
      <c r="N253" s="219" t="s">
        <v>42</v>
      </c>
      <c r="O253" s="91"/>
      <c r="P253" s="220">
        <f>O253*H253</f>
        <v>0</v>
      </c>
      <c r="Q253" s="220">
        <v>0</v>
      </c>
      <c r="R253" s="220">
        <f>Q253*H253</f>
        <v>0</v>
      </c>
      <c r="S253" s="220">
        <v>0</v>
      </c>
      <c r="T253" s="221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22" t="s">
        <v>220</v>
      </c>
      <c r="AT253" s="222" t="s">
        <v>133</v>
      </c>
      <c r="AU253" s="222" t="s">
        <v>84</v>
      </c>
      <c r="AY253" s="17" t="s">
        <v>131</v>
      </c>
      <c r="BE253" s="223">
        <f>IF(N253="základní",J253,0)</f>
        <v>0</v>
      </c>
      <c r="BF253" s="223">
        <f>IF(N253="snížená",J253,0)</f>
        <v>0</v>
      </c>
      <c r="BG253" s="223">
        <f>IF(N253="zákl. přenesená",J253,0)</f>
        <v>0</v>
      </c>
      <c r="BH253" s="223">
        <f>IF(N253="sníž. přenesená",J253,0)</f>
        <v>0</v>
      </c>
      <c r="BI253" s="223">
        <f>IF(N253="nulová",J253,0)</f>
        <v>0</v>
      </c>
      <c r="BJ253" s="17" t="s">
        <v>82</v>
      </c>
      <c r="BK253" s="223">
        <f>ROUND(I253*H253,2)</f>
        <v>0</v>
      </c>
      <c r="BL253" s="17" t="s">
        <v>220</v>
      </c>
      <c r="BM253" s="222" t="s">
        <v>372</v>
      </c>
    </row>
    <row r="254" s="12" customFormat="1" ht="22.8" customHeight="1">
      <c r="A254" s="12"/>
      <c r="B254" s="195"/>
      <c r="C254" s="196"/>
      <c r="D254" s="197" t="s">
        <v>76</v>
      </c>
      <c r="E254" s="209" t="s">
        <v>373</v>
      </c>
      <c r="F254" s="209" t="s">
        <v>374</v>
      </c>
      <c r="G254" s="196"/>
      <c r="H254" s="196"/>
      <c r="I254" s="199"/>
      <c r="J254" s="210">
        <f>BK254</f>
        <v>0</v>
      </c>
      <c r="K254" s="196"/>
      <c r="L254" s="201"/>
      <c r="M254" s="202"/>
      <c r="N254" s="203"/>
      <c r="O254" s="203"/>
      <c r="P254" s="204">
        <f>SUM(P255:P271)</f>
        <v>0</v>
      </c>
      <c r="Q254" s="203"/>
      <c r="R254" s="204">
        <f>SUM(R255:R271)</f>
        <v>0.26721</v>
      </c>
      <c r="S254" s="203"/>
      <c r="T254" s="205">
        <f>SUM(T255:T271)</f>
        <v>0.21411000000000002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06" t="s">
        <v>84</v>
      </c>
      <c r="AT254" s="207" t="s">
        <v>76</v>
      </c>
      <c r="AU254" s="207" t="s">
        <v>82</v>
      </c>
      <c r="AY254" s="206" t="s">
        <v>131</v>
      </c>
      <c r="BK254" s="208">
        <f>SUM(BK255:BK271)</f>
        <v>0</v>
      </c>
    </row>
    <row r="255" s="2" customFormat="1" ht="16.5" customHeight="1">
      <c r="A255" s="38"/>
      <c r="B255" s="39"/>
      <c r="C255" s="211" t="s">
        <v>375</v>
      </c>
      <c r="D255" s="211" t="s">
        <v>133</v>
      </c>
      <c r="E255" s="212" t="s">
        <v>376</v>
      </c>
      <c r="F255" s="213" t="s">
        <v>377</v>
      </c>
      <c r="G255" s="214" t="s">
        <v>378</v>
      </c>
      <c r="H255" s="215">
        <v>3</v>
      </c>
      <c r="I255" s="216"/>
      <c r="J255" s="217">
        <f>ROUND(I255*H255,2)</f>
        <v>0</v>
      </c>
      <c r="K255" s="213" t="s">
        <v>137</v>
      </c>
      <c r="L255" s="44"/>
      <c r="M255" s="218" t="s">
        <v>1</v>
      </c>
      <c r="N255" s="219" t="s">
        <v>42</v>
      </c>
      <c r="O255" s="91"/>
      <c r="P255" s="220">
        <f>O255*H255</f>
        <v>0</v>
      </c>
      <c r="Q255" s="220">
        <v>0</v>
      </c>
      <c r="R255" s="220">
        <f>Q255*H255</f>
        <v>0</v>
      </c>
      <c r="S255" s="220">
        <v>0.034200000000000001</v>
      </c>
      <c r="T255" s="221">
        <f>S255*H255</f>
        <v>0.1026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22" t="s">
        <v>220</v>
      </c>
      <c r="AT255" s="222" t="s">
        <v>133</v>
      </c>
      <c r="AU255" s="222" t="s">
        <v>84</v>
      </c>
      <c r="AY255" s="17" t="s">
        <v>131</v>
      </c>
      <c r="BE255" s="223">
        <f>IF(N255="základní",J255,0)</f>
        <v>0</v>
      </c>
      <c r="BF255" s="223">
        <f>IF(N255="snížená",J255,0)</f>
        <v>0</v>
      </c>
      <c r="BG255" s="223">
        <f>IF(N255="zákl. přenesená",J255,0)</f>
        <v>0</v>
      </c>
      <c r="BH255" s="223">
        <f>IF(N255="sníž. přenesená",J255,0)</f>
        <v>0</v>
      </c>
      <c r="BI255" s="223">
        <f>IF(N255="nulová",J255,0)</f>
        <v>0</v>
      </c>
      <c r="BJ255" s="17" t="s">
        <v>82</v>
      </c>
      <c r="BK255" s="223">
        <f>ROUND(I255*H255,2)</f>
        <v>0</v>
      </c>
      <c r="BL255" s="17" t="s">
        <v>220</v>
      </c>
      <c r="BM255" s="222" t="s">
        <v>379</v>
      </c>
    </row>
    <row r="256" s="2" customFormat="1" ht="24.15" customHeight="1">
      <c r="A256" s="38"/>
      <c r="B256" s="39"/>
      <c r="C256" s="211" t="s">
        <v>380</v>
      </c>
      <c r="D256" s="211" t="s">
        <v>133</v>
      </c>
      <c r="E256" s="212" t="s">
        <v>381</v>
      </c>
      <c r="F256" s="213" t="s">
        <v>382</v>
      </c>
      <c r="G256" s="214" t="s">
        <v>378</v>
      </c>
      <c r="H256" s="215">
        <v>3</v>
      </c>
      <c r="I256" s="216"/>
      <c r="J256" s="217">
        <f>ROUND(I256*H256,2)</f>
        <v>0</v>
      </c>
      <c r="K256" s="213" t="s">
        <v>137</v>
      </c>
      <c r="L256" s="44"/>
      <c r="M256" s="218" t="s">
        <v>1</v>
      </c>
      <c r="N256" s="219" t="s">
        <v>42</v>
      </c>
      <c r="O256" s="91"/>
      <c r="P256" s="220">
        <f>O256*H256</f>
        <v>0</v>
      </c>
      <c r="Q256" s="220">
        <v>0</v>
      </c>
      <c r="R256" s="220">
        <f>Q256*H256</f>
        <v>0</v>
      </c>
      <c r="S256" s="220">
        <v>0.01107</v>
      </c>
      <c r="T256" s="221">
        <f>S256*H256</f>
        <v>0.033210000000000003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22" t="s">
        <v>220</v>
      </c>
      <c r="AT256" s="222" t="s">
        <v>133</v>
      </c>
      <c r="AU256" s="222" t="s">
        <v>84</v>
      </c>
      <c r="AY256" s="17" t="s">
        <v>131</v>
      </c>
      <c r="BE256" s="223">
        <f>IF(N256="základní",J256,0)</f>
        <v>0</v>
      </c>
      <c r="BF256" s="223">
        <f>IF(N256="snížená",J256,0)</f>
        <v>0</v>
      </c>
      <c r="BG256" s="223">
        <f>IF(N256="zákl. přenesená",J256,0)</f>
        <v>0</v>
      </c>
      <c r="BH256" s="223">
        <f>IF(N256="sníž. přenesená",J256,0)</f>
        <v>0</v>
      </c>
      <c r="BI256" s="223">
        <f>IF(N256="nulová",J256,0)</f>
        <v>0</v>
      </c>
      <c r="BJ256" s="17" t="s">
        <v>82</v>
      </c>
      <c r="BK256" s="223">
        <f>ROUND(I256*H256,2)</f>
        <v>0</v>
      </c>
      <c r="BL256" s="17" t="s">
        <v>220</v>
      </c>
      <c r="BM256" s="222" t="s">
        <v>383</v>
      </c>
    </row>
    <row r="257" s="2" customFormat="1" ht="16.5" customHeight="1">
      <c r="A257" s="38"/>
      <c r="B257" s="39"/>
      <c r="C257" s="211" t="s">
        <v>384</v>
      </c>
      <c r="D257" s="211" t="s">
        <v>133</v>
      </c>
      <c r="E257" s="212" t="s">
        <v>385</v>
      </c>
      <c r="F257" s="213" t="s">
        <v>386</v>
      </c>
      <c r="G257" s="214" t="s">
        <v>378</v>
      </c>
      <c r="H257" s="215">
        <v>2</v>
      </c>
      <c r="I257" s="216"/>
      <c r="J257" s="217">
        <f>ROUND(I257*H257,2)</f>
        <v>0</v>
      </c>
      <c r="K257" s="213" t="s">
        <v>137</v>
      </c>
      <c r="L257" s="44"/>
      <c r="M257" s="218" t="s">
        <v>1</v>
      </c>
      <c r="N257" s="219" t="s">
        <v>42</v>
      </c>
      <c r="O257" s="91"/>
      <c r="P257" s="220">
        <f>O257*H257</f>
        <v>0</v>
      </c>
      <c r="Q257" s="220">
        <v>0</v>
      </c>
      <c r="R257" s="220">
        <f>Q257*H257</f>
        <v>0</v>
      </c>
      <c r="S257" s="220">
        <v>0.019460000000000002</v>
      </c>
      <c r="T257" s="221">
        <f>S257*H257</f>
        <v>0.038920000000000003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22" t="s">
        <v>220</v>
      </c>
      <c r="AT257" s="222" t="s">
        <v>133</v>
      </c>
      <c r="AU257" s="222" t="s">
        <v>84</v>
      </c>
      <c r="AY257" s="17" t="s">
        <v>131</v>
      </c>
      <c r="BE257" s="223">
        <f>IF(N257="základní",J257,0)</f>
        <v>0</v>
      </c>
      <c r="BF257" s="223">
        <f>IF(N257="snížená",J257,0)</f>
        <v>0</v>
      </c>
      <c r="BG257" s="223">
        <f>IF(N257="zákl. přenesená",J257,0)</f>
        <v>0</v>
      </c>
      <c r="BH257" s="223">
        <f>IF(N257="sníž. přenesená",J257,0)</f>
        <v>0</v>
      </c>
      <c r="BI257" s="223">
        <f>IF(N257="nulová",J257,0)</f>
        <v>0</v>
      </c>
      <c r="BJ257" s="17" t="s">
        <v>82</v>
      </c>
      <c r="BK257" s="223">
        <f>ROUND(I257*H257,2)</f>
        <v>0</v>
      </c>
      <c r="BL257" s="17" t="s">
        <v>220</v>
      </c>
      <c r="BM257" s="222" t="s">
        <v>387</v>
      </c>
    </row>
    <row r="258" s="2" customFormat="1" ht="16.5" customHeight="1">
      <c r="A258" s="38"/>
      <c r="B258" s="39"/>
      <c r="C258" s="211" t="s">
        <v>388</v>
      </c>
      <c r="D258" s="211" t="s">
        <v>133</v>
      </c>
      <c r="E258" s="212" t="s">
        <v>389</v>
      </c>
      <c r="F258" s="213" t="s">
        <v>390</v>
      </c>
      <c r="G258" s="214" t="s">
        <v>378</v>
      </c>
      <c r="H258" s="215">
        <v>1</v>
      </c>
      <c r="I258" s="216"/>
      <c r="J258" s="217">
        <f>ROUND(I258*H258,2)</f>
        <v>0</v>
      </c>
      <c r="K258" s="213" t="s">
        <v>137</v>
      </c>
      <c r="L258" s="44"/>
      <c r="M258" s="218" t="s">
        <v>1</v>
      </c>
      <c r="N258" s="219" t="s">
        <v>42</v>
      </c>
      <c r="O258" s="91"/>
      <c r="P258" s="220">
        <f>O258*H258</f>
        <v>0</v>
      </c>
      <c r="Q258" s="220">
        <v>0</v>
      </c>
      <c r="R258" s="220">
        <f>Q258*H258</f>
        <v>0</v>
      </c>
      <c r="S258" s="220">
        <v>0.034700000000000002</v>
      </c>
      <c r="T258" s="221">
        <f>S258*H258</f>
        <v>0.034700000000000002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22" t="s">
        <v>220</v>
      </c>
      <c r="AT258" s="222" t="s">
        <v>133</v>
      </c>
      <c r="AU258" s="222" t="s">
        <v>84</v>
      </c>
      <c r="AY258" s="17" t="s">
        <v>131</v>
      </c>
      <c r="BE258" s="223">
        <f>IF(N258="základní",J258,0)</f>
        <v>0</v>
      </c>
      <c r="BF258" s="223">
        <f>IF(N258="snížená",J258,0)</f>
        <v>0</v>
      </c>
      <c r="BG258" s="223">
        <f>IF(N258="zákl. přenesená",J258,0)</f>
        <v>0</v>
      </c>
      <c r="BH258" s="223">
        <f>IF(N258="sníž. přenesená",J258,0)</f>
        <v>0</v>
      </c>
      <c r="BI258" s="223">
        <f>IF(N258="nulová",J258,0)</f>
        <v>0</v>
      </c>
      <c r="BJ258" s="17" t="s">
        <v>82</v>
      </c>
      <c r="BK258" s="223">
        <f>ROUND(I258*H258,2)</f>
        <v>0</v>
      </c>
      <c r="BL258" s="17" t="s">
        <v>220</v>
      </c>
      <c r="BM258" s="222" t="s">
        <v>391</v>
      </c>
    </row>
    <row r="259" s="2" customFormat="1" ht="33" customHeight="1">
      <c r="A259" s="38"/>
      <c r="B259" s="39"/>
      <c r="C259" s="211" t="s">
        <v>392</v>
      </c>
      <c r="D259" s="211" t="s">
        <v>133</v>
      </c>
      <c r="E259" s="212" t="s">
        <v>393</v>
      </c>
      <c r="F259" s="213" t="s">
        <v>394</v>
      </c>
      <c r="G259" s="214" t="s">
        <v>378</v>
      </c>
      <c r="H259" s="215">
        <v>1</v>
      </c>
      <c r="I259" s="216"/>
      <c r="J259" s="217">
        <f>ROUND(I259*H259,2)</f>
        <v>0</v>
      </c>
      <c r="K259" s="213" t="s">
        <v>137</v>
      </c>
      <c r="L259" s="44"/>
      <c r="M259" s="218" t="s">
        <v>1</v>
      </c>
      <c r="N259" s="219" t="s">
        <v>42</v>
      </c>
      <c r="O259" s="91"/>
      <c r="P259" s="220">
        <f>O259*H259</f>
        <v>0</v>
      </c>
      <c r="Q259" s="220">
        <v>0.01745</v>
      </c>
      <c r="R259" s="220">
        <f>Q259*H259</f>
        <v>0.01745</v>
      </c>
      <c r="S259" s="220">
        <v>0</v>
      </c>
      <c r="T259" s="221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22" t="s">
        <v>220</v>
      </c>
      <c r="AT259" s="222" t="s">
        <v>133</v>
      </c>
      <c r="AU259" s="222" t="s">
        <v>84</v>
      </c>
      <c r="AY259" s="17" t="s">
        <v>131</v>
      </c>
      <c r="BE259" s="223">
        <f>IF(N259="základní",J259,0)</f>
        <v>0</v>
      </c>
      <c r="BF259" s="223">
        <f>IF(N259="snížená",J259,0)</f>
        <v>0</v>
      </c>
      <c r="BG259" s="223">
        <f>IF(N259="zákl. přenesená",J259,0)</f>
        <v>0</v>
      </c>
      <c r="BH259" s="223">
        <f>IF(N259="sníž. přenesená",J259,0)</f>
        <v>0</v>
      </c>
      <c r="BI259" s="223">
        <f>IF(N259="nulová",J259,0)</f>
        <v>0</v>
      </c>
      <c r="BJ259" s="17" t="s">
        <v>82</v>
      </c>
      <c r="BK259" s="223">
        <f>ROUND(I259*H259,2)</f>
        <v>0</v>
      </c>
      <c r="BL259" s="17" t="s">
        <v>220</v>
      </c>
      <c r="BM259" s="222" t="s">
        <v>395</v>
      </c>
    </row>
    <row r="260" s="2" customFormat="1" ht="16.5" customHeight="1">
      <c r="A260" s="38"/>
      <c r="B260" s="39"/>
      <c r="C260" s="211" t="s">
        <v>396</v>
      </c>
      <c r="D260" s="211" t="s">
        <v>133</v>
      </c>
      <c r="E260" s="212" t="s">
        <v>397</v>
      </c>
      <c r="F260" s="213" t="s">
        <v>398</v>
      </c>
      <c r="G260" s="214" t="s">
        <v>378</v>
      </c>
      <c r="H260" s="215">
        <v>3</v>
      </c>
      <c r="I260" s="216"/>
      <c r="J260" s="217">
        <f>ROUND(I260*H260,2)</f>
        <v>0</v>
      </c>
      <c r="K260" s="213" t="s">
        <v>137</v>
      </c>
      <c r="L260" s="44"/>
      <c r="M260" s="218" t="s">
        <v>1</v>
      </c>
      <c r="N260" s="219" t="s">
        <v>42</v>
      </c>
      <c r="O260" s="91"/>
      <c r="P260" s="220">
        <f>O260*H260</f>
        <v>0</v>
      </c>
      <c r="Q260" s="220">
        <v>0</v>
      </c>
      <c r="R260" s="220">
        <f>Q260*H260</f>
        <v>0</v>
      </c>
      <c r="S260" s="220">
        <v>0.00156</v>
      </c>
      <c r="T260" s="221">
        <f>S260*H260</f>
        <v>0.0046800000000000001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22" t="s">
        <v>220</v>
      </c>
      <c r="AT260" s="222" t="s">
        <v>133</v>
      </c>
      <c r="AU260" s="222" t="s">
        <v>84</v>
      </c>
      <c r="AY260" s="17" t="s">
        <v>131</v>
      </c>
      <c r="BE260" s="223">
        <f>IF(N260="základní",J260,0)</f>
        <v>0</v>
      </c>
      <c r="BF260" s="223">
        <f>IF(N260="snížená",J260,0)</f>
        <v>0</v>
      </c>
      <c r="BG260" s="223">
        <f>IF(N260="zákl. přenesená",J260,0)</f>
        <v>0</v>
      </c>
      <c r="BH260" s="223">
        <f>IF(N260="sníž. přenesená",J260,0)</f>
        <v>0</v>
      </c>
      <c r="BI260" s="223">
        <f>IF(N260="nulová",J260,0)</f>
        <v>0</v>
      </c>
      <c r="BJ260" s="17" t="s">
        <v>82</v>
      </c>
      <c r="BK260" s="223">
        <f>ROUND(I260*H260,2)</f>
        <v>0</v>
      </c>
      <c r="BL260" s="17" t="s">
        <v>220</v>
      </c>
      <c r="BM260" s="222" t="s">
        <v>399</v>
      </c>
    </row>
    <row r="261" s="2" customFormat="1" ht="16.5" customHeight="1">
      <c r="A261" s="38"/>
      <c r="B261" s="39"/>
      <c r="C261" s="211" t="s">
        <v>400</v>
      </c>
      <c r="D261" s="211" t="s">
        <v>133</v>
      </c>
      <c r="E261" s="212" t="s">
        <v>401</v>
      </c>
      <c r="F261" s="213" t="s">
        <v>402</v>
      </c>
      <c r="G261" s="214" t="s">
        <v>378</v>
      </c>
      <c r="H261" s="215">
        <v>3</v>
      </c>
      <c r="I261" s="216"/>
      <c r="J261" s="217">
        <f>ROUND(I261*H261,2)</f>
        <v>0</v>
      </c>
      <c r="K261" s="213" t="s">
        <v>137</v>
      </c>
      <c r="L261" s="44"/>
      <c r="M261" s="218" t="s">
        <v>1</v>
      </c>
      <c r="N261" s="219" t="s">
        <v>42</v>
      </c>
      <c r="O261" s="91"/>
      <c r="P261" s="220">
        <f>O261*H261</f>
        <v>0</v>
      </c>
      <c r="Q261" s="220">
        <v>0.0018400000000000001</v>
      </c>
      <c r="R261" s="220">
        <f>Q261*H261</f>
        <v>0.0055200000000000006</v>
      </c>
      <c r="S261" s="220">
        <v>0</v>
      </c>
      <c r="T261" s="221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22" t="s">
        <v>220</v>
      </c>
      <c r="AT261" s="222" t="s">
        <v>133</v>
      </c>
      <c r="AU261" s="222" t="s">
        <v>84</v>
      </c>
      <c r="AY261" s="17" t="s">
        <v>131</v>
      </c>
      <c r="BE261" s="223">
        <f>IF(N261="základní",J261,0)</f>
        <v>0</v>
      </c>
      <c r="BF261" s="223">
        <f>IF(N261="snížená",J261,0)</f>
        <v>0</v>
      </c>
      <c r="BG261" s="223">
        <f>IF(N261="zákl. přenesená",J261,0)</f>
        <v>0</v>
      </c>
      <c r="BH261" s="223">
        <f>IF(N261="sníž. přenesená",J261,0)</f>
        <v>0</v>
      </c>
      <c r="BI261" s="223">
        <f>IF(N261="nulová",J261,0)</f>
        <v>0</v>
      </c>
      <c r="BJ261" s="17" t="s">
        <v>82</v>
      </c>
      <c r="BK261" s="223">
        <f>ROUND(I261*H261,2)</f>
        <v>0</v>
      </c>
      <c r="BL261" s="17" t="s">
        <v>220</v>
      </c>
      <c r="BM261" s="222" t="s">
        <v>403</v>
      </c>
    </row>
    <row r="262" s="2" customFormat="1" ht="24.15" customHeight="1">
      <c r="A262" s="38"/>
      <c r="B262" s="39"/>
      <c r="C262" s="211" t="s">
        <v>404</v>
      </c>
      <c r="D262" s="211" t="s">
        <v>133</v>
      </c>
      <c r="E262" s="212" t="s">
        <v>405</v>
      </c>
      <c r="F262" s="213" t="s">
        <v>406</v>
      </c>
      <c r="G262" s="214" t="s">
        <v>223</v>
      </c>
      <c r="H262" s="215">
        <v>1</v>
      </c>
      <c r="I262" s="216"/>
      <c r="J262" s="217">
        <f>ROUND(I262*H262,2)</f>
        <v>0</v>
      </c>
      <c r="K262" s="213" t="s">
        <v>137</v>
      </c>
      <c r="L262" s="44"/>
      <c r="M262" s="218" t="s">
        <v>1</v>
      </c>
      <c r="N262" s="219" t="s">
        <v>42</v>
      </c>
      <c r="O262" s="91"/>
      <c r="P262" s="220">
        <f>O262*H262</f>
        <v>0</v>
      </c>
      <c r="Q262" s="220">
        <v>0.00013999999999999999</v>
      </c>
      <c r="R262" s="220">
        <f>Q262*H262</f>
        <v>0.00013999999999999999</v>
      </c>
      <c r="S262" s="220">
        <v>0</v>
      </c>
      <c r="T262" s="221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22" t="s">
        <v>220</v>
      </c>
      <c r="AT262" s="222" t="s">
        <v>133</v>
      </c>
      <c r="AU262" s="222" t="s">
        <v>84</v>
      </c>
      <c r="AY262" s="17" t="s">
        <v>131</v>
      </c>
      <c r="BE262" s="223">
        <f>IF(N262="základní",J262,0)</f>
        <v>0</v>
      </c>
      <c r="BF262" s="223">
        <f>IF(N262="snížená",J262,0)</f>
        <v>0</v>
      </c>
      <c r="BG262" s="223">
        <f>IF(N262="zákl. přenesená",J262,0)</f>
        <v>0</v>
      </c>
      <c r="BH262" s="223">
        <f>IF(N262="sníž. přenesená",J262,0)</f>
        <v>0</v>
      </c>
      <c r="BI262" s="223">
        <f>IF(N262="nulová",J262,0)</f>
        <v>0</v>
      </c>
      <c r="BJ262" s="17" t="s">
        <v>82</v>
      </c>
      <c r="BK262" s="223">
        <f>ROUND(I262*H262,2)</f>
        <v>0</v>
      </c>
      <c r="BL262" s="17" t="s">
        <v>220</v>
      </c>
      <c r="BM262" s="222" t="s">
        <v>407</v>
      </c>
    </row>
    <row r="263" s="2" customFormat="1" ht="21.75" customHeight="1">
      <c r="A263" s="38"/>
      <c r="B263" s="39"/>
      <c r="C263" s="247" t="s">
        <v>408</v>
      </c>
      <c r="D263" s="247" t="s">
        <v>167</v>
      </c>
      <c r="E263" s="248" t="s">
        <v>409</v>
      </c>
      <c r="F263" s="249" t="s">
        <v>410</v>
      </c>
      <c r="G263" s="250" t="s">
        <v>223</v>
      </c>
      <c r="H263" s="251">
        <v>1</v>
      </c>
      <c r="I263" s="252"/>
      <c r="J263" s="253">
        <f>ROUND(I263*H263,2)</f>
        <v>0</v>
      </c>
      <c r="K263" s="249" t="s">
        <v>137</v>
      </c>
      <c r="L263" s="254"/>
      <c r="M263" s="255" t="s">
        <v>1</v>
      </c>
      <c r="N263" s="256" t="s">
        <v>42</v>
      </c>
      <c r="O263" s="91"/>
      <c r="P263" s="220">
        <f>O263*H263</f>
        <v>0</v>
      </c>
      <c r="Q263" s="220">
        <v>0.002</v>
      </c>
      <c r="R263" s="220">
        <f>Q263*H263</f>
        <v>0.002</v>
      </c>
      <c r="S263" s="220">
        <v>0</v>
      </c>
      <c r="T263" s="221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22" t="s">
        <v>301</v>
      </c>
      <c r="AT263" s="222" t="s">
        <v>167</v>
      </c>
      <c r="AU263" s="222" t="s">
        <v>84</v>
      </c>
      <c r="AY263" s="17" t="s">
        <v>131</v>
      </c>
      <c r="BE263" s="223">
        <f>IF(N263="základní",J263,0)</f>
        <v>0</v>
      </c>
      <c r="BF263" s="223">
        <f>IF(N263="snížená",J263,0)</f>
        <v>0</v>
      </c>
      <c r="BG263" s="223">
        <f>IF(N263="zákl. přenesená",J263,0)</f>
        <v>0</v>
      </c>
      <c r="BH263" s="223">
        <f>IF(N263="sníž. přenesená",J263,0)</f>
        <v>0</v>
      </c>
      <c r="BI263" s="223">
        <f>IF(N263="nulová",J263,0)</f>
        <v>0</v>
      </c>
      <c r="BJ263" s="17" t="s">
        <v>82</v>
      </c>
      <c r="BK263" s="223">
        <f>ROUND(I263*H263,2)</f>
        <v>0</v>
      </c>
      <c r="BL263" s="17" t="s">
        <v>220</v>
      </c>
      <c r="BM263" s="222" t="s">
        <v>411</v>
      </c>
    </row>
    <row r="264" s="2" customFormat="1" ht="24.15" customHeight="1">
      <c r="A264" s="38"/>
      <c r="B264" s="39"/>
      <c r="C264" s="211" t="s">
        <v>412</v>
      </c>
      <c r="D264" s="211" t="s">
        <v>133</v>
      </c>
      <c r="E264" s="212" t="s">
        <v>413</v>
      </c>
      <c r="F264" s="213" t="s">
        <v>414</v>
      </c>
      <c r="G264" s="214" t="s">
        <v>223</v>
      </c>
      <c r="H264" s="215">
        <v>3</v>
      </c>
      <c r="I264" s="216"/>
      <c r="J264" s="217">
        <f>ROUND(I264*H264,2)</f>
        <v>0</v>
      </c>
      <c r="K264" s="213" t="s">
        <v>137</v>
      </c>
      <c r="L264" s="44"/>
      <c r="M264" s="218" t="s">
        <v>1</v>
      </c>
      <c r="N264" s="219" t="s">
        <v>42</v>
      </c>
      <c r="O264" s="91"/>
      <c r="P264" s="220">
        <f>O264*H264</f>
        <v>0</v>
      </c>
      <c r="Q264" s="220">
        <v>6.0000000000000002E-05</v>
      </c>
      <c r="R264" s="220">
        <f>Q264*H264</f>
        <v>0.00018000000000000001</v>
      </c>
      <c r="S264" s="220">
        <v>0</v>
      </c>
      <c r="T264" s="221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22" t="s">
        <v>220</v>
      </c>
      <c r="AT264" s="222" t="s">
        <v>133</v>
      </c>
      <c r="AU264" s="222" t="s">
        <v>84</v>
      </c>
      <c r="AY264" s="17" t="s">
        <v>131</v>
      </c>
      <c r="BE264" s="223">
        <f>IF(N264="základní",J264,0)</f>
        <v>0</v>
      </c>
      <c r="BF264" s="223">
        <f>IF(N264="snížená",J264,0)</f>
        <v>0</v>
      </c>
      <c r="BG264" s="223">
        <f>IF(N264="zákl. přenesená",J264,0)</f>
        <v>0</v>
      </c>
      <c r="BH264" s="223">
        <f>IF(N264="sníž. přenesená",J264,0)</f>
        <v>0</v>
      </c>
      <c r="BI264" s="223">
        <f>IF(N264="nulová",J264,0)</f>
        <v>0</v>
      </c>
      <c r="BJ264" s="17" t="s">
        <v>82</v>
      </c>
      <c r="BK264" s="223">
        <f>ROUND(I264*H264,2)</f>
        <v>0</v>
      </c>
      <c r="BL264" s="17" t="s">
        <v>220</v>
      </c>
      <c r="BM264" s="222" t="s">
        <v>415</v>
      </c>
    </row>
    <row r="265" s="2" customFormat="1" ht="21.75" customHeight="1">
      <c r="A265" s="38"/>
      <c r="B265" s="39"/>
      <c r="C265" s="247" t="s">
        <v>416</v>
      </c>
      <c r="D265" s="247" t="s">
        <v>167</v>
      </c>
      <c r="E265" s="248" t="s">
        <v>417</v>
      </c>
      <c r="F265" s="249" t="s">
        <v>418</v>
      </c>
      <c r="G265" s="250" t="s">
        <v>223</v>
      </c>
      <c r="H265" s="251">
        <v>3</v>
      </c>
      <c r="I265" s="252"/>
      <c r="J265" s="253">
        <f>ROUND(I265*H265,2)</f>
        <v>0</v>
      </c>
      <c r="K265" s="249" t="s">
        <v>137</v>
      </c>
      <c r="L265" s="254"/>
      <c r="M265" s="255" t="s">
        <v>1</v>
      </c>
      <c r="N265" s="256" t="s">
        <v>42</v>
      </c>
      <c r="O265" s="91"/>
      <c r="P265" s="220">
        <f>O265*H265</f>
        <v>0</v>
      </c>
      <c r="Q265" s="220">
        <v>0.00031</v>
      </c>
      <c r="R265" s="220">
        <f>Q265*H265</f>
        <v>0.00093000000000000005</v>
      </c>
      <c r="S265" s="220">
        <v>0</v>
      </c>
      <c r="T265" s="221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22" t="s">
        <v>301</v>
      </c>
      <c r="AT265" s="222" t="s">
        <v>167</v>
      </c>
      <c r="AU265" s="222" t="s">
        <v>84</v>
      </c>
      <c r="AY265" s="17" t="s">
        <v>131</v>
      </c>
      <c r="BE265" s="223">
        <f>IF(N265="základní",J265,0)</f>
        <v>0</v>
      </c>
      <c r="BF265" s="223">
        <f>IF(N265="snížená",J265,0)</f>
        <v>0</v>
      </c>
      <c r="BG265" s="223">
        <f>IF(N265="zákl. přenesená",J265,0)</f>
        <v>0</v>
      </c>
      <c r="BH265" s="223">
        <f>IF(N265="sníž. přenesená",J265,0)</f>
        <v>0</v>
      </c>
      <c r="BI265" s="223">
        <f>IF(N265="nulová",J265,0)</f>
        <v>0</v>
      </c>
      <c r="BJ265" s="17" t="s">
        <v>82</v>
      </c>
      <c r="BK265" s="223">
        <f>ROUND(I265*H265,2)</f>
        <v>0</v>
      </c>
      <c r="BL265" s="17" t="s">
        <v>220</v>
      </c>
      <c r="BM265" s="222" t="s">
        <v>419</v>
      </c>
    </row>
    <row r="266" s="2" customFormat="1" ht="16.5" customHeight="1">
      <c r="A266" s="38"/>
      <c r="B266" s="39"/>
      <c r="C266" s="211" t="s">
        <v>420</v>
      </c>
      <c r="D266" s="211" t="s">
        <v>133</v>
      </c>
      <c r="E266" s="212" t="s">
        <v>421</v>
      </c>
      <c r="F266" s="213" t="s">
        <v>422</v>
      </c>
      <c r="G266" s="214" t="s">
        <v>223</v>
      </c>
      <c r="H266" s="215">
        <v>3</v>
      </c>
      <c r="I266" s="216"/>
      <c r="J266" s="217">
        <f>ROUND(I266*H266,2)</f>
        <v>0</v>
      </c>
      <c r="K266" s="213" t="s">
        <v>137</v>
      </c>
      <c r="L266" s="44"/>
      <c r="M266" s="218" t="s">
        <v>1</v>
      </c>
      <c r="N266" s="219" t="s">
        <v>42</v>
      </c>
      <c r="O266" s="91"/>
      <c r="P266" s="220">
        <f>O266*H266</f>
        <v>0</v>
      </c>
      <c r="Q266" s="220">
        <v>0.00024000000000000001</v>
      </c>
      <c r="R266" s="220">
        <f>Q266*H266</f>
        <v>0.00072000000000000005</v>
      </c>
      <c r="S266" s="220">
        <v>0</v>
      </c>
      <c r="T266" s="221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22" t="s">
        <v>220</v>
      </c>
      <c r="AT266" s="222" t="s">
        <v>133</v>
      </c>
      <c r="AU266" s="222" t="s">
        <v>84</v>
      </c>
      <c r="AY266" s="17" t="s">
        <v>131</v>
      </c>
      <c r="BE266" s="223">
        <f>IF(N266="základní",J266,0)</f>
        <v>0</v>
      </c>
      <c r="BF266" s="223">
        <f>IF(N266="snížená",J266,0)</f>
        <v>0</v>
      </c>
      <c r="BG266" s="223">
        <f>IF(N266="zákl. přenesená",J266,0)</f>
        <v>0</v>
      </c>
      <c r="BH266" s="223">
        <f>IF(N266="sníž. přenesená",J266,0)</f>
        <v>0</v>
      </c>
      <c r="BI266" s="223">
        <f>IF(N266="nulová",J266,0)</f>
        <v>0</v>
      </c>
      <c r="BJ266" s="17" t="s">
        <v>82</v>
      </c>
      <c r="BK266" s="223">
        <f>ROUND(I266*H266,2)</f>
        <v>0</v>
      </c>
      <c r="BL266" s="17" t="s">
        <v>220</v>
      </c>
      <c r="BM266" s="222" t="s">
        <v>423</v>
      </c>
    </row>
    <row r="267" s="2" customFormat="1" ht="16.5" customHeight="1">
      <c r="A267" s="38"/>
      <c r="B267" s="39"/>
      <c r="C267" s="211" t="s">
        <v>424</v>
      </c>
      <c r="D267" s="211" t="s">
        <v>133</v>
      </c>
      <c r="E267" s="212" t="s">
        <v>425</v>
      </c>
      <c r="F267" s="213" t="s">
        <v>426</v>
      </c>
      <c r="G267" s="214" t="s">
        <v>223</v>
      </c>
      <c r="H267" s="215">
        <v>3</v>
      </c>
      <c r="I267" s="216"/>
      <c r="J267" s="217">
        <f>ROUND(I267*H267,2)</f>
        <v>0</v>
      </c>
      <c r="K267" s="213" t="s">
        <v>137</v>
      </c>
      <c r="L267" s="44"/>
      <c r="M267" s="218" t="s">
        <v>1</v>
      </c>
      <c r="N267" s="219" t="s">
        <v>42</v>
      </c>
      <c r="O267" s="91"/>
      <c r="P267" s="220">
        <f>O267*H267</f>
        <v>0</v>
      </c>
      <c r="Q267" s="220">
        <v>0.00027999999999999998</v>
      </c>
      <c r="R267" s="220">
        <f>Q267*H267</f>
        <v>0.00083999999999999993</v>
      </c>
      <c r="S267" s="220">
        <v>0</v>
      </c>
      <c r="T267" s="221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22" t="s">
        <v>220</v>
      </c>
      <c r="AT267" s="222" t="s">
        <v>133</v>
      </c>
      <c r="AU267" s="222" t="s">
        <v>84</v>
      </c>
      <c r="AY267" s="17" t="s">
        <v>131</v>
      </c>
      <c r="BE267" s="223">
        <f>IF(N267="základní",J267,0)</f>
        <v>0</v>
      </c>
      <c r="BF267" s="223">
        <f>IF(N267="snížená",J267,0)</f>
        <v>0</v>
      </c>
      <c r="BG267" s="223">
        <f>IF(N267="zákl. přenesená",J267,0)</f>
        <v>0</v>
      </c>
      <c r="BH267" s="223">
        <f>IF(N267="sníž. přenesená",J267,0)</f>
        <v>0</v>
      </c>
      <c r="BI267" s="223">
        <f>IF(N267="nulová",J267,0)</f>
        <v>0</v>
      </c>
      <c r="BJ267" s="17" t="s">
        <v>82</v>
      </c>
      <c r="BK267" s="223">
        <f>ROUND(I267*H267,2)</f>
        <v>0</v>
      </c>
      <c r="BL267" s="17" t="s">
        <v>220</v>
      </c>
      <c r="BM267" s="222" t="s">
        <v>427</v>
      </c>
    </row>
    <row r="268" s="2" customFormat="1">
      <c r="A268" s="38"/>
      <c r="B268" s="39"/>
      <c r="C268" s="211" t="s">
        <v>428</v>
      </c>
      <c r="D268" s="211" t="s">
        <v>338</v>
      </c>
      <c r="E268" s="212" t="s">
        <v>429</v>
      </c>
      <c r="F268" s="213" t="s">
        <v>430</v>
      </c>
      <c r="G268" s="214" t="s">
        <v>431</v>
      </c>
      <c r="H268" s="215">
        <v>3</v>
      </c>
      <c r="I268" s="216"/>
      <c r="J268" s="217">
        <f>ROUND(I268*H268,2)</f>
        <v>0</v>
      </c>
      <c r="K268" s="213" t="s">
        <v>341</v>
      </c>
      <c r="L268" s="44"/>
      <c r="M268" s="218" t="s">
        <v>1</v>
      </c>
      <c r="N268" s="219" t="s">
        <v>42</v>
      </c>
      <c r="O268" s="91"/>
      <c r="P268" s="220">
        <f>O268*H268</f>
        <v>0</v>
      </c>
      <c r="Q268" s="220">
        <v>0.039140000000000001</v>
      </c>
      <c r="R268" s="220">
        <f>Q268*H268</f>
        <v>0.11742</v>
      </c>
      <c r="S268" s="220">
        <v>0</v>
      </c>
      <c r="T268" s="221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22" t="s">
        <v>220</v>
      </c>
      <c r="AT268" s="222" t="s">
        <v>133</v>
      </c>
      <c r="AU268" s="222" t="s">
        <v>84</v>
      </c>
      <c r="AY268" s="17" t="s">
        <v>131</v>
      </c>
      <c r="BE268" s="223">
        <f>IF(N268="základní",J268,0)</f>
        <v>0</v>
      </c>
      <c r="BF268" s="223">
        <f>IF(N268="snížená",J268,0)</f>
        <v>0</v>
      </c>
      <c r="BG268" s="223">
        <f>IF(N268="zákl. přenesená",J268,0)</f>
        <v>0</v>
      </c>
      <c r="BH268" s="223">
        <f>IF(N268="sníž. přenesená",J268,0)</f>
        <v>0</v>
      </c>
      <c r="BI268" s="223">
        <f>IF(N268="nulová",J268,0)</f>
        <v>0</v>
      </c>
      <c r="BJ268" s="17" t="s">
        <v>82</v>
      </c>
      <c r="BK268" s="223">
        <f>ROUND(I268*H268,2)</f>
        <v>0</v>
      </c>
      <c r="BL268" s="17" t="s">
        <v>220</v>
      </c>
      <c r="BM268" s="222" t="s">
        <v>432</v>
      </c>
    </row>
    <row r="269" s="2" customFormat="1" ht="24.15" customHeight="1">
      <c r="A269" s="38"/>
      <c r="B269" s="39"/>
      <c r="C269" s="211" t="s">
        <v>433</v>
      </c>
      <c r="D269" s="211" t="s">
        <v>338</v>
      </c>
      <c r="E269" s="212" t="s">
        <v>434</v>
      </c>
      <c r="F269" s="213" t="s">
        <v>435</v>
      </c>
      <c r="G269" s="214" t="s">
        <v>431</v>
      </c>
      <c r="H269" s="215">
        <v>3</v>
      </c>
      <c r="I269" s="216"/>
      <c r="J269" s="217">
        <f>ROUND(I269*H269,2)</f>
        <v>0</v>
      </c>
      <c r="K269" s="213" t="s">
        <v>341</v>
      </c>
      <c r="L269" s="44"/>
      <c r="M269" s="218" t="s">
        <v>1</v>
      </c>
      <c r="N269" s="219" t="s">
        <v>42</v>
      </c>
      <c r="O269" s="91"/>
      <c r="P269" s="220">
        <f>O269*H269</f>
        <v>0</v>
      </c>
      <c r="Q269" s="220">
        <v>0.020320000000000001</v>
      </c>
      <c r="R269" s="220">
        <f>Q269*H269</f>
        <v>0.06096</v>
      </c>
      <c r="S269" s="220">
        <v>0</v>
      </c>
      <c r="T269" s="221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22" t="s">
        <v>220</v>
      </c>
      <c r="AT269" s="222" t="s">
        <v>133</v>
      </c>
      <c r="AU269" s="222" t="s">
        <v>84</v>
      </c>
      <c r="AY269" s="17" t="s">
        <v>131</v>
      </c>
      <c r="BE269" s="223">
        <f>IF(N269="základní",J269,0)</f>
        <v>0</v>
      </c>
      <c r="BF269" s="223">
        <f>IF(N269="snížená",J269,0)</f>
        <v>0</v>
      </c>
      <c r="BG269" s="223">
        <f>IF(N269="zákl. přenesená",J269,0)</f>
        <v>0</v>
      </c>
      <c r="BH269" s="223">
        <f>IF(N269="sníž. přenesená",J269,0)</f>
        <v>0</v>
      </c>
      <c r="BI269" s="223">
        <f>IF(N269="nulová",J269,0)</f>
        <v>0</v>
      </c>
      <c r="BJ269" s="17" t="s">
        <v>82</v>
      </c>
      <c r="BK269" s="223">
        <f>ROUND(I269*H269,2)</f>
        <v>0</v>
      </c>
      <c r="BL269" s="17" t="s">
        <v>220</v>
      </c>
      <c r="BM269" s="222" t="s">
        <v>436</v>
      </c>
    </row>
    <row r="270" s="2" customFormat="1" ht="24.15" customHeight="1">
      <c r="A270" s="38"/>
      <c r="B270" s="39"/>
      <c r="C270" s="211" t="s">
        <v>437</v>
      </c>
      <c r="D270" s="211" t="s">
        <v>338</v>
      </c>
      <c r="E270" s="212" t="s">
        <v>438</v>
      </c>
      <c r="F270" s="213" t="s">
        <v>439</v>
      </c>
      <c r="G270" s="214" t="s">
        <v>431</v>
      </c>
      <c r="H270" s="215">
        <v>3</v>
      </c>
      <c r="I270" s="216"/>
      <c r="J270" s="217">
        <f>ROUND(I270*H270,2)</f>
        <v>0</v>
      </c>
      <c r="K270" s="213" t="s">
        <v>341</v>
      </c>
      <c r="L270" s="44"/>
      <c r="M270" s="218" t="s">
        <v>1</v>
      </c>
      <c r="N270" s="219" t="s">
        <v>42</v>
      </c>
      <c r="O270" s="91"/>
      <c r="P270" s="220">
        <f>O270*H270</f>
        <v>0</v>
      </c>
      <c r="Q270" s="220">
        <v>0.02035</v>
      </c>
      <c r="R270" s="220">
        <f>Q270*H270</f>
        <v>0.06105</v>
      </c>
      <c r="S270" s="220">
        <v>0</v>
      </c>
      <c r="T270" s="221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22" t="s">
        <v>220</v>
      </c>
      <c r="AT270" s="222" t="s">
        <v>133</v>
      </c>
      <c r="AU270" s="222" t="s">
        <v>84</v>
      </c>
      <c r="AY270" s="17" t="s">
        <v>131</v>
      </c>
      <c r="BE270" s="223">
        <f>IF(N270="základní",J270,0)</f>
        <v>0</v>
      </c>
      <c r="BF270" s="223">
        <f>IF(N270="snížená",J270,0)</f>
        <v>0</v>
      </c>
      <c r="BG270" s="223">
        <f>IF(N270="zákl. přenesená",J270,0)</f>
        <v>0</v>
      </c>
      <c r="BH270" s="223">
        <f>IF(N270="sníž. přenesená",J270,0)</f>
        <v>0</v>
      </c>
      <c r="BI270" s="223">
        <f>IF(N270="nulová",J270,0)</f>
        <v>0</v>
      </c>
      <c r="BJ270" s="17" t="s">
        <v>82</v>
      </c>
      <c r="BK270" s="223">
        <f>ROUND(I270*H270,2)</f>
        <v>0</v>
      </c>
      <c r="BL270" s="17" t="s">
        <v>220</v>
      </c>
      <c r="BM270" s="222" t="s">
        <v>440</v>
      </c>
    </row>
    <row r="271" s="2" customFormat="1" ht="24.15" customHeight="1">
      <c r="A271" s="38"/>
      <c r="B271" s="39"/>
      <c r="C271" s="211" t="s">
        <v>441</v>
      </c>
      <c r="D271" s="211" t="s">
        <v>133</v>
      </c>
      <c r="E271" s="212" t="s">
        <v>442</v>
      </c>
      <c r="F271" s="213" t="s">
        <v>443</v>
      </c>
      <c r="G271" s="214" t="s">
        <v>157</v>
      </c>
      <c r="H271" s="215">
        <v>0.26700000000000002</v>
      </c>
      <c r="I271" s="216"/>
      <c r="J271" s="217">
        <f>ROUND(I271*H271,2)</f>
        <v>0</v>
      </c>
      <c r="K271" s="213" t="s">
        <v>137</v>
      </c>
      <c r="L271" s="44"/>
      <c r="M271" s="218" t="s">
        <v>1</v>
      </c>
      <c r="N271" s="219" t="s">
        <v>42</v>
      </c>
      <c r="O271" s="91"/>
      <c r="P271" s="220">
        <f>O271*H271</f>
        <v>0</v>
      </c>
      <c r="Q271" s="220">
        <v>0</v>
      </c>
      <c r="R271" s="220">
        <f>Q271*H271</f>
        <v>0</v>
      </c>
      <c r="S271" s="220">
        <v>0</v>
      </c>
      <c r="T271" s="221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22" t="s">
        <v>220</v>
      </c>
      <c r="AT271" s="222" t="s">
        <v>133</v>
      </c>
      <c r="AU271" s="222" t="s">
        <v>84</v>
      </c>
      <c r="AY271" s="17" t="s">
        <v>131</v>
      </c>
      <c r="BE271" s="223">
        <f>IF(N271="základní",J271,0)</f>
        <v>0</v>
      </c>
      <c r="BF271" s="223">
        <f>IF(N271="snížená",J271,0)</f>
        <v>0</v>
      </c>
      <c r="BG271" s="223">
        <f>IF(N271="zákl. přenesená",J271,0)</f>
        <v>0</v>
      </c>
      <c r="BH271" s="223">
        <f>IF(N271="sníž. přenesená",J271,0)</f>
        <v>0</v>
      </c>
      <c r="BI271" s="223">
        <f>IF(N271="nulová",J271,0)</f>
        <v>0</v>
      </c>
      <c r="BJ271" s="17" t="s">
        <v>82</v>
      </c>
      <c r="BK271" s="223">
        <f>ROUND(I271*H271,2)</f>
        <v>0</v>
      </c>
      <c r="BL271" s="17" t="s">
        <v>220</v>
      </c>
      <c r="BM271" s="222" t="s">
        <v>444</v>
      </c>
    </row>
    <row r="272" s="12" customFormat="1" ht="22.8" customHeight="1">
      <c r="A272" s="12"/>
      <c r="B272" s="195"/>
      <c r="C272" s="196"/>
      <c r="D272" s="197" t="s">
        <v>76</v>
      </c>
      <c r="E272" s="209" t="s">
        <v>445</v>
      </c>
      <c r="F272" s="209" t="s">
        <v>446</v>
      </c>
      <c r="G272" s="196"/>
      <c r="H272" s="196"/>
      <c r="I272" s="199"/>
      <c r="J272" s="210">
        <f>BK272</f>
        <v>0</v>
      </c>
      <c r="K272" s="196"/>
      <c r="L272" s="201"/>
      <c r="M272" s="202"/>
      <c r="N272" s="203"/>
      <c r="O272" s="203"/>
      <c r="P272" s="204">
        <f>SUM(P273:P276)</f>
        <v>0</v>
      </c>
      <c r="Q272" s="203"/>
      <c r="R272" s="204">
        <f>SUM(R273:R276)</f>
        <v>0.05145000000000001</v>
      </c>
      <c r="S272" s="203"/>
      <c r="T272" s="205">
        <f>SUM(T273:T276)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06" t="s">
        <v>84</v>
      </c>
      <c r="AT272" s="207" t="s">
        <v>76</v>
      </c>
      <c r="AU272" s="207" t="s">
        <v>82</v>
      </c>
      <c r="AY272" s="206" t="s">
        <v>131</v>
      </c>
      <c r="BK272" s="208">
        <f>SUM(BK273:BK276)</f>
        <v>0</v>
      </c>
    </row>
    <row r="273" s="2" customFormat="1" ht="33" customHeight="1">
      <c r="A273" s="38"/>
      <c r="B273" s="39"/>
      <c r="C273" s="211" t="s">
        <v>447</v>
      </c>
      <c r="D273" s="211" t="s">
        <v>133</v>
      </c>
      <c r="E273" s="212" t="s">
        <v>448</v>
      </c>
      <c r="F273" s="213" t="s">
        <v>449</v>
      </c>
      <c r="G273" s="214" t="s">
        <v>378</v>
      </c>
      <c r="H273" s="215">
        <v>3</v>
      </c>
      <c r="I273" s="216"/>
      <c r="J273" s="217">
        <f>ROUND(I273*H273,2)</f>
        <v>0</v>
      </c>
      <c r="K273" s="213" t="s">
        <v>137</v>
      </c>
      <c r="L273" s="44"/>
      <c r="M273" s="218" t="s">
        <v>1</v>
      </c>
      <c r="N273" s="219" t="s">
        <v>42</v>
      </c>
      <c r="O273" s="91"/>
      <c r="P273" s="220">
        <f>O273*H273</f>
        <v>0</v>
      </c>
      <c r="Q273" s="220">
        <v>0.016650000000000002</v>
      </c>
      <c r="R273" s="220">
        <f>Q273*H273</f>
        <v>0.049950000000000008</v>
      </c>
      <c r="S273" s="220">
        <v>0</v>
      </c>
      <c r="T273" s="221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22" t="s">
        <v>220</v>
      </c>
      <c r="AT273" s="222" t="s">
        <v>133</v>
      </c>
      <c r="AU273" s="222" t="s">
        <v>84</v>
      </c>
      <c r="AY273" s="17" t="s">
        <v>131</v>
      </c>
      <c r="BE273" s="223">
        <f>IF(N273="základní",J273,0)</f>
        <v>0</v>
      </c>
      <c r="BF273" s="223">
        <f>IF(N273="snížená",J273,0)</f>
        <v>0</v>
      </c>
      <c r="BG273" s="223">
        <f>IF(N273="zákl. přenesená",J273,0)</f>
        <v>0</v>
      </c>
      <c r="BH273" s="223">
        <f>IF(N273="sníž. přenesená",J273,0)</f>
        <v>0</v>
      </c>
      <c r="BI273" s="223">
        <f>IF(N273="nulová",J273,0)</f>
        <v>0</v>
      </c>
      <c r="BJ273" s="17" t="s">
        <v>82</v>
      </c>
      <c r="BK273" s="223">
        <f>ROUND(I273*H273,2)</f>
        <v>0</v>
      </c>
      <c r="BL273" s="17" t="s">
        <v>220</v>
      </c>
      <c r="BM273" s="222" t="s">
        <v>450</v>
      </c>
    </row>
    <row r="274" s="2" customFormat="1" ht="24.15" customHeight="1">
      <c r="A274" s="38"/>
      <c r="B274" s="39"/>
      <c r="C274" s="211" t="s">
        <v>451</v>
      </c>
      <c r="D274" s="211" t="s">
        <v>133</v>
      </c>
      <c r="E274" s="212" t="s">
        <v>452</v>
      </c>
      <c r="F274" s="213" t="s">
        <v>453</v>
      </c>
      <c r="G274" s="214" t="s">
        <v>378</v>
      </c>
      <c r="H274" s="215">
        <v>3</v>
      </c>
      <c r="I274" s="216"/>
      <c r="J274" s="217">
        <f>ROUND(I274*H274,2)</f>
        <v>0</v>
      </c>
      <c r="K274" s="213" t="s">
        <v>137</v>
      </c>
      <c r="L274" s="44"/>
      <c r="M274" s="218" t="s">
        <v>1</v>
      </c>
      <c r="N274" s="219" t="s">
        <v>42</v>
      </c>
      <c r="O274" s="91"/>
      <c r="P274" s="220">
        <f>O274*H274</f>
        <v>0</v>
      </c>
      <c r="Q274" s="220">
        <v>0</v>
      </c>
      <c r="R274" s="220">
        <f>Q274*H274</f>
        <v>0</v>
      </c>
      <c r="S274" s="220">
        <v>0</v>
      </c>
      <c r="T274" s="221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22" t="s">
        <v>220</v>
      </c>
      <c r="AT274" s="222" t="s">
        <v>133</v>
      </c>
      <c r="AU274" s="222" t="s">
        <v>84</v>
      </c>
      <c r="AY274" s="17" t="s">
        <v>131</v>
      </c>
      <c r="BE274" s="223">
        <f>IF(N274="základní",J274,0)</f>
        <v>0</v>
      </c>
      <c r="BF274" s="223">
        <f>IF(N274="snížená",J274,0)</f>
        <v>0</v>
      </c>
      <c r="BG274" s="223">
        <f>IF(N274="zákl. přenesená",J274,0)</f>
        <v>0</v>
      </c>
      <c r="BH274" s="223">
        <f>IF(N274="sníž. přenesená",J274,0)</f>
        <v>0</v>
      </c>
      <c r="BI274" s="223">
        <f>IF(N274="nulová",J274,0)</f>
        <v>0</v>
      </c>
      <c r="BJ274" s="17" t="s">
        <v>82</v>
      </c>
      <c r="BK274" s="223">
        <f>ROUND(I274*H274,2)</f>
        <v>0</v>
      </c>
      <c r="BL274" s="17" t="s">
        <v>220</v>
      </c>
      <c r="BM274" s="222" t="s">
        <v>454</v>
      </c>
    </row>
    <row r="275" s="2" customFormat="1" ht="24.15" customHeight="1">
      <c r="A275" s="38"/>
      <c r="B275" s="39"/>
      <c r="C275" s="247" t="s">
        <v>455</v>
      </c>
      <c r="D275" s="247" t="s">
        <v>167</v>
      </c>
      <c r="E275" s="248" t="s">
        <v>456</v>
      </c>
      <c r="F275" s="249" t="s">
        <v>457</v>
      </c>
      <c r="G275" s="250" t="s">
        <v>223</v>
      </c>
      <c r="H275" s="251">
        <v>3</v>
      </c>
      <c r="I275" s="252"/>
      <c r="J275" s="253">
        <f>ROUND(I275*H275,2)</f>
        <v>0</v>
      </c>
      <c r="K275" s="249" t="s">
        <v>137</v>
      </c>
      <c r="L275" s="254"/>
      <c r="M275" s="255" t="s">
        <v>1</v>
      </c>
      <c r="N275" s="256" t="s">
        <v>42</v>
      </c>
      <c r="O275" s="91"/>
      <c r="P275" s="220">
        <f>O275*H275</f>
        <v>0</v>
      </c>
      <c r="Q275" s="220">
        <v>0.00050000000000000001</v>
      </c>
      <c r="R275" s="220">
        <f>Q275*H275</f>
        <v>0.0015</v>
      </c>
      <c r="S275" s="220">
        <v>0</v>
      </c>
      <c r="T275" s="221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22" t="s">
        <v>301</v>
      </c>
      <c r="AT275" s="222" t="s">
        <v>167</v>
      </c>
      <c r="AU275" s="222" t="s">
        <v>84</v>
      </c>
      <c r="AY275" s="17" t="s">
        <v>131</v>
      </c>
      <c r="BE275" s="223">
        <f>IF(N275="základní",J275,0)</f>
        <v>0</v>
      </c>
      <c r="BF275" s="223">
        <f>IF(N275="snížená",J275,0)</f>
        <v>0</v>
      </c>
      <c r="BG275" s="223">
        <f>IF(N275="zákl. přenesená",J275,0)</f>
        <v>0</v>
      </c>
      <c r="BH275" s="223">
        <f>IF(N275="sníž. přenesená",J275,0)</f>
        <v>0</v>
      </c>
      <c r="BI275" s="223">
        <f>IF(N275="nulová",J275,0)</f>
        <v>0</v>
      </c>
      <c r="BJ275" s="17" t="s">
        <v>82</v>
      </c>
      <c r="BK275" s="223">
        <f>ROUND(I275*H275,2)</f>
        <v>0</v>
      </c>
      <c r="BL275" s="17" t="s">
        <v>220</v>
      </c>
      <c r="BM275" s="222" t="s">
        <v>458</v>
      </c>
    </row>
    <row r="276" s="2" customFormat="1" ht="24.15" customHeight="1">
      <c r="A276" s="38"/>
      <c r="B276" s="39"/>
      <c r="C276" s="211" t="s">
        <v>459</v>
      </c>
      <c r="D276" s="211" t="s">
        <v>133</v>
      </c>
      <c r="E276" s="212" t="s">
        <v>460</v>
      </c>
      <c r="F276" s="213" t="s">
        <v>461</v>
      </c>
      <c r="G276" s="214" t="s">
        <v>157</v>
      </c>
      <c r="H276" s="215">
        <v>0.050999999999999997</v>
      </c>
      <c r="I276" s="216"/>
      <c r="J276" s="217">
        <f>ROUND(I276*H276,2)</f>
        <v>0</v>
      </c>
      <c r="K276" s="213" t="s">
        <v>137</v>
      </c>
      <c r="L276" s="44"/>
      <c r="M276" s="218" t="s">
        <v>1</v>
      </c>
      <c r="N276" s="219" t="s">
        <v>42</v>
      </c>
      <c r="O276" s="91"/>
      <c r="P276" s="220">
        <f>O276*H276</f>
        <v>0</v>
      </c>
      <c r="Q276" s="220">
        <v>0</v>
      </c>
      <c r="R276" s="220">
        <f>Q276*H276</f>
        <v>0</v>
      </c>
      <c r="S276" s="220">
        <v>0</v>
      </c>
      <c r="T276" s="221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22" t="s">
        <v>220</v>
      </c>
      <c r="AT276" s="222" t="s">
        <v>133</v>
      </c>
      <c r="AU276" s="222" t="s">
        <v>84</v>
      </c>
      <c r="AY276" s="17" t="s">
        <v>131</v>
      </c>
      <c r="BE276" s="223">
        <f>IF(N276="základní",J276,0)</f>
        <v>0</v>
      </c>
      <c r="BF276" s="223">
        <f>IF(N276="snížená",J276,0)</f>
        <v>0</v>
      </c>
      <c r="BG276" s="223">
        <f>IF(N276="zákl. přenesená",J276,0)</f>
        <v>0</v>
      </c>
      <c r="BH276" s="223">
        <f>IF(N276="sníž. přenesená",J276,0)</f>
        <v>0</v>
      </c>
      <c r="BI276" s="223">
        <f>IF(N276="nulová",J276,0)</f>
        <v>0</v>
      </c>
      <c r="BJ276" s="17" t="s">
        <v>82</v>
      </c>
      <c r="BK276" s="223">
        <f>ROUND(I276*H276,2)</f>
        <v>0</v>
      </c>
      <c r="BL276" s="17" t="s">
        <v>220</v>
      </c>
      <c r="BM276" s="222" t="s">
        <v>462</v>
      </c>
    </row>
    <row r="277" s="12" customFormat="1" ht="22.8" customHeight="1">
      <c r="A277" s="12"/>
      <c r="B277" s="195"/>
      <c r="C277" s="196"/>
      <c r="D277" s="197" t="s">
        <v>76</v>
      </c>
      <c r="E277" s="209" t="s">
        <v>463</v>
      </c>
      <c r="F277" s="209" t="s">
        <v>464</v>
      </c>
      <c r="G277" s="196"/>
      <c r="H277" s="196"/>
      <c r="I277" s="199"/>
      <c r="J277" s="210">
        <f>BK277</f>
        <v>0</v>
      </c>
      <c r="K277" s="196"/>
      <c r="L277" s="201"/>
      <c r="M277" s="202"/>
      <c r="N277" s="203"/>
      <c r="O277" s="203"/>
      <c r="P277" s="204">
        <f>SUM(P278:P283)</f>
        <v>0</v>
      </c>
      <c r="Q277" s="203"/>
      <c r="R277" s="204">
        <f>SUM(R278:R283)</f>
        <v>4.0000000000000003E-05</v>
      </c>
      <c r="S277" s="203"/>
      <c r="T277" s="205">
        <f>SUM(T278:T283)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06" t="s">
        <v>84</v>
      </c>
      <c r="AT277" s="207" t="s">
        <v>76</v>
      </c>
      <c r="AU277" s="207" t="s">
        <v>82</v>
      </c>
      <c r="AY277" s="206" t="s">
        <v>131</v>
      </c>
      <c r="BK277" s="208">
        <f>SUM(BK278:BK283)</f>
        <v>0</v>
      </c>
    </row>
    <row r="278" s="2" customFormat="1" ht="37.8" customHeight="1">
      <c r="A278" s="38"/>
      <c r="B278" s="39"/>
      <c r="C278" s="211" t="s">
        <v>465</v>
      </c>
      <c r="D278" s="211" t="s">
        <v>133</v>
      </c>
      <c r="E278" s="212" t="s">
        <v>466</v>
      </c>
      <c r="F278" s="213" t="s">
        <v>467</v>
      </c>
      <c r="G278" s="214" t="s">
        <v>223</v>
      </c>
      <c r="H278" s="215">
        <v>4</v>
      </c>
      <c r="I278" s="216"/>
      <c r="J278" s="217">
        <f>ROUND(I278*H278,2)</f>
        <v>0</v>
      </c>
      <c r="K278" s="213" t="s">
        <v>1</v>
      </c>
      <c r="L278" s="44"/>
      <c r="M278" s="218" t="s">
        <v>1</v>
      </c>
      <c r="N278" s="219" t="s">
        <v>42</v>
      </c>
      <c r="O278" s="91"/>
      <c r="P278" s="220">
        <f>O278*H278</f>
        <v>0</v>
      </c>
      <c r="Q278" s="220">
        <v>1.0000000000000001E-05</v>
      </c>
      <c r="R278" s="220">
        <f>Q278*H278</f>
        <v>4.0000000000000003E-05</v>
      </c>
      <c r="S278" s="220">
        <v>0</v>
      </c>
      <c r="T278" s="221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22" t="s">
        <v>220</v>
      </c>
      <c r="AT278" s="222" t="s">
        <v>133</v>
      </c>
      <c r="AU278" s="222" t="s">
        <v>84</v>
      </c>
      <c r="AY278" s="17" t="s">
        <v>131</v>
      </c>
      <c r="BE278" s="223">
        <f>IF(N278="základní",J278,0)</f>
        <v>0</v>
      </c>
      <c r="BF278" s="223">
        <f>IF(N278="snížená",J278,0)</f>
        <v>0</v>
      </c>
      <c r="BG278" s="223">
        <f>IF(N278="zákl. přenesená",J278,0)</f>
        <v>0</v>
      </c>
      <c r="BH278" s="223">
        <f>IF(N278="sníž. přenesená",J278,0)</f>
        <v>0</v>
      </c>
      <c r="BI278" s="223">
        <f>IF(N278="nulová",J278,0)</f>
        <v>0</v>
      </c>
      <c r="BJ278" s="17" t="s">
        <v>82</v>
      </c>
      <c r="BK278" s="223">
        <f>ROUND(I278*H278,2)</f>
        <v>0</v>
      </c>
      <c r="BL278" s="17" t="s">
        <v>220</v>
      </c>
      <c r="BM278" s="222" t="s">
        <v>468</v>
      </c>
    </row>
    <row r="279" s="2" customFormat="1" ht="21.75" customHeight="1">
      <c r="A279" s="38"/>
      <c r="B279" s="39"/>
      <c r="C279" s="211" t="s">
        <v>469</v>
      </c>
      <c r="D279" s="211" t="s">
        <v>133</v>
      </c>
      <c r="E279" s="212" t="s">
        <v>470</v>
      </c>
      <c r="F279" s="213" t="s">
        <v>471</v>
      </c>
      <c r="G279" s="214" t="s">
        <v>223</v>
      </c>
      <c r="H279" s="215">
        <v>4</v>
      </c>
      <c r="I279" s="216"/>
      <c r="J279" s="217">
        <f>ROUND(I279*H279,2)</f>
        <v>0</v>
      </c>
      <c r="K279" s="213" t="s">
        <v>1</v>
      </c>
      <c r="L279" s="44"/>
      <c r="M279" s="218" t="s">
        <v>1</v>
      </c>
      <c r="N279" s="219" t="s">
        <v>42</v>
      </c>
      <c r="O279" s="91"/>
      <c r="P279" s="220">
        <f>O279*H279</f>
        <v>0</v>
      </c>
      <c r="Q279" s="220">
        <v>0</v>
      </c>
      <c r="R279" s="220">
        <f>Q279*H279</f>
        <v>0</v>
      </c>
      <c r="S279" s="220">
        <v>0</v>
      </c>
      <c r="T279" s="221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22" t="s">
        <v>220</v>
      </c>
      <c r="AT279" s="222" t="s">
        <v>133</v>
      </c>
      <c r="AU279" s="222" t="s">
        <v>84</v>
      </c>
      <c r="AY279" s="17" t="s">
        <v>131</v>
      </c>
      <c r="BE279" s="223">
        <f>IF(N279="základní",J279,0)</f>
        <v>0</v>
      </c>
      <c r="BF279" s="223">
        <f>IF(N279="snížená",J279,0)</f>
        <v>0</v>
      </c>
      <c r="BG279" s="223">
        <f>IF(N279="zákl. přenesená",J279,0)</f>
        <v>0</v>
      </c>
      <c r="BH279" s="223">
        <f>IF(N279="sníž. přenesená",J279,0)</f>
        <v>0</v>
      </c>
      <c r="BI279" s="223">
        <f>IF(N279="nulová",J279,0)</f>
        <v>0</v>
      </c>
      <c r="BJ279" s="17" t="s">
        <v>82</v>
      </c>
      <c r="BK279" s="223">
        <f>ROUND(I279*H279,2)</f>
        <v>0</v>
      </c>
      <c r="BL279" s="17" t="s">
        <v>220</v>
      </c>
      <c r="BM279" s="222" t="s">
        <v>472</v>
      </c>
    </row>
    <row r="280" s="2" customFormat="1" ht="21.75" customHeight="1">
      <c r="A280" s="38"/>
      <c r="B280" s="39"/>
      <c r="C280" s="211" t="s">
        <v>473</v>
      </c>
      <c r="D280" s="211" t="s">
        <v>133</v>
      </c>
      <c r="E280" s="212" t="s">
        <v>474</v>
      </c>
      <c r="F280" s="213" t="s">
        <v>475</v>
      </c>
      <c r="G280" s="214" t="s">
        <v>223</v>
      </c>
      <c r="H280" s="215">
        <v>4</v>
      </c>
      <c r="I280" s="216"/>
      <c r="J280" s="217">
        <f>ROUND(I280*H280,2)</f>
        <v>0</v>
      </c>
      <c r="K280" s="213" t="s">
        <v>1</v>
      </c>
      <c r="L280" s="44"/>
      <c r="M280" s="218" t="s">
        <v>1</v>
      </c>
      <c r="N280" s="219" t="s">
        <v>42</v>
      </c>
      <c r="O280" s="91"/>
      <c r="P280" s="220">
        <f>O280*H280</f>
        <v>0</v>
      </c>
      <c r="Q280" s="220">
        <v>0</v>
      </c>
      <c r="R280" s="220">
        <f>Q280*H280</f>
        <v>0</v>
      </c>
      <c r="S280" s="220">
        <v>0</v>
      </c>
      <c r="T280" s="221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22" t="s">
        <v>220</v>
      </c>
      <c r="AT280" s="222" t="s">
        <v>133</v>
      </c>
      <c r="AU280" s="222" t="s">
        <v>84</v>
      </c>
      <c r="AY280" s="17" t="s">
        <v>131</v>
      </c>
      <c r="BE280" s="223">
        <f>IF(N280="základní",J280,0)</f>
        <v>0</v>
      </c>
      <c r="BF280" s="223">
        <f>IF(N280="snížená",J280,0)</f>
        <v>0</v>
      </c>
      <c r="BG280" s="223">
        <f>IF(N280="zákl. přenesená",J280,0)</f>
        <v>0</v>
      </c>
      <c r="BH280" s="223">
        <f>IF(N280="sníž. přenesená",J280,0)</f>
        <v>0</v>
      </c>
      <c r="BI280" s="223">
        <f>IF(N280="nulová",J280,0)</f>
        <v>0</v>
      </c>
      <c r="BJ280" s="17" t="s">
        <v>82</v>
      </c>
      <c r="BK280" s="223">
        <f>ROUND(I280*H280,2)</f>
        <v>0</v>
      </c>
      <c r="BL280" s="17" t="s">
        <v>220</v>
      </c>
      <c r="BM280" s="222" t="s">
        <v>476</v>
      </c>
    </row>
    <row r="281" s="2" customFormat="1" ht="16.5" customHeight="1">
      <c r="A281" s="38"/>
      <c r="B281" s="39"/>
      <c r="C281" s="211" t="s">
        <v>477</v>
      </c>
      <c r="D281" s="211" t="s">
        <v>133</v>
      </c>
      <c r="E281" s="212" t="s">
        <v>478</v>
      </c>
      <c r="F281" s="213" t="s">
        <v>479</v>
      </c>
      <c r="G281" s="214" t="s">
        <v>223</v>
      </c>
      <c r="H281" s="215">
        <v>4</v>
      </c>
      <c r="I281" s="216"/>
      <c r="J281" s="217">
        <f>ROUND(I281*H281,2)</f>
        <v>0</v>
      </c>
      <c r="K281" s="213" t="s">
        <v>137</v>
      </c>
      <c r="L281" s="44"/>
      <c r="M281" s="218" t="s">
        <v>1</v>
      </c>
      <c r="N281" s="219" t="s">
        <v>42</v>
      </c>
      <c r="O281" s="91"/>
      <c r="P281" s="220">
        <f>O281*H281</f>
        <v>0</v>
      </c>
      <c r="Q281" s="220">
        <v>0</v>
      </c>
      <c r="R281" s="220">
        <f>Q281*H281</f>
        <v>0</v>
      </c>
      <c r="S281" s="220">
        <v>0</v>
      </c>
      <c r="T281" s="221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22" t="s">
        <v>220</v>
      </c>
      <c r="AT281" s="222" t="s">
        <v>133</v>
      </c>
      <c r="AU281" s="222" t="s">
        <v>84</v>
      </c>
      <c r="AY281" s="17" t="s">
        <v>131</v>
      </c>
      <c r="BE281" s="223">
        <f>IF(N281="základní",J281,0)</f>
        <v>0</v>
      </c>
      <c r="BF281" s="223">
        <f>IF(N281="snížená",J281,0)</f>
        <v>0</v>
      </c>
      <c r="BG281" s="223">
        <f>IF(N281="zákl. přenesená",J281,0)</f>
        <v>0</v>
      </c>
      <c r="BH281" s="223">
        <f>IF(N281="sníž. přenesená",J281,0)</f>
        <v>0</v>
      </c>
      <c r="BI281" s="223">
        <f>IF(N281="nulová",J281,0)</f>
        <v>0</v>
      </c>
      <c r="BJ281" s="17" t="s">
        <v>82</v>
      </c>
      <c r="BK281" s="223">
        <f>ROUND(I281*H281,2)</f>
        <v>0</v>
      </c>
      <c r="BL281" s="17" t="s">
        <v>220</v>
      </c>
      <c r="BM281" s="222" t="s">
        <v>480</v>
      </c>
    </row>
    <row r="282" s="2" customFormat="1" ht="16.5" customHeight="1">
      <c r="A282" s="38"/>
      <c r="B282" s="39"/>
      <c r="C282" s="211" t="s">
        <v>481</v>
      </c>
      <c r="D282" s="211" t="s">
        <v>133</v>
      </c>
      <c r="E282" s="212" t="s">
        <v>482</v>
      </c>
      <c r="F282" s="213" t="s">
        <v>483</v>
      </c>
      <c r="G282" s="214" t="s">
        <v>484</v>
      </c>
      <c r="H282" s="215">
        <v>1</v>
      </c>
      <c r="I282" s="216"/>
      <c r="J282" s="217">
        <f>ROUND(I282*H282,2)</f>
        <v>0</v>
      </c>
      <c r="K282" s="213" t="s">
        <v>1</v>
      </c>
      <c r="L282" s="44"/>
      <c r="M282" s="218" t="s">
        <v>1</v>
      </c>
      <c r="N282" s="219" t="s">
        <v>42</v>
      </c>
      <c r="O282" s="91"/>
      <c r="P282" s="220">
        <f>O282*H282</f>
        <v>0</v>
      </c>
      <c r="Q282" s="220">
        <v>0</v>
      </c>
      <c r="R282" s="220">
        <f>Q282*H282</f>
        <v>0</v>
      </c>
      <c r="S282" s="220">
        <v>0</v>
      </c>
      <c r="T282" s="221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22" t="s">
        <v>220</v>
      </c>
      <c r="AT282" s="222" t="s">
        <v>133</v>
      </c>
      <c r="AU282" s="222" t="s">
        <v>84</v>
      </c>
      <c r="AY282" s="17" t="s">
        <v>131</v>
      </c>
      <c r="BE282" s="223">
        <f>IF(N282="základní",J282,0)</f>
        <v>0</v>
      </c>
      <c r="BF282" s="223">
        <f>IF(N282="snížená",J282,0)</f>
        <v>0</v>
      </c>
      <c r="BG282" s="223">
        <f>IF(N282="zákl. přenesená",J282,0)</f>
        <v>0</v>
      </c>
      <c r="BH282" s="223">
        <f>IF(N282="sníž. přenesená",J282,0)</f>
        <v>0</v>
      </c>
      <c r="BI282" s="223">
        <f>IF(N282="nulová",J282,0)</f>
        <v>0</v>
      </c>
      <c r="BJ282" s="17" t="s">
        <v>82</v>
      </c>
      <c r="BK282" s="223">
        <f>ROUND(I282*H282,2)</f>
        <v>0</v>
      </c>
      <c r="BL282" s="17" t="s">
        <v>220</v>
      </c>
      <c r="BM282" s="222" t="s">
        <v>485</v>
      </c>
    </row>
    <row r="283" s="2" customFormat="1" ht="16.5" customHeight="1">
      <c r="A283" s="38"/>
      <c r="B283" s="39"/>
      <c r="C283" s="211" t="s">
        <v>486</v>
      </c>
      <c r="D283" s="211" t="s">
        <v>133</v>
      </c>
      <c r="E283" s="212" t="s">
        <v>487</v>
      </c>
      <c r="F283" s="213" t="s">
        <v>488</v>
      </c>
      <c r="G283" s="214" t="s">
        <v>484</v>
      </c>
      <c r="H283" s="215">
        <v>1</v>
      </c>
      <c r="I283" s="216"/>
      <c r="J283" s="217">
        <f>ROUND(I283*H283,2)</f>
        <v>0</v>
      </c>
      <c r="K283" s="213" t="s">
        <v>1</v>
      </c>
      <c r="L283" s="44"/>
      <c r="M283" s="218" t="s">
        <v>1</v>
      </c>
      <c r="N283" s="219" t="s">
        <v>42</v>
      </c>
      <c r="O283" s="91"/>
      <c r="P283" s="220">
        <f>O283*H283</f>
        <v>0</v>
      </c>
      <c r="Q283" s="220">
        <v>0</v>
      </c>
      <c r="R283" s="220">
        <f>Q283*H283</f>
        <v>0</v>
      </c>
      <c r="S283" s="220">
        <v>0</v>
      </c>
      <c r="T283" s="221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22" t="s">
        <v>220</v>
      </c>
      <c r="AT283" s="222" t="s">
        <v>133</v>
      </c>
      <c r="AU283" s="222" t="s">
        <v>84</v>
      </c>
      <c r="AY283" s="17" t="s">
        <v>131</v>
      </c>
      <c r="BE283" s="223">
        <f>IF(N283="základní",J283,0)</f>
        <v>0</v>
      </c>
      <c r="BF283" s="223">
        <f>IF(N283="snížená",J283,0)</f>
        <v>0</v>
      </c>
      <c r="BG283" s="223">
        <f>IF(N283="zákl. přenesená",J283,0)</f>
        <v>0</v>
      </c>
      <c r="BH283" s="223">
        <f>IF(N283="sníž. přenesená",J283,0)</f>
        <v>0</v>
      </c>
      <c r="BI283" s="223">
        <f>IF(N283="nulová",J283,0)</f>
        <v>0</v>
      </c>
      <c r="BJ283" s="17" t="s">
        <v>82</v>
      </c>
      <c r="BK283" s="223">
        <f>ROUND(I283*H283,2)</f>
        <v>0</v>
      </c>
      <c r="BL283" s="17" t="s">
        <v>220</v>
      </c>
      <c r="BM283" s="222" t="s">
        <v>489</v>
      </c>
    </row>
    <row r="284" s="12" customFormat="1" ht="22.8" customHeight="1">
      <c r="A284" s="12"/>
      <c r="B284" s="195"/>
      <c r="C284" s="196"/>
      <c r="D284" s="197" t="s">
        <v>76</v>
      </c>
      <c r="E284" s="209" t="s">
        <v>490</v>
      </c>
      <c r="F284" s="209" t="s">
        <v>491</v>
      </c>
      <c r="G284" s="196"/>
      <c r="H284" s="196"/>
      <c r="I284" s="199"/>
      <c r="J284" s="210">
        <f>BK284</f>
        <v>0</v>
      </c>
      <c r="K284" s="196"/>
      <c r="L284" s="201"/>
      <c r="M284" s="202"/>
      <c r="N284" s="203"/>
      <c r="O284" s="203"/>
      <c r="P284" s="204">
        <f>P285</f>
        <v>0</v>
      </c>
      <c r="Q284" s="203"/>
      <c r="R284" s="204">
        <f>R285</f>
        <v>0.0057400000000000003</v>
      </c>
      <c r="S284" s="203"/>
      <c r="T284" s="205">
        <f>T285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206" t="s">
        <v>84</v>
      </c>
      <c r="AT284" s="207" t="s">
        <v>76</v>
      </c>
      <c r="AU284" s="207" t="s">
        <v>82</v>
      </c>
      <c r="AY284" s="206" t="s">
        <v>131</v>
      </c>
      <c r="BK284" s="208">
        <f>BK285</f>
        <v>0</v>
      </c>
    </row>
    <row r="285" s="2" customFormat="1" ht="16.5" customHeight="1">
      <c r="A285" s="38"/>
      <c r="B285" s="39"/>
      <c r="C285" s="211" t="s">
        <v>492</v>
      </c>
      <c r="D285" s="211" t="s">
        <v>338</v>
      </c>
      <c r="E285" s="212" t="s">
        <v>493</v>
      </c>
      <c r="F285" s="213" t="s">
        <v>494</v>
      </c>
      <c r="G285" s="214" t="s">
        <v>378</v>
      </c>
      <c r="H285" s="215">
        <v>2</v>
      </c>
      <c r="I285" s="216"/>
      <c r="J285" s="217">
        <f>ROUND(I285*H285,2)</f>
        <v>0</v>
      </c>
      <c r="K285" s="213" t="s">
        <v>341</v>
      </c>
      <c r="L285" s="44"/>
      <c r="M285" s="218" t="s">
        <v>1</v>
      </c>
      <c r="N285" s="219" t="s">
        <v>42</v>
      </c>
      <c r="O285" s="91"/>
      <c r="P285" s="220">
        <f>O285*H285</f>
        <v>0</v>
      </c>
      <c r="Q285" s="220">
        <v>0.0028700000000000002</v>
      </c>
      <c r="R285" s="220">
        <f>Q285*H285</f>
        <v>0.0057400000000000003</v>
      </c>
      <c r="S285" s="220">
        <v>0</v>
      </c>
      <c r="T285" s="221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22" t="s">
        <v>220</v>
      </c>
      <c r="AT285" s="222" t="s">
        <v>133</v>
      </c>
      <c r="AU285" s="222" t="s">
        <v>84</v>
      </c>
      <c r="AY285" s="17" t="s">
        <v>131</v>
      </c>
      <c r="BE285" s="223">
        <f>IF(N285="základní",J285,0)</f>
        <v>0</v>
      </c>
      <c r="BF285" s="223">
        <f>IF(N285="snížená",J285,0)</f>
        <v>0</v>
      </c>
      <c r="BG285" s="223">
        <f>IF(N285="zákl. přenesená",J285,0)</f>
        <v>0</v>
      </c>
      <c r="BH285" s="223">
        <f>IF(N285="sníž. přenesená",J285,0)</f>
        <v>0</v>
      </c>
      <c r="BI285" s="223">
        <f>IF(N285="nulová",J285,0)</f>
        <v>0</v>
      </c>
      <c r="BJ285" s="17" t="s">
        <v>82</v>
      </c>
      <c r="BK285" s="223">
        <f>ROUND(I285*H285,2)</f>
        <v>0</v>
      </c>
      <c r="BL285" s="17" t="s">
        <v>220</v>
      </c>
      <c r="BM285" s="222" t="s">
        <v>495</v>
      </c>
    </row>
    <row r="286" s="12" customFormat="1" ht="22.8" customHeight="1">
      <c r="A286" s="12"/>
      <c r="B286" s="195"/>
      <c r="C286" s="196"/>
      <c r="D286" s="197" t="s">
        <v>76</v>
      </c>
      <c r="E286" s="209" t="s">
        <v>496</v>
      </c>
      <c r="F286" s="209" t="s">
        <v>497</v>
      </c>
      <c r="G286" s="196"/>
      <c r="H286" s="196"/>
      <c r="I286" s="199"/>
      <c r="J286" s="210">
        <f>BK286</f>
        <v>0</v>
      </c>
      <c r="K286" s="196"/>
      <c r="L286" s="201"/>
      <c r="M286" s="202"/>
      <c r="N286" s="203"/>
      <c r="O286" s="203"/>
      <c r="P286" s="204">
        <f>P287</f>
        <v>0</v>
      </c>
      <c r="Q286" s="203"/>
      <c r="R286" s="204">
        <f>R287</f>
        <v>0</v>
      </c>
      <c r="S286" s="203"/>
      <c r="T286" s="205">
        <f>T287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06" t="s">
        <v>84</v>
      </c>
      <c r="AT286" s="207" t="s">
        <v>76</v>
      </c>
      <c r="AU286" s="207" t="s">
        <v>82</v>
      </c>
      <c r="AY286" s="206" t="s">
        <v>131</v>
      </c>
      <c r="BK286" s="208">
        <f>BK287</f>
        <v>0</v>
      </c>
    </row>
    <row r="287" s="2" customFormat="1" ht="24.15" customHeight="1">
      <c r="A287" s="38"/>
      <c r="B287" s="39"/>
      <c r="C287" s="211" t="s">
        <v>498</v>
      </c>
      <c r="D287" s="211" t="s">
        <v>338</v>
      </c>
      <c r="E287" s="212" t="s">
        <v>499</v>
      </c>
      <c r="F287" s="213" t="s">
        <v>500</v>
      </c>
      <c r="G287" s="214" t="s">
        <v>378</v>
      </c>
      <c r="H287" s="215">
        <v>2</v>
      </c>
      <c r="I287" s="216"/>
      <c r="J287" s="217">
        <f>ROUND(I287*H287,2)</f>
        <v>0</v>
      </c>
      <c r="K287" s="213" t="s">
        <v>341</v>
      </c>
      <c r="L287" s="44"/>
      <c r="M287" s="218" t="s">
        <v>1</v>
      </c>
      <c r="N287" s="219" t="s">
        <v>42</v>
      </c>
      <c r="O287" s="91"/>
      <c r="P287" s="220">
        <f>O287*H287</f>
        <v>0</v>
      </c>
      <c r="Q287" s="220">
        <v>0</v>
      </c>
      <c r="R287" s="220">
        <f>Q287*H287</f>
        <v>0</v>
      </c>
      <c r="S287" s="220">
        <v>0</v>
      </c>
      <c r="T287" s="221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22" t="s">
        <v>220</v>
      </c>
      <c r="AT287" s="222" t="s">
        <v>133</v>
      </c>
      <c r="AU287" s="222" t="s">
        <v>84</v>
      </c>
      <c r="AY287" s="17" t="s">
        <v>131</v>
      </c>
      <c r="BE287" s="223">
        <f>IF(N287="základní",J287,0)</f>
        <v>0</v>
      </c>
      <c r="BF287" s="223">
        <f>IF(N287="snížená",J287,0)</f>
        <v>0</v>
      </c>
      <c r="BG287" s="223">
        <f>IF(N287="zákl. přenesená",J287,0)</f>
        <v>0</v>
      </c>
      <c r="BH287" s="223">
        <f>IF(N287="sníž. přenesená",J287,0)</f>
        <v>0</v>
      </c>
      <c r="BI287" s="223">
        <f>IF(N287="nulová",J287,0)</f>
        <v>0</v>
      </c>
      <c r="BJ287" s="17" t="s">
        <v>82</v>
      </c>
      <c r="BK287" s="223">
        <f>ROUND(I287*H287,2)</f>
        <v>0</v>
      </c>
      <c r="BL287" s="17" t="s">
        <v>220</v>
      </c>
      <c r="BM287" s="222" t="s">
        <v>501</v>
      </c>
    </row>
    <row r="288" s="12" customFormat="1" ht="22.8" customHeight="1">
      <c r="A288" s="12"/>
      <c r="B288" s="195"/>
      <c r="C288" s="196"/>
      <c r="D288" s="197" t="s">
        <v>76</v>
      </c>
      <c r="E288" s="209" t="s">
        <v>502</v>
      </c>
      <c r="F288" s="209" t="s">
        <v>503</v>
      </c>
      <c r="G288" s="196"/>
      <c r="H288" s="196"/>
      <c r="I288" s="199"/>
      <c r="J288" s="210">
        <f>BK288</f>
        <v>0</v>
      </c>
      <c r="K288" s="196"/>
      <c r="L288" s="201"/>
      <c r="M288" s="202"/>
      <c r="N288" s="203"/>
      <c r="O288" s="203"/>
      <c r="P288" s="204">
        <f>SUM(P289:P299)</f>
        <v>0</v>
      </c>
      <c r="Q288" s="203"/>
      <c r="R288" s="204">
        <f>SUM(R289:R299)</f>
        <v>0.34594799999999998</v>
      </c>
      <c r="S288" s="203"/>
      <c r="T288" s="205">
        <f>SUM(T289:T299)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06" t="s">
        <v>84</v>
      </c>
      <c r="AT288" s="207" t="s">
        <v>76</v>
      </c>
      <c r="AU288" s="207" t="s">
        <v>82</v>
      </c>
      <c r="AY288" s="206" t="s">
        <v>131</v>
      </c>
      <c r="BK288" s="208">
        <f>SUM(BK289:BK299)</f>
        <v>0</v>
      </c>
    </row>
    <row r="289" s="2" customFormat="1" ht="37.8" customHeight="1">
      <c r="A289" s="38"/>
      <c r="B289" s="39"/>
      <c r="C289" s="211" t="s">
        <v>504</v>
      </c>
      <c r="D289" s="211" t="s">
        <v>133</v>
      </c>
      <c r="E289" s="212" t="s">
        <v>505</v>
      </c>
      <c r="F289" s="213" t="s">
        <v>506</v>
      </c>
      <c r="G289" s="214" t="s">
        <v>183</v>
      </c>
      <c r="H289" s="215">
        <v>3.6000000000000001</v>
      </c>
      <c r="I289" s="216"/>
      <c r="J289" s="217">
        <f>ROUND(I289*H289,2)</f>
        <v>0</v>
      </c>
      <c r="K289" s="213" t="s">
        <v>137</v>
      </c>
      <c r="L289" s="44"/>
      <c r="M289" s="218" t="s">
        <v>1</v>
      </c>
      <c r="N289" s="219" t="s">
        <v>42</v>
      </c>
      <c r="O289" s="91"/>
      <c r="P289" s="220">
        <f>O289*H289</f>
        <v>0</v>
      </c>
      <c r="Q289" s="220">
        <v>0.02964</v>
      </c>
      <c r="R289" s="220">
        <f>Q289*H289</f>
        <v>0.10670400000000001</v>
      </c>
      <c r="S289" s="220">
        <v>0</v>
      </c>
      <c r="T289" s="221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22" t="s">
        <v>220</v>
      </c>
      <c r="AT289" s="222" t="s">
        <v>133</v>
      </c>
      <c r="AU289" s="222" t="s">
        <v>84</v>
      </c>
      <c r="AY289" s="17" t="s">
        <v>131</v>
      </c>
      <c r="BE289" s="223">
        <f>IF(N289="základní",J289,0)</f>
        <v>0</v>
      </c>
      <c r="BF289" s="223">
        <f>IF(N289="snížená",J289,0)</f>
        <v>0</v>
      </c>
      <c r="BG289" s="223">
        <f>IF(N289="zákl. přenesená",J289,0)</f>
        <v>0</v>
      </c>
      <c r="BH289" s="223">
        <f>IF(N289="sníž. přenesená",J289,0)</f>
        <v>0</v>
      </c>
      <c r="BI289" s="223">
        <f>IF(N289="nulová",J289,0)</f>
        <v>0</v>
      </c>
      <c r="BJ289" s="17" t="s">
        <v>82</v>
      </c>
      <c r="BK289" s="223">
        <f>ROUND(I289*H289,2)</f>
        <v>0</v>
      </c>
      <c r="BL289" s="17" t="s">
        <v>220</v>
      </c>
      <c r="BM289" s="222" t="s">
        <v>507</v>
      </c>
    </row>
    <row r="290" s="13" customFormat="1">
      <c r="A290" s="13"/>
      <c r="B290" s="224"/>
      <c r="C290" s="225"/>
      <c r="D290" s="226" t="s">
        <v>140</v>
      </c>
      <c r="E290" s="227" t="s">
        <v>1</v>
      </c>
      <c r="F290" s="228" t="s">
        <v>508</v>
      </c>
      <c r="G290" s="225"/>
      <c r="H290" s="229">
        <v>2.3999999999999999</v>
      </c>
      <c r="I290" s="230"/>
      <c r="J290" s="225"/>
      <c r="K290" s="225"/>
      <c r="L290" s="231"/>
      <c r="M290" s="232"/>
      <c r="N290" s="233"/>
      <c r="O290" s="233"/>
      <c r="P290" s="233"/>
      <c r="Q290" s="233"/>
      <c r="R290" s="233"/>
      <c r="S290" s="233"/>
      <c r="T290" s="234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35" t="s">
        <v>140</v>
      </c>
      <c r="AU290" s="235" t="s">
        <v>84</v>
      </c>
      <c r="AV290" s="13" t="s">
        <v>84</v>
      </c>
      <c r="AW290" s="13" t="s">
        <v>34</v>
      </c>
      <c r="AX290" s="13" t="s">
        <v>77</v>
      </c>
      <c r="AY290" s="235" t="s">
        <v>131</v>
      </c>
    </row>
    <row r="291" s="13" customFormat="1">
      <c r="A291" s="13"/>
      <c r="B291" s="224"/>
      <c r="C291" s="225"/>
      <c r="D291" s="226" t="s">
        <v>140</v>
      </c>
      <c r="E291" s="227" t="s">
        <v>1</v>
      </c>
      <c r="F291" s="228" t="s">
        <v>509</v>
      </c>
      <c r="G291" s="225"/>
      <c r="H291" s="229">
        <v>1.2</v>
      </c>
      <c r="I291" s="230"/>
      <c r="J291" s="225"/>
      <c r="K291" s="225"/>
      <c r="L291" s="231"/>
      <c r="M291" s="232"/>
      <c r="N291" s="233"/>
      <c r="O291" s="233"/>
      <c r="P291" s="233"/>
      <c r="Q291" s="233"/>
      <c r="R291" s="233"/>
      <c r="S291" s="233"/>
      <c r="T291" s="234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5" t="s">
        <v>140</v>
      </c>
      <c r="AU291" s="235" t="s">
        <v>84</v>
      </c>
      <c r="AV291" s="13" t="s">
        <v>84</v>
      </c>
      <c r="AW291" s="13" t="s">
        <v>34</v>
      </c>
      <c r="AX291" s="13" t="s">
        <v>77</v>
      </c>
      <c r="AY291" s="235" t="s">
        <v>131</v>
      </c>
    </row>
    <row r="292" s="14" customFormat="1">
      <c r="A292" s="14"/>
      <c r="B292" s="236"/>
      <c r="C292" s="237"/>
      <c r="D292" s="226" t="s">
        <v>140</v>
      </c>
      <c r="E292" s="238" t="s">
        <v>1</v>
      </c>
      <c r="F292" s="239" t="s">
        <v>143</v>
      </c>
      <c r="G292" s="237"/>
      <c r="H292" s="240">
        <v>3.5999999999999996</v>
      </c>
      <c r="I292" s="241"/>
      <c r="J292" s="237"/>
      <c r="K292" s="237"/>
      <c r="L292" s="242"/>
      <c r="M292" s="243"/>
      <c r="N292" s="244"/>
      <c r="O292" s="244"/>
      <c r="P292" s="244"/>
      <c r="Q292" s="244"/>
      <c r="R292" s="244"/>
      <c r="S292" s="244"/>
      <c r="T292" s="245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46" t="s">
        <v>140</v>
      </c>
      <c r="AU292" s="246" t="s">
        <v>84</v>
      </c>
      <c r="AV292" s="14" t="s">
        <v>138</v>
      </c>
      <c r="AW292" s="14" t="s">
        <v>34</v>
      </c>
      <c r="AX292" s="14" t="s">
        <v>82</v>
      </c>
      <c r="AY292" s="246" t="s">
        <v>131</v>
      </c>
    </row>
    <row r="293" s="2" customFormat="1" ht="24.15" customHeight="1">
      <c r="A293" s="38"/>
      <c r="B293" s="39"/>
      <c r="C293" s="211" t="s">
        <v>510</v>
      </c>
      <c r="D293" s="211" t="s">
        <v>133</v>
      </c>
      <c r="E293" s="212" t="s">
        <v>511</v>
      </c>
      <c r="F293" s="213" t="s">
        <v>512</v>
      </c>
      <c r="G293" s="214" t="s">
        <v>183</v>
      </c>
      <c r="H293" s="215">
        <v>17.390000000000001</v>
      </c>
      <c r="I293" s="216"/>
      <c r="J293" s="217">
        <f>ROUND(I293*H293,2)</f>
        <v>0</v>
      </c>
      <c r="K293" s="213" t="s">
        <v>137</v>
      </c>
      <c r="L293" s="44"/>
      <c r="M293" s="218" t="s">
        <v>1</v>
      </c>
      <c r="N293" s="219" t="s">
        <v>42</v>
      </c>
      <c r="O293" s="91"/>
      <c r="P293" s="220">
        <f>O293*H293</f>
        <v>0</v>
      </c>
      <c r="Q293" s="220">
        <v>0.0126</v>
      </c>
      <c r="R293" s="220">
        <f>Q293*H293</f>
        <v>0.219114</v>
      </c>
      <c r="S293" s="220">
        <v>0</v>
      </c>
      <c r="T293" s="221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22" t="s">
        <v>220</v>
      </c>
      <c r="AT293" s="222" t="s">
        <v>133</v>
      </c>
      <c r="AU293" s="222" t="s">
        <v>84</v>
      </c>
      <c r="AY293" s="17" t="s">
        <v>131</v>
      </c>
      <c r="BE293" s="223">
        <f>IF(N293="základní",J293,0)</f>
        <v>0</v>
      </c>
      <c r="BF293" s="223">
        <f>IF(N293="snížená",J293,0)</f>
        <v>0</v>
      </c>
      <c r="BG293" s="223">
        <f>IF(N293="zákl. přenesená",J293,0)</f>
        <v>0</v>
      </c>
      <c r="BH293" s="223">
        <f>IF(N293="sníž. přenesená",J293,0)</f>
        <v>0</v>
      </c>
      <c r="BI293" s="223">
        <f>IF(N293="nulová",J293,0)</f>
        <v>0</v>
      </c>
      <c r="BJ293" s="17" t="s">
        <v>82</v>
      </c>
      <c r="BK293" s="223">
        <f>ROUND(I293*H293,2)</f>
        <v>0</v>
      </c>
      <c r="BL293" s="17" t="s">
        <v>220</v>
      </c>
      <c r="BM293" s="222" t="s">
        <v>513</v>
      </c>
    </row>
    <row r="294" s="13" customFormat="1">
      <c r="A294" s="13"/>
      <c r="B294" s="224"/>
      <c r="C294" s="225"/>
      <c r="D294" s="226" t="s">
        <v>140</v>
      </c>
      <c r="E294" s="227" t="s">
        <v>1</v>
      </c>
      <c r="F294" s="228" t="s">
        <v>238</v>
      </c>
      <c r="G294" s="225"/>
      <c r="H294" s="229">
        <v>8.9299999999999997</v>
      </c>
      <c r="I294" s="230"/>
      <c r="J294" s="225"/>
      <c r="K294" s="225"/>
      <c r="L294" s="231"/>
      <c r="M294" s="232"/>
      <c r="N294" s="233"/>
      <c r="O294" s="233"/>
      <c r="P294" s="233"/>
      <c r="Q294" s="233"/>
      <c r="R294" s="233"/>
      <c r="S294" s="233"/>
      <c r="T294" s="234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35" t="s">
        <v>140</v>
      </c>
      <c r="AU294" s="235" t="s">
        <v>84</v>
      </c>
      <c r="AV294" s="13" t="s">
        <v>84</v>
      </c>
      <c r="AW294" s="13" t="s">
        <v>34</v>
      </c>
      <c r="AX294" s="13" t="s">
        <v>77</v>
      </c>
      <c r="AY294" s="235" t="s">
        <v>131</v>
      </c>
    </row>
    <row r="295" s="13" customFormat="1">
      <c r="A295" s="13"/>
      <c r="B295" s="224"/>
      <c r="C295" s="225"/>
      <c r="D295" s="226" t="s">
        <v>140</v>
      </c>
      <c r="E295" s="227" t="s">
        <v>1</v>
      </c>
      <c r="F295" s="228" t="s">
        <v>239</v>
      </c>
      <c r="G295" s="225"/>
      <c r="H295" s="229">
        <v>8.4600000000000009</v>
      </c>
      <c r="I295" s="230"/>
      <c r="J295" s="225"/>
      <c r="K295" s="225"/>
      <c r="L295" s="231"/>
      <c r="M295" s="232"/>
      <c r="N295" s="233"/>
      <c r="O295" s="233"/>
      <c r="P295" s="233"/>
      <c r="Q295" s="233"/>
      <c r="R295" s="233"/>
      <c r="S295" s="233"/>
      <c r="T295" s="234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35" t="s">
        <v>140</v>
      </c>
      <c r="AU295" s="235" t="s">
        <v>84</v>
      </c>
      <c r="AV295" s="13" t="s">
        <v>84</v>
      </c>
      <c r="AW295" s="13" t="s">
        <v>34</v>
      </c>
      <c r="AX295" s="13" t="s">
        <v>77</v>
      </c>
      <c r="AY295" s="235" t="s">
        <v>131</v>
      </c>
    </row>
    <row r="296" s="14" customFormat="1">
      <c r="A296" s="14"/>
      <c r="B296" s="236"/>
      <c r="C296" s="237"/>
      <c r="D296" s="226" t="s">
        <v>140</v>
      </c>
      <c r="E296" s="238" t="s">
        <v>1</v>
      </c>
      <c r="F296" s="239" t="s">
        <v>143</v>
      </c>
      <c r="G296" s="237"/>
      <c r="H296" s="240">
        <v>17.390000000000001</v>
      </c>
      <c r="I296" s="241"/>
      <c r="J296" s="237"/>
      <c r="K296" s="237"/>
      <c r="L296" s="242"/>
      <c r="M296" s="243"/>
      <c r="N296" s="244"/>
      <c r="O296" s="244"/>
      <c r="P296" s="244"/>
      <c r="Q296" s="244"/>
      <c r="R296" s="244"/>
      <c r="S296" s="244"/>
      <c r="T296" s="245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46" t="s">
        <v>140</v>
      </c>
      <c r="AU296" s="246" t="s">
        <v>84</v>
      </c>
      <c r="AV296" s="14" t="s">
        <v>138</v>
      </c>
      <c r="AW296" s="14" t="s">
        <v>34</v>
      </c>
      <c r="AX296" s="14" t="s">
        <v>82</v>
      </c>
      <c r="AY296" s="246" t="s">
        <v>131</v>
      </c>
    </row>
    <row r="297" s="2" customFormat="1" ht="16.5" customHeight="1">
      <c r="A297" s="38"/>
      <c r="B297" s="39"/>
      <c r="C297" s="211" t="s">
        <v>514</v>
      </c>
      <c r="D297" s="211" t="s">
        <v>133</v>
      </c>
      <c r="E297" s="212" t="s">
        <v>515</v>
      </c>
      <c r="F297" s="213" t="s">
        <v>516</v>
      </c>
      <c r="G297" s="214" t="s">
        <v>223</v>
      </c>
      <c r="H297" s="215">
        <v>3</v>
      </c>
      <c r="I297" s="216"/>
      <c r="J297" s="217">
        <f>ROUND(I297*H297,2)</f>
        <v>0</v>
      </c>
      <c r="K297" s="213" t="s">
        <v>137</v>
      </c>
      <c r="L297" s="44"/>
      <c r="M297" s="218" t="s">
        <v>1</v>
      </c>
      <c r="N297" s="219" t="s">
        <v>42</v>
      </c>
      <c r="O297" s="91"/>
      <c r="P297" s="220">
        <f>O297*H297</f>
        <v>0</v>
      </c>
      <c r="Q297" s="220">
        <v>1.0000000000000001E-05</v>
      </c>
      <c r="R297" s="220">
        <f>Q297*H297</f>
        <v>3.0000000000000004E-05</v>
      </c>
      <c r="S297" s="220">
        <v>0</v>
      </c>
      <c r="T297" s="221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22" t="s">
        <v>220</v>
      </c>
      <c r="AT297" s="222" t="s">
        <v>133</v>
      </c>
      <c r="AU297" s="222" t="s">
        <v>84</v>
      </c>
      <c r="AY297" s="17" t="s">
        <v>131</v>
      </c>
      <c r="BE297" s="223">
        <f>IF(N297="základní",J297,0)</f>
        <v>0</v>
      </c>
      <c r="BF297" s="223">
        <f>IF(N297="snížená",J297,0)</f>
        <v>0</v>
      </c>
      <c r="BG297" s="223">
        <f>IF(N297="zákl. přenesená",J297,0)</f>
        <v>0</v>
      </c>
      <c r="BH297" s="223">
        <f>IF(N297="sníž. přenesená",J297,0)</f>
        <v>0</v>
      </c>
      <c r="BI297" s="223">
        <f>IF(N297="nulová",J297,0)</f>
        <v>0</v>
      </c>
      <c r="BJ297" s="17" t="s">
        <v>82</v>
      </c>
      <c r="BK297" s="223">
        <f>ROUND(I297*H297,2)</f>
        <v>0</v>
      </c>
      <c r="BL297" s="17" t="s">
        <v>220</v>
      </c>
      <c r="BM297" s="222" t="s">
        <v>517</v>
      </c>
    </row>
    <row r="298" s="2" customFormat="1" ht="24.15" customHeight="1">
      <c r="A298" s="38"/>
      <c r="B298" s="39"/>
      <c r="C298" s="247" t="s">
        <v>518</v>
      </c>
      <c r="D298" s="247" t="s">
        <v>167</v>
      </c>
      <c r="E298" s="248" t="s">
        <v>519</v>
      </c>
      <c r="F298" s="249" t="s">
        <v>520</v>
      </c>
      <c r="G298" s="250" t="s">
        <v>223</v>
      </c>
      <c r="H298" s="251">
        <v>3</v>
      </c>
      <c r="I298" s="252"/>
      <c r="J298" s="253">
        <f>ROUND(I298*H298,2)</f>
        <v>0</v>
      </c>
      <c r="K298" s="249" t="s">
        <v>137</v>
      </c>
      <c r="L298" s="254"/>
      <c r="M298" s="255" t="s">
        <v>1</v>
      </c>
      <c r="N298" s="256" t="s">
        <v>42</v>
      </c>
      <c r="O298" s="91"/>
      <c r="P298" s="220">
        <f>O298*H298</f>
        <v>0</v>
      </c>
      <c r="Q298" s="220">
        <v>0.0067000000000000002</v>
      </c>
      <c r="R298" s="220">
        <f>Q298*H298</f>
        <v>0.0201</v>
      </c>
      <c r="S298" s="220">
        <v>0</v>
      </c>
      <c r="T298" s="221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22" t="s">
        <v>301</v>
      </c>
      <c r="AT298" s="222" t="s">
        <v>167</v>
      </c>
      <c r="AU298" s="222" t="s">
        <v>84</v>
      </c>
      <c r="AY298" s="17" t="s">
        <v>131</v>
      </c>
      <c r="BE298" s="223">
        <f>IF(N298="základní",J298,0)</f>
        <v>0</v>
      </c>
      <c r="BF298" s="223">
        <f>IF(N298="snížená",J298,0)</f>
        <v>0</v>
      </c>
      <c r="BG298" s="223">
        <f>IF(N298="zákl. přenesená",J298,0)</f>
        <v>0</v>
      </c>
      <c r="BH298" s="223">
        <f>IF(N298="sníž. přenesená",J298,0)</f>
        <v>0</v>
      </c>
      <c r="BI298" s="223">
        <f>IF(N298="nulová",J298,0)</f>
        <v>0</v>
      </c>
      <c r="BJ298" s="17" t="s">
        <v>82</v>
      </c>
      <c r="BK298" s="223">
        <f>ROUND(I298*H298,2)</f>
        <v>0</v>
      </c>
      <c r="BL298" s="17" t="s">
        <v>220</v>
      </c>
      <c r="BM298" s="222" t="s">
        <v>521</v>
      </c>
    </row>
    <row r="299" s="2" customFormat="1" ht="24.15" customHeight="1">
      <c r="A299" s="38"/>
      <c r="B299" s="39"/>
      <c r="C299" s="211" t="s">
        <v>522</v>
      </c>
      <c r="D299" s="211" t="s">
        <v>133</v>
      </c>
      <c r="E299" s="212" t="s">
        <v>523</v>
      </c>
      <c r="F299" s="213" t="s">
        <v>524</v>
      </c>
      <c r="G299" s="214" t="s">
        <v>157</v>
      </c>
      <c r="H299" s="215">
        <v>0.34599999999999997</v>
      </c>
      <c r="I299" s="216"/>
      <c r="J299" s="217">
        <f>ROUND(I299*H299,2)</f>
        <v>0</v>
      </c>
      <c r="K299" s="213" t="s">
        <v>137</v>
      </c>
      <c r="L299" s="44"/>
      <c r="M299" s="218" t="s">
        <v>1</v>
      </c>
      <c r="N299" s="219" t="s">
        <v>42</v>
      </c>
      <c r="O299" s="91"/>
      <c r="P299" s="220">
        <f>O299*H299</f>
        <v>0</v>
      </c>
      <c r="Q299" s="220">
        <v>0</v>
      </c>
      <c r="R299" s="220">
        <f>Q299*H299</f>
        <v>0</v>
      </c>
      <c r="S299" s="220">
        <v>0</v>
      </c>
      <c r="T299" s="221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22" t="s">
        <v>220</v>
      </c>
      <c r="AT299" s="222" t="s">
        <v>133</v>
      </c>
      <c r="AU299" s="222" t="s">
        <v>84</v>
      </c>
      <c r="AY299" s="17" t="s">
        <v>131</v>
      </c>
      <c r="BE299" s="223">
        <f>IF(N299="základní",J299,0)</f>
        <v>0</v>
      </c>
      <c r="BF299" s="223">
        <f>IF(N299="snížená",J299,0)</f>
        <v>0</v>
      </c>
      <c r="BG299" s="223">
        <f>IF(N299="zákl. přenesená",J299,0)</f>
        <v>0</v>
      </c>
      <c r="BH299" s="223">
        <f>IF(N299="sníž. přenesená",J299,0)</f>
        <v>0</v>
      </c>
      <c r="BI299" s="223">
        <f>IF(N299="nulová",J299,0)</f>
        <v>0</v>
      </c>
      <c r="BJ299" s="17" t="s">
        <v>82</v>
      </c>
      <c r="BK299" s="223">
        <f>ROUND(I299*H299,2)</f>
        <v>0</v>
      </c>
      <c r="BL299" s="17" t="s">
        <v>220</v>
      </c>
      <c r="BM299" s="222" t="s">
        <v>525</v>
      </c>
    </row>
    <row r="300" s="12" customFormat="1" ht="22.8" customHeight="1">
      <c r="A300" s="12"/>
      <c r="B300" s="195"/>
      <c r="C300" s="196"/>
      <c r="D300" s="197" t="s">
        <v>76</v>
      </c>
      <c r="E300" s="209" t="s">
        <v>526</v>
      </c>
      <c r="F300" s="209" t="s">
        <v>527</v>
      </c>
      <c r="G300" s="196"/>
      <c r="H300" s="196"/>
      <c r="I300" s="199"/>
      <c r="J300" s="210">
        <f>BK300</f>
        <v>0</v>
      </c>
      <c r="K300" s="196"/>
      <c r="L300" s="201"/>
      <c r="M300" s="202"/>
      <c r="N300" s="203"/>
      <c r="O300" s="203"/>
      <c r="P300" s="204">
        <f>SUM(P301:P314)</f>
        <v>0</v>
      </c>
      <c r="Q300" s="203"/>
      <c r="R300" s="204">
        <f>SUM(R301:R314)</f>
        <v>0.155</v>
      </c>
      <c r="S300" s="203"/>
      <c r="T300" s="205">
        <f>SUM(T301:T314)</f>
        <v>0.28800000000000003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206" t="s">
        <v>84</v>
      </c>
      <c r="AT300" s="207" t="s">
        <v>76</v>
      </c>
      <c r="AU300" s="207" t="s">
        <v>82</v>
      </c>
      <c r="AY300" s="206" t="s">
        <v>131</v>
      </c>
      <c r="BK300" s="208">
        <f>SUM(BK301:BK314)</f>
        <v>0</v>
      </c>
    </row>
    <row r="301" s="2" customFormat="1" ht="24.15" customHeight="1">
      <c r="A301" s="38"/>
      <c r="B301" s="39"/>
      <c r="C301" s="211" t="s">
        <v>528</v>
      </c>
      <c r="D301" s="211" t="s">
        <v>133</v>
      </c>
      <c r="E301" s="212" t="s">
        <v>529</v>
      </c>
      <c r="F301" s="213" t="s">
        <v>530</v>
      </c>
      <c r="G301" s="214" t="s">
        <v>223</v>
      </c>
      <c r="H301" s="215">
        <v>8</v>
      </c>
      <c r="I301" s="216"/>
      <c r="J301" s="217">
        <f>ROUND(I301*H301,2)</f>
        <v>0</v>
      </c>
      <c r="K301" s="213" t="s">
        <v>137</v>
      </c>
      <c r="L301" s="44"/>
      <c r="M301" s="218" t="s">
        <v>1</v>
      </c>
      <c r="N301" s="219" t="s">
        <v>42</v>
      </c>
      <c r="O301" s="91"/>
      <c r="P301" s="220">
        <f>O301*H301</f>
        <v>0</v>
      </c>
      <c r="Q301" s="220">
        <v>0</v>
      </c>
      <c r="R301" s="220">
        <f>Q301*H301</f>
        <v>0</v>
      </c>
      <c r="S301" s="220">
        <v>0</v>
      </c>
      <c r="T301" s="221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22" t="s">
        <v>220</v>
      </c>
      <c r="AT301" s="222" t="s">
        <v>133</v>
      </c>
      <c r="AU301" s="222" t="s">
        <v>84</v>
      </c>
      <c r="AY301" s="17" t="s">
        <v>131</v>
      </c>
      <c r="BE301" s="223">
        <f>IF(N301="základní",J301,0)</f>
        <v>0</v>
      </c>
      <c r="BF301" s="223">
        <f>IF(N301="snížená",J301,0)</f>
        <v>0</v>
      </c>
      <c r="BG301" s="223">
        <f>IF(N301="zákl. přenesená",J301,0)</f>
        <v>0</v>
      </c>
      <c r="BH301" s="223">
        <f>IF(N301="sníž. přenesená",J301,0)</f>
        <v>0</v>
      </c>
      <c r="BI301" s="223">
        <f>IF(N301="nulová",J301,0)</f>
        <v>0</v>
      </c>
      <c r="BJ301" s="17" t="s">
        <v>82</v>
      </c>
      <c r="BK301" s="223">
        <f>ROUND(I301*H301,2)</f>
        <v>0</v>
      </c>
      <c r="BL301" s="17" t="s">
        <v>220</v>
      </c>
      <c r="BM301" s="222" t="s">
        <v>531</v>
      </c>
    </row>
    <row r="302" s="2" customFormat="1" ht="24.15" customHeight="1">
      <c r="A302" s="38"/>
      <c r="B302" s="39"/>
      <c r="C302" s="247" t="s">
        <v>532</v>
      </c>
      <c r="D302" s="247" t="s">
        <v>167</v>
      </c>
      <c r="E302" s="248" t="s">
        <v>533</v>
      </c>
      <c r="F302" s="249" t="s">
        <v>534</v>
      </c>
      <c r="G302" s="250" t="s">
        <v>223</v>
      </c>
      <c r="H302" s="251">
        <v>6</v>
      </c>
      <c r="I302" s="252"/>
      <c r="J302" s="253">
        <f>ROUND(I302*H302,2)</f>
        <v>0</v>
      </c>
      <c r="K302" s="249" t="s">
        <v>137</v>
      </c>
      <c r="L302" s="254"/>
      <c r="M302" s="255" t="s">
        <v>1</v>
      </c>
      <c r="N302" s="256" t="s">
        <v>42</v>
      </c>
      <c r="O302" s="91"/>
      <c r="P302" s="220">
        <f>O302*H302</f>
        <v>0</v>
      </c>
      <c r="Q302" s="220">
        <v>0.016</v>
      </c>
      <c r="R302" s="220">
        <f>Q302*H302</f>
        <v>0.096000000000000002</v>
      </c>
      <c r="S302" s="220">
        <v>0</v>
      </c>
      <c r="T302" s="221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22" t="s">
        <v>301</v>
      </c>
      <c r="AT302" s="222" t="s">
        <v>167</v>
      </c>
      <c r="AU302" s="222" t="s">
        <v>84</v>
      </c>
      <c r="AY302" s="17" t="s">
        <v>131</v>
      </c>
      <c r="BE302" s="223">
        <f>IF(N302="základní",J302,0)</f>
        <v>0</v>
      </c>
      <c r="BF302" s="223">
        <f>IF(N302="snížená",J302,0)</f>
        <v>0</v>
      </c>
      <c r="BG302" s="223">
        <f>IF(N302="zákl. přenesená",J302,0)</f>
        <v>0</v>
      </c>
      <c r="BH302" s="223">
        <f>IF(N302="sníž. přenesená",J302,0)</f>
        <v>0</v>
      </c>
      <c r="BI302" s="223">
        <f>IF(N302="nulová",J302,0)</f>
        <v>0</v>
      </c>
      <c r="BJ302" s="17" t="s">
        <v>82</v>
      </c>
      <c r="BK302" s="223">
        <f>ROUND(I302*H302,2)</f>
        <v>0</v>
      </c>
      <c r="BL302" s="17" t="s">
        <v>220</v>
      </c>
      <c r="BM302" s="222" t="s">
        <v>535</v>
      </c>
    </row>
    <row r="303" s="2" customFormat="1" ht="24.15" customHeight="1">
      <c r="A303" s="38"/>
      <c r="B303" s="39"/>
      <c r="C303" s="247" t="s">
        <v>536</v>
      </c>
      <c r="D303" s="247" t="s">
        <v>167</v>
      </c>
      <c r="E303" s="248" t="s">
        <v>537</v>
      </c>
      <c r="F303" s="249" t="s">
        <v>538</v>
      </c>
      <c r="G303" s="250" t="s">
        <v>223</v>
      </c>
      <c r="H303" s="251">
        <v>2</v>
      </c>
      <c r="I303" s="252"/>
      <c r="J303" s="253">
        <f>ROUND(I303*H303,2)</f>
        <v>0</v>
      </c>
      <c r="K303" s="249" t="s">
        <v>137</v>
      </c>
      <c r="L303" s="254"/>
      <c r="M303" s="255" t="s">
        <v>1</v>
      </c>
      <c r="N303" s="256" t="s">
        <v>42</v>
      </c>
      <c r="O303" s="91"/>
      <c r="P303" s="220">
        <f>O303*H303</f>
        <v>0</v>
      </c>
      <c r="Q303" s="220">
        <v>0.0195</v>
      </c>
      <c r="R303" s="220">
        <f>Q303*H303</f>
        <v>0.039</v>
      </c>
      <c r="S303" s="220">
        <v>0</v>
      </c>
      <c r="T303" s="221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22" t="s">
        <v>301</v>
      </c>
      <c r="AT303" s="222" t="s">
        <v>167</v>
      </c>
      <c r="AU303" s="222" t="s">
        <v>84</v>
      </c>
      <c r="AY303" s="17" t="s">
        <v>131</v>
      </c>
      <c r="BE303" s="223">
        <f>IF(N303="základní",J303,0)</f>
        <v>0</v>
      </c>
      <c r="BF303" s="223">
        <f>IF(N303="snížená",J303,0)</f>
        <v>0</v>
      </c>
      <c r="BG303" s="223">
        <f>IF(N303="zákl. přenesená",J303,0)</f>
        <v>0</v>
      </c>
      <c r="BH303" s="223">
        <f>IF(N303="sníž. přenesená",J303,0)</f>
        <v>0</v>
      </c>
      <c r="BI303" s="223">
        <f>IF(N303="nulová",J303,0)</f>
        <v>0</v>
      </c>
      <c r="BJ303" s="17" t="s">
        <v>82</v>
      </c>
      <c r="BK303" s="223">
        <f>ROUND(I303*H303,2)</f>
        <v>0</v>
      </c>
      <c r="BL303" s="17" t="s">
        <v>220</v>
      </c>
      <c r="BM303" s="222" t="s">
        <v>539</v>
      </c>
    </row>
    <row r="304" s="2" customFormat="1" ht="21.75" customHeight="1">
      <c r="A304" s="38"/>
      <c r="B304" s="39"/>
      <c r="C304" s="211" t="s">
        <v>540</v>
      </c>
      <c r="D304" s="211" t="s">
        <v>133</v>
      </c>
      <c r="E304" s="212" t="s">
        <v>541</v>
      </c>
      <c r="F304" s="213" t="s">
        <v>542</v>
      </c>
      <c r="G304" s="214" t="s">
        <v>223</v>
      </c>
      <c r="H304" s="215">
        <v>5</v>
      </c>
      <c r="I304" s="216"/>
      <c r="J304" s="217">
        <f>ROUND(I304*H304,2)</f>
        <v>0</v>
      </c>
      <c r="K304" s="213" t="s">
        <v>137</v>
      </c>
      <c r="L304" s="44"/>
      <c r="M304" s="218" t="s">
        <v>1</v>
      </c>
      <c r="N304" s="219" t="s">
        <v>42</v>
      </c>
      <c r="O304" s="91"/>
      <c r="P304" s="220">
        <f>O304*H304</f>
        <v>0</v>
      </c>
      <c r="Q304" s="220">
        <v>0</v>
      </c>
      <c r="R304" s="220">
        <f>Q304*H304</f>
        <v>0</v>
      </c>
      <c r="S304" s="220">
        <v>0</v>
      </c>
      <c r="T304" s="221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22" t="s">
        <v>220</v>
      </c>
      <c r="AT304" s="222" t="s">
        <v>133</v>
      </c>
      <c r="AU304" s="222" t="s">
        <v>84</v>
      </c>
      <c r="AY304" s="17" t="s">
        <v>131</v>
      </c>
      <c r="BE304" s="223">
        <f>IF(N304="základní",J304,0)</f>
        <v>0</v>
      </c>
      <c r="BF304" s="223">
        <f>IF(N304="snížená",J304,0)</f>
        <v>0</v>
      </c>
      <c r="BG304" s="223">
        <f>IF(N304="zákl. přenesená",J304,0)</f>
        <v>0</v>
      </c>
      <c r="BH304" s="223">
        <f>IF(N304="sníž. přenesená",J304,0)</f>
        <v>0</v>
      </c>
      <c r="BI304" s="223">
        <f>IF(N304="nulová",J304,0)</f>
        <v>0</v>
      </c>
      <c r="BJ304" s="17" t="s">
        <v>82</v>
      </c>
      <c r="BK304" s="223">
        <f>ROUND(I304*H304,2)</f>
        <v>0</v>
      </c>
      <c r="BL304" s="17" t="s">
        <v>220</v>
      </c>
      <c r="BM304" s="222" t="s">
        <v>543</v>
      </c>
    </row>
    <row r="305" s="2" customFormat="1" ht="16.5" customHeight="1">
      <c r="A305" s="38"/>
      <c r="B305" s="39"/>
      <c r="C305" s="247" t="s">
        <v>544</v>
      </c>
      <c r="D305" s="247" t="s">
        <v>167</v>
      </c>
      <c r="E305" s="248" t="s">
        <v>545</v>
      </c>
      <c r="F305" s="249" t="s">
        <v>546</v>
      </c>
      <c r="G305" s="250" t="s">
        <v>223</v>
      </c>
      <c r="H305" s="251">
        <v>5</v>
      </c>
      <c r="I305" s="252"/>
      <c r="J305" s="253">
        <f>ROUND(I305*H305,2)</f>
        <v>0</v>
      </c>
      <c r="K305" s="249" t="s">
        <v>137</v>
      </c>
      <c r="L305" s="254"/>
      <c r="M305" s="255" t="s">
        <v>1</v>
      </c>
      <c r="N305" s="256" t="s">
        <v>42</v>
      </c>
      <c r="O305" s="91"/>
      <c r="P305" s="220">
        <f>O305*H305</f>
        <v>0</v>
      </c>
      <c r="Q305" s="220">
        <v>0.0022000000000000001</v>
      </c>
      <c r="R305" s="220">
        <f>Q305*H305</f>
        <v>0.011000000000000001</v>
      </c>
      <c r="S305" s="220">
        <v>0</v>
      </c>
      <c r="T305" s="221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22" t="s">
        <v>301</v>
      </c>
      <c r="AT305" s="222" t="s">
        <v>167</v>
      </c>
      <c r="AU305" s="222" t="s">
        <v>84</v>
      </c>
      <c r="AY305" s="17" t="s">
        <v>131</v>
      </c>
      <c r="BE305" s="223">
        <f>IF(N305="základní",J305,0)</f>
        <v>0</v>
      </c>
      <c r="BF305" s="223">
        <f>IF(N305="snížená",J305,0)</f>
        <v>0</v>
      </c>
      <c r="BG305" s="223">
        <f>IF(N305="zákl. přenesená",J305,0)</f>
        <v>0</v>
      </c>
      <c r="BH305" s="223">
        <f>IF(N305="sníž. přenesená",J305,0)</f>
        <v>0</v>
      </c>
      <c r="BI305" s="223">
        <f>IF(N305="nulová",J305,0)</f>
        <v>0</v>
      </c>
      <c r="BJ305" s="17" t="s">
        <v>82</v>
      </c>
      <c r="BK305" s="223">
        <f>ROUND(I305*H305,2)</f>
        <v>0</v>
      </c>
      <c r="BL305" s="17" t="s">
        <v>220</v>
      </c>
      <c r="BM305" s="222" t="s">
        <v>547</v>
      </c>
    </row>
    <row r="306" s="2" customFormat="1" ht="24.15" customHeight="1">
      <c r="A306" s="38"/>
      <c r="B306" s="39"/>
      <c r="C306" s="211" t="s">
        <v>548</v>
      </c>
      <c r="D306" s="211" t="s">
        <v>133</v>
      </c>
      <c r="E306" s="212" t="s">
        <v>549</v>
      </c>
      <c r="F306" s="213" t="s">
        <v>550</v>
      </c>
      <c r="G306" s="214" t="s">
        <v>223</v>
      </c>
      <c r="H306" s="215">
        <v>3</v>
      </c>
      <c r="I306" s="216"/>
      <c r="J306" s="217">
        <f>ROUND(I306*H306,2)</f>
        <v>0</v>
      </c>
      <c r="K306" s="213" t="s">
        <v>137</v>
      </c>
      <c r="L306" s="44"/>
      <c r="M306" s="218" t="s">
        <v>1</v>
      </c>
      <c r="N306" s="219" t="s">
        <v>42</v>
      </c>
      <c r="O306" s="91"/>
      <c r="P306" s="220">
        <f>O306*H306</f>
        <v>0</v>
      </c>
      <c r="Q306" s="220">
        <v>0</v>
      </c>
      <c r="R306" s="220">
        <f>Q306*H306</f>
        <v>0</v>
      </c>
      <c r="S306" s="220">
        <v>0</v>
      </c>
      <c r="T306" s="221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22" t="s">
        <v>220</v>
      </c>
      <c r="AT306" s="222" t="s">
        <v>133</v>
      </c>
      <c r="AU306" s="222" t="s">
        <v>84</v>
      </c>
      <c r="AY306" s="17" t="s">
        <v>131</v>
      </c>
      <c r="BE306" s="223">
        <f>IF(N306="základní",J306,0)</f>
        <v>0</v>
      </c>
      <c r="BF306" s="223">
        <f>IF(N306="snížená",J306,0)</f>
        <v>0</v>
      </c>
      <c r="BG306" s="223">
        <f>IF(N306="zákl. přenesená",J306,0)</f>
        <v>0</v>
      </c>
      <c r="BH306" s="223">
        <f>IF(N306="sníž. přenesená",J306,0)</f>
        <v>0</v>
      </c>
      <c r="BI306" s="223">
        <f>IF(N306="nulová",J306,0)</f>
        <v>0</v>
      </c>
      <c r="BJ306" s="17" t="s">
        <v>82</v>
      </c>
      <c r="BK306" s="223">
        <f>ROUND(I306*H306,2)</f>
        <v>0</v>
      </c>
      <c r="BL306" s="17" t="s">
        <v>220</v>
      </c>
      <c r="BM306" s="222" t="s">
        <v>551</v>
      </c>
    </row>
    <row r="307" s="2" customFormat="1" ht="16.5" customHeight="1">
      <c r="A307" s="38"/>
      <c r="B307" s="39"/>
      <c r="C307" s="247" t="s">
        <v>552</v>
      </c>
      <c r="D307" s="247" t="s">
        <v>167</v>
      </c>
      <c r="E307" s="248" t="s">
        <v>553</v>
      </c>
      <c r="F307" s="249" t="s">
        <v>554</v>
      </c>
      <c r="G307" s="250" t="s">
        <v>223</v>
      </c>
      <c r="H307" s="251">
        <v>3</v>
      </c>
      <c r="I307" s="252"/>
      <c r="J307" s="253">
        <f>ROUND(I307*H307,2)</f>
        <v>0</v>
      </c>
      <c r="K307" s="249" t="s">
        <v>137</v>
      </c>
      <c r="L307" s="254"/>
      <c r="M307" s="255" t="s">
        <v>1</v>
      </c>
      <c r="N307" s="256" t="s">
        <v>42</v>
      </c>
      <c r="O307" s="91"/>
      <c r="P307" s="220">
        <f>O307*H307</f>
        <v>0</v>
      </c>
      <c r="Q307" s="220">
        <v>0.0022000000000000001</v>
      </c>
      <c r="R307" s="220">
        <f>Q307*H307</f>
        <v>0.0066</v>
      </c>
      <c r="S307" s="220">
        <v>0</v>
      </c>
      <c r="T307" s="221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22" t="s">
        <v>301</v>
      </c>
      <c r="AT307" s="222" t="s">
        <v>167</v>
      </c>
      <c r="AU307" s="222" t="s">
        <v>84</v>
      </c>
      <c r="AY307" s="17" t="s">
        <v>131</v>
      </c>
      <c r="BE307" s="223">
        <f>IF(N307="základní",J307,0)</f>
        <v>0</v>
      </c>
      <c r="BF307" s="223">
        <f>IF(N307="snížená",J307,0)</f>
        <v>0</v>
      </c>
      <c r="BG307" s="223">
        <f>IF(N307="zákl. přenesená",J307,0)</f>
        <v>0</v>
      </c>
      <c r="BH307" s="223">
        <f>IF(N307="sníž. přenesená",J307,0)</f>
        <v>0</v>
      </c>
      <c r="BI307" s="223">
        <f>IF(N307="nulová",J307,0)</f>
        <v>0</v>
      </c>
      <c r="BJ307" s="17" t="s">
        <v>82</v>
      </c>
      <c r="BK307" s="223">
        <f>ROUND(I307*H307,2)</f>
        <v>0</v>
      </c>
      <c r="BL307" s="17" t="s">
        <v>220</v>
      </c>
      <c r="BM307" s="222" t="s">
        <v>555</v>
      </c>
    </row>
    <row r="308" s="2" customFormat="1" ht="16.5" customHeight="1">
      <c r="A308" s="38"/>
      <c r="B308" s="39"/>
      <c r="C308" s="211" t="s">
        <v>556</v>
      </c>
      <c r="D308" s="211" t="s">
        <v>133</v>
      </c>
      <c r="E308" s="212" t="s">
        <v>557</v>
      </c>
      <c r="F308" s="213" t="s">
        <v>558</v>
      </c>
      <c r="G308" s="214" t="s">
        <v>223</v>
      </c>
      <c r="H308" s="215">
        <v>8</v>
      </c>
      <c r="I308" s="216"/>
      <c r="J308" s="217">
        <f>ROUND(I308*H308,2)</f>
        <v>0</v>
      </c>
      <c r="K308" s="213" t="s">
        <v>137</v>
      </c>
      <c r="L308" s="44"/>
      <c r="M308" s="218" t="s">
        <v>1</v>
      </c>
      <c r="N308" s="219" t="s">
        <v>42</v>
      </c>
      <c r="O308" s="91"/>
      <c r="P308" s="220">
        <f>O308*H308</f>
        <v>0</v>
      </c>
      <c r="Q308" s="220">
        <v>0</v>
      </c>
      <c r="R308" s="220">
        <f>Q308*H308</f>
        <v>0</v>
      </c>
      <c r="S308" s="220">
        <v>0</v>
      </c>
      <c r="T308" s="221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22" t="s">
        <v>220</v>
      </c>
      <c r="AT308" s="222" t="s">
        <v>133</v>
      </c>
      <c r="AU308" s="222" t="s">
        <v>84</v>
      </c>
      <c r="AY308" s="17" t="s">
        <v>131</v>
      </c>
      <c r="BE308" s="223">
        <f>IF(N308="základní",J308,0)</f>
        <v>0</v>
      </c>
      <c r="BF308" s="223">
        <f>IF(N308="snížená",J308,0)</f>
        <v>0</v>
      </c>
      <c r="BG308" s="223">
        <f>IF(N308="zákl. přenesená",J308,0)</f>
        <v>0</v>
      </c>
      <c r="BH308" s="223">
        <f>IF(N308="sníž. přenesená",J308,0)</f>
        <v>0</v>
      </c>
      <c r="BI308" s="223">
        <f>IF(N308="nulová",J308,0)</f>
        <v>0</v>
      </c>
      <c r="BJ308" s="17" t="s">
        <v>82</v>
      </c>
      <c r="BK308" s="223">
        <f>ROUND(I308*H308,2)</f>
        <v>0</v>
      </c>
      <c r="BL308" s="17" t="s">
        <v>220</v>
      </c>
      <c r="BM308" s="222" t="s">
        <v>559</v>
      </c>
    </row>
    <row r="309" s="2" customFormat="1" ht="24.15" customHeight="1">
      <c r="A309" s="38"/>
      <c r="B309" s="39"/>
      <c r="C309" s="247" t="s">
        <v>560</v>
      </c>
      <c r="D309" s="247" t="s">
        <v>167</v>
      </c>
      <c r="E309" s="248" t="s">
        <v>561</v>
      </c>
      <c r="F309" s="249" t="s">
        <v>562</v>
      </c>
      <c r="G309" s="250" t="s">
        <v>223</v>
      </c>
      <c r="H309" s="251">
        <v>3</v>
      </c>
      <c r="I309" s="252"/>
      <c r="J309" s="253">
        <f>ROUND(I309*H309,2)</f>
        <v>0</v>
      </c>
      <c r="K309" s="249" t="s">
        <v>137</v>
      </c>
      <c r="L309" s="254"/>
      <c r="M309" s="255" t="s">
        <v>1</v>
      </c>
      <c r="N309" s="256" t="s">
        <v>42</v>
      </c>
      <c r="O309" s="91"/>
      <c r="P309" s="220">
        <f>O309*H309</f>
        <v>0</v>
      </c>
      <c r="Q309" s="220">
        <v>0.00014999999999999999</v>
      </c>
      <c r="R309" s="220">
        <f>Q309*H309</f>
        <v>0.00044999999999999999</v>
      </c>
      <c r="S309" s="220">
        <v>0</v>
      </c>
      <c r="T309" s="221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22" t="s">
        <v>301</v>
      </c>
      <c r="AT309" s="222" t="s">
        <v>167</v>
      </c>
      <c r="AU309" s="222" t="s">
        <v>84</v>
      </c>
      <c r="AY309" s="17" t="s">
        <v>131</v>
      </c>
      <c r="BE309" s="223">
        <f>IF(N309="základní",J309,0)</f>
        <v>0</v>
      </c>
      <c r="BF309" s="223">
        <f>IF(N309="snížená",J309,0)</f>
        <v>0</v>
      </c>
      <c r="BG309" s="223">
        <f>IF(N309="zákl. přenesená",J309,0)</f>
        <v>0</v>
      </c>
      <c r="BH309" s="223">
        <f>IF(N309="sníž. přenesená",J309,0)</f>
        <v>0</v>
      </c>
      <c r="BI309" s="223">
        <f>IF(N309="nulová",J309,0)</f>
        <v>0</v>
      </c>
      <c r="BJ309" s="17" t="s">
        <v>82</v>
      </c>
      <c r="BK309" s="223">
        <f>ROUND(I309*H309,2)</f>
        <v>0</v>
      </c>
      <c r="BL309" s="17" t="s">
        <v>220</v>
      </c>
      <c r="BM309" s="222" t="s">
        <v>563</v>
      </c>
    </row>
    <row r="310" s="2" customFormat="1" ht="24.15" customHeight="1">
      <c r="A310" s="38"/>
      <c r="B310" s="39"/>
      <c r="C310" s="247" t="s">
        <v>564</v>
      </c>
      <c r="D310" s="247" t="s">
        <v>167</v>
      </c>
      <c r="E310" s="248" t="s">
        <v>565</v>
      </c>
      <c r="F310" s="249" t="s">
        <v>566</v>
      </c>
      <c r="G310" s="250" t="s">
        <v>223</v>
      </c>
      <c r="H310" s="251">
        <v>5</v>
      </c>
      <c r="I310" s="252"/>
      <c r="J310" s="253">
        <f>ROUND(I310*H310,2)</f>
        <v>0</v>
      </c>
      <c r="K310" s="249" t="s">
        <v>137</v>
      </c>
      <c r="L310" s="254"/>
      <c r="M310" s="255" t="s">
        <v>1</v>
      </c>
      <c r="N310" s="256" t="s">
        <v>42</v>
      </c>
      <c r="O310" s="91"/>
      <c r="P310" s="220">
        <f>O310*H310</f>
        <v>0</v>
      </c>
      <c r="Q310" s="220">
        <v>0.00014999999999999999</v>
      </c>
      <c r="R310" s="220">
        <f>Q310*H310</f>
        <v>0.00074999999999999991</v>
      </c>
      <c r="S310" s="220">
        <v>0</v>
      </c>
      <c r="T310" s="221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22" t="s">
        <v>301</v>
      </c>
      <c r="AT310" s="222" t="s">
        <v>167</v>
      </c>
      <c r="AU310" s="222" t="s">
        <v>84</v>
      </c>
      <c r="AY310" s="17" t="s">
        <v>131</v>
      </c>
      <c r="BE310" s="223">
        <f>IF(N310="základní",J310,0)</f>
        <v>0</v>
      </c>
      <c r="BF310" s="223">
        <f>IF(N310="snížená",J310,0)</f>
        <v>0</v>
      </c>
      <c r="BG310" s="223">
        <f>IF(N310="zákl. přenesená",J310,0)</f>
        <v>0</v>
      </c>
      <c r="BH310" s="223">
        <f>IF(N310="sníž. přenesená",J310,0)</f>
        <v>0</v>
      </c>
      <c r="BI310" s="223">
        <f>IF(N310="nulová",J310,0)</f>
        <v>0</v>
      </c>
      <c r="BJ310" s="17" t="s">
        <v>82</v>
      </c>
      <c r="BK310" s="223">
        <f>ROUND(I310*H310,2)</f>
        <v>0</v>
      </c>
      <c r="BL310" s="17" t="s">
        <v>220</v>
      </c>
      <c r="BM310" s="222" t="s">
        <v>567</v>
      </c>
    </row>
    <row r="311" s="2" customFormat="1" ht="21.75" customHeight="1">
      <c r="A311" s="38"/>
      <c r="B311" s="39"/>
      <c r="C311" s="211" t="s">
        <v>568</v>
      </c>
      <c r="D311" s="211" t="s">
        <v>133</v>
      </c>
      <c r="E311" s="212" t="s">
        <v>569</v>
      </c>
      <c r="F311" s="213" t="s">
        <v>570</v>
      </c>
      <c r="G311" s="214" t="s">
        <v>223</v>
      </c>
      <c r="H311" s="215">
        <v>8</v>
      </c>
      <c r="I311" s="216"/>
      <c r="J311" s="217">
        <f>ROUND(I311*H311,2)</f>
        <v>0</v>
      </c>
      <c r="K311" s="213" t="s">
        <v>137</v>
      </c>
      <c r="L311" s="44"/>
      <c r="M311" s="218" t="s">
        <v>1</v>
      </c>
      <c r="N311" s="219" t="s">
        <v>42</v>
      </c>
      <c r="O311" s="91"/>
      <c r="P311" s="220">
        <f>O311*H311</f>
        <v>0</v>
      </c>
      <c r="Q311" s="220">
        <v>0</v>
      </c>
      <c r="R311" s="220">
        <f>Q311*H311</f>
        <v>0</v>
      </c>
      <c r="S311" s="220">
        <v>0</v>
      </c>
      <c r="T311" s="221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22" t="s">
        <v>220</v>
      </c>
      <c r="AT311" s="222" t="s">
        <v>133</v>
      </c>
      <c r="AU311" s="222" t="s">
        <v>84</v>
      </c>
      <c r="AY311" s="17" t="s">
        <v>131</v>
      </c>
      <c r="BE311" s="223">
        <f>IF(N311="základní",J311,0)</f>
        <v>0</v>
      </c>
      <c r="BF311" s="223">
        <f>IF(N311="snížená",J311,0)</f>
        <v>0</v>
      </c>
      <c r="BG311" s="223">
        <f>IF(N311="zákl. přenesená",J311,0)</f>
        <v>0</v>
      </c>
      <c r="BH311" s="223">
        <f>IF(N311="sníž. přenesená",J311,0)</f>
        <v>0</v>
      </c>
      <c r="BI311" s="223">
        <f>IF(N311="nulová",J311,0)</f>
        <v>0</v>
      </c>
      <c r="BJ311" s="17" t="s">
        <v>82</v>
      </c>
      <c r="BK311" s="223">
        <f>ROUND(I311*H311,2)</f>
        <v>0</v>
      </c>
      <c r="BL311" s="17" t="s">
        <v>220</v>
      </c>
      <c r="BM311" s="222" t="s">
        <v>571</v>
      </c>
    </row>
    <row r="312" s="2" customFormat="1" ht="16.5" customHeight="1">
      <c r="A312" s="38"/>
      <c r="B312" s="39"/>
      <c r="C312" s="247" t="s">
        <v>572</v>
      </c>
      <c r="D312" s="247" t="s">
        <v>167</v>
      </c>
      <c r="E312" s="248" t="s">
        <v>573</v>
      </c>
      <c r="F312" s="249" t="s">
        <v>574</v>
      </c>
      <c r="G312" s="250" t="s">
        <v>223</v>
      </c>
      <c r="H312" s="251">
        <v>8</v>
      </c>
      <c r="I312" s="252"/>
      <c r="J312" s="253">
        <f>ROUND(I312*H312,2)</f>
        <v>0</v>
      </c>
      <c r="K312" s="249" t="s">
        <v>137</v>
      </c>
      <c r="L312" s="254"/>
      <c r="M312" s="255" t="s">
        <v>1</v>
      </c>
      <c r="N312" s="256" t="s">
        <v>42</v>
      </c>
      <c r="O312" s="91"/>
      <c r="P312" s="220">
        <f>O312*H312</f>
        <v>0</v>
      </c>
      <c r="Q312" s="220">
        <v>0.00014999999999999999</v>
      </c>
      <c r="R312" s="220">
        <f>Q312*H312</f>
        <v>0.0011999999999999999</v>
      </c>
      <c r="S312" s="220">
        <v>0</v>
      </c>
      <c r="T312" s="221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22" t="s">
        <v>301</v>
      </c>
      <c r="AT312" s="222" t="s">
        <v>167</v>
      </c>
      <c r="AU312" s="222" t="s">
        <v>84</v>
      </c>
      <c r="AY312" s="17" t="s">
        <v>131</v>
      </c>
      <c r="BE312" s="223">
        <f>IF(N312="základní",J312,0)</f>
        <v>0</v>
      </c>
      <c r="BF312" s="223">
        <f>IF(N312="snížená",J312,0)</f>
        <v>0</v>
      </c>
      <c r="BG312" s="223">
        <f>IF(N312="zákl. přenesená",J312,0)</f>
        <v>0</v>
      </c>
      <c r="BH312" s="223">
        <f>IF(N312="sníž. přenesená",J312,0)</f>
        <v>0</v>
      </c>
      <c r="BI312" s="223">
        <f>IF(N312="nulová",J312,0)</f>
        <v>0</v>
      </c>
      <c r="BJ312" s="17" t="s">
        <v>82</v>
      </c>
      <c r="BK312" s="223">
        <f>ROUND(I312*H312,2)</f>
        <v>0</v>
      </c>
      <c r="BL312" s="17" t="s">
        <v>220</v>
      </c>
      <c r="BM312" s="222" t="s">
        <v>575</v>
      </c>
    </row>
    <row r="313" s="2" customFormat="1" ht="24.15" customHeight="1">
      <c r="A313" s="38"/>
      <c r="B313" s="39"/>
      <c r="C313" s="211" t="s">
        <v>576</v>
      </c>
      <c r="D313" s="211" t="s">
        <v>133</v>
      </c>
      <c r="E313" s="212" t="s">
        <v>577</v>
      </c>
      <c r="F313" s="213" t="s">
        <v>578</v>
      </c>
      <c r="G313" s="214" t="s">
        <v>223</v>
      </c>
      <c r="H313" s="215">
        <v>12</v>
      </c>
      <c r="I313" s="216"/>
      <c r="J313" s="217">
        <f>ROUND(I313*H313,2)</f>
        <v>0</v>
      </c>
      <c r="K313" s="213" t="s">
        <v>137</v>
      </c>
      <c r="L313" s="44"/>
      <c r="M313" s="218" t="s">
        <v>1</v>
      </c>
      <c r="N313" s="219" t="s">
        <v>42</v>
      </c>
      <c r="O313" s="91"/>
      <c r="P313" s="220">
        <f>O313*H313</f>
        <v>0</v>
      </c>
      <c r="Q313" s="220">
        <v>0</v>
      </c>
      <c r="R313" s="220">
        <f>Q313*H313</f>
        <v>0</v>
      </c>
      <c r="S313" s="220">
        <v>0.024</v>
      </c>
      <c r="T313" s="221">
        <f>S313*H313</f>
        <v>0.28800000000000003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22" t="s">
        <v>220</v>
      </c>
      <c r="AT313" s="222" t="s">
        <v>133</v>
      </c>
      <c r="AU313" s="222" t="s">
        <v>84</v>
      </c>
      <c r="AY313" s="17" t="s">
        <v>131</v>
      </c>
      <c r="BE313" s="223">
        <f>IF(N313="základní",J313,0)</f>
        <v>0</v>
      </c>
      <c r="BF313" s="223">
        <f>IF(N313="snížená",J313,0)</f>
        <v>0</v>
      </c>
      <c r="BG313" s="223">
        <f>IF(N313="zákl. přenesená",J313,0)</f>
        <v>0</v>
      </c>
      <c r="BH313" s="223">
        <f>IF(N313="sníž. přenesená",J313,0)</f>
        <v>0</v>
      </c>
      <c r="BI313" s="223">
        <f>IF(N313="nulová",J313,0)</f>
        <v>0</v>
      </c>
      <c r="BJ313" s="17" t="s">
        <v>82</v>
      </c>
      <c r="BK313" s="223">
        <f>ROUND(I313*H313,2)</f>
        <v>0</v>
      </c>
      <c r="BL313" s="17" t="s">
        <v>220</v>
      </c>
      <c r="BM313" s="222" t="s">
        <v>579</v>
      </c>
    </row>
    <row r="314" s="2" customFormat="1" ht="24.15" customHeight="1">
      <c r="A314" s="38"/>
      <c r="B314" s="39"/>
      <c r="C314" s="211" t="s">
        <v>580</v>
      </c>
      <c r="D314" s="211" t="s">
        <v>133</v>
      </c>
      <c r="E314" s="212" t="s">
        <v>581</v>
      </c>
      <c r="F314" s="213" t="s">
        <v>582</v>
      </c>
      <c r="G314" s="214" t="s">
        <v>157</v>
      </c>
      <c r="H314" s="215">
        <v>0.155</v>
      </c>
      <c r="I314" s="216"/>
      <c r="J314" s="217">
        <f>ROUND(I314*H314,2)</f>
        <v>0</v>
      </c>
      <c r="K314" s="213" t="s">
        <v>137</v>
      </c>
      <c r="L314" s="44"/>
      <c r="M314" s="218" t="s">
        <v>1</v>
      </c>
      <c r="N314" s="219" t="s">
        <v>42</v>
      </c>
      <c r="O314" s="91"/>
      <c r="P314" s="220">
        <f>O314*H314</f>
        <v>0</v>
      </c>
      <c r="Q314" s="220">
        <v>0</v>
      </c>
      <c r="R314" s="220">
        <f>Q314*H314</f>
        <v>0</v>
      </c>
      <c r="S314" s="220">
        <v>0</v>
      </c>
      <c r="T314" s="221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22" t="s">
        <v>220</v>
      </c>
      <c r="AT314" s="222" t="s">
        <v>133</v>
      </c>
      <c r="AU314" s="222" t="s">
        <v>84</v>
      </c>
      <c r="AY314" s="17" t="s">
        <v>131</v>
      </c>
      <c r="BE314" s="223">
        <f>IF(N314="základní",J314,0)</f>
        <v>0</v>
      </c>
      <c r="BF314" s="223">
        <f>IF(N314="snížená",J314,0)</f>
        <v>0</v>
      </c>
      <c r="BG314" s="223">
        <f>IF(N314="zákl. přenesená",J314,0)</f>
        <v>0</v>
      </c>
      <c r="BH314" s="223">
        <f>IF(N314="sníž. přenesená",J314,0)</f>
        <v>0</v>
      </c>
      <c r="BI314" s="223">
        <f>IF(N314="nulová",J314,0)</f>
        <v>0</v>
      </c>
      <c r="BJ314" s="17" t="s">
        <v>82</v>
      </c>
      <c r="BK314" s="223">
        <f>ROUND(I314*H314,2)</f>
        <v>0</v>
      </c>
      <c r="BL314" s="17" t="s">
        <v>220</v>
      </c>
      <c r="BM314" s="222" t="s">
        <v>583</v>
      </c>
    </row>
    <row r="315" s="12" customFormat="1" ht="22.8" customHeight="1">
      <c r="A315" s="12"/>
      <c r="B315" s="195"/>
      <c r="C315" s="196"/>
      <c r="D315" s="197" t="s">
        <v>76</v>
      </c>
      <c r="E315" s="209" t="s">
        <v>584</v>
      </c>
      <c r="F315" s="209" t="s">
        <v>585</v>
      </c>
      <c r="G315" s="196"/>
      <c r="H315" s="196"/>
      <c r="I315" s="199"/>
      <c r="J315" s="210">
        <f>BK315</f>
        <v>0</v>
      </c>
      <c r="K315" s="196"/>
      <c r="L315" s="201"/>
      <c r="M315" s="202"/>
      <c r="N315" s="203"/>
      <c r="O315" s="203"/>
      <c r="P315" s="204">
        <f>SUM(P316:P317)</f>
        <v>0</v>
      </c>
      <c r="Q315" s="203"/>
      <c r="R315" s="204">
        <f>SUM(R316:R317)</f>
        <v>0.00020000000000000001</v>
      </c>
      <c r="S315" s="203"/>
      <c r="T315" s="205">
        <f>SUM(T316:T317)</f>
        <v>0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R315" s="206" t="s">
        <v>84</v>
      </c>
      <c r="AT315" s="207" t="s">
        <v>76</v>
      </c>
      <c r="AU315" s="207" t="s">
        <v>82</v>
      </c>
      <c r="AY315" s="206" t="s">
        <v>131</v>
      </c>
      <c r="BK315" s="208">
        <f>SUM(BK316:BK317)</f>
        <v>0</v>
      </c>
    </row>
    <row r="316" s="2" customFormat="1" ht="24.15" customHeight="1">
      <c r="A316" s="38"/>
      <c r="B316" s="39"/>
      <c r="C316" s="211" t="s">
        <v>586</v>
      </c>
      <c r="D316" s="211" t="s">
        <v>133</v>
      </c>
      <c r="E316" s="212" t="s">
        <v>587</v>
      </c>
      <c r="F316" s="213" t="s">
        <v>588</v>
      </c>
      <c r="G316" s="214" t="s">
        <v>223</v>
      </c>
      <c r="H316" s="215">
        <v>1</v>
      </c>
      <c r="I316" s="216"/>
      <c r="J316" s="217">
        <f>ROUND(I316*H316,2)</f>
        <v>0</v>
      </c>
      <c r="K316" s="213" t="s">
        <v>137</v>
      </c>
      <c r="L316" s="44"/>
      <c r="M316" s="218" t="s">
        <v>1</v>
      </c>
      <c r="N316" s="219" t="s">
        <v>42</v>
      </c>
      <c r="O316" s="91"/>
      <c r="P316" s="220">
        <f>O316*H316</f>
        <v>0</v>
      </c>
      <c r="Q316" s="220">
        <v>0</v>
      </c>
      <c r="R316" s="220">
        <f>Q316*H316</f>
        <v>0</v>
      </c>
      <c r="S316" s="220">
        <v>0</v>
      </c>
      <c r="T316" s="221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22" t="s">
        <v>220</v>
      </c>
      <c r="AT316" s="222" t="s">
        <v>133</v>
      </c>
      <c r="AU316" s="222" t="s">
        <v>84</v>
      </c>
      <c r="AY316" s="17" t="s">
        <v>131</v>
      </c>
      <c r="BE316" s="223">
        <f>IF(N316="základní",J316,0)</f>
        <v>0</v>
      </c>
      <c r="BF316" s="223">
        <f>IF(N316="snížená",J316,0)</f>
        <v>0</v>
      </c>
      <c r="BG316" s="223">
        <f>IF(N316="zákl. přenesená",J316,0)</f>
        <v>0</v>
      </c>
      <c r="BH316" s="223">
        <f>IF(N316="sníž. přenesená",J316,0)</f>
        <v>0</v>
      </c>
      <c r="BI316" s="223">
        <f>IF(N316="nulová",J316,0)</f>
        <v>0</v>
      </c>
      <c r="BJ316" s="17" t="s">
        <v>82</v>
      </c>
      <c r="BK316" s="223">
        <f>ROUND(I316*H316,2)</f>
        <v>0</v>
      </c>
      <c r="BL316" s="17" t="s">
        <v>220</v>
      </c>
      <c r="BM316" s="222" t="s">
        <v>589</v>
      </c>
    </row>
    <row r="317" s="2" customFormat="1" ht="16.5" customHeight="1">
      <c r="A317" s="38"/>
      <c r="B317" s="39"/>
      <c r="C317" s="247" t="s">
        <v>590</v>
      </c>
      <c r="D317" s="247" t="s">
        <v>167</v>
      </c>
      <c r="E317" s="248" t="s">
        <v>591</v>
      </c>
      <c r="F317" s="249" t="s">
        <v>592</v>
      </c>
      <c r="G317" s="250" t="s">
        <v>223</v>
      </c>
      <c r="H317" s="251">
        <v>1</v>
      </c>
      <c r="I317" s="252"/>
      <c r="J317" s="253">
        <f>ROUND(I317*H317,2)</f>
        <v>0</v>
      </c>
      <c r="K317" s="249" t="s">
        <v>137</v>
      </c>
      <c r="L317" s="254"/>
      <c r="M317" s="255" t="s">
        <v>1</v>
      </c>
      <c r="N317" s="256" t="s">
        <v>42</v>
      </c>
      <c r="O317" s="91"/>
      <c r="P317" s="220">
        <f>O317*H317</f>
        <v>0</v>
      </c>
      <c r="Q317" s="220">
        <v>0.00020000000000000001</v>
      </c>
      <c r="R317" s="220">
        <f>Q317*H317</f>
        <v>0.00020000000000000001</v>
      </c>
      <c r="S317" s="220">
        <v>0</v>
      </c>
      <c r="T317" s="221">
        <f>S317*H317</f>
        <v>0</v>
      </c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R317" s="222" t="s">
        <v>301</v>
      </c>
      <c r="AT317" s="222" t="s">
        <v>167</v>
      </c>
      <c r="AU317" s="222" t="s">
        <v>84</v>
      </c>
      <c r="AY317" s="17" t="s">
        <v>131</v>
      </c>
      <c r="BE317" s="223">
        <f>IF(N317="základní",J317,0)</f>
        <v>0</v>
      </c>
      <c r="BF317" s="223">
        <f>IF(N317="snížená",J317,0)</f>
        <v>0</v>
      </c>
      <c r="BG317" s="223">
        <f>IF(N317="zákl. přenesená",J317,0)</f>
        <v>0</v>
      </c>
      <c r="BH317" s="223">
        <f>IF(N317="sníž. přenesená",J317,0)</f>
        <v>0</v>
      </c>
      <c r="BI317" s="223">
        <f>IF(N317="nulová",J317,0)</f>
        <v>0</v>
      </c>
      <c r="BJ317" s="17" t="s">
        <v>82</v>
      </c>
      <c r="BK317" s="223">
        <f>ROUND(I317*H317,2)</f>
        <v>0</v>
      </c>
      <c r="BL317" s="17" t="s">
        <v>220</v>
      </c>
      <c r="BM317" s="222" t="s">
        <v>593</v>
      </c>
    </row>
    <row r="318" s="12" customFormat="1" ht="22.8" customHeight="1">
      <c r="A318" s="12"/>
      <c r="B318" s="195"/>
      <c r="C318" s="196"/>
      <c r="D318" s="197" t="s">
        <v>76</v>
      </c>
      <c r="E318" s="209" t="s">
        <v>594</v>
      </c>
      <c r="F318" s="209" t="s">
        <v>595</v>
      </c>
      <c r="G318" s="196"/>
      <c r="H318" s="196"/>
      <c r="I318" s="199"/>
      <c r="J318" s="210">
        <f>BK318</f>
        <v>0</v>
      </c>
      <c r="K318" s="196"/>
      <c r="L318" s="201"/>
      <c r="M318" s="202"/>
      <c r="N318" s="203"/>
      <c r="O318" s="203"/>
      <c r="P318" s="204">
        <f>SUM(P319:P366)</f>
        <v>0</v>
      </c>
      <c r="Q318" s="203"/>
      <c r="R318" s="204">
        <f>SUM(R319:R366)</f>
        <v>0.85995680000000008</v>
      </c>
      <c r="S318" s="203"/>
      <c r="T318" s="205">
        <f>SUM(T319:T366)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06" t="s">
        <v>84</v>
      </c>
      <c r="AT318" s="207" t="s">
        <v>76</v>
      </c>
      <c r="AU318" s="207" t="s">
        <v>82</v>
      </c>
      <c r="AY318" s="206" t="s">
        <v>131</v>
      </c>
      <c r="BK318" s="208">
        <f>SUM(BK319:BK366)</f>
        <v>0</v>
      </c>
    </row>
    <row r="319" s="2" customFormat="1" ht="16.5" customHeight="1">
      <c r="A319" s="38"/>
      <c r="B319" s="39"/>
      <c r="C319" s="211" t="s">
        <v>596</v>
      </c>
      <c r="D319" s="211" t="s">
        <v>133</v>
      </c>
      <c r="E319" s="212" t="s">
        <v>597</v>
      </c>
      <c r="F319" s="213" t="s">
        <v>598</v>
      </c>
      <c r="G319" s="214" t="s">
        <v>183</v>
      </c>
      <c r="H319" s="215">
        <v>20.09</v>
      </c>
      <c r="I319" s="216"/>
      <c r="J319" s="217">
        <f>ROUND(I319*H319,2)</f>
        <v>0</v>
      </c>
      <c r="K319" s="213" t="s">
        <v>137</v>
      </c>
      <c r="L319" s="44"/>
      <c r="M319" s="218" t="s">
        <v>1</v>
      </c>
      <c r="N319" s="219" t="s">
        <v>42</v>
      </c>
      <c r="O319" s="91"/>
      <c r="P319" s="220">
        <f>O319*H319</f>
        <v>0</v>
      </c>
      <c r="Q319" s="220">
        <v>0</v>
      </c>
      <c r="R319" s="220">
        <f>Q319*H319</f>
        <v>0</v>
      </c>
      <c r="S319" s="220">
        <v>0</v>
      </c>
      <c r="T319" s="221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222" t="s">
        <v>220</v>
      </c>
      <c r="AT319" s="222" t="s">
        <v>133</v>
      </c>
      <c r="AU319" s="222" t="s">
        <v>84</v>
      </c>
      <c r="AY319" s="17" t="s">
        <v>131</v>
      </c>
      <c r="BE319" s="223">
        <f>IF(N319="základní",J319,0)</f>
        <v>0</v>
      </c>
      <c r="BF319" s="223">
        <f>IF(N319="snížená",J319,0)</f>
        <v>0</v>
      </c>
      <c r="BG319" s="223">
        <f>IF(N319="zákl. přenesená",J319,0)</f>
        <v>0</v>
      </c>
      <c r="BH319" s="223">
        <f>IF(N319="sníž. přenesená",J319,0)</f>
        <v>0</v>
      </c>
      <c r="BI319" s="223">
        <f>IF(N319="nulová",J319,0)</f>
        <v>0</v>
      </c>
      <c r="BJ319" s="17" t="s">
        <v>82</v>
      </c>
      <c r="BK319" s="223">
        <f>ROUND(I319*H319,2)</f>
        <v>0</v>
      </c>
      <c r="BL319" s="17" t="s">
        <v>220</v>
      </c>
      <c r="BM319" s="222" t="s">
        <v>599</v>
      </c>
    </row>
    <row r="320" s="13" customFormat="1">
      <c r="A320" s="13"/>
      <c r="B320" s="224"/>
      <c r="C320" s="225"/>
      <c r="D320" s="226" t="s">
        <v>140</v>
      </c>
      <c r="E320" s="227" t="s">
        <v>1</v>
      </c>
      <c r="F320" s="228" t="s">
        <v>238</v>
      </c>
      <c r="G320" s="225"/>
      <c r="H320" s="229">
        <v>8.9299999999999997</v>
      </c>
      <c r="I320" s="230"/>
      <c r="J320" s="225"/>
      <c r="K320" s="225"/>
      <c r="L320" s="231"/>
      <c r="M320" s="232"/>
      <c r="N320" s="233"/>
      <c r="O320" s="233"/>
      <c r="P320" s="233"/>
      <c r="Q320" s="233"/>
      <c r="R320" s="233"/>
      <c r="S320" s="233"/>
      <c r="T320" s="234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35" t="s">
        <v>140</v>
      </c>
      <c r="AU320" s="235" t="s">
        <v>84</v>
      </c>
      <c r="AV320" s="13" t="s">
        <v>84</v>
      </c>
      <c r="AW320" s="13" t="s">
        <v>34</v>
      </c>
      <c r="AX320" s="13" t="s">
        <v>77</v>
      </c>
      <c r="AY320" s="235" t="s">
        <v>131</v>
      </c>
    </row>
    <row r="321" s="13" customFormat="1">
      <c r="A321" s="13"/>
      <c r="B321" s="224"/>
      <c r="C321" s="225"/>
      <c r="D321" s="226" t="s">
        <v>140</v>
      </c>
      <c r="E321" s="227" t="s">
        <v>1</v>
      </c>
      <c r="F321" s="228" t="s">
        <v>239</v>
      </c>
      <c r="G321" s="225"/>
      <c r="H321" s="229">
        <v>8.4600000000000009</v>
      </c>
      <c r="I321" s="230"/>
      <c r="J321" s="225"/>
      <c r="K321" s="225"/>
      <c r="L321" s="231"/>
      <c r="M321" s="232"/>
      <c r="N321" s="233"/>
      <c r="O321" s="233"/>
      <c r="P321" s="233"/>
      <c r="Q321" s="233"/>
      <c r="R321" s="233"/>
      <c r="S321" s="233"/>
      <c r="T321" s="234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35" t="s">
        <v>140</v>
      </c>
      <c r="AU321" s="235" t="s">
        <v>84</v>
      </c>
      <c r="AV321" s="13" t="s">
        <v>84</v>
      </c>
      <c r="AW321" s="13" t="s">
        <v>34</v>
      </c>
      <c r="AX321" s="13" t="s">
        <v>77</v>
      </c>
      <c r="AY321" s="235" t="s">
        <v>131</v>
      </c>
    </row>
    <row r="322" s="13" customFormat="1">
      <c r="A322" s="13"/>
      <c r="B322" s="224"/>
      <c r="C322" s="225"/>
      <c r="D322" s="226" t="s">
        <v>140</v>
      </c>
      <c r="E322" s="227" t="s">
        <v>1</v>
      </c>
      <c r="F322" s="228" t="s">
        <v>185</v>
      </c>
      <c r="G322" s="225"/>
      <c r="H322" s="229">
        <v>2.7000000000000002</v>
      </c>
      <c r="I322" s="230"/>
      <c r="J322" s="225"/>
      <c r="K322" s="225"/>
      <c r="L322" s="231"/>
      <c r="M322" s="232"/>
      <c r="N322" s="233"/>
      <c r="O322" s="233"/>
      <c r="P322" s="233"/>
      <c r="Q322" s="233"/>
      <c r="R322" s="233"/>
      <c r="S322" s="233"/>
      <c r="T322" s="234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35" t="s">
        <v>140</v>
      </c>
      <c r="AU322" s="235" t="s">
        <v>84</v>
      </c>
      <c r="AV322" s="13" t="s">
        <v>84</v>
      </c>
      <c r="AW322" s="13" t="s">
        <v>34</v>
      </c>
      <c r="AX322" s="13" t="s">
        <v>77</v>
      </c>
      <c r="AY322" s="235" t="s">
        <v>131</v>
      </c>
    </row>
    <row r="323" s="14" customFormat="1">
      <c r="A323" s="14"/>
      <c r="B323" s="236"/>
      <c r="C323" s="237"/>
      <c r="D323" s="226" t="s">
        <v>140</v>
      </c>
      <c r="E323" s="238" t="s">
        <v>1</v>
      </c>
      <c r="F323" s="239" t="s">
        <v>143</v>
      </c>
      <c r="G323" s="237"/>
      <c r="H323" s="240">
        <v>20.09</v>
      </c>
      <c r="I323" s="241"/>
      <c r="J323" s="237"/>
      <c r="K323" s="237"/>
      <c r="L323" s="242"/>
      <c r="M323" s="243"/>
      <c r="N323" s="244"/>
      <c r="O323" s="244"/>
      <c r="P323" s="244"/>
      <c r="Q323" s="244"/>
      <c r="R323" s="244"/>
      <c r="S323" s="244"/>
      <c r="T323" s="245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46" t="s">
        <v>140</v>
      </c>
      <c r="AU323" s="246" t="s">
        <v>84</v>
      </c>
      <c r="AV323" s="14" t="s">
        <v>138</v>
      </c>
      <c r="AW323" s="14" t="s">
        <v>34</v>
      </c>
      <c r="AX323" s="14" t="s">
        <v>82</v>
      </c>
      <c r="AY323" s="246" t="s">
        <v>131</v>
      </c>
    </row>
    <row r="324" s="2" customFormat="1" ht="16.5" customHeight="1">
      <c r="A324" s="38"/>
      <c r="B324" s="39"/>
      <c r="C324" s="211" t="s">
        <v>600</v>
      </c>
      <c r="D324" s="211" t="s">
        <v>133</v>
      </c>
      <c r="E324" s="212" t="s">
        <v>601</v>
      </c>
      <c r="F324" s="213" t="s">
        <v>602</v>
      </c>
      <c r="G324" s="214" t="s">
        <v>183</v>
      </c>
      <c r="H324" s="215">
        <v>20.09</v>
      </c>
      <c r="I324" s="216"/>
      <c r="J324" s="217">
        <f>ROUND(I324*H324,2)</f>
        <v>0</v>
      </c>
      <c r="K324" s="213" t="s">
        <v>137</v>
      </c>
      <c r="L324" s="44"/>
      <c r="M324" s="218" t="s">
        <v>1</v>
      </c>
      <c r="N324" s="219" t="s">
        <v>42</v>
      </c>
      <c r="O324" s="91"/>
      <c r="P324" s="220">
        <f>O324*H324</f>
        <v>0</v>
      </c>
      <c r="Q324" s="220">
        <v>0.00029999999999999997</v>
      </c>
      <c r="R324" s="220">
        <f>Q324*H324</f>
        <v>0.0060269999999999994</v>
      </c>
      <c r="S324" s="220">
        <v>0</v>
      </c>
      <c r="T324" s="221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22" t="s">
        <v>220</v>
      </c>
      <c r="AT324" s="222" t="s">
        <v>133</v>
      </c>
      <c r="AU324" s="222" t="s">
        <v>84</v>
      </c>
      <c r="AY324" s="17" t="s">
        <v>131</v>
      </c>
      <c r="BE324" s="223">
        <f>IF(N324="základní",J324,0)</f>
        <v>0</v>
      </c>
      <c r="BF324" s="223">
        <f>IF(N324="snížená",J324,0)</f>
        <v>0</v>
      </c>
      <c r="BG324" s="223">
        <f>IF(N324="zákl. přenesená",J324,0)</f>
        <v>0</v>
      </c>
      <c r="BH324" s="223">
        <f>IF(N324="sníž. přenesená",J324,0)</f>
        <v>0</v>
      </c>
      <c r="BI324" s="223">
        <f>IF(N324="nulová",J324,0)</f>
        <v>0</v>
      </c>
      <c r="BJ324" s="17" t="s">
        <v>82</v>
      </c>
      <c r="BK324" s="223">
        <f>ROUND(I324*H324,2)</f>
        <v>0</v>
      </c>
      <c r="BL324" s="17" t="s">
        <v>220</v>
      </c>
      <c r="BM324" s="222" t="s">
        <v>603</v>
      </c>
    </row>
    <row r="325" s="13" customFormat="1">
      <c r="A325" s="13"/>
      <c r="B325" s="224"/>
      <c r="C325" s="225"/>
      <c r="D325" s="226" t="s">
        <v>140</v>
      </c>
      <c r="E325" s="227" t="s">
        <v>1</v>
      </c>
      <c r="F325" s="228" t="s">
        <v>238</v>
      </c>
      <c r="G325" s="225"/>
      <c r="H325" s="229">
        <v>8.9299999999999997</v>
      </c>
      <c r="I325" s="230"/>
      <c r="J325" s="225"/>
      <c r="K325" s="225"/>
      <c r="L325" s="231"/>
      <c r="M325" s="232"/>
      <c r="N325" s="233"/>
      <c r="O325" s="233"/>
      <c r="P325" s="233"/>
      <c r="Q325" s="233"/>
      <c r="R325" s="233"/>
      <c r="S325" s="233"/>
      <c r="T325" s="234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35" t="s">
        <v>140</v>
      </c>
      <c r="AU325" s="235" t="s">
        <v>84</v>
      </c>
      <c r="AV325" s="13" t="s">
        <v>84</v>
      </c>
      <c r="AW325" s="13" t="s">
        <v>34</v>
      </c>
      <c r="AX325" s="13" t="s">
        <v>77</v>
      </c>
      <c r="AY325" s="235" t="s">
        <v>131</v>
      </c>
    </row>
    <row r="326" s="13" customFormat="1">
      <c r="A326" s="13"/>
      <c r="B326" s="224"/>
      <c r="C326" s="225"/>
      <c r="D326" s="226" t="s">
        <v>140</v>
      </c>
      <c r="E326" s="227" t="s">
        <v>1</v>
      </c>
      <c r="F326" s="228" t="s">
        <v>239</v>
      </c>
      <c r="G326" s="225"/>
      <c r="H326" s="229">
        <v>8.4600000000000009</v>
      </c>
      <c r="I326" s="230"/>
      <c r="J326" s="225"/>
      <c r="K326" s="225"/>
      <c r="L326" s="231"/>
      <c r="M326" s="232"/>
      <c r="N326" s="233"/>
      <c r="O326" s="233"/>
      <c r="P326" s="233"/>
      <c r="Q326" s="233"/>
      <c r="R326" s="233"/>
      <c r="S326" s="233"/>
      <c r="T326" s="234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35" t="s">
        <v>140</v>
      </c>
      <c r="AU326" s="235" t="s">
        <v>84</v>
      </c>
      <c r="AV326" s="13" t="s">
        <v>84</v>
      </c>
      <c r="AW326" s="13" t="s">
        <v>34</v>
      </c>
      <c r="AX326" s="13" t="s">
        <v>77</v>
      </c>
      <c r="AY326" s="235" t="s">
        <v>131</v>
      </c>
    </row>
    <row r="327" s="13" customFormat="1">
      <c r="A327" s="13"/>
      <c r="B327" s="224"/>
      <c r="C327" s="225"/>
      <c r="D327" s="226" t="s">
        <v>140</v>
      </c>
      <c r="E327" s="227" t="s">
        <v>1</v>
      </c>
      <c r="F327" s="228" t="s">
        <v>185</v>
      </c>
      <c r="G327" s="225"/>
      <c r="H327" s="229">
        <v>2.7000000000000002</v>
      </c>
      <c r="I327" s="230"/>
      <c r="J327" s="225"/>
      <c r="K327" s="225"/>
      <c r="L327" s="231"/>
      <c r="M327" s="232"/>
      <c r="N327" s="233"/>
      <c r="O327" s="233"/>
      <c r="P327" s="233"/>
      <c r="Q327" s="233"/>
      <c r="R327" s="233"/>
      <c r="S327" s="233"/>
      <c r="T327" s="234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35" t="s">
        <v>140</v>
      </c>
      <c r="AU327" s="235" t="s">
        <v>84</v>
      </c>
      <c r="AV327" s="13" t="s">
        <v>84</v>
      </c>
      <c r="AW327" s="13" t="s">
        <v>34</v>
      </c>
      <c r="AX327" s="13" t="s">
        <v>77</v>
      </c>
      <c r="AY327" s="235" t="s">
        <v>131</v>
      </c>
    </row>
    <row r="328" s="14" customFormat="1">
      <c r="A328" s="14"/>
      <c r="B328" s="236"/>
      <c r="C328" s="237"/>
      <c r="D328" s="226" t="s">
        <v>140</v>
      </c>
      <c r="E328" s="238" t="s">
        <v>1</v>
      </c>
      <c r="F328" s="239" t="s">
        <v>143</v>
      </c>
      <c r="G328" s="237"/>
      <c r="H328" s="240">
        <v>20.09</v>
      </c>
      <c r="I328" s="241"/>
      <c r="J328" s="237"/>
      <c r="K328" s="237"/>
      <c r="L328" s="242"/>
      <c r="M328" s="243"/>
      <c r="N328" s="244"/>
      <c r="O328" s="244"/>
      <c r="P328" s="244"/>
      <c r="Q328" s="244"/>
      <c r="R328" s="244"/>
      <c r="S328" s="244"/>
      <c r="T328" s="245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46" t="s">
        <v>140</v>
      </c>
      <c r="AU328" s="246" t="s">
        <v>84</v>
      </c>
      <c r="AV328" s="14" t="s">
        <v>138</v>
      </c>
      <c r="AW328" s="14" t="s">
        <v>34</v>
      </c>
      <c r="AX328" s="14" t="s">
        <v>82</v>
      </c>
      <c r="AY328" s="246" t="s">
        <v>131</v>
      </c>
    </row>
    <row r="329" s="2" customFormat="1" ht="24.15" customHeight="1">
      <c r="A329" s="38"/>
      <c r="B329" s="39"/>
      <c r="C329" s="211" t="s">
        <v>604</v>
      </c>
      <c r="D329" s="211" t="s">
        <v>133</v>
      </c>
      <c r="E329" s="212" t="s">
        <v>605</v>
      </c>
      <c r="F329" s="213" t="s">
        <v>606</v>
      </c>
      <c r="G329" s="214" t="s">
        <v>183</v>
      </c>
      <c r="H329" s="215">
        <v>20.09</v>
      </c>
      <c r="I329" s="216"/>
      <c r="J329" s="217">
        <f>ROUND(I329*H329,2)</f>
        <v>0</v>
      </c>
      <c r="K329" s="213" t="s">
        <v>137</v>
      </c>
      <c r="L329" s="44"/>
      <c r="M329" s="218" t="s">
        <v>1</v>
      </c>
      <c r="N329" s="219" t="s">
        <v>42</v>
      </c>
      <c r="O329" s="91"/>
      <c r="P329" s="220">
        <f>O329*H329</f>
        <v>0</v>
      </c>
      <c r="Q329" s="220">
        <v>0</v>
      </c>
      <c r="R329" s="220">
        <f>Q329*H329</f>
        <v>0</v>
      </c>
      <c r="S329" s="220">
        <v>0</v>
      </c>
      <c r="T329" s="221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22" t="s">
        <v>220</v>
      </c>
      <c r="AT329" s="222" t="s">
        <v>133</v>
      </c>
      <c r="AU329" s="222" t="s">
        <v>84</v>
      </c>
      <c r="AY329" s="17" t="s">
        <v>131</v>
      </c>
      <c r="BE329" s="223">
        <f>IF(N329="základní",J329,0)</f>
        <v>0</v>
      </c>
      <c r="BF329" s="223">
        <f>IF(N329="snížená",J329,0)</f>
        <v>0</v>
      </c>
      <c r="BG329" s="223">
        <f>IF(N329="zákl. přenesená",J329,0)</f>
        <v>0</v>
      </c>
      <c r="BH329" s="223">
        <f>IF(N329="sníž. přenesená",J329,0)</f>
        <v>0</v>
      </c>
      <c r="BI329" s="223">
        <f>IF(N329="nulová",J329,0)</f>
        <v>0</v>
      </c>
      <c r="BJ329" s="17" t="s">
        <v>82</v>
      </c>
      <c r="BK329" s="223">
        <f>ROUND(I329*H329,2)</f>
        <v>0</v>
      </c>
      <c r="BL329" s="17" t="s">
        <v>220</v>
      </c>
      <c r="BM329" s="222" t="s">
        <v>607</v>
      </c>
    </row>
    <row r="330" s="13" customFormat="1">
      <c r="A330" s="13"/>
      <c r="B330" s="224"/>
      <c r="C330" s="225"/>
      <c r="D330" s="226" t="s">
        <v>140</v>
      </c>
      <c r="E330" s="227" t="s">
        <v>1</v>
      </c>
      <c r="F330" s="228" t="s">
        <v>238</v>
      </c>
      <c r="G330" s="225"/>
      <c r="H330" s="229">
        <v>8.9299999999999997</v>
      </c>
      <c r="I330" s="230"/>
      <c r="J330" s="225"/>
      <c r="K330" s="225"/>
      <c r="L330" s="231"/>
      <c r="M330" s="232"/>
      <c r="N330" s="233"/>
      <c r="O330" s="233"/>
      <c r="P330" s="233"/>
      <c r="Q330" s="233"/>
      <c r="R330" s="233"/>
      <c r="S330" s="233"/>
      <c r="T330" s="234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35" t="s">
        <v>140</v>
      </c>
      <c r="AU330" s="235" t="s">
        <v>84</v>
      </c>
      <c r="AV330" s="13" t="s">
        <v>84</v>
      </c>
      <c r="AW330" s="13" t="s">
        <v>34</v>
      </c>
      <c r="AX330" s="13" t="s">
        <v>77</v>
      </c>
      <c r="AY330" s="235" t="s">
        <v>131</v>
      </c>
    </row>
    <row r="331" s="13" customFormat="1">
      <c r="A331" s="13"/>
      <c r="B331" s="224"/>
      <c r="C331" s="225"/>
      <c r="D331" s="226" t="s">
        <v>140</v>
      </c>
      <c r="E331" s="227" t="s">
        <v>1</v>
      </c>
      <c r="F331" s="228" t="s">
        <v>239</v>
      </c>
      <c r="G331" s="225"/>
      <c r="H331" s="229">
        <v>8.4600000000000009</v>
      </c>
      <c r="I331" s="230"/>
      <c r="J331" s="225"/>
      <c r="K331" s="225"/>
      <c r="L331" s="231"/>
      <c r="M331" s="232"/>
      <c r="N331" s="233"/>
      <c r="O331" s="233"/>
      <c r="P331" s="233"/>
      <c r="Q331" s="233"/>
      <c r="R331" s="233"/>
      <c r="S331" s="233"/>
      <c r="T331" s="234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35" t="s">
        <v>140</v>
      </c>
      <c r="AU331" s="235" t="s">
        <v>84</v>
      </c>
      <c r="AV331" s="13" t="s">
        <v>84</v>
      </c>
      <c r="AW331" s="13" t="s">
        <v>34</v>
      </c>
      <c r="AX331" s="13" t="s">
        <v>77</v>
      </c>
      <c r="AY331" s="235" t="s">
        <v>131</v>
      </c>
    </row>
    <row r="332" s="13" customFormat="1">
      <c r="A332" s="13"/>
      <c r="B332" s="224"/>
      <c r="C332" s="225"/>
      <c r="D332" s="226" t="s">
        <v>140</v>
      </c>
      <c r="E332" s="227" t="s">
        <v>1</v>
      </c>
      <c r="F332" s="228" t="s">
        <v>185</v>
      </c>
      <c r="G332" s="225"/>
      <c r="H332" s="229">
        <v>2.7000000000000002</v>
      </c>
      <c r="I332" s="230"/>
      <c r="J332" s="225"/>
      <c r="K332" s="225"/>
      <c r="L332" s="231"/>
      <c r="M332" s="232"/>
      <c r="N332" s="233"/>
      <c r="O332" s="233"/>
      <c r="P332" s="233"/>
      <c r="Q332" s="233"/>
      <c r="R332" s="233"/>
      <c r="S332" s="233"/>
      <c r="T332" s="234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35" t="s">
        <v>140</v>
      </c>
      <c r="AU332" s="235" t="s">
        <v>84</v>
      </c>
      <c r="AV332" s="13" t="s">
        <v>84</v>
      </c>
      <c r="AW332" s="13" t="s">
        <v>34</v>
      </c>
      <c r="AX332" s="13" t="s">
        <v>77</v>
      </c>
      <c r="AY332" s="235" t="s">
        <v>131</v>
      </c>
    </row>
    <row r="333" s="14" customFormat="1">
      <c r="A333" s="14"/>
      <c r="B333" s="236"/>
      <c r="C333" s="237"/>
      <c r="D333" s="226" t="s">
        <v>140</v>
      </c>
      <c r="E333" s="238" t="s">
        <v>1</v>
      </c>
      <c r="F333" s="239" t="s">
        <v>143</v>
      </c>
      <c r="G333" s="237"/>
      <c r="H333" s="240">
        <v>20.09</v>
      </c>
      <c r="I333" s="241"/>
      <c r="J333" s="237"/>
      <c r="K333" s="237"/>
      <c r="L333" s="242"/>
      <c r="M333" s="243"/>
      <c r="N333" s="244"/>
      <c r="O333" s="244"/>
      <c r="P333" s="244"/>
      <c r="Q333" s="244"/>
      <c r="R333" s="244"/>
      <c r="S333" s="244"/>
      <c r="T333" s="245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46" t="s">
        <v>140</v>
      </c>
      <c r="AU333" s="246" t="s">
        <v>84</v>
      </c>
      <c r="AV333" s="14" t="s">
        <v>138</v>
      </c>
      <c r="AW333" s="14" t="s">
        <v>34</v>
      </c>
      <c r="AX333" s="14" t="s">
        <v>82</v>
      </c>
      <c r="AY333" s="246" t="s">
        <v>131</v>
      </c>
    </row>
    <row r="334" s="2" customFormat="1" ht="24.15" customHeight="1">
      <c r="A334" s="38"/>
      <c r="B334" s="39"/>
      <c r="C334" s="211" t="s">
        <v>608</v>
      </c>
      <c r="D334" s="211" t="s">
        <v>133</v>
      </c>
      <c r="E334" s="212" t="s">
        <v>609</v>
      </c>
      <c r="F334" s="213" t="s">
        <v>610</v>
      </c>
      <c r="G334" s="214" t="s">
        <v>183</v>
      </c>
      <c r="H334" s="215">
        <v>20.09</v>
      </c>
      <c r="I334" s="216"/>
      <c r="J334" s="217">
        <f>ROUND(I334*H334,2)</f>
        <v>0</v>
      </c>
      <c r="K334" s="213" t="s">
        <v>137</v>
      </c>
      <c r="L334" s="44"/>
      <c r="M334" s="218" t="s">
        <v>1</v>
      </c>
      <c r="N334" s="219" t="s">
        <v>42</v>
      </c>
      <c r="O334" s="91"/>
      <c r="P334" s="220">
        <f>O334*H334</f>
        <v>0</v>
      </c>
      <c r="Q334" s="220">
        <v>0</v>
      </c>
      <c r="R334" s="220">
        <f>Q334*H334</f>
        <v>0</v>
      </c>
      <c r="S334" s="220">
        <v>0</v>
      </c>
      <c r="T334" s="221">
        <f>S334*H334</f>
        <v>0</v>
      </c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222" t="s">
        <v>220</v>
      </c>
      <c r="AT334" s="222" t="s">
        <v>133</v>
      </c>
      <c r="AU334" s="222" t="s">
        <v>84</v>
      </c>
      <c r="AY334" s="17" t="s">
        <v>131</v>
      </c>
      <c r="BE334" s="223">
        <f>IF(N334="základní",J334,0)</f>
        <v>0</v>
      </c>
      <c r="BF334" s="223">
        <f>IF(N334="snížená",J334,0)</f>
        <v>0</v>
      </c>
      <c r="BG334" s="223">
        <f>IF(N334="zákl. přenesená",J334,0)</f>
        <v>0</v>
      </c>
      <c r="BH334" s="223">
        <f>IF(N334="sníž. přenesená",J334,0)</f>
        <v>0</v>
      </c>
      <c r="BI334" s="223">
        <f>IF(N334="nulová",J334,0)</f>
        <v>0</v>
      </c>
      <c r="BJ334" s="17" t="s">
        <v>82</v>
      </c>
      <c r="BK334" s="223">
        <f>ROUND(I334*H334,2)</f>
        <v>0</v>
      </c>
      <c r="BL334" s="17" t="s">
        <v>220</v>
      </c>
      <c r="BM334" s="222" t="s">
        <v>611</v>
      </c>
    </row>
    <row r="335" s="13" customFormat="1">
      <c r="A335" s="13"/>
      <c r="B335" s="224"/>
      <c r="C335" s="225"/>
      <c r="D335" s="226" t="s">
        <v>140</v>
      </c>
      <c r="E335" s="227" t="s">
        <v>1</v>
      </c>
      <c r="F335" s="228" t="s">
        <v>238</v>
      </c>
      <c r="G335" s="225"/>
      <c r="H335" s="229">
        <v>8.9299999999999997</v>
      </c>
      <c r="I335" s="230"/>
      <c r="J335" s="225"/>
      <c r="K335" s="225"/>
      <c r="L335" s="231"/>
      <c r="M335" s="232"/>
      <c r="N335" s="233"/>
      <c r="O335" s="233"/>
      <c r="P335" s="233"/>
      <c r="Q335" s="233"/>
      <c r="R335" s="233"/>
      <c r="S335" s="233"/>
      <c r="T335" s="234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35" t="s">
        <v>140</v>
      </c>
      <c r="AU335" s="235" t="s">
        <v>84</v>
      </c>
      <c r="AV335" s="13" t="s">
        <v>84</v>
      </c>
      <c r="AW335" s="13" t="s">
        <v>34</v>
      </c>
      <c r="AX335" s="13" t="s">
        <v>77</v>
      </c>
      <c r="AY335" s="235" t="s">
        <v>131</v>
      </c>
    </row>
    <row r="336" s="13" customFormat="1">
      <c r="A336" s="13"/>
      <c r="B336" s="224"/>
      <c r="C336" s="225"/>
      <c r="D336" s="226" t="s">
        <v>140</v>
      </c>
      <c r="E336" s="227" t="s">
        <v>1</v>
      </c>
      <c r="F336" s="228" t="s">
        <v>239</v>
      </c>
      <c r="G336" s="225"/>
      <c r="H336" s="229">
        <v>8.4600000000000009</v>
      </c>
      <c r="I336" s="230"/>
      <c r="J336" s="225"/>
      <c r="K336" s="225"/>
      <c r="L336" s="231"/>
      <c r="M336" s="232"/>
      <c r="N336" s="233"/>
      <c r="O336" s="233"/>
      <c r="P336" s="233"/>
      <c r="Q336" s="233"/>
      <c r="R336" s="233"/>
      <c r="S336" s="233"/>
      <c r="T336" s="234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35" t="s">
        <v>140</v>
      </c>
      <c r="AU336" s="235" t="s">
        <v>84</v>
      </c>
      <c r="AV336" s="13" t="s">
        <v>84</v>
      </c>
      <c r="AW336" s="13" t="s">
        <v>34</v>
      </c>
      <c r="AX336" s="13" t="s">
        <v>77</v>
      </c>
      <c r="AY336" s="235" t="s">
        <v>131</v>
      </c>
    </row>
    <row r="337" s="13" customFormat="1">
      <c r="A337" s="13"/>
      <c r="B337" s="224"/>
      <c r="C337" s="225"/>
      <c r="D337" s="226" t="s">
        <v>140</v>
      </c>
      <c r="E337" s="227" t="s">
        <v>1</v>
      </c>
      <c r="F337" s="228" t="s">
        <v>185</v>
      </c>
      <c r="G337" s="225"/>
      <c r="H337" s="229">
        <v>2.7000000000000002</v>
      </c>
      <c r="I337" s="230"/>
      <c r="J337" s="225"/>
      <c r="K337" s="225"/>
      <c r="L337" s="231"/>
      <c r="M337" s="232"/>
      <c r="N337" s="233"/>
      <c r="O337" s="233"/>
      <c r="P337" s="233"/>
      <c r="Q337" s="233"/>
      <c r="R337" s="233"/>
      <c r="S337" s="233"/>
      <c r="T337" s="234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35" t="s">
        <v>140</v>
      </c>
      <c r="AU337" s="235" t="s">
        <v>84</v>
      </c>
      <c r="AV337" s="13" t="s">
        <v>84</v>
      </c>
      <c r="AW337" s="13" t="s">
        <v>34</v>
      </c>
      <c r="AX337" s="13" t="s">
        <v>77</v>
      </c>
      <c r="AY337" s="235" t="s">
        <v>131</v>
      </c>
    </row>
    <row r="338" s="14" customFormat="1">
      <c r="A338" s="14"/>
      <c r="B338" s="236"/>
      <c r="C338" s="237"/>
      <c r="D338" s="226" t="s">
        <v>140</v>
      </c>
      <c r="E338" s="238" t="s">
        <v>1</v>
      </c>
      <c r="F338" s="239" t="s">
        <v>143</v>
      </c>
      <c r="G338" s="237"/>
      <c r="H338" s="240">
        <v>20.09</v>
      </c>
      <c r="I338" s="241"/>
      <c r="J338" s="237"/>
      <c r="K338" s="237"/>
      <c r="L338" s="242"/>
      <c r="M338" s="243"/>
      <c r="N338" s="244"/>
      <c r="O338" s="244"/>
      <c r="P338" s="244"/>
      <c r="Q338" s="244"/>
      <c r="R338" s="244"/>
      <c r="S338" s="244"/>
      <c r="T338" s="245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46" t="s">
        <v>140</v>
      </c>
      <c r="AU338" s="246" t="s">
        <v>84</v>
      </c>
      <c r="AV338" s="14" t="s">
        <v>138</v>
      </c>
      <c r="AW338" s="14" t="s">
        <v>34</v>
      </c>
      <c r="AX338" s="14" t="s">
        <v>82</v>
      </c>
      <c r="AY338" s="246" t="s">
        <v>131</v>
      </c>
    </row>
    <row r="339" s="2" customFormat="1" ht="24.15" customHeight="1">
      <c r="A339" s="38"/>
      <c r="B339" s="39"/>
      <c r="C339" s="211" t="s">
        <v>612</v>
      </c>
      <c r="D339" s="211" t="s">
        <v>133</v>
      </c>
      <c r="E339" s="212" t="s">
        <v>613</v>
      </c>
      <c r="F339" s="213" t="s">
        <v>614</v>
      </c>
      <c r="G339" s="214" t="s">
        <v>183</v>
      </c>
      <c r="H339" s="215">
        <v>20.09</v>
      </c>
      <c r="I339" s="216"/>
      <c r="J339" s="217">
        <f>ROUND(I339*H339,2)</f>
        <v>0</v>
      </c>
      <c r="K339" s="213" t="s">
        <v>137</v>
      </c>
      <c r="L339" s="44"/>
      <c r="M339" s="218" t="s">
        <v>1</v>
      </c>
      <c r="N339" s="219" t="s">
        <v>42</v>
      </c>
      <c r="O339" s="91"/>
      <c r="P339" s="220">
        <f>O339*H339</f>
        <v>0</v>
      </c>
      <c r="Q339" s="220">
        <v>0.0075799999999999999</v>
      </c>
      <c r="R339" s="220">
        <f>Q339*H339</f>
        <v>0.15228220000000001</v>
      </c>
      <c r="S339" s="220">
        <v>0</v>
      </c>
      <c r="T339" s="221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222" t="s">
        <v>220</v>
      </c>
      <c r="AT339" s="222" t="s">
        <v>133</v>
      </c>
      <c r="AU339" s="222" t="s">
        <v>84</v>
      </c>
      <c r="AY339" s="17" t="s">
        <v>131</v>
      </c>
      <c r="BE339" s="223">
        <f>IF(N339="základní",J339,0)</f>
        <v>0</v>
      </c>
      <c r="BF339" s="223">
        <f>IF(N339="snížená",J339,0)</f>
        <v>0</v>
      </c>
      <c r="BG339" s="223">
        <f>IF(N339="zákl. přenesená",J339,0)</f>
        <v>0</v>
      </c>
      <c r="BH339" s="223">
        <f>IF(N339="sníž. přenesená",J339,0)</f>
        <v>0</v>
      </c>
      <c r="BI339" s="223">
        <f>IF(N339="nulová",J339,0)</f>
        <v>0</v>
      </c>
      <c r="BJ339" s="17" t="s">
        <v>82</v>
      </c>
      <c r="BK339" s="223">
        <f>ROUND(I339*H339,2)</f>
        <v>0</v>
      </c>
      <c r="BL339" s="17" t="s">
        <v>220</v>
      </c>
      <c r="BM339" s="222" t="s">
        <v>615</v>
      </c>
    </row>
    <row r="340" s="13" customFormat="1">
      <c r="A340" s="13"/>
      <c r="B340" s="224"/>
      <c r="C340" s="225"/>
      <c r="D340" s="226" t="s">
        <v>140</v>
      </c>
      <c r="E340" s="227" t="s">
        <v>1</v>
      </c>
      <c r="F340" s="228" t="s">
        <v>238</v>
      </c>
      <c r="G340" s="225"/>
      <c r="H340" s="229">
        <v>8.9299999999999997</v>
      </c>
      <c r="I340" s="230"/>
      <c r="J340" s="225"/>
      <c r="K340" s="225"/>
      <c r="L340" s="231"/>
      <c r="M340" s="232"/>
      <c r="N340" s="233"/>
      <c r="O340" s="233"/>
      <c r="P340" s="233"/>
      <c r="Q340" s="233"/>
      <c r="R340" s="233"/>
      <c r="S340" s="233"/>
      <c r="T340" s="234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35" t="s">
        <v>140</v>
      </c>
      <c r="AU340" s="235" t="s">
        <v>84</v>
      </c>
      <c r="AV340" s="13" t="s">
        <v>84</v>
      </c>
      <c r="AW340" s="13" t="s">
        <v>34</v>
      </c>
      <c r="AX340" s="13" t="s">
        <v>77</v>
      </c>
      <c r="AY340" s="235" t="s">
        <v>131</v>
      </c>
    </row>
    <row r="341" s="13" customFormat="1">
      <c r="A341" s="13"/>
      <c r="B341" s="224"/>
      <c r="C341" s="225"/>
      <c r="D341" s="226" t="s">
        <v>140</v>
      </c>
      <c r="E341" s="227" t="s">
        <v>1</v>
      </c>
      <c r="F341" s="228" t="s">
        <v>239</v>
      </c>
      <c r="G341" s="225"/>
      <c r="H341" s="229">
        <v>8.4600000000000009</v>
      </c>
      <c r="I341" s="230"/>
      <c r="J341" s="225"/>
      <c r="K341" s="225"/>
      <c r="L341" s="231"/>
      <c r="M341" s="232"/>
      <c r="N341" s="233"/>
      <c r="O341" s="233"/>
      <c r="P341" s="233"/>
      <c r="Q341" s="233"/>
      <c r="R341" s="233"/>
      <c r="S341" s="233"/>
      <c r="T341" s="234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35" t="s">
        <v>140</v>
      </c>
      <c r="AU341" s="235" t="s">
        <v>84</v>
      </c>
      <c r="AV341" s="13" t="s">
        <v>84</v>
      </c>
      <c r="AW341" s="13" t="s">
        <v>34</v>
      </c>
      <c r="AX341" s="13" t="s">
        <v>77</v>
      </c>
      <c r="AY341" s="235" t="s">
        <v>131</v>
      </c>
    </row>
    <row r="342" s="13" customFormat="1">
      <c r="A342" s="13"/>
      <c r="B342" s="224"/>
      <c r="C342" s="225"/>
      <c r="D342" s="226" t="s">
        <v>140</v>
      </c>
      <c r="E342" s="227" t="s">
        <v>1</v>
      </c>
      <c r="F342" s="228" t="s">
        <v>185</v>
      </c>
      <c r="G342" s="225"/>
      <c r="H342" s="229">
        <v>2.7000000000000002</v>
      </c>
      <c r="I342" s="230"/>
      <c r="J342" s="225"/>
      <c r="K342" s="225"/>
      <c r="L342" s="231"/>
      <c r="M342" s="232"/>
      <c r="N342" s="233"/>
      <c r="O342" s="233"/>
      <c r="P342" s="233"/>
      <c r="Q342" s="233"/>
      <c r="R342" s="233"/>
      <c r="S342" s="233"/>
      <c r="T342" s="234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35" t="s">
        <v>140</v>
      </c>
      <c r="AU342" s="235" t="s">
        <v>84</v>
      </c>
      <c r="AV342" s="13" t="s">
        <v>84</v>
      </c>
      <c r="AW342" s="13" t="s">
        <v>34</v>
      </c>
      <c r="AX342" s="13" t="s">
        <v>77</v>
      </c>
      <c r="AY342" s="235" t="s">
        <v>131</v>
      </c>
    </row>
    <row r="343" s="14" customFormat="1">
      <c r="A343" s="14"/>
      <c r="B343" s="236"/>
      <c r="C343" s="237"/>
      <c r="D343" s="226" t="s">
        <v>140</v>
      </c>
      <c r="E343" s="238" t="s">
        <v>1</v>
      </c>
      <c r="F343" s="239" t="s">
        <v>143</v>
      </c>
      <c r="G343" s="237"/>
      <c r="H343" s="240">
        <v>20.09</v>
      </c>
      <c r="I343" s="241"/>
      <c r="J343" s="237"/>
      <c r="K343" s="237"/>
      <c r="L343" s="242"/>
      <c r="M343" s="243"/>
      <c r="N343" s="244"/>
      <c r="O343" s="244"/>
      <c r="P343" s="244"/>
      <c r="Q343" s="244"/>
      <c r="R343" s="244"/>
      <c r="S343" s="244"/>
      <c r="T343" s="245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46" t="s">
        <v>140</v>
      </c>
      <c r="AU343" s="246" t="s">
        <v>84</v>
      </c>
      <c r="AV343" s="14" t="s">
        <v>138</v>
      </c>
      <c r="AW343" s="14" t="s">
        <v>34</v>
      </c>
      <c r="AX343" s="14" t="s">
        <v>82</v>
      </c>
      <c r="AY343" s="246" t="s">
        <v>131</v>
      </c>
    </row>
    <row r="344" s="2" customFormat="1" ht="33" customHeight="1">
      <c r="A344" s="38"/>
      <c r="B344" s="39"/>
      <c r="C344" s="211" t="s">
        <v>616</v>
      </c>
      <c r="D344" s="211" t="s">
        <v>133</v>
      </c>
      <c r="E344" s="212" t="s">
        <v>617</v>
      </c>
      <c r="F344" s="213" t="s">
        <v>618</v>
      </c>
      <c r="G344" s="214" t="s">
        <v>183</v>
      </c>
      <c r="H344" s="215">
        <v>20.09</v>
      </c>
      <c r="I344" s="216"/>
      <c r="J344" s="217">
        <f>ROUND(I344*H344,2)</f>
        <v>0</v>
      </c>
      <c r="K344" s="213" t="s">
        <v>137</v>
      </c>
      <c r="L344" s="44"/>
      <c r="M344" s="218" t="s">
        <v>1</v>
      </c>
      <c r="N344" s="219" t="s">
        <v>42</v>
      </c>
      <c r="O344" s="91"/>
      <c r="P344" s="220">
        <f>O344*H344</f>
        <v>0</v>
      </c>
      <c r="Q344" s="220">
        <v>0.0060000000000000001</v>
      </c>
      <c r="R344" s="220">
        <f>Q344*H344</f>
        <v>0.12054000000000001</v>
      </c>
      <c r="S344" s="220">
        <v>0</v>
      </c>
      <c r="T344" s="221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22" t="s">
        <v>220</v>
      </c>
      <c r="AT344" s="222" t="s">
        <v>133</v>
      </c>
      <c r="AU344" s="222" t="s">
        <v>84</v>
      </c>
      <c r="AY344" s="17" t="s">
        <v>131</v>
      </c>
      <c r="BE344" s="223">
        <f>IF(N344="základní",J344,0)</f>
        <v>0</v>
      </c>
      <c r="BF344" s="223">
        <f>IF(N344="snížená",J344,0)</f>
        <v>0</v>
      </c>
      <c r="BG344" s="223">
        <f>IF(N344="zákl. přenesená",J344,0)</f>
        <v>0</v>
      </c>
      <c r="BH344" s="223">
        <f>IF(N344="sníž. přenesená",J344,0)</f>
        <v>0</v>
      </c>
      <c r="BI344" s="223">
        <f>IF(N344="nulová",J344,0)</f>
        <v>0</v>
      </c>
      <c r="BJ344" s="17" t="s">
        <v>82</v>
      </c>
      <c r="BK344" s="223">
        <f>ROUND(I344*H344,2)</f>
        <v>0</v>
      </c>
      <c r="BL344" s="17" t="s">
        <v>220</v>
      </c>
      <c r="BM344" s="222" t="s">
        <v>619</v>
      </c>
    </row>
    <row r="345" s="13" customFormat="1">
      <c r="A345" s="13"/>
      <c r="B345" s="224"/>
      <c r="C345" s="225"/>
      <c r="D345" s="226" t="s">
        <v>140</v>
      </c>
      <c r="E345" s="227" t="s">
        <v>1</v>
      </c>
      <c r="F345" s="228" t="s">
        <v>238</v>
      </c>
      <c r="G345" s="225"/>
      <c r="H345" s="229">
        <v>8.9299999999999997</v>
      </c>
      <c r="I345" s="230"/>
      <c r="J345" s="225"/>
      <c r="K345" s="225"/>
      <c r="L345" s="231"/>
      <c r="M345" s="232"/>
      <c r="N345" s="233"/>
      <c r="O345" s="233"/>
      <c r="P345" s="233"/>
      <c r="Q345" s="233"/>
      <c r="R345" s="233"/>
      <c r="S345" s="233"/>
      <c r="T345" s="234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35" t="s">
        <v>140</v>
      </c>
      <c r="AU345" s="235" t="s">
        <v>84</v>
      </c>
      <c r="AV345" s="13" t="s">
        <v>84</v>
      </c>
      <c r="AW345" s="13" t="s">
        <v>34</v>
      </c>
      <c r="AX345" s="13" t="s">
        <v>77</v>
      </c>
      <c r="AY345" s="235" t="s">
        <v>131</v>
      </c>
    </row>
    <row r="346" s="13" customFormat="1">
      <c r="A346" s="13"/>
      <c r="B346" s="224"/>
      <c r="C346" s="225"/>
      <c r="D346" s="226" t="s">
        <v>140</v>
      </c>
      <c r="E346" s="227" t="s">
        <v>1</v>
      </c>
      <c r="F346" s="228" t="s">
        <v>239</v>
      </c>
      <c r="G346" s="225"/>
      <c r="H346" s="229">
        <v>8.4600000000000009</v>
      </c>
      <c r="I346" s="230"/>
      <c r="J346" s="225"/>
      <c r="K346" s="225"/>
      <c r="L346" s="231"/>
      <c r="M346" s="232"/>
      <c r="N346" s="233"/>
      <c r="O346" s="233"/>
      <c r="P346" s="233"/>
      <c r="Q346" s="233"/>
      <c r="R346" s="233"/>
      <c r="S346" s="233"/>
      <c r="T346" s="234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35" t="s">
        <v>140</v>
      </c>
      <c r="AU346" s="235" t="s">
        <v>84</v>
      </c>
      <c r="AV346" s="13" t="s">
        <v>84</v>
      </c>
      <c r="AW346" s="13" t="s">
        <v>34</v>
      </c>
      <c r="AX346" s="13" t="s">
        <v>77</v>
      </c>
      <c r="AY346" s="235" t="s">
        <v>131</v>
      </c>
    </row>
    <row r="347" s="13" customFormat="1">
      <c r="A347" s="13"/>
      <c r="B347" s="224"/>
      <c r="C347" s="225"/>
      <c r="D347" s="226" t="s">
        <v>140</v>
      </c>
      <c r="E347" s="227" t="s">
        <v>1</v>
      </c>
      <c r="F347" s="228" t="s">
        <v>185</v>
      </c>
      <c r="G347" s="225"/>
      <c r="H347" s="229">
        <v>2.7000000000000002</v>
      </c>
      <c r="I347" s="230"/>
      <c r="J347" s="225"/>
      <c r="K347" s="225"/>
      <c r="L347" s="231"/>
      <c r="M347" s="232"/>
      <c r="N347" s="233"/>
      <c r="O347" s="233"/>
      <c r="P347" s="233"/>
      <c r="Q347" s="233"/>
      <c r="R347" s="233"/>
      <c r="S347" s="233"/>
      <c r="T347" s="234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35" t="s">
        <v>140</v>
      </c>
      <c r="AU347" s="235" t="s">
        <v>84</v>
      </c>
      <c r="AV347" s="13" t="s">
        <v>84</v>
      </c>
      <c r="AW347" s="13" t="s">
        <v>34</v>
      </c>
      <c r="AX347" s="13" t="s">
        <v>77</v>
      </c>
      <c r="AY347" s="235" t="s">
        <v>131</v>
      </c>
    </row>
    <row r="348" s="14" customFormat="1">
      <c r="A348" s="14"/>
      <c r="B348" s="236"/>
      <c r="C348" s="237"/>
      <c r="D348" s="226" t="s">
        <v>140</v>
      </c>
      <c r="E348" s="238" t="s">
        <v>1</v>
      </c>
      <c r="F348" s="239" t="s">
        <v>143</v>
      </c>
      <c r="G348" s="237"/>
      <c r="H348" s="240">
        <v>20.09</v>
      </c>
      <c r="I348" s="241"/>
      <c r="J348" s="237"/>
      <c r="K348" s="237"/>
      <c r="L348" s="242"/>
      <c r="M348" s="243"/>
      <c r="N348" s="244"/>
      <c r="O348" s="244"/>
      <c r="P348" s="244"/>
      <c r="Q348" s="244"/>
      <c r="R348" s="244"/>
      <c r="S348" s="244"/>
      <c r="T348" s="245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46" t="s">
        <v>140</v>
      </c>
      <c r="AU348" s="246" t="s">
        <v>84</v>
      </c>
      <c r="AV348" s="14" t="s">
        <v>138</v>
      </c>
      <c r="AW348" s="14" t="s">
        <v>34</v>
      </c>
      <c r="AX348" s="14" t="s">
        <v>82</v>
      </c>
      <c r="AY348" s="246" t="s">
        <v>131</v>
      </c>
    </row>
    <row r="349" s="2" customFormat="1" ht="33" customHeight="1">
      <c r="A349" s="38"/>
      <c r="B349" s="39"/>
      <c r="C349" s="247" t="s">
        <v>620</v>
      </c>
      <c r="D349" s="247" t="s">
        <v>167</v>
      </c>
      <c r="E349" s="248" t="s">
        <v>621</v>
      </c>
      <c r="F349" s="249" t="s">
        <v>622</v>
      </c>
      <c r="G349" s="250" t="s">
        <v>183</v>
      </c>
      <c r="H349" s="251">
        <v>22.099</v>
      </c>
      <c r="I349" s="252"/>
      <c r="J349" s="253">
        <f>ROUND(I349*H349,2)</f>
        <v>0</v>
      </c>
      <c r="K349" s="249" t="s">
        <v>137</v>
      </c>
      <c r="L349" s="254"/>
      <c r="M349" s="255" t="s">
        <v>1</v>
      </c>
      <c r="N349" s="256" t="s">
        <v>42</v>
      </c>
      <c r="O349" s="91"/>
      <c r="P349" s="220">
        <f>O349*H349</f>
        <v>0</v>
      </c>
      <c r="Q349" s="220">
        <v>0.021999999999999999</v>
      </c>
      <c r="R349" s="220">
        <f>Q349*H349</f>
        <v>0.486178</v>
      </c>
      <c r="S349" s="220">
        <v>0</v>
      </c>
      <c r="T349" s="221">
        <f>S349*H349</f>
        <v>0</v>
      </c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R349" s="222" t="s">
        <v>301</v>
      </c>
      <c r="AT349" s="222" t="s">
        <v>167</v>
      </c>
      <c r="AU349" s="222" t="s">
        <v>84</v>
      </c>
      <c r="AY349" s="17" t="s">
        <v>131</v>
      </c>
      <c r="BE349" s="223">
        <f>IF(N349="základní",J349,0)</f>
        <v>0</v>
      </c>
      <c r="BF349" s="223">
        <f>IF(N349="snížená",J349,0)</f>
        <v>0</v>
      </c>
      <c r="BG349" s="223">
        <f>IF(N349="zákl. přenesená",J349,0)</f>
        <v>0</v>
      </c>
      <c r="BH349" s="223">
        <f>IF(N349="sníž. přenesená",J349,0)</f>
        <v>0</v>
      </c>
      <c r="BI349" s="223">
        <f>IF(N349="nulová",J349,0)</f>
        <v>0</v>
      </c>
      <c r="BJ349" s="17" t="s">
        <v>82</v>
      </c>
      <c r="BK349" s="223">
        <f>ROUND(I349*H349,2)</f>
        <v>0</v>
      </c>
      <c r="BL349" s="17" t="s">
        <v>220</v>
      </c>
      <c r="BM349" s="222" t="s">
        <v>623</v>
      </c>
    </row>
    <row r="350" s="13" customFormat="1">
      <c r="A350" s="13"/>
      <c r="B350" s="224"/>
      <c r="C350" s="225"/>
      <c r="D350" s="226" t="s">
        <v>140</v>
      </c>
      <c r="E350" s="225"/>
      <c r="F350" s="228" t="s">
        <v>624</v>
      </c>
      <c r="G350" s="225"/>
      <c r="H350" s="229">
        <v>22.099</v>
      </c>
      <c r="I350" s="230"/>
      <c r="J350" s="225"/>
      <c r="K350" s="225"/>
      <c r="L350" s="231"/>
      <c r="M350" s="232"/>
      <c r="N350" s="233"/>
      <c r="O350" s="233"/>
      <c r="P350" s="233"/>
      <c r="Q350" s="233"/>
      <c r="R350" s="233"/>
      <c r="S350" s="233"/>
      <c r="T350" s="234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35" t="s">
        <v>140</v>
      </c>
      <c r="AU350" s="235" t="s">
        <v>84</v>
      </c>
      <c r="AV350" s="13" t="s">
        <v>84</v>
      </c>
      <c r="AW350" s="13" t="s">
        <v>4</v>
      </c>
      <c r="AX350" s="13" t="s">
        <v>82</v>
      </c>
      <c r="AY350" s="235" t="s">
        <v>131</v>
      </c>
    </row>
    <row r="351" s="2" customFormat="1" ht="33" customHeight="1">
      <c r="A351" s="38"/>
      <c r="B351" s="39"/>
      <c r="C351" s="211" t="s">
        <v>625</v>
      </c>
      <c r="D351" s="211" t="s">
        <v>133</v>
      </c>
      <c r="E351" s="212" t="s">
        <v>626</v>
      </c>
      <c r="F351" s="213" t="s">
        <v>627</v>
      </c>
      <c r="G351" s="214" t="s">
        <v>183</v>
      </c>
      <c r="H351" s="215">
        <v>20.09</v>
      </c>
      <c r="I351" s="216"/>
      <c r="J351" s="217">
        <f>ROUND(I351*H351,2)</f>
        <v>0</v>
      </c>
      <c r="K351" s="213" t="s">
        <v>137</v>
      </c>
      <c r="L351" s="44"/>
      <c r="M351" s="218" t="s">
        <v>1</v>
      </c>
      <c r="N351" s="219" t="s">
        <v>42</v>
      </c>
      <c r="O351" s="91"/>
      <c r="P351" s="220">
        <f>O351*H351</f>
        <v>0</v>
      </c>
      <c r="Q351" s="220">
        <v>0</v>
      </c>
      <c r="R351" s="220">
        <f>Q351*H351</f>
        <v>0</v>
      </c>
      <c r="S351" s="220">
        <v>0</v>
      </c>
      <c r="T351" s="221">
        <f>S351*H351</f>
        <v>0</v>
      </c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R351" s="222" t="s">
        <v>220</v>
      </c>
      <c r="AT351" s="222" t="s">
        <v>133</v>
      </c>
      <c r="AU351" s="222" t="s">
        <v>84</v>
      </c>
      <c r="AY351" s="17" t="s">
        <v>131</v>
      </c>
      <c r="BE351" s="223">
        <f>IF(N351="základní",J351,0)</f>
        <v>0</v>
      </c>
      <c r="BF351" s="223">
        <f>IF(N351="snížená",J351,0)</f>
        <v>0</v>
      </c>
      <c r="BG351" s="223">
        <f>IF(N351="zákl. přenesená",J351,0)</f>
        <v>0</v>
      </c>
      <c r="BH351" s="223">
        <f>IF(N351="sníž. přenesená",J351,0)</f>
        <v>0</v>
      </c>
      <c r="BI351" s="223">
        <f>IF(N351="nulová",J351,0)</f>
        <v>0</v>
      </c>
      <c r="BJ351" s="17" t="s">
        <v>82</v>
      </c>
      <c r="BK351" s="223">
        <f>ROUND(I351*H351,2)</f>
        <v>0</v>
      </c>
      <c r="BL351" s="17" t="s">
        <v>220</v>
      </c>
      <c r="BM351" s="222" t="s">
        <v>628</v>
      </c>
    </row>
    <row r="352" s="13" customFormat="1">
      <c r="A352" s="13"/>
      <c r="B352" s="224"/>
      <c r="C352" s="225"/>
      <c r="D352" s="226" t="s">
        <v>140</v>
      </c>
      <c r="E352" s="227" t="s">
        <v>1</v>
      </c>
      <c r="F352" s="228" t="s">
        <v>238</v>
      </c>
      <c r="G352" s="225"/>
      <c r="H352" s="229">
        <v>8.9299999999999997</v>
      </c>
      <c r="I352" s="230"/>
      <c r="J352" s="225"/>
      <c r="K352" s="225"/>
      <c r="L352" s="231"/>
      <c r="M352" s="232"/>
      <c r="N352" s="233"/>
      <c r="O352" s="233"/>
      <c r="P352" s="233"/>
      <c r="Q352" s="233"/>
      <c r="R352" s="233"/>
      <c r="S352" s="233"/>
      <c r="T352" s="234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35" t="s">
        <v>140</v>
      </c>
      <c r="AU352" s="235" t="s">
        <v>84</v>
      </c>
      <c r="AV352" s="13" t="s">
        <v>84</v>
      </c>
      <c r="AW352" s="13" t="s">
        <v>34</v>
      </c>
      <c r="AX352" s="13" t="s">
        <v>77</v>
      </c>
      <c r="AY352" s="235" t="s">
        <v>131</v>
      </c>
    </row>
    <row r="353" s="13" customFormat="1">
      <c r="A353" s="13"/>
      <c r="B353" s="224"/>
      <c r="C353" s="225"/>
      <c r="D353" s="226" t="s">
        <v>140</v>
      </c>
      <c r="E353" s="227" t="s">
        <v>1</v>
      </c>
      <c r="F353" s="228" t="s">
        <v>239</v>
      </c>
      <c r="G353" s="225"/>
      <c r="H353" s="229">
        <v>8.4600000000000009</v>
      </c>
      <c r="I353" s="230"/>
      <c r="J353" s="225"/>
      <c r="K353" s="225"/>
      <c r="L353" s="231"/>
      <c r="M353" s="232"/>
      <c r="N353" s="233"/>
      <c r="O353" s="233"/>
      <c r="P353" s="233"/>
      <c r="Q353" s="233"/>
      <c r="R353" s="233"/>
      <c r="S353" s="233"/>
      <c r="T353" s="234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35" t="s">
        <v>140</v>
      </c>
      <c r="AU353" s="235" t="s">
        <v>84</v>
      </c>
      <c r="AV353" s="13" t="s">
        <v>84</v>
      </c>
      <c r="AW353" s="13" t="s">
        <v>34</v>
      </c>
      <c r="AX353" s="13" t="s">
        <v>77</v>
      </c>
      <c r="AY353" s="235" t="s">
        <v>131</v>
      </c>
    </row>
    <row r="354" s="13" customFormat="1">
      <c r="A354" s="13"/>
      <c r="B354" s="224"/>
      <c r="C354" s="225"/>
      <c r="D354" s="226" t="s">
        <v>140</v>
      </c>
      <c r="E354" s="227" t="s">
        <v>1</v>
      </c>
      <c r="F354" s="228" t="s">
        <v>185</v>
      </c>
      <c r="G354" s="225"/>
      <c r="H354" s="229">
        <v>2.7000000000000002</v>
      </c>
      <c r="I354" s="230"/>
      <c r="J354" s="225"/>
      <c r="K354" s="225"/>
      <c r="L354" s="231"/>
      <c r="M354" s="232"/>
      <c r="N354" s="233"/>
      <c r="O354" s="233"/>
      <c r="P354" s="233"/>
      <c r="Q354" s="233"/>
      <c r="R354" s="233"/>
      <c r="S354" s="233"/>
      <c r="T354" s="234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35" t="s">
        <v>140</v>
      </c>
      <c r="AU354" s="235" t="s">
        <v>84</v>
      </c>
      <c r="AV354" s="13" t="s">
        <v>84</v>
      </c>
      <c r="AW354" s="13" t="s">
        <v>34</v>
      </c>
      <c r="AX354" s="13" t="s">
        <v>77</v>
      </c>
      <c r="AY354" s="235" t="s">
        <v>131</v>
      </c>
    </row>
    <row r="355" s="14" customFormat="1">
      <c r="A355" s="14"/>
      <c r="B355" s="236"/>
      <c r="C355" s="237"/>
      <c r="D355" s="226" t="s">
        <v>140</v>
      </c>
      <c r="E355" s="238" t="s">
        <v>1</v>
      </c>
      <c r="F355" s="239" t="s">
        <v>143</v>
      </c>
      <c r="G355" s="237"/>
      <c r="H355" s="240">
        <v>20.09</v>
      </c>
      <c r="I355" s="241"/>
      <c r="J355" s="237"/>
      <c r="K355" s="237"/>
      <c r="L355" s="242"/>
      <c r="M355" s="243"/>
      <c r="N355" s="244"/>
      <c r="O355" s="244"/>
      <c r="P355" s="244"/>
      <c r="Q355" s="244"/>
      <c r="R355" s="244"/>
      <c r="S355" s="244"/>
      <c r="T355" s="245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46" t="s">
        <v>140</v>
      </c>
      <c r="AU355" s="246" t="s">
        <v>84</v>
      </c>
      <c r="AV355" s="14" t="s">
        <v>138</v>
      </c>
      <c r="AW355" s="14" t="s">
        <v>34</v>
      </c>
      <c r="AX355" s="14" t="s">
        <v>82</v>
      </c>
      <c r="AY355" s="246" t="s">
        <v>131</v>
      </c>
    </row>
    <row r="356" s="2" customFormat="1" ht="24.15" customHeight="1">
      <c r="A356" s="38"/>
      <c r="B356" s="39"/>
      <c r="C356" s="211" t="s">
        <v>629</v>
      </c>
      <c r="D356" s="211" t="s">
        <v>133</v>
      </c>
      <c r="E356" s="212" t="s">
        <v>630</v>
      </c>
      <c r="F356" s="213" t="s">
        <v>631</v>
      </c>
      <c r="G356" s="214" t="s">
        <v>183</v>
      </c>
      <c r="H356" s="215">
        <v>20.09</v>
      </c>
      <c r="I356" s="216"/>
      <c r="J356" s="217">
        <f>ROUND(I356*H356,2)</f>
        <v>0</v>
      </c>
      <c r="K356" s="213" t="s">
        <v>137</v>
      </c>
      <c r="L356" s="44"/>
      <c r="M356" s="218" t="s">
        <v>1</v>
      </c>
      <c r="N356" s="219" t="s">
        <v>42</v>
      </c>
      <c r="O356" s="91"/>
      <c r="P356" s="220">
        <f>O356*H356</f>
        <v>0</v>
      </c>
      <c r="Q356" s="220">
        <v>0.0015</v>
      </c>
      <c r="R356" s="220">
        <f>Q356*H356</f>
        <v>0.030135000000000002</v>
      </c>
      <c r="S356" s="220">
        <v>0</v>
      </c>
      <c r="T356" s="221">
        <f>S356*H356</f>
        <v>0</v>
      </c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R356" s="222" t="s">
        <v>220</v>
      </c>
      <c r="AT356" s="222" t="s">
        <v>133</v>
      </c>
      <c r="AU356" s="222" t="s">
        <v>84</v>
      </c>
      <c r="AY356" s="17" t="s">
        <v>131</v>
      </c>
      <c r="BE356" s="223">
        <f>IF(N356="základní",J356,0)</f>
        <v>0</v>
      </c>
      <c r="BF356" s="223">
        <f>IF(N356="snížená",J356,0)</f>
        <v>0</v>
      </c>
      <c r="BG356" s="223">
        <f>IF(N356="zákl. přenesená",J356,0)</f>
        <v>0</v>
      </c>
      <c r="BH356" s="223">
        <f>IF(N356="sníž. přenesená",J356,0)</f>
        <v>0</v>
      </c>
      <c r="BI356" s="223">
        <f>IF(N356="nulová",J356,0)</f>
        <v>0</v>
      </c>
      <c r="BJ356" s="17" t="s">
        <v>82</v>
      </c>
      <c r="BK356" s="223">
        <f>ROUND(I356*H356,2)</f>
        <v>0</v>
      </c>
      <c r="BL356" s="17" t="s">
        <v>220</v>
      </c>
      <c r="BM356" s="222" t="s">
        <v>632</v>
      </c>
    </row>
    <row r="357" s="13" customFormat="1">
      <c r="A357" s="13"/>
      <c r="B357" s="224"/>
      <c r="C357" s="225"/>
      <c r="D357" s="226" t="s">
        <v>140</v>
      </c>
      <c r="E357" s="227" t="s">
        <v>1</v>
      </c>
      <c r="F357" s="228" t="s">
        <v>238</v>
      </c>
      <c r="G357" s="225"/>
      <c r="H357" s="229">
        <v>8.9299999999999997</v>
      </c>
      <c r="I357" s="230"/>
      <c r="J357" s="225"/>
      <c r="K357" s="225"/>
      <c r="L357" s="231"/>
      <c r="M357" s="232"/>
      <c r="N357" s="233"/>
      <c r="O357" s="233"/>
      <c r="P357" s="233"/>
      <c r="Q357" s="233"/>
      <c r="R357" s="233"/>
      <c r="S357" s="233"/>
      <c r="T357" s="234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35" t="s">
        <v>140</v>
      </c>
      <c r="AU357" s="235" t="s">
        <v>84</v>
      </c>
      <c r="AV357" s="13" t="s">
        <v>84</v>
      </c>
      <c r="AW357" s="13" t="s">
        <v>34</v>
      </c>
      <c r="AX357" s="13" t="s">
        <v>77</v>
      </c>
      <c r="AY357" s="235" t="s">
        <v>131</v>
      </c>
    </row>
    <row r="358" s="13" customFormat="1">
      <c r="A358" s="13"/>
      <c r="B358" s="224"/>
      <c r="C358" s="225"/>
      <c r="D358" s="226" t="s">
        <v>140</v>
      </c>
      <c r="E358" s="227" t="s">
        <v>1</v>
      </c>
      <c r="F358" s="228" t="s">
        <v>239</v>
      </c>
      <c r="G358" s="225"/>
      <c r="H358" s="229">
        <v>8.4600000000000009</v>
      </c>
      <c r="I358" s="230"/>
      <c r="J358" s="225"/>
      <c r="K358" s="225"/>
      <c r="L358" s="231"/>
      <c r="M358" s="232"/>
      <c r="N358" s="233"/>
      <c r="O358" s="233"/>
      <c r="P358" s="233"/>
      <c r="Q358" s="233"/>
      <c r="R358" s="233"/>
      <c r="S358" s="233"/>
      <c r="T358" s="234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35" t="s">
        <v>140</v>
      </c>
      <c r="AU358" s="235" t="s">
        <v>84</v>
      </c>
      <c r="AV358" s="13" t="s">
        <v>84</v>
      </c>
      <c r="AW358" s="13" t="s">
        <v>34</v>
      </c>
      <c r="AX358" s="13" t="s">
        <v>77</v>
      </c>
      <c r="AY358" s="235" t="s">
        <v>131</v>
      </c>
    </row>
    <row r="359" s="13" customFormat="1">
      <c r="A359" s="13"/>
      <c r="B359" s="224"/>
      <c r="C359" s="225"/>
      <c r="D359" s="226" t="s">
        <v>140</v>
      </c>
      <c r="E359" s="227" t="s">
        <v>1</v>
      </c>
      <c r="F359" s="228" t="s">
        <v>185</v>
      </c>
      <c r="G359" s="225"/>
      <c r="H359" s="229">
        <v>2.7000000000000002</v>
      </c>
      <c r="I359" s="230"/>
      <c r="J359" s="225"/>
      <c r="K359" s="225"/>
      <c r="L359" s="231"/>
      <c r="M359" s="232"/>
      <c r="N359" s="233"/>
      <c r="O359" s="233"/>
      <c r="P359" s="233"/>
      <c r="Q359" s="233"/>
      <c r="R359" s="233"/>
      <c r="S359" s="233"/>
      <c r="T359" s="234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35" t="s">
        <v>140</v>
      </c>
      <c r="AU359" s="235" t="s">
        <v>84</v>
      </c>
      <c r="AV359" s="13" t="s">
        <v>84</v>
      </c>
      <c r="AW359" s="13" t="s">
        <v>34</v>
      </c>
      <c r="AX359" s="13" t="s">
        <v>77</v>
      </c>
      <c r="AY359" s="235" t="s">
        <v>131</v>
      </c>
    </row>
    <row r="360" s="14" customFormat="1">
      <c r="A360" s="14"/>
      <c r="B360" s="236"/>
      <c r="C360" s="237"/>
      <c r="D360" s="226" t="s">
        <v>140</v>
      </c>
      <c r="E360" s="238" t="s">
        <v>1</v>
      </c>
      <c r="F360" s="239" t="s">
        <v>143</v>
      </c>
      <c r="G360" s="237"/>
      <c r="H360" s="240">
        <v>20.09</v>
      </c>
      <c r="I360" s="241"/>
      <c r="J360" s="237"/>
      <c r="K360" s="237"/>
      <c r="L360" s="242"/>
      <c r="M360" s="243"/>
      <c r="N360" s="244"/>
      <c r="O360" s="244"/>
      <c r="P360" s="244"/>
      <c r="Q360" s="244"/>
      <c r="R360" s="244"/>
      <c r="S360" s="244"/>
      <c r="T360" s="245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46" t="s">
        <v>140</v>
      </c>
      <c r="AU360" s="246" t="s">
        <v>84</v>
      </c>
      <c r="AV360" s="14" t="s">
        <v>138</v>
      </c>
      <c r="AW360" s="14" t="s">
        <v>34</v>
      </c>
      <c r="AX360" s="14" t="s">
        <v>82</v>
      </c>
      <c r="AY360" s="246" t="s">
        <v>131</v>
      </c>
    </row>
    <row r="361" s="2" customFormat="1" ht="16.5" customHeight="1">
      <c r="A361" s="38"/>
      <c r="B361" s="39"/>
      <c r="C361" s="211" t="s">
        <v>633</v>
      </c>
      <c r="D361" s="211" t="s">
        <v>133</v>
      </c>
      <c r="E361" s="212" t="s">
        <v>634</v>
      </c>
      <c r="F361" s="213" t="s">
        <v>635</v>
      </c>
      <c r="G361" s="214" t="s">
        <v>256</v>
      </c>
      <c r="H361" s="215">
        <v>45.630000000000003</v>
      </c>
      <c r="I361" s="216"/>
      <c r="J361" s="217">
        <f>ROUND(I361*H361,2)</f>
        <v>0</v>
      </c>
      <c r="K361" s="213" t="s">
        <v>137</v>
      </c>
      <c r="L361" s="44"/>
      <c r="M361" s="218" t="s">
        <v>1</v>
      </c>
      <c r="N361" s="219" t="s">
        <v>42</v>
      </c>
      <c r="O361" s="91"/>
      <c r="P361" s="220">
        <f>O361*H361</f>
        <v>0</v>
      </c>
      <c r="Q361" s="220">
        <v>0.00142</v>
      </c>
      <c r="R361" s="220">
        <f>Q361*H361</f>
        <v>0.064794600000000008</v>
      </c>
      <c r="S361" s="220">
        <v>0</v>
      </c>
      <c r="T361" s="221">
        <f>S361*H361</f>
        <v>0</v>
      </c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R361" s="222" t="s">
        <v>220</v>
      </c>
      <c r="AT361" s="222" t="s">
        <v>133</v>
      </c>
      <c r="AU361" s="222" t="s">
        <v>84</v>
      </c>
      <c r="AY361" s="17" t="s">
        <v>131</v>
      </c>
      <c r="BE361" s="223">
        <f>IF(N361="základní",J361,0)</f>
        <v>0</v>
      </c>
      <c r="BF361" s="223">
        <f>IF(N361="snížená",J361,0)</f>
        <v>0</v>
      </c>
      <c r="BG361" s="223">
        <f>IF(N361="zákl. přenesená",J361,0)</f>
        <v>0</v>
      </c>
      <c r="BH361" s="223">
        <f>IF(N361="sníž. přenesená",J361,0)</f>
        <v>0</v>
      </c>
      <c r="BI361" s="223">
        <f>IF(N361="nulová",J361,0)</f>
        <v>0</v>
      </c>
      <c r="BJ361" s="17" t="s">
        <v>82</v>
      </c>
      <c r="BK361" s="223">
        <f>ROUND(I361*H361,2)</f>
        <v>0</v>
      </c>
      <c r="BL361" s="17" t="s">
        <v>220</v>
      </c>
      <c r="BM361" s="222" t="s">
        <v>636</v>
      </c>
    </row>
    <row r="362" s="13" customFormat="1">
      <c r="A362" s="13"/>
      <c r="B362" s="224"/>
      <c r="C362" s="225"/>
      <c r="D362" s="226" t="s">
        <v>140</v>
      </c>
      <c r="E362" s="227" t="s">
        <v>1</v>
      </c>
      <c r="F362" s="228" t="s">
        <v>637</v>
      </c>
      <c r="G362" s="225"/>
      <c r="H362" s="229">
        <v>19</v>
      </c>
      <c r="I362" s="230"/>
      <c r="J362" s="225"/>
      <c r="K362" s="225"/>
      <c r="L362" s="231"/>
      <c r="M362" s="232"/>
      <c r="N362" s="233"/>
      <c r="O362" s="233"/>
      <c r="P362" s="233"/>
      <c r="Q362" s="233"/>
      <c r="R362" s="233"/>
      <c r="S362" s="233"/>
      <c r="T362" s="234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35" t="s">
        <v>140</v>
      </c>
      <c r="AU362" s="235" t="s">
        <v>84</v>
      </c>
      <c r="AV362" s="13" t="s">
        <v>84</v>
      </c>
      <c r="AW362" s="13" t="s">
        <v>34</v>
      </c>
      <c r="AX362" s="13" t="s">
        <v>77</v>
      </c>
      <c r="AY362" s="235" t="s">
        <v>131</v>
      </c>
    </row>
    <row r="363" s="13" customFormat="1">
      <c r="A363" s="13"/>
      <c r="B363" s="224"/>
      <c r="C363" s="225"/>
      <c r="D363" s="226" t="s">
        <v>140</v>
      </c>
      <c r="E363" s="227" t="s">
        <v>1</v>
      </c>
      <c r="F363" s="228" t="s">
        <v>638</v>
      </c>
      <c r="G363" s="225"/>
      <c r="H363" s="229">
        <v>19.93</v>
      </c>
      <c r="I363" s="230"/>
      <c r="J363" s="225"/>
      <c r="K363" s="225"/>
      <c r="L363" s="231"/>
      <c r="M363" s="232"/>
      <c r="N363" s="233"/>
      <c r="O363" s="233"/>
      <c r="P363" s="233"/>
      <c r="Q363" s="233"/>
      <c r="R363" s="233"/>
      <c r="S363" s="233"/>
      <c r="T363" s="234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35" t="s">
        <v>140</v>
      </c>
      <c r="AU363" s="235" t="s">
        <v>84</v>
      </c>
      <c r="AV363" s="13" t="s">
        <v>84</v>
      </c>
      <c r="AW363" s="13" t="s">
        <v>34</v>
      </c>
      <c r="AX363" s="13" t="s">
        <v>77</v>
      </c>
      <c r="AY363" s="235" t="s">
        <v>131</v>
      </c>
    </row>
    <row r="364" s="13" customFormat="1">
      <c r="A364" s="13"/>
      <c r="B364" s="224"/>
      <c r="C364" s="225"/>
      <c r="D364" s="226" t="s">
        <v>140</v>
      </c>
      <c r="E364" s="227" t="s">
        <v>1</v>
      </c>
      <c r="F364" s="228" t="s">
        <v>639</v>
      </c>
      <c r="G364" s="225"/>
      <c r="H364" s="229">
        <v>6.7000000000000002</v>
      </c>
      <c r="I364" s="230"/>
      <c r="J364" s="225"/>
      <c r="K364" s="225"/>
      <c r="L364" s="231"/>
      <c r="M364" s="232"/>
      <c r="N364" s="233"/>
      <c r="O364" s="233"/>
      <c r="P364" s="233"/>
      <c r="Q364" s="233"/>
      <c r="R364" s="233"/>
      <c r="S364" s="233"/>
      <c r="T364" s="234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35" t="s">
        <v>140</v>
      </c>
      <c r="AU364" s="235" t="s">
        <v>84</v>
      </c>
      <c r="AV364" s="13" t="s">
        <v>84</v>
      </c>
      <c r="AW364" s="13" t="s">
        <v>34</v>
      </c>
      <c r="AX364" s="13" t="s">
        <v>77</v>
      </c>
      <c r="AY364" s="235" t="s">
        <v>131</v>
      </c>
    </row>
    <row r="365" s="14" customFormat="1">
      <c r="A365" s="14"/>
      <c r="B365" s="236"/>
      <c r="C365" s="237"/>
      <c r="D365" s="226" t="s">
        <v>140</v>
      </c>
      <c r="E365" s="238" t="s">
        <v>1</v>
      </c>
      <c r="F365" s="239" t="s">
        <v>143</v>
      </c>
      <c r="G365" s="237"/>
      <c r="H365" s="240">
        <v>45.630000000000003</v>
      </c>
      <c r="I365" s="241"/>
      <c r="J365" s="237"/>
      <c r="K365" s="237"/>
      <c r="L365" s="242"/>
      <c r="M365" s="243"/>
      <c r="N365" s="244"/>
      <c r="O365" s="244"/>
      <c r="P365" s="244"/>
      <c r="Q365" s="244"/>
      <c r="R365" s="244"/>
      <c r="S365" s="244"/>
      <c r="T365" s="245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46" t="s">
        <v>140</v>
      </c>
      <c r="AU365" s="246" t="s">
        <v>84</v>
      </c>
      <c r="AV365" s="14" t="s">
        <v>138</v>
      </c>
      <c r="AW365" s="14" t="s">
        <v>34</v>
      </c>
      <c r="AX365" s="14" t="s">
        <v>82</v>
      </c>
      <c r="AY365" s="246" t="s">
        <v>131</v>
      </c>
    </row>
    <row r="366" s="2" customFormat="1" ht="24.15" customHeight="1">
      <c r="A366" s="38"/>
      <c r="B366" s="39"/>
      <c r="C366" s="211" t="s">
        <v>640</v>
      </c>
      <c r="D366" s="211" t="s">
        <v>133</v>
      </c>
      <c r="E366" s="212" t="s">
        <v>641</v>
      </c>
      <c r="F366" s="213" t="s">
        <v>642</v>
      </c>
      <c r="G366" s="214" t="s">
        <v>157</v>
      </c>
      <c r="H366" s="215">
        <v>0.85999999999999999</v>
      </c>
      <c r="I366" s="216"/>
      <c r="J366" s="217">
        <f>ROUND(I366*H366,2)</f>
        <v>0</v>
      </c>
      <c r="K366" s="213" t="s">
        <v>137</v>
      </c>
      <c r="L366" s="44"/>
      <c r="M366" s="218" t="s">
        <v>1</v>
      </c>
      <c r="N366" s="219" t="s">
        <v>42</v>
      </c>
      <c r="O366" s="91"/>
      <c r="P366" s="220">
        <f>O366*H366</f>
        <v>0</v>
      </c>
      <c r="Q366" s="220">
        <v>0</v>
      </c>
      <c r="R366" s="220">
        <f>Q366*H366</f>
        <v>0</v>
      </c>
      <c r="S366" s="220">
        <v>0</v>
      </c>
      <c r="T366" s="221">
        <f>S366*H366</f>
        <v>0</v>
      </c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R366" s="222" t="s">
        <v>220</v>
      </c>
      <c r="AT366" s="222" t="s">
        <v>133</v>
      </c>
      <c r="AU366" s="222" t="s">
        <v>84</v>
      </c>
      <c r="AY366" s="17" t="s">
        <v>131</v>
      </c>
      <c r="BE366" s="223">
        <f>IF(N366="základní",J366,0)</f>
        <v>0</v>
      </c>
      <c r="BF366" s="223">
        <f>IF(N366="snížená",J366,0)</f>
        <v>0</v>
      </c>
      <c r="BG366" s="223">
        <f>IF(N366="zákl. přenesená",J366,0)</f>
        <v>0</v>
      </c>
      <c r="BH366" s="223">
        <f>IF(N366="sníž. přenesená",J366,0)</f>
        <v>0</v>
      </c>
      <c r="BI366" s="223">
        <f>IF(N366="nulová",J366,0)</f>
        <v>0</v>
      </c>
      <c r="BJ366" s="17" t="s">
        <v>82</v>
      </c>
      <c r="BK366" s="223">
        <f>ROUND(I366*H366,2)</f>
        <v>0</v>
      </c>
      <c r="BL366" s="17" t="s">
        <v>220</v>
      </c>
      <c r="BM366" s="222" t="s">
        <v>643</v>
      </c>
    </row>
    <row r="367" s="12" customFormat="1" ht="22.8" customHeight="1">
      <c r="A367" s="12"/>
      <c r="B367" s="195"/>
      <c r="C367" s="196"/>
      <c r="D367" s="197" t="s">
        <v>76</v>
      </c>
      <c r="E367" s="209" t="s">
        <v>644</v>
      </c>
      <c r="F367" s="209" t="s">
        <v>645</v>
      </c>
      <c r="G367" s="196"/>
      <c r="H367" s="196"/>
      <c r="I367" s="199"/>
      <c r="J367" s="210">
        <f>BK367</f>
        <v>0</v>
      </c>
      <c r="K367" s="196"/>
      <c r="L367" s="201"/>
      <c r="M367" s="202"/>
      <c r="N367" s="203"/>
      <c r="O367" s="203"/>
      <c r="P367" s="204">
        <f>SUM(P368:P427)</f>
        <v>0</v>
      </c>
      <c r="Q367" s="203"/>
      <c r="R367" s="204">
        <f>SUM(R368:R427)</f>
        <v>3.0199084799999998</v>
      </c>
      <c r="S367" s="203"/>
      <c r="T367" s="205">
        <f>SUM(T368:T427)</f>
        <v>0</v>
      </c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R367" s="206" t="s">
        <v>84</v>
      </c>
      <c r="AT367" s="207" t="s">
        <v>76</v>
      </c>
      <c r="AU367" s="207" t="s">
        <v>82</v>
      </c>
      <c r="AY367" s="206" t="s">
        <v>131</v>
      </c>
      <c r="BK367" s="208">
        <f>SUM(BK368:BK427)</f>
        <v>0</v>
      </c>
    </row>
    <row r="368" s="2" customFormat="1" ht="16.5" customHeight="1">
      <c r="A368" s="38"/>
      <c r="B368" s="39"/>
      <c r="C368" s="211" t="s">
        <v>646</v>
      </c>
      <c r="D368" s="211" t="s">
        <v>133</v>
      </c>
      <c r="E368" s="212" t="s">
        <v>647</v>
      </c>
      <c r="F368" s="213" t="s">
        <v>648</v>
      </c>
      <c r="G368" s="214" t="s">
        <v>183</v>
      </c>
      <c r="H368" s="215">
        <v>82.427000000000007</v>
      </c>
      <c r="I368" s="216"/>
      <c r="J368" s="217">
        <f>ROUND(I368*H368,2)</f>
        <v>0</v>
      </c>
      <c r="K368" s="213" t="s">
        <v>137</v>
      </c>
      <c r="L368" s="44"/>
      <c r="M368" s="218" t="s">
        <v>1</v>
      </c>
      <c r="N368" s="219" t="s">
        <v>42</v>
      </c>
      <c r="O368" s="91"/>
      <c r="P368" s="220">
        <f>O368*H368</f>
        <v>0</v>
      </c>
      <c r="Q368" s="220">
        <v>0</v>
      </c>
      <c r="R368" s="220">
        <f>Q368*H368</f>
        <v>0</v>
      </c>
      <c r="S368" s="220">
        <v>0</v>
      </c>
      <c r="T368" s="221">
        <f>S368*H368</f>
        <v>0</v>
      </c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R368" s="222" t="s">
        <v>220</v>
      </c>
      <c r="AT368" s="222" t="s">
        <v>133</v>
      </c>
      <c r="AU368" s="222" t="s">
        <v>84</v>
      </c>
      <c r="AY368" s="17" t="s">
        <v>131</v>
      </c>
      <c r="BE368" s="223">
        <f>IF(N368="základní",J368,0)</f>
        <v>0</v>
      </c>
      <c r="BF368" s="223">
        <f>IF(N368="snížená",J368,0)</f>
        <v>0</v>
      </c>
      <c r="BG368" s="223">
        <f>IF(N368="zákl. přenesená",J368,0)</f>
        <v>0</v>
      </c>
      <c r="BH368" s="223">
        <f>IF(N368="sníž. přenesená",J368,0)</f>
        <v>0</v>
      </c>
      <c r="BI368" s="223">
        <f>IF(N368="nulová",J368,0)</f>
        <v>0</v>
      </c>
      <c r="BJ368" s="17" t="s">
        <v>82</v>
      </c>
      <c r="BK368" s="223">
        <f>ROUND(I368*H368,2)</f>
        <v>0</v>
      </c>
      <c r="BL368" s="17" t="s">
        <v>220</v>
      </c>
      <c r="BM368" s="222" t="s">
        <v>649</v>
      </c>
    </row>
    <row r="369" s="13" customFormat="1">
      <c r="A369" s="13"/>
      <c r="B369" s="224"/>
      <c r="C369" s="225"/>
      <c r="D369" s="226" t="s">
        <v>140</v>
      </c>
      <c r="E369" s="227" t="s">
        <v>1</v>
      </c>
      <c r="F369" s="228" t="s">
        <v>190</v>
      </c>
      <c r="G369" s="225"/>
      <c r="H369" s="229">
        <v>33.595999999999997</v>
      </c>
      <c r="I369" s="230"/>
      <c r="J369" s="225"/>
      <c r="K369" s="225"/>
      <c r="L369" s="231"/>
      <c r="M369" s="232"/>
      <c r="N369" s="233"/>
      <c r="O369" s="233"/>
      <c r="P369" s="233"/>
      <c r="Q369" s="233"/>
      <c r="R369" s="233"/>
      <c r="S369" s="233"/>
      <c r="T369" s="234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35" t="s">
        <v>140</v>
      </c>
      <c r="AU369" s="235" t="s">
        <v>84</v>
      </c>
      <c r="AV369" s="13" t="s">
        <v>84</v>
      </c>
      <c r="AW369" s="13" t="s">
        <v>34</v>
      </c>
      <c r="AX369" s="13" t="s">
        <v>77</v>
      </c>
      <c r="AY369" s="235" t="s">
        <v>131</v>
      </c>
    </row>
    <row r="370" s="13" customFormat="1">
      <c r="A370" s="13"/>
      <c r="B370" s="224"/>
      <c r="C370" s="225"/>
      <c r="D370" s="226" t="s">
        <v>140</v>
      </c>
      <c r="E370" s="227" t="s">
        <v>1</v>
      </c>
      <c r="F370" s="228" t="s">
        <v>191</v>
      </c>
      <c r="G370" s="225"/>
      <c r="H370" s="229">
        <v>35.942999999999998</v>
      </c>
      <c r="I370" s="230"/>
      <c r="J370" s="225"/>
      <c r="K370" s="225"/>
      <c r="L370" s="231"/>
      <c r="M370" s="232"/>
      <c r="N370" s="233"/>
      <c r="O370" s="233"/>
      <c r="P370" s="233"/>
      <c r="Q370" s="233"/>
      <c r="R370" s="233"/>
      <c r="S370" s="233"/>
      <c r="T370" s="234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35" t="s">
        <v>140</v>
      </c>
      <c r="AU370" s="235" t="s">
        <v>84</v>
      </c>
      <c r="AV370" s="13" t="s">
        <v>84</v>
      </c>
      <c r="AW370" s="13" t="s">
        <v>34</v>
      </c>
      <c r="AX370" s="13" t="s">
        <v>77</v>
      </c>
      <c r="AY370" s="235" t="s">
        <v>131</v>
      </c>
    </row>
    <row r="371" s="13" customFormat="1">
      <c r="A371" s="13"/>
      <c r="B371" s="224"/>
      <c r="C371" s="225"/>
      <c r="D371" s="226" t="s">
        <v>140</v>
      </c>
      <c r="E371" s="227" t="s">
        <v>1</v>
      </c>
      <c r="F371" s="228" t="s">
        <v>192</v>
      </c>
      <c r="G371" s="225"/>
      <c r="H371" s="229">
        <v>12.888</v>
      </c>
      <c r="I371" s="230"/>
      <c r="J371" s="225"/>
      <c r="K371" s="225"/>
      <c r="L371" s="231"/>
      <c r="M371" s="232"/>
      <c r="N371" s="233"/>
      <c r="O371" s="233"/>
      <c r="P371" s="233"/>
      <c r="Q371" s="233"/>
      <c r="R371" s="233"/>
      <c r="S371" s="233"/>
      <c r="T371" s="234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35" t="s">
        <v>140</v>
      </c>
      <c r="AU371" s="235" t="s">
        <v>84</v>
      </c>
      <c r="AV371" s="13" t="s">
        <v>84</v>
      </c>
      <c r="AW371" s="13" t="s">
        <v>34</v>
      </c>
      <c r="AX371" s="13" t="s">
        <v>77</v>
      </c>
      <c r="AY371" s="235" t="s">
        <v>131</v>
      </c>
    </row>
    <row r="372" s="14" customFormat="1">
      <c r="A372" s="14"/>
      <c r="B372" s="236"/>
      <c r="C372" s="237"/>
      <c r="D372" s="226" t="s">
        <v>140</v>
      </c>
      <c r="E372" s="238" t="s">
        <v>1</v>
      </c>
      <c r="F372" s="239" t="s">
        <v>143</v>
      </c>
      <c r="G372" s="237"/>
      <c r="H372" s="240">
        <v>82.426999999999992</v>
      </c>
      <c r="I372" s="241"/>
      <c r="J372" s="237"/>
      <c r="K372" s="237"/>
      <c r="L372" s="242"/>
      <c r="M372" s="243"/>
      <c r="N372" s="244"/>
      <c r="O372" s="244"/>
      <c r="P372" s="244"/>
      <c r="Q372" s="244"/>
      <c r="R372" s="244"/>
      <c r="S372" s="244"/>
      <c r="T372" s="245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46" t="s">
        <v>140</v>
      </c>
      <c r="AU372" s="246" t="s">
        <v>84</v>
      </c>
      <c r="AV372" s="14" t="s">
        <v>138</v>
      </c>
      <c r="AW372" s="14" t="s">
        <v>34</v>
      </c>
      <c r="AX372" s="14" t="s">
        <v>82</v>
      </c>
      <c r="AY372" s="246" t="s">
        <v>131</v>
      </c>
    </row>
    <row r="373" s="2" customFormat="1" ht="16.5" customHeight="1">
      <c r="A373" s="38"/>
      <c r="B373" s="39"/>
      <c r="C373" s="211" t="s">
        <v>650</v>
      </c>
      <c r="D373" s="211" t="s">
        <v>133</v>
      </c>
      <c r="E373" s="212" t="s">
        <v>651</v>
      </c>
      <c r="F373" s="213" t="s">
        <v>652</v>
      </c>
      <c r="G373" s="214" t="s">
        <v>183</v>
      </c>
      <c r="H373" s="215">
        <v>82.427000000000007</v>
      </c>
      <c r="I373" s="216"/>
      <c r="J373" s="217">
        <f>ROUND(I373*H373,2)</f>
        <v>0</v>
      </c>
      <c r="K373" s="213" t="s">
        <v>137</v>
      </c>
      <c r="L373" s="44"/>
      <c r="M373" s="218" t="s">
        <v>1</v>
      </c>
      <c r="N373" s="219" t="s">
        <v>42</v>
      </c>
      <c r="O373" s="91"/>
      <c r="P373" s="220">
        <f>O373*H373</f>
        <v>0</v>
      </c>
      <c r="Q373" s="220">
        <v>0.00029999999999999997</v>
      </c>
      <c r="R373" s="220">
        <f>Q373*H373</f>
        <v>0.024728099999999999</v>
      </c>
      <c r="S373" s="220">
        <v>0</v>
      </c>
      <c r="T373" s="221">
        <f>S373*H373</f>
        <v>0</v>
      </c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222" t="s">
        <v>220</v>
      </c>
      <c r="AT373" s="222" t="s">
        <v>133</v>
      </c>
      <c r="AU373" s="222" t="s">
        <v>84</v>
      </c>
      <c r="AY373" s="17" t="s">
        <v>131</v>
      </c>
      <c r="BE373" s="223">
        <f>IF(N373="základní",J373,0)</f>
        <v>0</v>
      </c>
      <c r="BF373" s="223">
        <f>IF(N373="snížená",J373,0)</f>
        <v>0</v>
      </c>
      <c r="BG373" s="223">
        <f>IF(N373="zákl. přenesená",J373,0)</f>
        <v>0</v>
      </c>
      <c r="BH373" s="223">
        <f>IF(N373="sníž. přenesená",J373,0)</f>
        <v>0</v>
      </c>
      <c r="BI373" s="223">
        <f>IF(N373="nulová",J373,0)</f>
        <v>0</v>
      </c>
      <c r="BJ373" s="17" t="s">
        <v>82</v>
      </c>
      <c r="BK373" s="223">
        <f>ROUND(I373*H373,2)</f>
        <v>0</v>
      </c>
      <c r="BL373" s="17" t="s">
        <v>220</v>
      </c>
      <c r="BM373" s="222" t="s">
        <v>653</v>
      </c>
    </row>
    <row r="374" s="13" customFormat="1">
      <c r="A374" s="13"/>
      <c r="B374" s="224"/>
      <c r="C374" s="225"/>
      <c r="D374" s="226" t="s">
        <v>140</v>
      </c>
      <c r="E374" s="227" t="s">
        <v>1</v>
      </c>
      <c r="F374" s="228" t="s">
        <v>190</v>
      </c>
      <c r="G374" s="225"/>
      <c r="H374" s="229">
        <v>33.595999999999997</v>
      </c>
      <c r="I374" s="230"/>
      <c r="J374" s="225"/>
      <c r="K374" s="225"/>
      <c r="L374" s="231"/>
      <c r="M374" s="232"/>
      <c r="N374" s="233"/>
      <c r="O374" s="233"/>
      <c r="P374" s="233"/>
      <c r="Q374" s="233"/>
      <c r="R374" s="233"/>
      <c r="S374" s="233"/>
      <c r="T374" s="234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35" t="s">
        <v>140</v>
      </c>
      <c r="AU374" s="235" t="s">
        <v>84</v>
      </c>
      <c r="AV374" s="13" t="s">
        <v>84</v>
      </c>
      <c r="AW374" s="13" t="s">
        <v>34</v>
      </c>
      <c r="AX374" s="13" t="s">
        <v>77</v>
      </c>
      <c r="AY374" s="235" t="s">
        <v>131</v>
      </c>
    </row>
    <row r="375" s="13" customFormat="1">
      <c r="A375" s="13"/>
      <c r="B375" s="224"/>
      <c r="C375" s="225"/>
      <c r="D375" s="226" t="s">
        <v>140</v>
      </c>
      <c r="E375" s="227" t="s">
        <v>1</v>
      </c>
      <c r="F375" s="228" t="s">
        <v>191</v>
      </c>
      <c r="G375" s="225"/>
      <c r="H375" s="229">
        <v>35.942999999999998</v>
      </c>
      <c r="I375" s="230"/>
      <c r="J375" s="225"/>
      <c r="K375" s="225"/>
      <c r="L375" s="231"/>
      <c r="M375" s="232"/>
      <c r="N375" s="233"/>
      <c r="O375" s="233"/>
      <c r="P375" s="233"/>
      <c r="Q375" s="233"/>
      <c r="R375" s="233"/>
      <c r="S375" s="233"/>
      <c r="T375" s="234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35" t="s">
        <v>140</v>
      </c>
      <c r="AU375" s="235" t="s">
        <v>84</v>
      </c>
      <c r="AV375" s="13" t="s">
        <v>84</v>
      </c>
      <c r="AW375" s="13" t="s">
        <v>34</v>
      </c>
      <c r="AX375" s="13" t="s">
        <v>77</v>
      </c>
      <c r="AY375" s="235" t="s">
        <v>131</v>
      </c>
    </row>
    <row r="376" s="13" customFormat="1">
      <c r="A376" s="13"/>
      <c r="B376" s="224"/>
      <c r="C376" s="225"/>
      <c r="D376" s="226" t="s">
        <v>140</v>
      </c>
      <c r="E376" s="227" t="s">
        <v>1</v>
      </c>
      <c r="F376" s="228" t="s">
        <v>192</v>
      </c>
      <c r="G376" s="225"/>
      <c r="H376" s="229">
        <v>12.888</v>
      </c>
      <c r="I376" s="230"/>
      <c r="J376" s="225"/>
      <c r="K376" s="225"/>
      <c r="L376" s="231"/>
      <c r="M376" s="232"/>
      <c r="N376" s="233"/>
      <c r="O376" s="233"/>
      <c r="P376" s="233"/>
      <c r="Q376" s="233"/>
      <c r="R376" s="233"/>
      <c r="S376" s="233"/>
      <c r="T376" s="234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35" t="s">
        <v>140</v>
      </c>
      <c r="AU376" s="235" t="s">
        <v>84</v>
      </c>
      <c r="AV376" s="13" t="s">
        <v>84</v>
      </c>
      <c r="AW376" s="13" t="s">
        <v>34</v>
      </c>
      <c r="AX376" s="13" t="s">
        <v>77</v>
      </c>
      <c r="AY376" s="235" t="s">
        <v>131</v>
      </c>
    </row>
    <row r="377" s="14" customFormat="1">
      <c r="A377" s="14"/>
      <c r="B377" s="236"/>
      <c r="C377" s="237"/>
      <c r="D377" s="226" t="s">
        <v>140</v>
      </c>
      <c r="E377" s="238" t="s">
        <v>1</v>
      </c>
      <c r="F377" s="239" t="s">
        <v>143</v>
      </c>
      <c r="G377" s="237"/>
      <c r="H377" s="240">
        <v>82.426999999999992</v>
      </c>
      <c r="I377" s="241"/>
      <c r="J377" s="237"/>
      <c r="K377" s="237"/>
      <c r="L377" s="242"/>
      <c r="M377" s="243"/>
      <c r="N377" s="244"/>
      <c r="O377" s="244"/>
      <c r="P377" s="244"/>
      <c r="Q377" s="244"/>
      <c r="R377" s="244"/>
      <c r="S377" s="244"/>
      <c r="T377" s="245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46" t="s">
        <v>140</v>
      </c>
      <c r="AU377" s="246" t="s">
        <v>84</v>
      </c>
      <c r="AV377" s="14" t="s">
        <v>138</v>
      </c>
      <c r="AW377" s="14" t="s">
        <v>34</v>
      </c>
      <c r="AX377" s="14" t="s">
        <v>82</v>
      </c>
      <c r="AY377" s="246" t="s">
        <v>131</v>
      </c>
    </row>
    <row r="378" s="2" customFormat="1" ht="24.15" customHeight="1">
      <c r="A378" s="38"/>
      <c r="B378" s="39"/>
      <c r="C378" s="211" t="s">
        <v>654</v>
      </c>
      <c r="D378" s="211" t="s">
        <v>133</v>
      </c>
      <c r="E378" s="212" t="s">
        <v>655</v>
      </c>
      <c r="F378" s="213" t="s">
        <v>656</v>
      </c>
      <c r="G378" s="214" t="s">
        <v>183</v>
      </c>
      <c r="H378" s="215">
        <v>24.567</v>
      </c>
      <c r="I378" s="216"/>
      <c r="J378" s="217">
        <f>ROUND(I378*H378,2)</f>
        <v>0</v>
      </c>
      <c r="K378" s="213" t="s">
        <v>137</v>
      </c>
      <c r="L378" s="44"/>
      <c r="M378" s="218" t="s">
        <v>1</v>
      </c>
      <c r="N378" s="219" t="s">
        <v>42</v>
      </c>
      <c r="O378" s="91"/>
      <c r="P378" s="220">
        <f>O378*H378</f>
        <v>0</v>
      </c>
      <c r="Q378" s="220">
        <v>0.0015</v>
      </c>
      <c r="R378" s="220">
        <f>Q378*H378</f>
        <v>0.036850500000000001</v>
      </c>
      <c r="S378" s="220">
        <v>0</v>
      </c>
      <c r="T378" s="221">
        <f>S378*H378</f>
        <v>0</v>
      </c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R378" s="222" t="s">
        <v>220</v>
      </c>
      <c r="AT378" s="222" t="s">
        <v>133</v>
      </c>
      <c r="AU378" s="222" t="s">
        <v>84</v>
      </c>
      <c r="AY378" s="17" t="s">
        <v>131</v>
      </c>
      <c r="BE378" s="223">
        <f>IF(N378="základní",J378,0)</f>
        <v>0</v>
      </c>
      <c r="BF378" s="223">
        <f>IF(N378="snížená",J378,0)</f>
        <v>0</v>
      </c>
      <c r="BG378" s="223">
        <f>IF(N378="zákl. přenesená",J378,0)</f>
        <v>0</v>
      </c>
      <c r="BH378" s="223">
        <f>IF(N378="sníž. přenesená",J378,0)</f>
        <v>0</v>
      </c>
      <c r="BI378" s="223">
        <f>IF(N378="nulová",J378,0)</f>
        <v>0</v>
      </c>
      <c r="BJ378" s="17" t="s">
        <v>82</v>
      </c>
      <c r="BK378" s="223">
        <f>ROUND(I378*H378,2)</f>
        <v>0</v>
      </c>
      <c r="BL378" s="17" t="s">
        <v>220</v>
      </c>
      <c r="BM378" s="222" t="s">
        <v>657</v>
      </c>
    </row>
    <row r="379" s="13" customFormat="1">
      <c r="A379" s="13"/>
      <c r="B379" s="224"/>
      <c r="C379" s="225"/>
      <c r="D379" s="226" t="s">
        <v>140</v>
      </c>
      <c r="E379" s="227" t="s">
        <v>1</v>
      </c>
      <c r="F379" s="228" t="s">
        <v>658</v>
      </c>
      <c r="G379" s="225"/>
      <c r="H379" s="229">
        <v>5.7000000000000002</v>
      </c>
      <c r="I379" s="230"/>
      <c r="J379" s="225"/>
      <c r="K379" s="225"/>
      <c r="L379" s="231"/>
      <c r="M379" s="232"/>
      <c r="N379" s="233"/>
      <c r="O379" s="233"/>
      <c r="P379" s="233"/>
      <c r="Q379" s="233"/>
      <c r="R379" s="233"/>
      <c r="S379" s="233"/>
      <c r="T379" s="234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35" t="s">
        <v>140</v>
      </c>
      <c r="AU379" s="235" t="s">
        <v>84</v>
      </c>
      <c r="AV379" s="13" t="s">
        <v>84</v>
      </c>
      <c r="AW379" s="13" t="s">
        <v>34</v>
      </c>
      <c r="AX379" s="13" t="s">
        <v>77</v>
      </c>
      <c r="AY379" s="235" t="s">
        <v>131</v>
      </c>
    </row>
    <row r="380" s="13" customFormat="1">
      <c r="A380" s="13"/>
      <c r="B380" s="224"/>
      <c r="C380" s="225"/>
      <c r="D380" s="226" t="s">
        <v>140</v>
      </c>
      <c r="E380" s="227" t="s">
        <v>1</v>
      </c>
      <c r="F380" s="228" t="s">
        <v>659</v>
      </c>
      <c r="G380" s="225"/>
      <c r="H380" s="229">
        <v>5.9790000000000001</v>
      </c>
      <c r="I380" s="230"/>
      <c r="J380" s="225"/>
      <c r="K380" s="225"/>
      <c r="L380" s="231"/>
      <c r="M380" s="232"/>
      <c r="N380" s="233"/>
      <c r="O380" s="233"/>
      <c r="P380" s="233"/>
      <c r="Q380" s="233"/>
      <c r="R380" s="233"/>
      <c r="S380" s="233"/>
      <c r="T380" s="234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35" t="s">
        <v>140</v>
      </c>
      <c r="AU380" s="235" t="s">
        <v>84</v>
      </c>
      <c r="AV380" s="13" t="s">
        <v>84</v>
      </c>
      <c r="AW380" s="13" t="s">
        <v>34</v>
      </c>
      <c r="AX380" s="13" t="s">
        <v>77</v>
      </c>
      <c r="AY380" s="235" t="s">
        <v>131</v>
      </c>
    </row>
    <row r="381" s="13" customFormat="1">
      <c r="A381" s="13"/>
      <c r="B381" s="224"/>
      <c r="C381" s="225"/>
      <c r="D381" s="226" t="s">
        <v>140</v>
      </c>
      <c r="E381" s="227" t="s">
        <v>1</v>
      </c>
      <c r="F381" s="228" t="s">
        <v>192</v>
      </c>
      <c r="G381" s="225"/>
      <c r="H381" s="229">
        <v>12.888</v>
      </c>
      <c r="I381" s="230"/>
      <c r="J381" s="225"/>
      <c r="K381" s="225"/>
      <c r="L381" s="231"/>
      <c r="M381" s="232"/>
      <c r="N381" s="233"/>
      <c r="O381" s="233"/>
      <c r="P381" s="233"/>
      <c r="Q381" s="233"/>
      <c r="R381" s="233"/>
      <c r="S381" s="233"/>
      <c r="T381" s="234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35" t="s">
        <v>140</v>
      </c>
      <c r="AU381" s="235" t="s">
        <v>84</v>
      </c>
      <c r="AV381" s="13" t="s">
        <v>84</v>
      </c>
      <c r="AW381" s="13" t="s">
        <v>34</v>
      </c>
      <c r="AX381" s="13" t="s">
        <v>77</v>
      </c>
      <c r="AY381" s="235" t="s">
        <v>131</v>
      </c>
    </row>
    <row r="382" s="14" customFormat="1">
      <c r="A382" s="14"/>
      <c r="B382" s="236"/>
      <c r="C382" s="237"/>
      <c r="D382" s="226" t="s">
        <v>140</v>
      </c>
      <c r="E382" s="238" t="s">
        <v>1</v>
      </c>
      <c r="F382" s="239" t="s">
        <v>143</v>
      </c>
      <c r="G382" s="237"/>
      <c r="H382" s="240">
        <v>24.567</v>
      </c>
      <c r="I382" s="241"/>
      <c r="J382" s="237"/>
      <c r="K382" s="237"/>
      <c r="L382" s="242"/>
      <c r="M382" s="243"/>
      <c r="N382" s="244"/>
      <c r="O382" s="244"/>
      <c r="P382" s="244"/>
      <c r="Q382" s="244"/>
      <c r="R382" s="244"/>
      <c r="S382" s="244"/>
      <c r="T382" s="245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46" t="s">
        <v>140</v>
      </c>
      <c r="AU382" s="246" t="s">
        <v>84</v>
      </c>
      <c r="AV382" s="14" t="s">
        <v>138</v>
      </c>
      <c r="AW382" s="14" t="s">
        <v>34</v>
      </c>
      <c r="AX382" s="14" t="s">
        <v>82</v>
      </c>
      <c r="AY382" s="246" t="s">
        <v>131</v>
      </c>
    </row>
    <row r="383" s="2" customFormat="1" ht="16.5" customHeight="1">
      <c r="A383" s="38"/>
      <c r="B383" s="39"/>
      <c r="C383" s="211" t="s">
        <v>660</v>
      </c>
      <c r="D383" s="211" t="s">
        <v>133</v>
      </c>
      <c r="E383" s="212" t="s">
        <v>661</v>
      </c>
      <c r="F383" s="213" t="s">
        <v>662</v>
      </c>
      <c r="G383" s="214" t="s">
        <v>223</v>
      </c>
      <c r="H383" s="215">
        <v>16.199999999999999</v>
      </c>
      <c r="I383" s="216"/>
      <c r="J383" s="217">
        <f>ROUND(I383*H383,2)</f>
        <v>0</v>
      </c>
      <c r="K383" s="213" t="s">
        <v>137</v>
      </c>
      <c r="L383" s="44"/>
      <c r="M383" s="218" t="s">
        <v>1</v>
      </c>
      <c r="N383" s="219" t="s">
        <v>42</v>
      </c>
      <c r="O383" s="91"/>
      <c r="P383" s="220">
        <f>O383*H383</f>
        <v>0</v>
      </c>
      <c r="Q383" s="220">
        <v>0.00021000000000000001</v>
      </c>
      <c r="R383" s="220">
        <f>Q383*H383</f>
        <v>0.0034020000000000001</v>
      </c>
      <c r="S383" s="220">
        <v>0</v>
      </c>
      <c r="T383" s="221">
        <f>S383*H383</f>
        <v>0</v>
      </c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R383" s="222" t="s">
        <v>220</v>
      </c>
      <c r="AT383" s="222" t="s">
        <v>133</v>
      </c>
      <c r="AU383" s="222" t="s">
        <v>84</v>
      </c>
      <c r="AY383" s="17" t="s">
        <v>131</v>
      </c>
      <c r="BE383" s="223">
        <f>IF(N383="základní",J383,0)</f>
        <v>0</v>
      </c>
      <c r="BF383" s="223">
        <f>IF(N383="snížená",J383,0)</f>
        <v>0</v>
      </c>
      <c r="BG383" s="223">
        <f>IF(N383="zákl. přenesená",J383,0)</f>
        <v>0</v>
      </c>
      <c r="BH383" s="223">
        <f>IF(N383="sníž. přenesená",J383,0)</f>
        <v>0</v>
      </c>
      <c r="BI383" s="223">
        <f>IF(N383="nulová",J383,0)</f>
        <v>0</v>
      </c>
      <c r="BJ383" s="17" t="s">
        <v>82</v>
      </c>
      <c r="BK383" s="223">
        <f>ROUND(I383*H383,2)</f>
        <v>0</v>
      </c>
      <c r="BL383" s="17" t="s">
        <v>220</v>
      </c>
      <c r="BM383" s="222" t="s">
        <v>663</v>
      </c>
    </row>
    <row r="384" s="13" customFormat="1">
      <c r="A384" s="13"/>
      <c r="B384" s="224"/>
      <c r="C384" s="225"/>
      <c r="D384" s="226" t="s">
        <v>140</v>
      </c>
      <c r="E384" s="227" t="s">
        <v>1</v>
      </c>
      <c r="F384" s="228" t="s">
        <v>664</v>
      </c>
      <c r="G384" s="225"/>
      <c r="H384" s="229">
        <v>3.6000000000000001</v>
      </c>
      <c r="I384" s="230"/>
      <c r="J384" s="225"/>
      <c r="K384" s="225"/>
      <c r="L384" s="231"/>
      <c r="M384" s="232"/>
      <c r="N384" s="233"/>
      <c r="O384" s="233"/>
      <c r="P384" s="233"/>
      <c r="Q384" s="233"/>
      <c r="R384" s="233"/>
      <c r="S384" s="233"/>
      <c r="T384" s="234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35" t="s">
        <v>140</v>
      </c>
      <c r="AU384" s="235" t="s">
        <v>84</v>
      </c>
      <c r="AV384" s="13" t="s">
        <v>84</v>
      </c>
      <c r="AW384" s="13" t="s">
        <v>34</v>
      </c>
      <c r="AX384" s="13" t="s">
        <v>77</v>
      </c>
      <c r="AY384" s="235" t="s">
        <v>131</v>
      </c>
    </row>
    <row r="385" s="13" customFormat="1">
      <c r="A385" s="13"/>
      <c r="B385" s="224"/>
      <c r="C385" s="225"/>
      <c r="D385" s="226" t="s">
        <v>140</v>
      </c>
      <c r="E385" s="227" t="s">
        <v>1</v>
      </c>
      <c r="F385" s="228" t="s">
        <v>665</v>
      </c>
      <c r="G385" s="225"/>
      <c r="H385" s="229">
        <v>4.2000000000000002</v>
      </c>
      <c r="I385" s="230"/>
      <c r="J385" s="225"/>
      <c r="K385" s="225"/>
      <c r="L385" s="231"/>
      <c r="M385" s="232"/>
      <c r="N385" s="233"/>
      <c r="O385" s="233"/>
      <c r="P385" s="233"/>
      <c r="Q385" s="233"/>
      <c r="R385" s="233"/>
      <c r="S385" s="233"/>
      <c r="T385" s="234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35" t="s">
        <v>140</v>
      </c>
      <c r="AU385" s="235" t="s">
        <v>84</v>
      </c>
      <c r="AV385" s="13" t="s">
        <v>84</v>
      </c>
      <c r="AW385" s="13" t="s">
        <v>34</v>
      </c>
      <c r="AX385" s="13" t="s">
        <v>77</v>
      </c>
      <c r="AY385" s="235" t="s">
        <v>131</v>
      </c>
    </row>
    <row r="386" s="13" customFormat="1">
      <c r="A386" s="13"/>
      <c r="B386" s="224"/>
      <c r="C386" s="225"/>
      <c r="D386" s="226" t="s">
        <v>140</v>
      </c>
      <c r="E386" s="227" t="s">
        <v>1</v>
      </c>
      <c r="F386" s="228" t="s">
        <v>666</v>
      </c>
      <c r="G386" s="225"/>
      <c r="H386" s="229">
        <v>8.4000000000000004</v>
      </c>
      <c r="I386" s="230"/>
      <c r="J386" s="225"/>
      <c r="K386" s="225"/>
      <c r="L386" s="231"/>
      <c r="M386" s="232"/>
      <c r="N386" s="233"/>
      <c r="O386" s="233"/>
      <c r="P386" s="233"/>
      <c r="Q386" s="233"/>
      <c r="R386" s="233"/>
      <c r="S386" s="233"/>
      <c r="T386" s="234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35" t="s">
        <v>140</v>
      </c>
      <c r="AU386" s="235" t="s">
        <v>84</v>
      </c>
      <c r="AV386" s="13" t="s">
        <v>84</v>
      </c>
      <c r="AW386" s="13" t="s">
        <v>34</v>
      </c>
      <c r="AX386" s="13" t="s">
        <v>77</v>
      </c>
      <c r="AY386" s="235" t="s">
        <v>131</v>
      </c>
    </row>
    <row r="387" s="14" customFormat="1">
      <c r="A387" s="14"/>
      <c r="B387" s="236"/>
      <c r="C387" s="237"/>
      <c r="D387" s="226" t="s">
        <v>140</v>
      </c>
      <c r="E387" s="238" t="s">
        <v>1</v>
      </c>
      <c r="F387" s="239" t="s">
        <v>143</v>
      </c>
      <c r="G387" s="237"/>
      <c r="H387" s="240">
        <v>16.200000000000003</v>
      </c>
      <c r="I387" s="241"/>
      <c r="J387" s="237"/>
      <c r="K387" s="237"/>
      <c r="L387" s="242"/>
      <c r="M387" s="243"/>
      <c r="N387" s="244"/>
      <c r="O387" s="244"/>
      <c r="P387" s="244"/>
      <c r="Q387" s="244"/>
      <c r="R387" s="244"/>
      <c r="S387" s="244"/>
      <c r="T387" s="245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46" t="s">
        <v>140</v>
      </c>
      <c r="AU387" s="246" t="s">
        <v>84</v>
      </c>
      <c r="AV387" s="14" t="s">
        <v>138</v>
      </c>
      <c r="AW387" s="14" t="s">
        <v>34</v>
      </c>
      <c r="AX387" s="14" t="s">
        <v>82</v>
      </c>
      <c r="AY387" s="246" t="s">
        <v>131</v>
      </c>
    </row>
    <row r="388" s="2" customFormat="1" ht="16.5" customHeight="1">
      <c r="A388" s="38"/>
      <c r="B388" s="39"/>
      <c r="C388" s="211" t="s">
        <v>667</v>
      </c>
      <c r="D388" s="211" t="s">
        <v>133</v>
      </c>
      <c r="E388" s="212" t="s">
        <v>668</v>
      </c>
      <c r="F388" s="213" t="s">
        <v>669</v>
      </c>
      <c r="G388" s="214" t="s">
        <v>223</v>
      </c>
      <c r="H388" s="215">
        <v>3.8999999999999999</v>
      </c>
      <c r="I388" s="216"/>
      <c r="J388" s="217">
        <f>ROUND(I388*H388,2)</f>
        <v>0</v>
      </c>
      <c r="K388" s="213" t="s">
        <v>137</v>
      </c>
      <c r="L388" s="44"/>
      <c r="M388" s="218" t="s">
        <v>1</v>
      </c>
      <c r="N388" s="219" t="s">
        <v>42</v>
      </c>
      <c r="O388" s="91"/>
      <c r="P388" s="220">
        <f>O388*H388</f>
        <v>0</v>
      </c>
      <c r="Q388" s="220">
        <v>0.00020000000000000001</v>
      </c>
      <c r="R388" s="220">
        <f>Q388*H388</f>
        <v>0.00077999999999999999</v>
      </c>
      <c r="S388" s="220">
        <v>0</v>
      </c>
      <c r="T388" s="221">
        <f>S388*H388</f>
        <v>0</v>
      </c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R388" s="222" t="s">
        <v>220</v>
      </c>
      <c r="AT388" s="222" t="s">
        <v>133</v>
      </c>
      <c r="AU388" s="222" t="s">
        <v>84</v>
      </c>
      <c r="AY388" s="17" t="s">
        <v>131</v>
      </c>
      <c r="BE388" s="223">
        <f>IF(N388="základní",J388,0)</f>
        <v>0</v>
      </c>
      <c r="BF388" s="223">
        <f>IF(N388="snížená",J388,0)</f>
        <v>0</v>
      </c>
      <c r="BG388" s="223">
        <f>IF(N388="zákl. přenesená",J388,0)</f>
        <v>0</v>
      </c>
      <c r="BH388" s="223">
        <f>IF(N388="sníž. přenesená",J388,0)</f>
        <v>0</v>
      </c>
      <c r="BI388" s="223">
        <f>IF(N388="nulová",J388,0)</f>
        <v>0</v>
      </c>
      <c r="BJ388" s="17" t="s">
        <v>82</v>
      </c>
      <c r="BK388" s="223">
        <f>ROUND(I388*H388,2)</f>
        <v>0</v>
      </c>
      <c r="BL388" s="17" t="s">
        <v>220</v>
      </c>
      <c r="BM388" s="222" t="s">
        <v>670</v>
      </c>
    </row>
    <row r="389" s="13" customFormat="1">
      <c r="A389" s="13"/>
      <c r="B389" s="224"/>
      <c r="C389" s="225"/>
      <c r="D389" s="226" t="s">
        <v>140</v>
      </c>
      <c r="E389" s="227" t="s">
        <v>1</v>
      </c>
      <c r="F389" s="228" t="s">
        <v>671</v>
      </c>
      <c r="G389" s="225"/>
      <c r="H389" s="229">
        <v>0.59999999999999998</v>
      </c>
      <c r="I389" s="230"/>
      <c r="J389" s="225"/>
      <c r="K389" s="225"/>
      <c r="L389" s="231"/>
      <c r="M389" s="232"/>
      <c r="N389" s="233"/>
      <c r="O389" s="233"/>
      <c r="P389" s="233"/>
      <c r="Q389" s="233"/>
      <c r="R389" s="233"/>
      <c r="S389" s="233"/>
      <c r="T389" s="234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35" t="s">
        <v>140</v>
      </c>
      <c r="AU389" s="235" t="s">
        <v>84</v>
      </c>
      <c r="AV389" s="13" t="s">
        <v>84</v>
      </c>
      <c r="AW389" s="13" t="s">
        <v>34</v>
      </c>
      <c r="AX389" s="13" t="s">
        <v>77</v>
      </c>
      <c r="AY389" s="235" t="s">
        <v>131</v>
      </c>
    </row>
    <row r="390" s="13" customFormat="1">
      <c r="A390" s="13"/>
      <c r="B390" s="224"/>
      <c r="C390" s="225"/>
      <c r="D390" s="226" t="s">
        <v>140</v>
      </c>
      <c r="E390" s="227" t="s">
        <v>1</v>
      </c>
      <c r="F390" s="228" t="s">
        <v>672</v>
      </c>
      <c r="G390" s="225"/>
      <c r="H390" s="229">
        <v>0.59999999999999998</v>
      </c>
      <c r="I390" s="230"/>
      <c r="J390" s="225"/>
      <c r="K390" s="225"/>
      <c r="L390" s="231"/>
      <c r="M390" s="232"/>
      <c r="N390" s="233"/>
      <c r="O390" s="233"/>
      <c r="P390" s="233"/>
      <c r="Q390" s="233"/>
      <c r="R390" s="233"/>
      <c r="S390" s="233"/>
      <c r="T390" s="234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35" t="s">
        <v>140</v>
      </c>
      <c r="AU390" s="235" t="s">
        <v>84</v>
      </c>
      <c r="AV390" s="13" t="s">
        <v>84</v>
      </c>
      <c r="AW390" s="13" t="s">
        <v>34</v>
      </c>
      <c r="AX390" s="13" t="s">
        <v>77</v>
      </c>
      <c r="AY390" s="235" t="s">
        <v>131</v>
      </c>
    </row>
    <row r="391" s="13" customFormat="1">
      <c r="A391" s="13"/>
      <c r="B391" s="224"/>
      <c r="C391" s="225"/>
      <c r="D391" s="226" t="s">
        <v>140</v>
      </c>
      <c r="E391" s="227" t="s">
        <v>1</v>
      </c>
      <c r="F391" s="228" t="s">
        <v>673</v>
      </c>
      <c r="G391" s="225"/>
      <c r="H391" s="229">
        <v>2.7000000000000002</v>
      </c>
      <c r="I391" s="230"/>
      <c r="J391" s="225"/>
      <c r="K391" s="225"/>
      <c r="L391" s="231"/>
      <c r="M391" s="232"/>
      <c r="N391" s="233"/>
      <c r="O391" s="233"/>
      <c r="P391" s="233"/>
      <c r="Q391" s="233"/>
      <c r="R391" s="233"/>
      <c r="S391" s="233"/>
      <c r="T391" s="234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35" t="s">
        <v>140</v>
      </c>
      <c r="AU391" s="235" t="s">
        <v>84</v>
      </c>
      <c r="AV391" s="13" t="s">
        <v>84</v>
      </c>
      <c r="AW391" s="13" t="s">
        <v>34</v>
      </c>
      <c r="AX391" s="13" t="s">
        <v>77</v>
      </c>
      <c r="AY391" s="235" t="s">
        <v>131</v>
      </c>
    </row>
    <row r="392" s="14" customFormat="1">
      <c r="A392" s="14"/>
      <c r="B392" s="236"/>
      <c r="C392" s="237"/>
      <c r="D392" s="226" t="s">
        <v>140</v>
      </c>
      <c r="E392" s="238" t="s">
        <v>1</v>
      </c>
      <c r="F392" s="239" t="s">
        <v>143</v>
      </c>
      <c r="G392" s="237"/>
      <c r="H392" s="240">
        <v>3.9000000000000004</v>
      </c>
      <c r="I392" s="241"/>
      <c r="J392" s="237"/>
      <c r="K392" s="237"/>
      <c r="L392" s="242"/>
      <c r="M392" s="243"/>
      <c r="N392" s="244"/>
      <c r="O392" s="244"/>
      <c r="P392" s="244"/>
      <c r="Q392" s="244"/>
      <c r="R392" s="244"/>
      <c r="S392" s="244"/>
      <c r="T392" s="245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46" t="s">
        <v>140</v>
      </c>
      <c r="AU392" s="246" t="s">
        <v>84</v>
      </c>
      <c r="AV392" s="14" t="s">
        <v>138</v>
      </c>
      <c r="AW392" s="14" t="s">
        <v>34</v>
      </c>
      <c r="AX392" s="14" t="s">
        <v>82</v>
      </c>
      <c r="AY392" s="246" t="s">
        <v>131</v>
      </c>
    </row>
    <row r="393" s="2" customFormat="1" ht="24.15" customHeight="1">
      <c r="A393" s="38"/>
      <c r="B393" s="39"/>
      <c r="C393" s="211" t="s">
        <v>674</v>
      </c>
      <c r="D393" s="211" t="s">
        <v>133</v>
      </c>
      <c r="E393" s="212" t="s">
        <v>675</v>
      </c>
      <c r="F393" s="213" t="s">
        <v>676</v>
      </c>
      <c r="G393" s="214" t="s">
        <v>223</v>
      </c>
      <c r="H393" s="215">
        <v>7</v>
      </c>
      <c r="I393" s="216"/>
      <c r="J393" s="217">
        <f>ROUND(I393*H393,2)</f>
        <v>0</v>
      </c>
      <c r="K393" s="213" t="s">
        <v>137</v>
      </c>
      <c r="L393" s="44"/>
      <c r="M393" s="218" t="s">
        <v>1</v>
      </c>
      <c r="N393" s="219" t="s">
        <v>42</v>
      </c>
      <c r="O393" s="91"/>
      <c r="P393" s="220">
        <f>O393*H393</f>
        <v>0</v>
      </c>
      <c r="Q393" s="220">
        <v>0.00021000000000000001</v>
      </c>
      <c r="R393" s="220">
        <f>Q393*H393</f>
        <v>0.00147</v>
      </c>
      <c r="S393" s="220">
        <v>0</v>
      </c>
      <c r="T393" s="221">
        <f>S393*H393</f>
        <v>0</v>
      </c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R393" s="222" t="s">
        <v>220</v>
      </c>
      <c r="AT393" s="222" t="s">
        <v>133</v>
      </c>
      <c r="AU393" s="222" t="s">
        <v>84</v>
      </c>
      <c r="AY393" s="17" t="s">
        <v>131</v>
      </c>
      <c r="BE393" s="223">
        <f>IF(N393="základní",J393,0)</f>
        <v>0</v>
      </c>
      <c r="BF393" s="223">
        <f>IF(N393="snížená",J393,0)</f>
        <v>0</v>
      </c>
      <c r="BG393" s="223">
        <f>IF(N393="zákl. přenesená",J393,0)</f>
        <v>0</v>
      </c>
      <c r="BH393" s="223">
        <f>IF(N393="sníž. přenesená",J393,0)</f>
        <v>0</v>
      </c>
      <c r="BI393" s="223">
        <f>IF(N393="nulová",J393,0)</f>
        <v>0</v>
      </c>
      <c r="BJ393" s="17" t="s">
        <v>82</v>
      </c>
      <c r="BK393" s="223">
        <f>ROUND(I393*H393,2)</f>
        <v>0</v>
      </c>
      <c r="BL393" s="17" t="s">
        <v>220</v>
      </c>
      <c r="BM393" s="222" t="s">
        <v>677</v>
      </c>
    </row>
    <row r="394" s="2" customFormat="1" ht="16.5" customHeight="1">
      <c r="A394" s="38"/>
      <c r="B394" s="39"/>
      <c r="C394" s="211" t="s">
        <v>678</v>
      </c>
      <c r="D394" s="211" t="s">
        <v>133</v>
      </c>
      <c r="E394" s="212" t="s">
        <v>679</v>
      </c>
      <c r="F394" s="213" t="s">
        <v>680</v>
      </c>
      <c r="G394" s="214" t="s">
        <v>183</v>
      </c>
      <c r="H394" s="215">
        <v>82.427000000000007</v>
      </c>
      <c r="I394" s="216"/>
      <c r="J394" s="217">
        <f>ROUND(I394*H394,2)</f>
        <v>0</v>
      </c>
      <c r="K394" s="213" t="s">
        <v>137</v>
      </c>
      <c r="L394" s="44"/>
      <c r="M394" s="218" t="s">
        <v>1</v>
      </c>
      <c r="N394" s="219" t="s">
        <v>42</v>
      </c>
      <c r="O394" s="91"/>
      <c r="P394" s="220">
        <f>O394*H394</f>
        <v>0</v>
      </c>
      <c r="Q394" s="220">
        <v>0.0044999999999999997</v>
      </c>
      <c r="R394" s="220">
        <f>Q394*H394</f>
        <v>0.37092150000000002</v>
      </c>
      <c r="S394" s="220">
        <v>0</v>
      </c>
      <c r="T394" s="221">
        <f>S394*H394</f>
        <v>0</v>
      </c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R394" s="222" t="s">
        <v>220</v>
      </c>
      <c r="AT394" s="222" t="s">
        <v>133</v>
      </c>
      <c r="AU394" s="222" t="s">
        <v>84</v>
      </c>
      <c r="AY394" s="17" t="s">
        <v>131</v>
      </c>
      <c r="BE394" s="223">
        <f>IF(N394="základní",J394,0)</f>
        <v>0</v>
      </c>
      <c r="BF394" s="223">
        <f>IF(N394="snížená",J394,0)</f>
        <v>0</v>
      </c>
      <c r="BG394" s="223">
        <f>IF(N394="zákl. přenesená",J394,0)</f>
        <v>0</v>
      </c>
      <c r="BH394" s="223">
        <f>IF(N394="sníž. přenesená",J394,0)</f>
        <v>0</v>
      </c>
      <c r="BI394" s="223">
        <f>IF(N394="nulová",J394,0)</f>
        <v>0</v>
      </c>
      <c r="BJ394" s="17" t="s">
        <v>82</v>
      </c>
      <c r="BK394" s="223">
        <f>ROUND(I394*H394,2)</f>
        <v>0</v>
      </c>
      <c r="BL394" s="17" t="s">
        <v>220</v>
      </c>
      <c r="BM394" s="222" t="s">
        <v>681</v>
      </c>
    </row>
    <row r="395" s="13" customFormat="1">
      <c r="A395" s="13"/>
      <c r="B395" s="224"/>
      <c r="C395" s="225"/>
      <c r="D395" s="226" t="s">
        <v>140</v>
      </c>
      <c r="E395" s="227" t="s">
        <v>1</v>
      </c>
      <c r="F395" s="228" t="s">
        <v>190</v>
      </c>
      <c r="G395" s="225"/>
      <c r="H395" s="229">
        <v>33.595999999999997</v>
      </c>
      <c r="I395" s="230"/>
      <c r="J395" s="225"/>
      <c r="K395" s="225"/>
      <c r="L395" s="231"/>
      <c r="M395" s="232"/>
      <c r="N395" s="233"/>
      <c r="O395" s="233"/>
      <c r="P395" s="233"/>
      <c r="Q395" s="233"/>
      <c r="R395" s="233"/>
      <c r="S395" s="233"/>
      <c r="T395" s="234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35" t="s">
        <v>140</v>
      </c>
      <c r="AU395" s="235" t="s">
        <v>84</v>
      </c>
      <c r="AV395" s="13" t="s">
        <v>84</v>
      </c>
      <c r="AW395" s="13" t="s">
        <v>34</v>
      </c>
      <c r="AX395" s="13" t="s">
        <v>77</v>
      </c>
      <c r="AY395" s="235" t="s">
        <v>131</v>
      </c>
    </row>
    <row r="396" s="13" customFormat="1">
      <c r="A396" s="13"/>
      <c r="B396" s="224"/>
      <c r="C396" s="225"/>
      <c r="D396" s="226" t="s">
        <v>140</v>
      </c>
      <c r="E396" s="227" t="s">
        <v>1</v>
      </c>
      <c r="F396" s="228" t="s">
        <v>191</v>
      </c>
      <c r="G396" s="225"/>
      <c r="H396" s="229">
        <v>35.942999999999998</v>
      </c>
      <c r="I396" s="230"/>
      <c r="J396" s="225"/>
      <c r="K396" s="225"/>
      <c r="L396" s="231"/>
      <c r="M396" s="232"/>
      <c r="N396" s="233"/>
      <c r="O396" s="233"/>
      <c r="P396" s="233"/>
      <c r="Q396" s="233"/>
      <c r="R396" s="233"/>
      <c r="S396" s="233"/>
      <c r="T396" s="234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35" t="s">
        <v>140</v>
      </c>
      <c r="AU396" s="235" t="s">
        <v>84</v>
      </c>
      <c r="AV396" s="13" t="s">
        <v>84</v>
      </c>
      <c r="AW396" s="13" t="s">
        <v>34</v>
      </c>
      <c r="AX396" s="13" t="s">
        <v>77</v>
      </c>
      <c r="AY396" s="235" t="s">
        <v>131</v>
      </c>
    </row>
    <row r="397" s="13" customFormat="1">
      <c r="A397" s="13"/>
      <c r="B397" s="224"/>
      <c r="C397" s="225"/>
      <c r="D397" s="226" t="s">
        <v>140</v>
      </c>
      <c r="E397" s="227" t="s">
        <v>1</v>
      </c>
      <c r="F397" s="228" t="s">
        <v>192</v>
      </c>
      <c r="G397" s="225"/>
      <c r="H397" s="229">
        <v>12.888</v>
      </c>
      <c r="I397" s="230"/>
      <c r="J397" s="225"/>
      <c r="K397" s="225"/>
      <c r="L397" s="231"/>
      <c r="M397" s="232"/>
      <c r="N397" s="233"/>
      <c r="O397" s="233"/>
      <c r="P397" s="233"/>
      <c r="Q397" s="233"/>
      <c r="R397" s="233"/>
      <c r="S397" s="233"/>
      <c r="T397" s="234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35" t="s">
        <v>140</v>
      </c>
      <c r="AU397" s="235" t="s">
        <v>84</v>
      </c>
      <c r="AV397" s="13" t="s">
        <v>84</v>
      </c>
      <c r="AW397" s="13" t="s">
        <v>34</v>
      </c>
      <c r="AX397" s="13" t="s">
        <v>77</v>
      </c>
      <c r="AY397" s="235" t="s">
        <v>131</v>
      </c>
    </row>
    <row r="398" s="14" customFormat="1">
      <c r="A398" s="14"/>
      <c r="B398" s="236"/>
      <c r="C398" s="237"/>
      <c r="D398" s="226" t="s">
        <v>140</v>
      </c>
      <c r="E398" s="238" t="s">
        <v>1</v>
      </c>
      <c r="F398" s="239" t="s">
        <v>143</v>
      </c>
      <c r="G398" s="237"/>
      <c r="H398" s="240">
        <v>82.426999999999992</v>
      </c>
      <c r="I398" s="241"/>
      <c r="J398" s="237"/>
      <c r="K398" s="237"/>
      <c r="L398" s="242"/>
      <c r="M398" s="243"/>
      <c r="N398" s="244"/>
      <c r="O398" s="244"/>
      <c r="P398" s="244"/>
      <c r="Q398" s="244"/>
      <c r="R398" s="244"/>
      <c r="S398" s="244"/>
      <c r="T398" s="245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46" t="s">
        <v>140</v>
      </c>
      <c r="AU398" s="246" t="s">
        <v>84</v>
      </c>
      <c r="AV398" s="14" t="s">
        <v>138</v>
      </c>
      <c r="AW398" s="14" t="s">
        <v>34</v>
      </c>
      <c r="AX398" s="14" t="s">
        <v>82</v>
      </c>
      <c r="AY398" s="246" t="s">
        <v>131</v>
      </c>
    </row>
    <row r="399" s="2" customFormat="1" ht="24.15" customHeight="1">
      <c r="A399" s="38"/>
      <c r="B399" s="39"/>
      <c r="C399" s="211" t="s">
        <v>682</v>
      </c>
      <c r="D399" s="211" t="s">
        <v>133</v>
      </c>
      <c r="E399" s="212" t="s">
        <v>683</v>
      </c>
      <c r="F399" s="213" t="s">
        <v>684</v>
      </c>
      <c r="G399" s="214" t="s">
        <v>183</v>
      </c>
      <c r="H399" s="215">
        <v>164.85400000000001</v>
      </c>
      <c r="I399" s="216"/>
      <c r="J399" s="217">
        <f>ROUND(I399*H399,2)</f>
        <v>0</v>
      </c>
      <c r="K399" s="213" t="s">
        <v>137</v>
      </c>
      <c r="L399" s="44"/>
      <c r="M399" s="218" t="s">
        <v>1</v>
      </c>
      <c r="N399" s="219" t="s">
        <v>42</v>
      </c>
      <c r="O399" s="91"/>
      <c r="P399" s="220">
        <f>O399*H399</f>
        <v>0</v>
      </c>
      <c r="Q399" s="220">
        <v>0.0014499999999999999</v>
      </c>
      <c r="R399" s="220">
        <f>Q399*H399</f>
        <v>0.23903830000000001</v>
      </c>
      <c r="S399" s="220">
        <v>0</v>
      </c>
      <c r="T399" s="221">
        <f>S399*H399</f>
        <v>0</v>
      </c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R399" s="222" t="s">
        <v>220</v>
      </c>
      <c r="AT399" s="222" t="s">
        <v>133</v>
      </c>
      <c r="AU399" s="222" t="s">
        <v>84</v>
      </c>
      <c r="AY399" s="17" t="s">
        <v>131</v>
      </c>
      <c r="BE399" s="223">
        <f>IF(N399="základní",J399,0)</f>
        <v>0</v>
      </c>
      <c r="BF399" s="223">
        <f>IF(N399="snížená",J399,0)</f>
        <v>0</v>
      </c>
      <c r="BG399" s="223">
        <f>IF(N399="zákl. přenesená",J399,0)</f>
        <v>0</v>
      </c>
      <c r="BH399" s="223">
        <f>IF(N399="sníž. přenesená",J399,0)</f>
        <v>0</v>
      </c>
      <c r="BI399" s="223">
        <f>IF(N399="nulová",J399,0)</f>
        <v>0</v>
      </c>
      <c r="BJ399" s="17" t="s">
        <v>82</v>
      </c>
      <c r="BK399" s="223">
        <f>ROUND(I399*H399,2)</f>
        <v>0</v>
      </c>
      <c r="BL399" s="17" t="s">
        <v>220</v>
      </c>
      <c r="BM399" s="222" t="s">
        <v>685</v>
      </c>
    </row>
    <row r="400" s="13" customFormat="1">
      <c r="A400" s="13"/>
      <c r="B400" s="224"/>
      <c r="C400" s="225"/>
      <c r="D400" s="226" t="s">
        <v>140</v>
      </c>
      <c r="E400" s="225"/>
      <c r="F400" s="228" t="s">
        <v>686</v>
      </c>
      <c r="G400" s="225"/>
      <c r="H400" s="229">
        <v>164.85400000000001</v>
      </c>
      <c r="I400" s="230"/>
      <c r="J400" s="225"/>
      <c r="K400" s="225"/>
      <c r="L400" s="231"/>
      <c r="M400" s="232"/>
      <c r="N400" s="233"/>
      <c r="O400" s="233"/>
      <c r="P400" s="233"/>
      <c r="Q400" s="233"/>
      <c r="R400" s="233"/>
      <c r="S400" s="233"/>
      <c r="T400" s="234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35" t="s">
        <v>140</v>
      </c>
      <c r="AU400" s="235" t="s">
        <v>84</v>
      </c>
      <c r="AV400" s="13" t="s">
        <v>84</v>
      </c>
      <c r="AW400" s="13" t="s">
        <v>4</v>
      </c>
      <c r="AX400" s="13" t="s">
        <v>82</v>
      </c>
      <c r="AY400" s="235" t="s">
        <v>131</v>
      </c>
    </row>
    <row r="401" s="2" customFormat="1" ht="24.15" customHeight="1">
      <c r="A401" s="38"/>
      <c r="B401" s="39"/>
      <c r="C401" s="211" t="s">
        <v>687</v>
      </c>
      <c r="D401" s="211" t="s">
        <v>133</v>
      </c>
      <c r="E401" s="212" t="s">
        <v>688</v>
      </c>
      <c r="F401" s="213" t="s">
        <v>689</v>
      </c>
      <c r="G401" s="214" t="s">
        <v>183</v>
      </c>
      <c r="H401" s="215">
        <v>82.427000000000007</v>
      </c>
      <c r="I401" s="216"/>
      <c r="J401" s="217">
        <f>ROUND(I401*H401,2)</f>
        <v>0</v>
      </c>
      <c r="K401" s="213" t="s">
        <v>1</v>
      </c>
      <c r="L401" s="44"/>
      <c r="M401" s="218" t="s">
        <v>1</v>
      </c>
      <c r="N401" s="219" t="s">
        <v>42</v>
      </c>
      <c r="O401" s="91"/>
      <c r="P401" s="220">
        <f>O401*H401</f>
        <v>0</v>
      </c>
      <c r="Q401" s="220">
        <v>0.00562</v>
      </c>
      <c r="R401" s="220">
        <f>Q401*H401</f>
        <v>0.46323974000000001</v>
      </c>
      <c r="S401" s="220">
        <v>0</v>
      </c>
      <c r="T401" s="221">
        <f>S401*H401</f>
        <v>0</v>
      </c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R401" s="222" t="s">
        <v>220</v>
      </c>
      <c r="AT401" s="222" t="s">
        <v>133</v>
      </c>
      <c r="AU401" s="222" t="s">
        <v>84</v>
      </c>
      <c r="AY401" s="17" t="s">
        <v>131</v>
      </c>
      <c r="BE401" s="223">
        <f>IF(N401="základní",J401,0)</f>
        <v>0</v>
      </c>
      <c r="BF401" s="223">
        <f>IF(N401="snížená",J401,0)</f>
        <v>0</v>
      </c>
      <c r="BG401" s="223">
        <f>IF(N401="zákl. přenesená",J401,0)</f>
        <v>0</v>
      </c>
      <c r="BH401" s="223">
        <f>IF(N401="sníž. přenesená",J401,0)</f>
        <v>0</v>
      </c>
      <c r="BI401" s="223">
        <f>IF(N401="nulová",J401,0)</f>
        <v>0</v>
      </c>
      <c r="BJ401" s="17" t="s">
        <v>82</v>
      </c>
      <c r="BK401" s="223">
        <f>ROUND(I401*H401,2)</f>
        <v>0</v>
      </c>
      <c r="BL401" s="17" t="s">
        <v>220</v>
      </c>
      <c r="BM401" s="222" t="s">
        <v>690</v>
      </c>
    </row>
    <row r="402" s="13" customFormat="1">
      <c r="A402" s="13"/>
      <c r="B402" s="224"/>
      <c r="C402" s="225"/>
      <c r="D402" s="226" t="s">
        <v>140</v>
      </c>
      <c r="E402" s="227" t="s">
        <v>1</v>
      </c>
      <c r="F402" s="228" t="s">
        <v>190</v>
      </c>
      <c r="G402" s="225"/>
      <c r="H402" s="229">
        <v>33.595999999999997</v>
      </c>
      <c r="I402" s="230"/>
      <c r="J402" s="225"/>
      <c r="K402" s="225"/>
      <c r="L402" s="231"/>
      <c r="M402" s="232"/>
      <c r="N402" s="233"/>
      <c r="O402" s="233"/>
      <c r="P402" s="233"/>
      <c r="Q402" s="233"/>
      <c r="R402" s="233"/>
      <c r="S402" s="233"/>
      <c r="T402" s="234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35" t="s">
        <v>140</v>
      </c>
      <c r="AU402" s="235" t="s">
        <v>84</v>
      </c>
      <c r="AV402" s="13" t="s">
        <v>84</v>
      </c>
      <c r="AW402" s="13" t="s">
        <v>34</v>
      </c>
      <c r="AX402" s="13" t="s">
        <v>77</v>
      </c>
      <c r="AY402" s="235" t="s">
        <v>131</v>
      </c>
    </row>
    <row r="403" s="13" customFormat="1">
      <c r="A403" s="13"/>
      <c r="B403" s="224"/>
      <c r="C403" s="225"/>
      <c r="D403" s="226" t="s">
        <v>140</v>
      </c>
      <c r="E403" s="227" t="s">
        <v>1</v>
      </c>
      <c r="F403" s="228" t="s">
        <v>191</v>
      </c>
      <c r="G403" s="225"/>
      <c r="H403" s="229">
        <v>35.942999999999998</v>
      </c>
      <c r="I403" s="230"/>
      <c r="J403" s="225"/>
      <c r="K403" s="225"/>
      <c r="L403" s="231"/>
      <c r="M403" s="232"/>
      <c r="N403" s="233"/>
      <c r="O403" s="233"/>
      <c r="P403" s="233"/>
      <c r="Q403" s="233"/>
      <c r="R403" s="233"/>
      <c r="S403" s="233"/>
      <c r="T403" s="234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35" t="s">
        <v>140</v>
      </c>
      <c r="AU403" s="235" t="s">
        <v>84</v>
      </c>
      <c r="AV403" s="13" t="s">
        <v>84</v>
      </c>
      <c r="AW403" s="13" t="s">
        <v>34</v>
      </c>
      <c r="AX403" s="13" t="s">
        <v>77</v>
      </c>
      <c r="AY403" s="235" t="s">
        <v>131</v>
      </c>
    </row>
    <row r="404" s="13" customFormat="1">
      <c r="A404" s="13"/>
      <c r="B404" s="224"/>
      <c r="C404" s="225"/>
      <c r="D404" s="226" t="s">
        <v>140</v>
      </c>
      <c r="E404" s="227" t="s">
        <v>1</v>
      </c>
      <c r="F404" s="228" t="s">
        <v>192</v>
      </c>
      <c r="G404" s="225"/>
      <c r="H404" s="229">
        <v>12.888</v>
      </c>
      <c r="I404" s="230"/>
      <c r="J404" s="225"/>
      <c r="K404" s="225"/>
      <c r="L404" s="231"/>
      <c r="M404" s="232"/>
      <c r="N404" s="233"/>
      <c r="O404" s="233"/>
      <c r="P404" s="233"/>
      <c r="Q404" s="233"/>
      <c r="R404" s="233"/>
      <c r="S404" s="233"/>
      <c r="T404" s="234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35" t="s">
        <v>140</v>
      </c>
      <c r="AU404" s="235" t="s">
        <v>84</v>
      </c>
      <c r="AV404" s="13" t="s">
        <v>84</v>
      </c>
      <c r="AW404" s="13" t="s">
        <v>34</v>
      </c>
      <c r="AX404" s="13" t="s">
        <v>77</v>
      </c>
      <c r="AY404" s="235" t="s">
        <v>131</v>
      </c>
    </row>
    <row r="405" s="14" customFormat="1">
      <c r="A405" s="14"/>
      <c r="B405" s="236"/>
      <c r="C405" s="237"/>
      <c r="D405" s="226" t="s">
        <v>140</v>
      </c>
      <c r="E405" s="238" t="s">
        <v>1</v>
      </c>
      <c r="F405" s="239" t="s">
        <v>143</v>
      </c>
      <c r="G405" s="237"/>
      <c r="H405" s="240">
        <v>82.426999999999992</v>
      </c>
      <c r="I405" s="241"/>
      <c r="J405" s="237"/>
      <c r="K405" s="237"/>
      <c r="L405" s="242"/>
      <c r="M405" s="243"/>
      <c r="N405" s="244"/>
      <c r="O405" s="244"/>
      <c r="P405" s="244"/>
      <c r="Q405" s="244"/>
      <c r="R405" s="244"/>
      <c r="S405" s="244"/>
      <c r="T405" s="245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46" t="s">
        <v>140</v>
      </c>
      <c r="AU405" s="246" t="s">
        <v>84</v>
      </c>
      <c r="AV405" s="14" t="s">
        <v>138</v>
      </c>
      <c r="AW405" s="14" t="s">
        <v>34</v>
      </c>
      <c r="AX405" s="14" t="s">
        <v>82</v>
      </c>
      <c r="AY405" s="246" t="s">
        <v>131</v>
      </c>
    </row>
    <row r="406" s="2" customFormat="1" ht="24.15" customHeight="1">
      <c r="A406" s="38"/>
      <c r="B406" s="39"/>
      <c r="C406" s="247" t="s">
        <v>691</v>
      </c>
      <c r="D406" s="247" t="s">
        <v>167</v>
      </c>
      <c r="E406" s="248" t="s">
        <v>692</v>
      </c>
      <c r="F406" s="249" t="s">
        <v>693</v>
      </c>
      <c r="G406" s="250" t="s">
        <v>183</v>
      </c>
      <c r="H406" s="251">
        <v>90.670000000000002</v>
      </c>
      <c r="I406" s="252"/>
      <c r="J406" s="253">
        <f>ROUND(I406*H406,2)</f>
        <v>0</v>
      </c>
      <c r="K406" s="249" t="s">
        <v>1</v>
      </c>
      <c r="L406" s="254"/>
      <c r="M406" s="255" t="s">
        <v>1</v>
      </c>
      <c r="N406" s="256" t="s">
        <v>42</v>
      </c>
      <c r="O406" s="91"/>
      <c r="P406" s="220">
        <f>O406*H406</f>
        <v>0</v>
      </c>
      <c r="Q406" s="220">
        <v>0.0201</v>
      </c>
      <c r="R406" s="220">
        <f>Q406*H406</f>
        <v>1.8224670000000001</v>
      </c>
      <c r="S406" s="220">
        <v>0</v>
      </c>
      <c r="T406" s="221">
        <f>S406*H406</f>
        <v>0</v>
      </c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R406" s="222" t="s">
        <v>301</v>
      </c>
      <c r="AT406" s="222" t="s">
        <v>167</v>
      </c>
      <c r="AU406" s="222" t="s">
        <v>84</v>
      </c>
      <c r="AY406" s="17" t="s">
        <v>131</v>
      </c>
      <c r="BE406" s="223">
        <f>IF(N406="základní",J406,0)</f>
        <v>0</v>
      </c>
      <c r="BF406" s="223">
        <f>IF(N406="snížená",J406,0)</f>
        <v>0</v>
      </c>
      <c r="BG406" s="223">
        <f>IF(N406="zákl. přenesená",J406,0)</f>
        <v>0</v>
      </c>
      <c r="BH406" s="223">
        <f>IF(N406="sníž. přenesená",J406,0)</f>
        <v>0</v>
      </c>
      <c r="BI406" s="223">
        <f>IF(N406="nulová",J406,0)</f>
        <v>0</v>
      </c>
      <c r="BJ406" s="17" t="s">
        <v>82</v>
      </c>
      <c r="BK406" s="223">
        <f>ROUND(I406*H406,2)</f>
        <v>0</v>
      </c>
      <c r="BL406" s="17" t="s">
        <v>220</v>
      </c>
      <c r="BM406" s="222" t="s">
        <v>694</v>
      </c>
    </row>
    <row r="407" s="13" customFormat="1">
      <c r="A407" s="13"/>
      <c r="B407" s="224"/>
      <c r="C407" s="225"/>
      <c r="D407" s="226" t="s">
        <v>140</v>
      </c>
      <c r="E407" s="225"/>
      <c r="F407" s="228" t="s">
        <v>695</v>
      </c>
      <c r="G407" s="225"/>
      <c r="H407" s="229">
        <v>90.670000000000002</v>
      </c>
      <c r="I407" s="230"/>
      <c r="J407" s="225"/>
      <c r="K407" s="225"/>
      <c r="L407" s="231"/>
      <c r="M407" s="232"/>
      <c r="N407" s="233"/>
      <c r="O407" s="233"/>
      <c r="P407" s="233"/>
      <c r="Q407" s="233"/>
      <c r="R407" s="233"/>
      <c r="S407" s="233"/>
      <c r="T407" s="234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35" t="s">
        <v>140</v>
      </c>
      <c r="AU407" s="235" t="s">
        <v>84</v>
      </c>
      <c r="AV407" s="13" t="s">
        <v>84</v>
      </c>
      <c r="AW407" s="13" t="s">
        <v>4</v>
      </c>
      <c r="AX407" s="13" t="s">
        <v>82</v>
      </c>
      <c r="AY407" s="235" t="s">
        <v>131</v>
      </c>
    </row>
    <row r="408" s="2" customFormat="1" ht="33" customHeight="1">
      <c r="A408" s="38"/>
      <c r="B408" s="39"/>
      <c r="C408" s="211" t="s">
        <v>696</v>
      </c>
      <c r="D408" s="211" t="s">
        <v>133</v>
      </c>
      <c r="E408" s="212" t="s">
        <v>697</v>
      </c>
      <c r="F408" s="213" t="s">
        <v>698</v>
      </c>
      <c r="G408" s="214" t="s">
        <v>183</v>
      </c>
      <c r="H408" s="215">
        <v>82.427000000000007</v>
      </c>
      <c r="I408" s="216"/>
      <c r="J408" s="217">
        <f>ROUND(I408*H408,2)</f>
        <v>0</v>
      </c>
      <c r="K408" s="213" t="s">
        <v>137</v>
      </c>
      <c r="L408" s="44"/>
      <c r="M408" s="218" t="s">
        <v>1</v>
      </c>
      <c r="N408" s="219" t="s">
        <v>42</v>
      </c>
      <c r="O408" s="91"/>
      <c r="P408" s="220">
        <f>O408*H408</f>
        <v>0</v>
      </c>
      <c r="Q408" s="220">
        <v>0</v>
      </c>
      <c r="R408" s="220">
        <f>Q408*H408</f>
        <v>0</v>
      </c>
      <c r="S408" s="220">
        <v>0</v>
      </c>
      <c r="T408" s="221">
        <f>S408*H408</f>
        <v>0</v>
      </c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R408" s="222" t="s">
        <v>220</v>
      </c>
      <c r="AT408" s="222" t="s">
        <v>133</v>
      </c>
      <c r="AU408" s="222" t="s">
        <v>84</v>
      </c>
      <c r="AY408" s="17" t="s">
        <v>131</v>
      </c>
      <c r="BE408" s="223">
        <f>IF(N408="základní",J408,0)</f>
        <v>0</v>
      </c>
      <c r="BF408" s="223">
        <f>IF(N408="snížená",J408,0)</f>
        <v>0</v>
      </c>
      <c r="BG408" s="223">
        <f>IF(N408="zákl. přenesená",J408,0)</f>
        <v>0</v>
      </c>
      <c r="BH408" s="223">
        <f>IF(N408="sníž. přenesená",J408,0)</f>
        <v>0</v>
      </c>
      <c r="BI408" s="223">
        <f>IF(N408="nulová",J408,0)</f>
        <v>0</v>
      </c>
      <c r="BJ408" s="17" t="s">
        <v>82</v>
      </c>
      <c r="BK408" s="223">
        <f>ROUND(I408*H408,2)</f>
        <v>0</v>
      </c>
      <c r="BL408" s="17" t="s">
        <v>220</v>
      </c>
      <c r="BM408" s="222" t="s">
        <v>699</v>
      </c>
    </row>
    <row r="409" s="13" customFormat="1">
      <c r="A409" s="13"/>
      <c r="B409" s="224"/>
      <c r="C409" s="225"/>
      <c r="D409" s="226" t="s">
        <v>140</v>
      </c>
      <c r="E409" s="227" t="s">
        <v>1</v>
      </c>
      <c r="F409" s="228" t="s">
        <v>190</v>
      </c>
      <c r="G409" s="225"/>
      <c r="H409" s="229">
        <v>33.595999999999997</v>
      </c>
      <c r="I409" s="230"/>
      <c r="J409" s="225"/>
      <c r="K409" s="225"/>
      <c r="L409" s="231"/>
      <c r="M409" s="232"/>
      <c r="N409" s="233"/>
      <c r="O409" s="233"/>
      <c r="P409" s="233"/>
      <c r="Q409" s="233"/>
      <c r="R409" s="233"/>
      <c r="S409" s="233"/>
      <c r="T409" s="234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35" t="s">
        <v>140</v>
      </c>
      <c r="AU409" s="235" t="s">
        <v>84</v>
      </c>
      <c r="AV409" s="13" t="s">
        <v>84</v>
      </c>
      <c r="AW409" s="13" t="s">
        <v>34</v>
      </c>
      <c r="AX409" s="13" t="s">
        <v>77</v>
      </c>
      <c r="AY409" s="235" t="s">
        <v>131</v>
      </c>
    </row>
    <row r="410" s="13" customFormat="1">
      <c r="A410" s="13"/>
      <c r="B410" s="224"/>
      <c r="C410" s="225"/>
      <c r="D410" s="226" t="s">
        <v>140</v>
      </c>
      <c r="E410" s="227" t="s">
        <v>1</v>
      </c>
      <c r="F410" s="228" t="s">
        <v>191</v>
      </c>
      <c r="G410" s="225"/>
      <c r="H410" s="229">
        <v>35.942999999999998</v>
      </c>
      <c r="I410" s="230"/>
      <c r="J410" s="225"/>
      <c r="K410" s="225"/>
      <c r="L410" s="231"/>
      <c r="M410" s="232"/>
      <c r="N410" s="233"/>
      <c r="O410" s="233"/>
      <c r="P410" s="233"/>
      <c r="Q410" s="233"/>
      <c r="R410" s="233"/>
      <c r="S410" s="233"/>
      <c r="T410" s="234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35" t="s">
        <v>140</v>
      </c>
      <c r="AU410" s="235" t="s">
        <v>84</v>
      </c>
      <c r="AV410" s="13" t="s">
        <v>84</v>
      </c>
      <c r="AW410" s="13" t="s">
        <v>34</v>
      </c>
      <c r="AX410" s="13" t="s">
        <v>77</v>
      </c>
      <c r="AY410" s="235" t="s">
        <v>131</v>
      </c>
    </row>
    <row r="411" s="13" customFormat="1">
      <c r="A411" s="13"/>
      <c r="B411" s="224"/>
      <c r="C411" s="225"/>
      <c r="D411" s="226" t="s">
        <v>140</v>
      </c>
      <c r="E411" s="227" t="s">
        <v>1</v>
      </c>
      <c r="F411" s="228" t="s">
        <v>192</v>
      </c>
      <c r="G411" s="225"/>
      <c r="H411" s="229">
        <v>12.888</v>
      </c>
      <c r="I411" s="230"/>
      <c r="J411" s="225"/>
      <c r="K411" s="225"/>
      <c r="L411" s="231"/>
      <c r="M411" s="232"/>
      <c r="N411" s="233"/>
      <c r="O411" s="233"/>
      <c r="P411" s="233"/>
      <c r="Q411" s="233"/>
      <c r="R411" s="233"/>
      <c r="S411" s="233"/>
      <c r="T411" s="234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35" t="s">
        <v>140</v>
      </c>
      <c r="AU411" s="235" t="s">
        <v>84</v>
      </c>
      <c r="AV411" s="13" t="s">
        <v>84</v>
      </c>
      <c r="AW411" s="13" t="s">
        <v>34</v>
      </c>
      <c r="AX411" s="13" t="s">
        <v>77</v>
      </c>
      <c r="AY411" s="235" t="s">
        <v>131</v>
      </c>
    </row>
    <row r="412" s="14" customFormat="1">
      <c r="A412" s="14"/>
      <c r="B412" s="236"/>
      <c r="C412" s="237"/>
      <c r="D412" s="226" t="s">
        <v>140</v>
      </c>
      <c r="E412" s="238" t="s">
        <v>1</v>
      </c>
      <c r="F412" s="239" t="s">
        <v>143</v>
      </c>
      <c r="G412" s="237"/>
      <c r="H412" s="240">
        <v>82.426999999999992</v>
      </c>
      <c r="I412" s="241"/>
      <c r="J412" s="237"/>
      <c r="K412" s="237"/>
      <c r="L412" s="242"/>
      <c r="M412" s="243"/>
      <c r="N412" s="244"/>
      <c r="O412" s="244"/>
      <c r="P412" s="244"/>
      <c r="Q412" s="244"/>
      <c r="R412" s="244"/>
      <c r="S412" s="244"/>
      <c r="T412" s="245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46" t="s">
        <v>140</v>
      </c>
      <c r="AU412" s="246" t="s">
        <v>84</v>
      </c>
      <c r="AV412" s="14" t="s">
        <v>138</v>
      </c>
      <c r="AW412" s="14" t="s">
        <v>34</v>
      </c>
      <c r="AX412" s="14" t="s">
        <v>82</v>
      </c>
      <c r="AY412" s="246" t="s">
        <v>131</v>
      </c>
    </row>
    <row r="413" s="2" customFormat="1" ht="24.15" customHeight="1">
      <c r="A413" s="38"/>
      <c r="B413" s="39"/>
      <c r="C413" s="211" t="s">
        <v>700</v>
      </c>
      <c r="D413" s="211" t="s">
        <v>133</v>
      </c>
      <c r="E413" s="212" t="s">
        <v>701</v>
      </c>
      <c r="F413" s="213" t="s">
        <v>702</v>
      </c>
      <c r="G413" s="214" t="s">
        <v>256</v>
      </c>
      <c r="H413" s="215">
        <v>18.600000000000001</v>
      </c>
      <c r="I413" s="216"/>
      <c r="J413" s="217">
        <f>ROUND(I413*H413,2)</f>
        <v>0</v>
      </c>
      <c r="K413" s="213" t="s">
        <v>137</v>
      </c>
      <c r="L413" s="44"/>
      <c r="M413" s="218" t="s">
        <v>1</v>
      </c>
      <c r="N413" s="219" t="s">
        <v>42</v>
      </c>
      <c r="O413" s="91"/>
      <c r="P413" s="220">
        <f>O413*H413</f>
        <v>0</v>
      </c>
      <c r="Q413" s="220">
        <v>0.00020000000000000001</v>
      </c>
      <c r="R413" s="220">
        <f>Q413*H413</f>
        <v>0.0037200000000000006</v>
      </c>
      <c r="S413" s="220">
        <v>0</v>
      </c>
      <c r="T413" s="221">
        <f>S413*H413</f>
        <v>0</v>
      </c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R413" s="222" t="s">
        <v>220</v>
      </c>
      <c r="AT413" s="222" t="s">
        <v>133</v>
      </c>
      <c r="AU413" s="222" t="s">
        <v>84</v>
      </c>
      <c r="AY413" s="17" t="s">
        <v>131</v>
      </c>
      <c r="BE413" s="223">
        <f>IF(N413="základní",J413,0)</f>
        <v>0</v>
      </c>
      <c r="BF413" s="223">
        <f>IF(N413="snížená",J413,0)</f>
        <v>0</v>
      </c>
      <c r="BG413" s="223">
        <f>IF(N413="zákl. přenesená",J413,0)</f>
        <v>0</v>
      </c>
      <c r="BH413" s="223">
        <f>IF(N413="sníž. přenesená",J413,0)</f>
        <v>0</v>
      </c>
      <c r="BI413" s="223">
        <f>IF(N413="nulová",J413,0)</f>
        <v>0</v>
      </c>
      <c r="BJ413" s="17" t="s">
        <v>82</v>
      </c>
      <c r="BK413" s="223">
        <f>ROUND(I413*H413,2)</f>
        <v>0</v>
      </c>
      <c r="BL413" s="17" t="s">
        <v>220</v>
      </c>
      <c r="BM413" s="222" t="s">
        <v>703</v>
      </c>
    </row>
    <row r="414" s="13" customFormat="1">
      <c r="A414" s="13"/>
      <c r="B414" s="224"/>
      <c r="C414" s="225"/>
      <c r="D414" s="226" t="s">
        <v>140</v>
      </c>
      <c r="E414" s="227" t="s">
        <v>1</v>
      </c>
      <c r="F414" s="228" t="s">
        <v>704</v>
      </c>
      <c r="G414" s="225"/>
      <c r="H414" s="229">
        <v>6.5999999999999996</v>
      </c>
      <c r="I414" s="230"/>
      <c r="J414" s="225"/>
      <c r="K414" s="225"/>
      <c r="L414" s="231"/>
      <c r="M414" s="232"/>
      <c r="N414" s="233"/>
      <c r="O414" s="233"/>
      <c r="P414" s="233"/>
      <c r="Q414" s="233"/>
      <c r="R414" s="233"/>
      <c r="S414" s="233"/>
      <c r="T414" s="234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35" t="s">
        <v>140</v>
      </c>
      <c r="AU414" s="235" t="s">
        <v>84</v>
      </c>
      <c r="AV414" s="13" t="s">
        <v>84</v>
      </c>
      <c r="AW414" s="13" t="s">
        <v>34</v>
      </c>
      <c r="AX414" s="13" t="s">
        <v>77</v>
      </c>
      <c r="AY414" s="235" t="s">
        <v>131</v>
      </c>
    </row>
    <row r="415" s="13" customFormat="1">
      <c r="A415" s="13"/>
      <c r="B415" s="224"/>
      <c r="C415" s="225"/>
      <c r="D415" s="226" t="s">
        <v>140</v>
      </c>
      <c r="E415" s="227" t="s">
        <v>1</v>
      </c>
      <c r="F415" s="228" t="s">
        <v>705</v>
      </c>
      <c r="G415" s="225"/>
      <c r="H415" s="229">
        <v>8.0999999999999996</v>
      </c>
      <c r="I415" s="230"/>
      <c r="J415" s="225"/>
      <c r="K415" s="225"/>
      <c r="L415" s="231"/>
      <c r="M415" s="232"/>
      <c r="N415" s="233"/>
      <c r="O415" s="233"/>
      <c r="P415" s="233"/>
      <c r="Q415" s="233"/>
      <c r="R415" s="233"/>
      <c r="S415" s="233"/>
      <c r="T415" s="234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35" t="s">
        <v>140</v>
      </c>
      <c r="AU415" s="235" t="s">
        <v>84</v>
      </c>
      <c r="AV415" s="13" t="s">
        <v>84</v>
      </c>
      <c r="AW415" s="13" t="s">
        <v>34</v>
      </c>
      <c r="AX415" s="13" t="s">
        <v>77</v>
      </c>
      <c r="AY415" s="235" t="s">
        <v>131</v>
      </c>
    </row>
    <row r="416" s="13" customFormat="1">
      <c r="A416" s="13"/>
      <c r="B416" s="224"/>
      <c r="C416" s="225"/>
      <c r="D416" s="226" t="s">
        <v>140</v>
      </c>
      <c r="E416" s="227" t="s">
        <v>1</v>
      </c>
      <c r="F416" s="228" t="s">
        <v>706</v>
      </c>
      <c r="G416" s="225"/>
      <c r="H416" s="229">
        <v>3.8999999999999999</v>
      </c>
      <c r="I416" s="230"/>
      <c r="J416" s="225"/>
      <c r="K416" s="225"/>
      <c r="L416" s="231"/>
      <c r="M416" s="232"/>
      <c r="N416" s="233"/>
      <c r="O416" s="233"/>
      <c r="P416" s="233"/>
      <c r="Q416" s="233"/>
      <c r="R416" s="233"/>
      <c r="S416" s="233"/>
      <c r="T416" s="234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35" t="s">
        <v>140</v>
      </c>
      <c r="AU416" s="235" t="s">
        <v>84</v>
      </c>
      <c r="AV416" s="13" t="s">
        <v>84</v>
      </c>
      <c r="AW416" s="13" t="s">
        <v>34</v>
      </c>
      <c r="AX416" s="13" t="s">
        <v>77</v>
      </c>
      <c r="AY416" s="235" t="s">
        <v>131</v>
      </c>
    </row>
    <row r="417" s="14" customFormat="1">
      <c r="A417" s="14"/>
      <c r="B417" s="236"/>
      <c r="C417" s="237"/>
      <c r="D417" s="226" t="s">
        <v>140</v>
      </c>
      <c r="E417" s="238" t="s">
        <v>1</v>
      </c>
      <c r="F417" s="239" t="s">
        <v>143</v>
      </c>
      <c r="G417" s="237"/>
      <c r="H417" s="240">
        <v>18.599999999999998</v>
      </c>
      <c r="I417" s="241"/>
      <c r="J417" s="237"/>
      <c r="K417" s="237"/>
      <c r="L417" s="242"/>
      <c r="M417" s="243"/>
      <c r="N417" s="244"/>
      <c r="O417" s="244"/>
      <c r="P417" s="244"/>
      <c r="Q417" s="244"/>
      <c r="R417" s="244"/>
      <c r="S417" s="244"/>
      <c r="T417" s="245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46" t="s">
        <v>140</v>
      </c>
      <c r="AU417" s="246" t="s">
        <v>84</v>
      </c>
      <c r="AV417" s="14" t="s">
        <v>138</v>
      </c>
      <c r="AW417" s="14" t="s">
        <v>34</v>
      </c>
      <c r="AX417" s="14" t="s">
        <v>82</v>
      </c>
      <c r="AY417" s="246" t="s">
        <v>131</v>
      </c>
    </row>
    <row r="418" s="2" customFormat="1" ht="16.5" customHeight="1">
      <c r="A418" s="38"/>
      <c r="B418" s="39"/>
      <c r="C418" s="247" t="s">
        <v>707</v>
      </c>
      <c r="D418" s="247" t="s">
        <v>167</v>
      </c>
      <c r="E418" s="248" t="s">
        <v>708</v>
      </c>
      <c r="F418" s="249" t="s">
        <v>709</v>
      </c>
      <c r="G418" s="250" t="s">
        <v>256</v>
      </c>
      <c r="H418" s="251">
        <v>19.530000000000001</v>
      </c>
      <c r="I418" s="252"/>
      <c r="J418" s="253">
        <f>ROUND(I418*H418,2)</f>
        <v>0</v>
      </c>
      <c r="K418" s="249" t="s">
        <v>137</v>
      </c>
      <c r="L418" s="254"/>
      <c r="M418" s="255" t="s">
        <v>1</v>
      </c>
      <c r="N418" s="256" t="s">
        <v>42</v>
      </c>
      <c r="O418" s="91"/>
      <c r="P418" s="220">
        <f>O418*H418</f>
        <v>0</v>
      </c>
      <c r="Q418" s="220">
        <v>0.00029999999999999997</v>
      </c>
      <c r="R418" s="220">
        <f>Q418*H418</f>
        <v>0.0058589999999999996</v>
      </c>
      <c r="S418" s="220">
        <v>0</v>
      </c>
      <c r="T418" s="221">
        <f>S418*H418</f>
        <v>0</v>
      </c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R418" s="222" t="s">
        <v>301</v>
      </c>
      <c r="AT418" s="222" t="s">
        <v>167</v>
      </c>
      <c r="AU418" s="222" t="s">
        <v>84</v>
      </c>
      <c r="AY418" s="17" t="s">
        <v>131</v>
      </c>
      <c r="BE418" s="223">
        <f>IF(N418="základní",J418,0)</f>
        <v>0</v>
      </c>
      <c r="BF418" s="223">
        <f>IF(N418="snížená",J418,0)</f>
        <v>0</v>
      </c>
      <c r="BG418" s="223">
        <f>IF(N418="zákl. přenesená",J418,0)</f>
        <v>0</v>
      </c>
      <c r="BH418" s="223">
        <f>IF(N418="sníž. přenesená",J418,0)</f>
        <v>0</v>
      </c>
      <c r="BI418" s="223">
        <f>IF(N418="nulová",J418,0)</f>
        <v>0</v>
      </c>
      <c r="BJ418" s="17" t="s">
        <v>82</v>
      </c>
      <c r="BK418" s="223">
        <f>ROUND(I418*H418,2)</f>
        <v>0</v>
      </c>
      <c r="BL418" s="17" t="s">
        <v>220</v>
      </c>
      <c r="BM418" s="222" t="s">
        <v>710</v>
      </c>
    </row>
    <row r="419" s="13" customFormat="1">
      <c r="A419" s="13"/>
      <c r="B419" s="224"/>
      <c r="C419" s="225"/>
      <c r="D419" s="226" t="s">
        <v>140</v>
      </c>
      <c r="E419" s="225"/>
      <c r="F419" s="228" t="s">
        <v>711</v>
      </c>
      <c r="G419" s="225"/>
      <c r="H419" s="229">
        <v>19.530000000000001</v>
      </c>
      <c r="I419" s="230"/>
      <c r="J419" s="225"/>
      <c r="K419" s="225"/>
      <c r="L419" s="231"/>
      <c r="M419" s="232"/>
      <c r="N419" s="233"/>
      <c r="O419" s="233"/>
      <c r="P419" s="233"/>
      <c r="Q419" s="233"/>
      <c r="R419" s="233"/>
      <c r="S419" s="233"/>
      <c r="T419" s="234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35" t="s">
        <v>140</v>
      </c>
      <c r="AU419" s="235" t="s">
        <v>84</v>
      </c>
      <c r="AV419" s="13" t="s">
        <v>84</v>
      </c>
      <c r="AW419" s="13" t="s">
        <v>4</v>
      </c>
      <c r="AX419" s="13" t="s">
        <v>82</v>
      </c>
      <c r="AY419" s="235" t="s">
        <v>131</v>
      </c>
    </row>
    <row r="420" s="2" customFormat="1" ht="24.15" customHeight="1">
      <c r="A420" s="38"/>
      <c r="B420" s="39"/>
      <c r="C420" s="211" t="s">
        <v>712</v>
      </c>
      <c r="D420" s="211" t="s">
        <v>133</v>
      </c>
      <c r="E420" s="212" t="s">
        <v>713</v>
      </c>
      <c r="F420" s="213" t="s">
        <v>714</v>
      </c>
      <c r="G420" s="214" t="s">
        <v>256</v>
      </c>
      <c r="H420" s="215">
        <v>95.822999999999993</v>
      </c>
      <c r="I420" s="216"/>
      <c r="J420" s="217">
        <f>ROUND(I420*H420,2)</f>
        <v>0</v>
      </c>
      <c r="K420" s="213" t="s">
        <v>137</v>
      </c>
      <c r="L420" s="44"/>
      <c r="M420" s="218" t="s">
        <v>1</v>
      </c>
      <c r="N420" s="219" t="s">
        <v>42</v>
      </c>
      <c r="O420" s="91"/>
      <c r="P420" s="220">
        <f>O420*H420</f>
        <v>0</v>
      </c>
      <c r="Q420" s="220">
        <v>0.00018000000000000001</v>
      </c>
      <c r="R420" s="220">
        <f>Q420*H420</f>
        <v>0.017248139999999999</v>
      </c>
      <c r="S420" s="220">
        <v>0</v>
      </c>
      <c r="T420" s="221">
        <f>S420*H420</f>
        <v>0</v>
      </c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R420" s="222" t="s">
        <v>220</v>
      </c>
      <c r="AT420" s="222" t="s">
        <v>133</v>
      </c>
      <c r="AU420" s="222" t="s">
        <v>84</v>
      </c>
      <c r="AY420" s="17" t="s">
        <v>131</v>
      </c>
      <c r="BE420" s="223">
        <f>IF(N420="základní",J420,0)</f>
        <v>0</v>
      </c>
      <c r="BF420" s="223">
        <f>IF(N420="snížená",J420,0)</f>
        <v>0</v>
      </c>
      <c r="BG420" s="223">
        <f>IF(N420="zákl. přenesená",J420,0)</f>
        <v>0</v>
      </c>
      <c r="BH420" s="223">
        <f>IF(N420="sníž. přenesená",J420,0)</f>
        <v>0</v>
      </c>
      <c r="BI420" s="223">
        <f>IF(N420="nulová",J420,0)</f>
        <v>0</v>
      </c>
      <c r="BJ420" s="17" t="s">
        <v>82</v>
      </c>
      <c r="BK420" s="223">
        <f>ROUND(I420*H420,2)</f>
        <v>0</v>
      </c>
      <c r="BL420" s="17" t="s">
        <v>220</v>
      </c>
      <c r="BM420" s="222" t="s">
        <v>715</v>
      </c>
    </row>
    <row r="421" s="13" customFormat="1">
      <c r="A421" s="13"/>
      <c r="B421" s="224"/>
      <c r="C421" s="225"/>
      <c r="D421" s="226" t="s">
        <v>140</v>
      </c>
      <c r="E421" s="227" t="s">
        <v>1</v>
      </c>
      <c r="F421" s="228" t="s">
        <v>716</v>
      </c>
      <c r="G421" s="225"/>
      <c r="H421" s="229">
        <v>39.899999999999999</v>
      </c>
      <c r="I421" s="230"/>
      <c r="J421" s="225"/>
      <c r="K421" s="225"/>
      <c r="L421" s="231"/>
      <c r="M421" s="232"/>
      <c r="N421" s="233"/>
      <c r="O421" s="233"/>
      <c r="P421" s="233"/>
      <c r="Q421" s="233"/>
      <c r="R421" s="233"/>
      <c r="S421" s="233"/>
      <c r="T421" s="234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35" t="s">
        <v>140</v>
      </c>
      <c r="AU421" s="235" t="s">
        <v>84</v>
      </c>
      <c r="AV421" s="13" t="s">
        <v>84</v>
      </c>
      <c r="AW421" s="13" t="s">
        <v>34</v>
      </c>
      <c r="AX421" s="13" t="s">
        <v>77</v>
      </c>
      <c r="AY421" s="235" t="s">
        <v>131</v>
      </c>
    </row>
    <row r="422" s="13" customFormat="1">
      <c r="A422" s="13"/>
      <c r="B422" s="224"/>
      <c r="C422" s="225"/>
      <c r="D422" s="226" t="s">
        <v>140</v>
      </c>
      <c r="E422" s="227" t="s">
        <v>1</v>
      </c>
      <c r="F422" s="228" t="s">
        <v>717</v>
      </c>
      <c r="G422" s="225"/>
      <c r="H422" s="229">
        <v>41.853000000000002</v>
      </c>
      <c r="I422" s="230"/>
      <c r="J422" s="225"/>
      <c r="K422" s="225"/>
      <c r="L422" s="231"/>
      <c r="M422" s="232"/>
      <c r="N422" s="233"/>
      <c r="O422" s="233"/>
      <c r="P422" s="233"/>
      <c r="Q422" s="233"/>
      <c r="R422" s="233"/>
      <c r="S422" s="233"/>
      <c r="T422" s="234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35" t="s">
        <v>140</v>
      </c>
      <c r="AU422" s="235" t="s">
        <v>84</v>
      </c>
      <c r="AV422" s="13" t="s">
        <v>84</v>
      </c>
      <c r="AW422" s="13" t="s">
        <v>34</v>
      </c>
      <c r="AX422" s="13" t="s">
        <v>77</v>
      </c>
      <c r="AY422" s="235" t="s">
        <v>131</v>
      </c>
    </row>
    <row r="423" s="13" customFormat="1">
      <c r="A423" s="13"/>
      <c r="B423" s="224"/>
      <c r="C423" s="225"/>
      <c r="D423" s="226" t="s">
        <v>140</v>
      </c>
      <c r="E423" s="227" t="s">
        <v>1</v>
      </c>
      <c r="F423" s="228" t="s">
        <v>718</v>
      </c>
      <c r="G423" s="225"/>
      <c r="H423" s="229">
        <v>14.07</v>
      </c>
      <c r="I423" s="230"/>
      <c r="J423" s="225"/>
      <c r="K423" s="225"/>
      <c r="L423" s="231"/>
      <c r="M423" s="232"/>
      <c r="N423" s="233"/>
      <c r="O423" s="233"/>
      <c r="P423" s="233"/>
      <c r="Q423" s="233"/>
      <c r="R423" s="233"/>
      <c r="S423" s="233"/>
      <c r="T423" s="234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35" t="s">
        <v>140</v>
      </c>
      <c r="AU423" s="235" t="s">
        <v>84</v>
      </c>
      <c r="AV423" s="13" t="s">
        <v>84</v>
      </c>
      <c r="AW423" s="13" t="s">
        <v>34</v>
      </c>
      <c r="AX423" s="13" t="s">
        <v>77</v>
      </c>
      <c r="AY423" s="235" t="s">
        <v>131</v>
      </c>
    </row>
    <row r="424" s="14" customFormat="1">
      <c r="A424" s="14"/>
      <c r="B424" s="236"/>
      <c r="C424" s="237"/>
      <c r="D424" s="226" t="s">
        <v>140</v>
      </c>
      <c r="E424" s="238" t="s">
        <v>1</v>
      </c>
      <c r="F424" s="239" t="s">
        <v>143</v>
      </c>
      <c r="G424" s="237"/>
      <c r="H424" s="240">
        <v>95.823000000000008</v>
      </c>
      <c r="I424" s="241"/>
      <c r="J424" s="237"/>
      <c r="K424" s="237"/>
      <c r="L424" s="242"/>
      <c r="M424" s="243"/>
      <c r="N424" s="244"/>
      <c r="O424" s="244"/>
      <c r="P424" s="244"/>
      <c r="Q424" s="244"/>
      <c r="R424" s="244"/>
      <c r="S424" s="244"/>
      <c r="T424" s="245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46" t="s">
        <v>140</v>
      </c>
      <c r="AU424" s="246" t="s">
        <v>84</v>
      </c>
      <c r="AV424" s="14" t="s">
        <v>138</v>
      </c>
      <c r="AW424" s="14" t="s">
        <v>34</v>
      </c>
      <c r="AX424" s="14" t="s">
        <v>82</v>
      </c>
      <c r="AY424" s="246" t="s">
        <v>131</v>
      </c>
    </row>
    <row r="425" s="2" customFormat="1" ht="16.5" customHeight="1">
      <c r="A425" s="38"/>
      <c r="B425" s="39"/>
      <c r="C425" s="247" t="s">
        <v>719</v>
      </c>
      <c r="D425" s="247" t="s">
        <v>167</v>
      </c>
      <c r="E425" s="248" t="s">
        <v>708</v>
      </c>
      <c r="F425" s="249" t="s">
        <v>709</v>
      </c>
      <c r="G425" s="250" t="s">
        <v>256</v>
      </c>
      <c r="H425" s="251">
        <v>100.614</v>
      </c>
      <c r="I425" s="252"/>
      <c r="J425" s="253">
        <f>ROUND(I425*H425,2)</f>
        <v>0</v>
      </c>
      <c r="K425" s="249" t="s">
        <v>137</v>
      </c>
      <c r="L425" s="254"/>
      <c r="M425" s="255" t="s">
        <v>1</v>
      </c>
      <c r="N425" s="256" t="s">
        <v>42</v>
      </c>
      <c r="O425" s="91"/>
      <c r="P425" s="220">
        <f>O425*H425</f>
        <v>0</v>
      </c>
      <c r="Q425" s="220">
        <v>0.00029999999999999997</v>
      </c>
      <c r="R425" s="220">
        <f>Q425*H425</f>
        <v>0.030184199999999998</v>
      </c>
      <c r="S425" s="220">
        <v>0</v>
      </c>
      <c r="T425" s="221">
        <f>S425*H425</f>
        <v>0</v>
      </c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R425" s="222" t="s">
        <v>301</v>
      </c>
      <c r="AT425" s="222" t="s">
        <v>167</v>
      </c>
      <c r="AU425" s="222" t="s">
        <v>84</v>
      </c>
      <c r="AY425" s="17" t="s">
        <v>131</v>
      </c>
      <c r="BE425" s="223">
        <f>IF(N425="základní",J425,0)</f>
        <v>0</v>
      </c>
      <c r="BF425" s="223">
        <f>IF(N425="snížená",J425,0)</f>
        <v>0</v>
      </c>
      <c r="BG425" s="223">
        <f>IF(N425="zákl. přenesená",J425,0)</f>
        <v>0</v>
      </c>
      <c r="BH425" s="223">
        <f>IF(N425="sníž. přenesená",J425,0)</f>
        <v>0</v>
      </c>
      <c r="BI425" s="223">
        <f>IF(N425="nulová",J425,0)</f>
        <v>0</v>
      </c>
      <c r="BJ425" s="17" t="s">
        <v>82</v>
      </c>
      <c r="BK425" s="223">
        <f>ROUND(I425*H425,2)</f>
        <v>0</v>
      </c>
      <c r="BL425" s="17" t="s">
        <v>220</v>
      </c>
      <c r="BM425" s="222" t="s">
        <v>720</v>
      </c>
    </row>
    <row r="426" s="13" customFormat="1">
      <c r="A426" s="13"/>
      <c r="B426" s="224"/>
      <c r="C426" s="225"/>
      <c r="D426" s="226" t="s">
        <v>140</v>
      </c>
      <c r="E426" s="225"/>
      <c r="F426" s="228" t="s">
        <v>721</v>
      </c>
      <c r="G426" s="225"/>
      <c r="H426" s="229">
        <v>100.614</v>
      </c>
      <c r="I426" s="230"/>
      <c r="J426" s="225"/>
      <c r="K426" s="225"/>
      <c r="L426" s="231"/>
      <c r="M426" s="232"/>
      <c r="N426" s="233"/>
      <c r="O426" s="233"/>
      <c r="P426" s="233"/>
      <c r="Q426" s="233"/>
      <c r="R426" s="233"/>
      <c r="S426" s="233"/>
      <c r="T426" s="234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35" t="s">
        <v>140</v>
      </c>
      <c r="AU426" s="235" t="s">
        <v>84</v>
      </c>
      <c r="AV426" s="13" t="s">
        <v>84</v>
      </c>
      <c r="AW426" s="13" t="s">
        <v>4</v>
      </c>
      <c r="AX426" s="13" t="s">
        <v>82</v>
      </c>
      <c r="AY426" s="235" t="s">
        <v>131</v>
      </c>
    </row>
    <row r="427" s="2" customFormat="1" ht="24.15" customHeight="1">
      <c r="A427" s="38"/>
      <c r="B427" s="39"/>
      <c r="C427" s="211" t="s">
        <v>722</v>
      </c>
      <c r="D427" s="211" t="s">
        <v>133</v>
      </c>
      <c r="E427" s="212" t="s">
        <v>723</v>
      </c>
      <c r="F427" s="213" t="s">
        <v>724</v>
      </c>
      <c r="G427" s="214" t="s">
        <v>157</v>
      </c>
      <c r="H427" s="215">
        <v>3.02</v>
      </c>
      <c r="I427" s="216"/>
      <c r="J427" s="217">
        <f>ROUND(I427*H427,2)</f>
        <v>0</v>
      </c>
      <c r="K427" s="213" t="s">
        <v>137</v>
      </c>
      <c r="L427" s="44"/>
      <c r="M427" s="218" t="s">
        <v>1</v>
      </c>
      <c r="N427" s="219" t="s">
        <v>42</v>
      </c>
      <c r="O427" s="91"/>
      <c r="P427" s="220">
        <f>O427*H427</f>
        <v>0</v>
      </c>
      <c r="Q427" s="220">
        <v>0</v>
      </c>
      <c r="R427" s="220">
        <f>Q427*H427</f>
        <v>0</v>
      </c>
      <c r="S427" s="220">
        <v>0</v>
      </c>
      <c r="T427" s="221">
        <f>S427*H427</f>
        <v>0</v>
      </c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R427" s="222" t="s">
        <v>220</v>
      </c>
      <c r="AT427" s="222" t="s">
        <v>133</v>
      </c>
      <c r="AU427" s="222" t="s">
        <v>84</v>
      </c>
      <c r="AY427" s="17" t="s">
        <v>131</v>
      </c>
      <c r="BE427" s="223">
        <f>IF(N427="základní",J427,0)</f>
        <v>0</v>
      </c>
      <c r="BF427" s="223">
        <f>IF(N427="snížená",J427,0)</f>
        <v>0</v>
      </c>
      <c r="BG427" s="223">
        <f>IF(N427="zákl. přenesená",J427,0)</f>
        <v>0</v>
      </c>
      <c r="BH427" s="223">
        <f>IF(N427="sníž. přenesená",J427,0)</f>
        <v>0</v>
      </c>
      <c r="BI427" s="223">
        <f>IF(N427="nulová",J427,0)</f>
        <v>0</v>
      </c>
      <c r="BJ427" s="17" t="s">
        <v>82</v>
      </c>
      <c r="BK427" s="223">
        <f>ROUND(I427*H427,2)</f>
        <v>0</v>
      </c>
      <c r="BL427" s="17" t="s">
        <v>220</v>
      </c>
      <c r="BM427" s="222" t="s">
        <v>725</v>
      </c>
    </row>
    <row r="428" s="12" customFormat="1" ht="22.8" customHeight="1">
      <c r="A428" s="12"/>
      <c r="B428" s="195"/>
      <c r="C428" s="196"/>
      <c r="D428" s="197" t="s">
        <v>76</v>
      </c>
      <c r="E428" s="209" t="s">
        <v>726</v>
      </c>
      <c r="F428" s="209" t="s">
        <v>727</v>
      </c>
      <c r="G428" s="196"/>
      <c r="H428" s="196"/>
      <c r="I428" s="199"/>
      <c r="J428" s="210">
        <f>BK428</f>
        <v>0</v>
      </c>
      <c r="K428" s="196"/>
      <c r="L428" s="201"/>
      <c r="M428" s="202"/>
      <c r="N428" s="203"/>
      <c r="O428" s="203"/>
      <c r="P428" s="204">
        <f>SUM(P429:P479)</f>
        <v>0</v>
      </c>
      <c r="Q428" s="203"/>
      <c r="R428" s="204">
        <f>SUM(R429:R479)</f>
        <v>0.27793122000000003</v>
      </c>
      <c r="S428" s="203"/>
      <c r="T428" s="205">
        <f>SUM(T429:T479)</f>
        <v>0.05756841</v>
      </c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R428" s="206" t="s">
        <v>84</v>
      </c>
      <c r="AT428" s="207" t="s">
        <v>76</v>
      </c>
      <c r="AU428" s="207" t="s">
        <v>82</v>
      </c>
      <c r="AY428" s="206" t="s">
        <v>131</v>
      </c>
      <c r="BK428" s="208">
        <f>SUM(BK429:BK479)</f>
        <v>0</v>
      </c>
    </row>
    <row r="429" s="2" customFormat="1" ht="24.15" customHeight="1">
      <c r="A429" s="38"/>
      <c r="B429" s="39"/>
      <c r="C429" s="211" t="s">
        <v>728</v>
      </c>
      <c r="D429" s="211" t="s">
        <v>133</v>
      </c>
      <c r="E429" s="212" t="s">
        <v>729</v>
      </c>
      <c r="F429" s="213" t="s">
        <v>730</v>
      </c>
      <c r="G429" s="214" t="s">
        <v>183</v>
      </c>
      <c r="H429" s="215">
        <v>194.351</v>
      </c>
      <c r="I429" s="216"/>
      <c r="J429" s="217">
        <f>ROUND(I429*H429,2)</f>
        <v>0</v>
      </c>
      <c r="K429" s="213" t="s">
        <v>137</v>
      </c>
      <c r="L429" s="44"/>
      <c r="M429" s="218" t="s">
        <v>1</v>
      </c>
      <c r="N429" s="219" t="s">
        <v>42</v>
      </c>
      <c r="O429" s="91"/>
      <c r="P429" s="220">
        <f>O429*H429</f>
        <v>0</v>
      </c>
      <c r="Q429" s="220">
        <v>0</v>
      </c>
      <c r="R429" s="220">
        <f>Q429*H429</f>
        <v>0</v>
      </c>
      <c r="S429" s="220">
        <v>0</v>
      </c>
      <c r="T429" s="221">
        <f>S429*H429</f>
        <v>0</v>
      </c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R429" s="222" t="s">
        <v>220</v>
      </c>
      <c r="AT429" s="222" t="s">
        <v>133</v>
      </c>
      <c r="AU429" s="222" t="s">
        <v>84</v>
      </c>
      <c r="AY429" s="17" t="s">
        <v>131</v>
      </c>
      <c r="BE429" s="223">
        <f>IF(N429="základní",J429,0)</f>
        <v>0</v>
      </c>
      <c r="BF429" s="223">
        <f>IF(N429="snížená",J429,0)</f>
        <v>0</v>
      </c>
      <c r="BG429" s="223">
        <f>IF(N429="zákl. přenesená",J429,0)</f>
        <v>0</v>
      </c>
      <c r="BH429" s="223">
        <f>IF(N429="sníž. přenesená",J429,0)</f>
        <v>0</v>
      </c>
      <c r="BI429" s="223">
        <f>IF(N429="nulová",J429,0)</f>
        <v>0</v>
      </c>
      <c r="BJ429" s="17" t="s">
        <v>82</v>
      </c>
      <c r="BK429" s="223">
        <f>ROUND(I429*H429,2)</f>
        <v>0</v>
      </c>
      <c r="BL429" s="17" t="s">
        <v>220</v>
      </c>
      <c r="BM429" s="222" t="s">
        <v>731</v>
      </c>
    </row>
    <row r="430" s="15" customFormat="1">
      <c r="A430" s="15"/>
      <c r="B430" s="257"/>
      <c r="C430" s="258"/>
      <c r="D430" s="226" t="s">
        <v>140</v>
      </c>
      <c r="E430" s="259" t="s">
        <v>1</v>
      </c>
      <c r="F430" s="260" t="s">
        <v>732</v>
      </c>
      <c r="G430" s="258"/>
      <c r="H430" s="259" t="s">
        <v>1</v>
      </c>
      <c r="I430" s="261"/>
      <c r="J430" s="258"/>
      <c r="K430" s="258"/>
      <c r="L430" s="262"/>
      <c r="M430" s="263"/>
      <c r="N430" s="264"/>
      <c r="O430" s="264"/>
      <c r="P430" s="264"/>
      <c r="Q430" s="264"/>
      <c r="R430" s="264"/>
      <c r="S430" s="264"/>
      <c r="T430" s="26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T430" s="266" t="s">
        <v>140</v>
      </c>
      <c r="AU430" s="266" t="s">
        <v>84</v>
      </c>
      <c r="AV430" s="15" t="s">
        <v>82</v>
      </c>
      <c r="AW430" s="15" t="s">
        <v>34</v>
      </c>
      <c r="AX430" s="15" t="s">
        <v>77</v>
      </c>
      <c r="AY430" s="266" t="s">
        <v>131</v>
      </c>
    </row>
    <row r="431" s="13" customFormat="1">
      <c r="A431" s="13"/>
      <c r="B431" s="224"/>
      <c r="C431" s="225"/>
      <c r="D431" s="226" t="s">
        <v>140</v>
      </c>
      <c r="E431" s="227" t="s">
        <v>1</v>
      </c>
      <c r="F431" s="228" t="s">
        <v>238</v>
      </c>
      <c r="G431" s="225"/>
      <c r="H431" s="229">
        <v>8.9299999999999997</v>
      </c>
      <c r="I431" s="230"/>
      <c r="J431" s="225"/>
      <c r="K431" s="225"/>
      <c r="L431" s="231"/>
      <c r="M431" s="232"/>
      <c r="N431" s="233"/>
      <c r="O431" s="233"/>
      <c r="P431" s="233"/>
      <c r="Q431" s="233"/>
      <c r="R431" s="233"/>
      <c r="S431" s="233"/>
      <c r="T431" s="234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35" t="s">
        <v>140</v>
      </c>
      <c r="AU431" s="235" t="s">
        <v>84</v>
      </c>
      <c r="AV431" s="13" t="s">
        <v>84</v>
      </c>
      <c r="AW431" s="13" t="s">
        <v>34</v>
      </c>
      <c r="AX431" s="13" t="s">
        <v>77</v>
      </c>
      <c r="AY431" s="235" t="s">
        <v>131</v>
      </c>
    </row>
    <row r="432" s="13" customFormat="1">
      <c r="A432" s="13"/>
      <c r="B432" s="224"/>
      <c r="C432" s="225"/>
      <c r="D432" s="226" t="s">
        <v>140</v>
      </c>
      <c r="E432" s="227" t="s">
        <v>1</v>
      </c>
      <c r="F432" s="228" t="s">
        <v>239</v>
      </c>
      <c r="G432" s="225"/>
      <c r="H432" s="229">
        <v>8.4600000000000009</v>
      </c>
      <c r="I432" s="230"/>
      <c r="J432" s="225"/>
      <c r="K432" s="225"/>
      <c r="L432" s="231"/>
      <c r="M432" s="232"/>
      <c r="N432" s="233"/>
      <c r="O432" s="233"/>
      <c r="P432" s="233"/>
      <c r="Q432" s="233"/>
      <c r="R432" s="233"/>
      <c r="S432" s="233"/>
      <c r="T432" s="234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35" t="s">
        <v>140</v>
      </c>
      <c r="AU432" s="235" t="s">
        <v>84</v>
      </c>
      <c r="AV432" s="13" t="s">
        <v>84</v>
      </c>
      <c r="AW432" s="13" t="s">
        <v>34</v>
      </c>
      <c r="AX432" s="13" t="s">
        <v>77</v>
      </c>
      <c r="AY432" s="235" t="s">
        <v>131</v>
      </c>
    </row>
    <row r="433" s="15" customFormat="1">
      <c r="A433" s="15"/>
      <c r="B433" s="257"/>
      <c r="C433" s="258"/>
      <c r="D433" s="226" t="s">
        <v>140</v>
      </c>
      <c r="E433" s="259" t="s">
        <v>1</v>
      </c>
      <c r="F433" s="260" t="s">
        <v>733</v>
      </c>
      <c r="G433" s="258"/>
      <c r="H433" s="259" t="s">
        <v>1</v>
      </c>
      <c r="I433" s="261"/>
      <c r="J433" s="258"/>
      <c r="K433" s="258"/>
      <c r="L433" s="262"/>
      <c r="M433" s="263"/>
      <c r="N433" s="264"/>
      <c r="O433" s="264"/>
      <c r="P433" s="264"/>
      <c r="Q433" s="264"/>
      <c r="R433" s="264"/>
      <c r="S433" s="264"/>
      <c r="T433" s="26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T433" s="266" t="s">
        <v>140</v>
      </c>
      <c r="AU433" s="266" t="s">
        <v>84</v>
      </c>
      <c r="AV433" s="15" t="s">
        <v>82</v>
      </c>
      <c r="AW433" s="15" t="s">
        <v>34</v>
      </c>
      <c r="AX433" s="15" t="s">
        <v>77</v>
      </c>
      <c r="AY433" s="266" t="s">
        <v>131</v>
      </c>
    </row>
    <row r="434" s="13" customFormat="1">
      <c r="A434" s="13"/>
      <c r="B434" s="224"/>
      <c r="C434" s="225"/>
      <c r="D434" s="226" t="s">
        <v>140</v>
      </c>
      <c r="E434" s="227" t="s">
        <v>1</v>
      </c>
      <c r="F434" s="228" t="s">
        <v>734</v>
      </c>
      <c r="G434" s="225"/>
      <c r="H434" s="229">
        <v>87.772000000000006</v>
      </c>
      <c r="I434" s="230"/>
      <c r="J434" s="225"/>
      <c r="K434" s="225"/>
      <c r="L434" s="231"/>
      <c r="M434" s="232"/>
      <c r="N434" s="233"/>
      <c r="O434" s="233"/>
      <c r="P434" s="233"/>
      <c r="Q434" s="233"/>
      <c r="R434" s="233"/>
      <c r="S434" s="233"/>
      <c r="T434" s="234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35" t="s">
        <v>140</v>
      </c>
      <c r="AU434" s="235" t="s">
        <v>84</v>
      </c>
      <c r="AV434" s="13" t="s">
        <v>84</v>
      </c>
      <c r="AW434" s="13" t="s">
        <v>34</v>
      </c>
      <c r="AX434" s="13" t="s">
        <v>77</v>
      </c>
      <c r="AY434" s="235" t="s">
        <v>131</v>
      </c>
    </row>
    <row r="435" s="13" customFormat="1">
      <c r="A435" s="13"/>
      <c r="B435" s="224"/>
      <c r="C435" s="225"/>
      <c r="D435" s="226" t="s">
        <v>140</v>
      </c>
      <c r="E435" s="227" t="s">
        <v>1</v>
      </c>
      <c r="F435" s="228" t="s">
        <v>206</v>
      </c>
      <c r="G435" s="225"/>
      <c r="H435" s="229">
        <v>19</v>
      </c>
      <c r="I435" s="230"/>
      <c r="J435" s="225"/>
      <c r="K435" s="225"/>
      <c r="L435" s="231"/>
      <c r="M435" s="232"/>
      <c r="N435" s="233"/>
      <c r="O435" s="233"/>
      <c r="P435" s="233"/>
      <c r="Q435" s="233"/>
      <c r="R435" s="233"/>
      <c r="S435" s="233"/>
      <c r="T435" s="234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35" t="s">
        <v>140</v>
      </c>
      <c r="AU435" s="235" t="s">
        <v>84</v>
      </c>
      <c r="AV435" s="13" t="s">
        <v>84</v>
      </c>
      <c r="AW435" s="13" t="s">
        <v>34</v>
      </c>
      <c r="AX435" s="13" t="s">
        <v>77</v>
      </c>
      <c r="AY435" s="235" t="s">
        <v>131</v>
      </c>
    </row>
    <row r="436" s="13" customFormat="1">
      <c r="A436" s="13"/>
      <c r="B436" s="224"/>
      <c r="C436" s="225"/>
      <c r="D436" s="226" t="s">
        <v>140</v>
      </c>
      <c r="E436" s="227" t="s">
        <v>1</v>
      </c>
      <c r="F436" s="228" t="s">
        <v>207</v>
      </c>
      <c r="G436" s="225"/>
      <c r="H436" s="229">
        <v>19.93</v>
      </c>
      <c r="I436" s="230"/>
      <c r="J436" s="225"/>
      <c r="K436" s="225"/>
      <c r="L436" s="231"/>
      <c r="M436" s="232"/>
      <c r="N436" s="233"/>
      <c r="O436" s="233"/>
      <c r="P436" s="233"/>
      <c r="Q436" s="233"/>
      <c r="R436" s="233"/>
      <c r="S436" s="233"/>
      <c r="T436" s="234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35" t="s">
        <v>140</v>
      </c>
      <c r="AU436" s="235" t="s">
        <v>84</v>
      </c>
      <c r="AV436" s="13" t="s">
        <v>84</v>
      </c>
      <c r="AW436" s="13" t="s">
        <v>34</v>
      </c>
      <c r="AX436" s="13" t="s">
        <v>77</v>
      </c>
      <c r="AY436" s="235" t="s">
        <v>131</v>
      </c>
    </row>
    <row r="437" s="13" customFormat="1">
      <c r="A437" s="13"/>
      <c r="B437" s="224"/>
      <c r="C437" s="225"/>
      <c r="D437" s="226" t="s">
        <v>140</v>
      </c>
      <c r="E437" s="227" t="s">
        <v>1</v>
      </c>
      <c r="F437" s="228" t="s">
        <v>735</v>
      </c>
      <c r="G437" s="225"/>
      <c r="H437" s="229">
        <v>9.4000000000000004</v>
      </c>
      <c r="I437" s="230"/>
      <c r="J437" s="225"/>
      <c r="K437" s="225"/>
      <c r="L437" s="231"/>
      <c r="M437" s="232"/>
      <c r="N437" s="233"/>
      <c r="O437" s="233"/>
      <c r="P437" s="233"/>
      <c r="Q437" s="233"/>
      <c r="R437" s="233"/>
      <c r="S437" s="233"/>
      <c r="T437" s="234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35" t="s">
        <v>140</v>
      </c>
      <c r="AU437" s="235" t="s">
        <v>84</v>
      </c>
      <c r="AV437" s="13" t="s">
        <v>84</v>
      </c>
      <c r="AW437" s="13" t="s">
        <v>34</v>
      </c>
      <c r="AX437" s="13" t="s">
        <v>77</v>
      </c>
      <c r="AY437" s="235" t="s">
        <v>131</v>
      </c>
    </row>
    <row r="438" s="13" customFormat="1">
      <c r="A438" s="13"/>
      <c r="B438" s="224"/>
      <c r="C438" s="225"/>
      <c r="D438" s="226" t="s">
        <v>140</v>
      </c>
      <c r="E438" s="227" t="s">
        <v>1</v>
      </c>
      <c r="F438" s="228" t="s">
        <v>736</v>
      </c>
      <c r="G438" s="225"/>
      <c r="H438" s="229">
        <v>40.859000000000002</v>
      </c>
      <c r="I438" s="230"/>
      <c r="J438" s="225"/>
      <c r="K438" s="225"/>
      <c r="L438" s="231"/>
      <c r="M438" s="232"/>
      <c r="N438" s="233"/>
      <c r="O438" s="233"/>
      <c r="P438" s="233"/>
      <c r="Q438" s="233"/>
      <c r="R438" s="233"/>
      <c r="S438" s="233"/>
      <c r="T438" s="234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35" t="s">
        <v>140</v>
      </c>
      <c r="AU438" s="235" t="s">
        <v>84</v>
      </c>
      <c r="AV438" s="13" t="s">
        <v>84</v>
      </c>
      <c r="AW438" s="13" t="s">
        <v>34</v>
      </c>
      <c r="AX438" s="13" t="s">
        <v>77</v>
      </c>
      <c r="AY438" s="235" t="s">
        <v>131</v>
      </c>
    </row>
    <row r="439" s="14" customFormat="1">
      <c r="A439" s="14"/>
      <c r="B439" s="236"/>
      <c r="C439" s="237"/>
      <c r="D439" s="226" t="s">
        <v>140</v>
      </c>
      <c r="E439" s="238" t="s">
        <v>1</v>
      </c>
      <c r="F439" s="239" t="s">
        <v>143</v>
      </c>
      <c r="G439" s="237"/>
      <c r="H439" s="240">
        <v>194.35100000000003</v>
      </c>
      <c r="I439" s="241"/>
      <c r="J439" s="237"/>
      <c r="K439" s="237"/>
      <c r="L439" s="242"/>
      <c r="M439" s="243"/>
      <c r="N439" s="244"/>
      <c r="O439" s="244"/>
      <c r="P439" s="244"/>
      <c r="Q439" s="244"/>
      <c r="R439" s="244"/>
      <c r="S439" s="244"/>
      <c r="T439" s="245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46" t="s">
        <v>140</v>
      </c>
      <c r="AU439" s="246" t="s">
        <v>84</v>
      </c>
      <c r="AV439" s="14" t="s">
        <v>138</v>
      </c>
      <c r="AW439" s="14" t="s">
        <v>34</v>
      </c>
      <c r="AX439" s="14" t="s">
        <v>82</v>
      </c>
      <c r="AY439" s="246" t="s">
        <v>131</v>
      </c>
    </row>
    <row r="440" s="2" customFormat="1" ht="16.5" customHeight="1">
      <c r="A440" s="38"/>
      <c r="B440" s="39"/>
      <c r="C440" s="211" t="s">
        <v>737</v>
      </c>
      <c r="D440" s="211" t="s">
        <v>133</v>
      </c>
      <c r="E440" s="212" t="s">
        <v>738</v>
      </c>
      <c r="F440" s="213" t="s">
        <v>739</v>
      </c>
      <c r="G440" s="214" t="s">
        <v>183</v>
      </c>
      <c r="H440" s="215">
        <v>176.96100000000001</v>
      </c>
      <c r="I440" s="216"/>
      <c r="J440" s="217">
        <f>ROUND(I440*H440,2)</f>
        <v>0</v>
      </c>
      <c r="K440" s="213" t="s">
        <v>137</v>
      </c>
      <c r="L440" s="44"/>
      <c r="M440" s="218" t="s">
        <v>1</v>
      </c>
      <c r="N440" s="219" t="s">
        <v>42</v>
      </c>
      <c r="O440" s="91"/>
      <c r="P440" s="220">
        <f>O440*H440</f>
        <v>0</v>
      </c>
      <c r="Q440" s="220">
        <v>0.001</v>
      </c>
      <c r="R440" s="220">
        <f>Q440*H440</f>
        <v>0.17696100000000001</v>
      </c>
      <c r="S440" s="220">
        <v>0.00031</v>
      </c>
      <c r="T440" s="221">
        <f>S440*H440</f>
        <v>0.054857910000000003</v>
      </c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R440" s="222" t="s">
        <v>220</v>
      </c>
      <c r="AT440" s="222" t="s">
        <v>133</v>
      </c>
      <c r="AU440" s="222" t="s">
        <v>84</v>
      </c>
      <c r="AY440" s="17" t="s">
        <v>131</v>
      </c>
      <c r="BE440" s="223">
        <f>IF(N440="základní",J440,0)</f>
        <v>0</v>
      </c>
      <c r="BF440" s="223">
        <f>IF(N440="snížená",J440,0)</f>
        <v>0</v>
      </c>
      <c r="BG440" s="223">
        <f>IF(N440="zákl. přenesená",J440,0)</f>
        <v>0</v>
      </c>
      <c r="BH440" s="223">
        <f>IF(N440="sníž. přenesená",J440,0)</f>
        <v>0</v>
      </c>
      <c r="BI440" s="223">
        <f>IF(N440="nulová",J440,0)</f>
        <v>0</v>
      </c>
      <c r="BJ440" s="17" t="s">
        <v>82</v>
      </c>
      <c r="BK440" s="223">
        <f>ROUND(I440*H440,2)</f>
        <v>0</v>
      </c>
      <c r="BL440" s="17" t="s">
        <v>220</v>
      </c>
      <c r="BM440" s="222" t="s">
        <v>740</v>
      </c>
    </row>
    <row r="441" s="13" customFormat="1">
      <c r="A441" s="13"/>
      <c r="B441" s="224"/>
      <c r="C441" s="225"/>
      <c r="D441" s="226" t="s">
        <v>140</v>
      </c>
      <c r="E441" s="227" t="s">
        <v>1</v>
      </c>
      <c r="F441" s="228" t="s">
        <v>734</v>
      </c>
      <c r="G441" s="225"/>
      <c r="H441" s="229">
        <v>87.772000000000006</v>
      </c>
      <c r="I441" s="230"/>
      <c r="J441" s="225"/>
      <c r="K441" s="225"/>
      <c r="L441" s="231"/>
      <c r="M441" s="232"/>
      <c r="N441" s="233"/>
      <c r="O441" s="233"/>
      <c r="P441" s="233"/>
      <c r="Q441" s="233"/>
      <c r="R441" s="233"/>
      <c r="S441" s="233"/>
      <c r="T441" s="234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35" t="s">
        <v>140</v>
      </c>
      <c r="AU441" s="235" t="s">
        <v>84</v>
      </c>
      <c r="AV441" s="13" t="s">
        <v>84</v>
      </c>
      <c r="AW441" s="13" t="s">
        <v>34</v>
      </c>
      <c r="AX441" s="13" t="s">
        <v>77</v>
      </c>
      <c r="AY441" s="235" t="s">
        <v>131</v>
      </c>
    </row>
    <row r="442" s="13" customFormat="1">
      <c r="A442" s="13"/>
      <c r="B442" s="224"/>
      <c r="C442" s="225"/>
      <c r="D442" s="226" t="s">
        <v>140</v>
      </c>
      <c r="E442" s="227" t="s">
        <v>1</v>
      </c>
      <c r="F442" s="228" t="s">
        <v>206</v>
      </c>
      <c r="G442" s="225"/>
      <c r="H442" s="229">
        <v>19</v>
      </c>
      <c r="I442" s="230"/>
      <c r="J442" s="225"/>
      <c r="K442" s="225"/>
      <c r="L442" s="231"/>
      <c r="M442" s="232"/>
      <c r="N442" s="233"/>
      <c r="O442" s="233"/>
      <c r="P442" s="233"/>
      <c r="Q442" s="233"/>
      <c r="R442" s="233"/>
      <c r="S442" s="233"/>
      <c r="T442" s="234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35" t="s">
        <v>140</v>
      </c>
      <c r="AU442" s="235" t="s">
        <v>84</v>
      </c>
      <c r="AV442" s="13" t="s">
        <v>84</v>
      </c>
      <c r="AW442" s="13" t="s">
        <v>34</v>
      </c>
      <c r="AX442" s="13" t="s">
        <v>77</v>
      </c>
      <c r="AY442" s="235" t="s">
        <v>131</v>
      </c>
    </row>
    <row r="443" s="13" customFormat="1">
      <c r="A443" s="13"/>
      <c r="B443" s="224"/>
      <c r="C443" s="225"/>
      <c r="D443" s="226" t="s">
        <v>140</v>
      </c>
      <c r="E443" s="227" t="s">
        <v>1</v>
      </c>
      <c r="F443" s="228" t="s">
        <v>207</v>
      </c>
      <c r="G443" s="225"/>
      <c r="H443" s="229">
        <v>19.93</v>
      </c>
      <c r="I443" s="230"/>
      <c r="J443" s="225"/>
      <c r="K443" s="225"/>
      <c r="L443" s="231"/>
      <c r="M443" s="232"/>
      <c r="N443" s="233"/>
      <c r="O443" s="233"/>
      <c r="P443" s="233"/>
      <c r="Q443" s="233"/>
      <c r="R443" s="233"/>
      <c r="S443" s="233"/>
      <c r="T443" s="234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35" t="s">
        <v>140</v>
      </c>
      <c r="AU443" s="235" t="s">
        <v>84</v>
      </c>
      <c r="AV443" s="13" t="s">
        <v>84</v>
      </c>
      <c r="AW443" s="13" t="s">
        <v>34</v>
      </c>
      <c r="AX443" s="13" t="s">
        <v>77</v>
      </c>
      <c r="AY443" s="235" t="s">
        <v>131</v>
      </c>
    </row>
    <row r="444" s="13" customFormat="1">
      <c r="A444" s="13"/>
      <c r="B444" s="224"/>
      <c r="C444" s="225"/>
      <c r="D444" s="226" t="s">
        <v>140</v>
      </c>
      <c r="E444" s="227" t="s">
        <v>1</v>
      </c>
      <c r="F444" s="228" t="s">
        <v>735</v>
      </c>
      <c r="G444" s="225"/>
      <c r="H444" s="229">
        <v>9.4000000000000004</v>
      </c>
      <c r="I444" s="230"/>
      <c r="J444" s="225"/>
      <c r="K444" s="225"/>
      <c r="L444" s="231"/>
      <c r="M444" s="232"/>
      <c r="N444" s="233"/>
      <c r="O444" s="233"/>
      <c r="P444" s="233"/>
      <c r="Q444" s="233"/>
      <c r="R444" s="233"/>
      <c r="S444" s="233"/>
      <c r="T444" s="234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35" t="s">
        <v>140</v>
      </c>
      <c r="AU444" s="235" t="s">
        <v>84</v>
      </c>
      <c r="AV444" s="13" t="s">
        <v>84</v>
      </c>
      <c r="AW444" s="13" t="s">
        <v>34</v>
      </c>
      <c r="AX444" s="13" t="s">
        <v>77</v>
      </c>
      <c r="AY444" s="235" t="s">
        <v>131</v>
      </c>
    </row>
    <row r="445" s="13" customFormat="1">
      <c r="A445" s="13"/>
      <c r="B445" s="224"/>
      <c r="C445" s="225"/>
      <c r="D445" s="226" t="s">
        <v>140</v>
      </c>
      <c r="E445" s="227" t="s">
        <v>1</v>
      </c>
      <c r="F445" s="228" t="s">
        <v>736</v>
      </c>
      <c r="G445" s="225"/>
      <c r="H445" s="229">
        <v>40.859000000000002</v>
      </c>
      <c r="I445" s="230"/>
      <c r="J445" s="225"/>
      <c r="K445" s="225"/>
      <c r="L445" s="231"/>
      <c r="M445" s="232"/>
      <c r="N445" s="233"/>
      <c r="O445" s="233"/>
      <c r="P445" s="233"/>
      <c r="Q445" s="233"/>
      <c r="R445" s="233"/>
      <c r="S445" s="233"/>
      <c r="T445" s="234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35" t="s">
        <v>140</v>
      </c>
      <c r="AU445" s="235" t="s">
        <v>84</v>
      </c>
      <c r="AV445" s="13" t="s">
        <v>84</v>
      </c>
      <c r="AW445" s="13" t="s">
        <v>34</v>
      </c>
      <c r="AX445" s="13" t="s">
        <v>77</v>
      </c>
      <c r="AY445" s="235" t="s">
        <v>131</v>
      </c>
    </row>
    <row r="446" s="14" customFormat="1">
      <c r="A446" s="14"/>
      <c r="B446" s="236"/>
      <c r="C446" s="237"/>
      <c r="D446" s="226" t="s">
        <v>140</v>
      </c>
      <c r="E446" s="238" t="s">
        <v>1</v>
      </c>
      <c r="F446" s="239" t="s">
        <v>143</v>
      </c>
      <c r="G446" s="237"/>
      <c r="H446" s="240">
        <v>176.96100000000001</v>
      </c>
      <c r="I446" s="241"/>
      <c r="J446" s="237"/>
      <c r="K446" s="237"/>
      <c r="L446" s="242"/>
      <c r="M446" s="243"/>
      <c r="N446" s="244"/>
      <c r="O446" s="244"/>
      <c r="P446" s="244"/>
      <c r="Q446" s="244"/>
      <c r="R446" s="244"/>
      <c r="S446" s="244"/>
      <c r="T446" s="245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46" t="s">
        <v>140</v>
      </c>
      <c r="AU446" s="246" t="s">
        <v>84</v>
      </c>
      <c r="AV446" s="14" t="s">
        <v>138</v>
      </c>
      <c r="AW446" s="14" t="s">
        <v>34</v>
      </c>
      <c r="AX446" s="14" t="s">
        <v>82</v>
      </c>
      <c r="AY446" s="246" t="s">
        <v>131</v>
      </c>
    </row>
    <row r="447" s="2" customFormat="1" ht="16.5" customHeight="1">
      <c r="A447" s="38"/>
      <c r="B447" s="39"/>
      <c r="C447" s="211" t="s">
        <v>741</v>
      </c>
      <c r="D447" s="211" t="s">
        <v>133</v>
      </c>
      <c r="E447" s="212" t="s">
        <v>742</v>
      </c>
      <c r="F447" s="213" t="s">
        <v>743</v>
      </c>
      <c r="G447" s="214" t="s">
        <v>183</v>
      </c>
      <c r="H447" s="215">
        <v>47.189999999999998</v>
      </c>
      <c r="I447" s="216"/>
      <c r="J447" s="217">
        <f>ROUND(I447*H447,2)</f>
        <v>0</v>
      </c>
      <c r="K447" s="213" t="s">
        <v>137</v>
      </c>
      <c r="L447" s="44"/>
      <c r="M447" s="218" t="s">
        <v>1</v>
      </c>
      <c r="N447" s="219" t="s">
        <v>42</v>
      </c>
      <c r="O447" s="91"/>
      <c r="P447" s="220">
        <f>O447*H447</f>
        <v>0</v>
      </c>
      <c r="Q447" s="220">
        <v>0</v>
      </c>
      <c r="R447" s="220">
        <f>Q447*H447</f>
        <v>0</v>
      </c>
      <c r="S447" s="220">
        <v>3.0000000000000001E-05</v>
      </c>
      <c r="T447" s="221">
        <f>S447*H447</f>
        <v>0.0014157</v>
      </c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R447" s="222" t="s">
        <v>220</v>
      </c>
      <c r="AT447" s="222" t="s">
        <v>133</v>
      </c>
      <c r="AU447" s="222" t="s">
        <v>84</v>
      </c>
      <c r="AY447" s="17" t="s">
        <v>131</v>
      </c>
      <c r="BE447" s="223">
        <f>IF(N447="základní",J447,0)</f>
        <v>0</v>
      </c>
      <c r="BF447" s="223">
        <f>IF(N447="snížená",J447,0)</f>
        <v>0</v>
      </c>
      <c r="BG447" s="223">
        <f>IF(N447="zákl. přenesená",J447,0)</f>
        <v>0</v>
      </c>
      <c r="BH447" s="223">
        <f>IF(N447="sníž. přenesená",J447,0)</f>
        <v>0</v>
      </c>
      <c r="BI447" s="223">
        <f>IF(N447="nulová",J447,0)</f>
        <v>0</v>
      </c>
      <c r="BJ447" s="17" t="s">
        <v>82</v>
      </c>
      <c r="BK447" s="223">
        <f>ROUND(I447*H447,2)</f>
        <v>0</v>
      </c>
      <c r="BL447" s="17" t="s">
        <v>220</v>
      </c>
      <c r="BM447" s="222" t="s">
        <v>744</v>
      </c>
    </row>
    <row r="448" s="13" customFormat="1">
      <c r="A448" s="13"/>
      <c r="B448" s="224"/>
      <c r="C448" s="225"/>
      <c r="D448" s="226" t="s">
        <v>140</v>
      </c>
      <c r="E448" s="227" t="s">
        <v>1</v>
      </c>
      <c r="F448" s="228" t="s">
        <v>745</v>
      </c>
      <c r="G448" s="225"/>
      <c r="H448" s="229">
        <v>47.189999999999998</v>
      </c>
      <c r="I448" s="230"/>
      <c r="J448" s="225"/>
      <c r="K448" s="225"/>
      <c r="L448" s="231"/>
      <c r="M448" s="232"/>
      <c r="N448" s="233"/>
      <c r="O448" s="233"/>
      <c r="P448" s="233"/>
      <c r="Q448" s="233"/>
      <c r="R448" s="233"/>
      <c r="S448" s="233"/>
      <c r="T448" s="234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35" t="s">
        <v>140</v>
      </c>
      <c r="AU448" s="235" t="s">
        <v>84</v>
      </c>
      <c r="AV448" s="13" t="s">
        <v>84</v>
      </c>
      <c r="AW448" s="13" t="s">
        <v>34</v>
      </c>
      <c r="AX448" s="13" t="s">
        <v>82</v>
      </c>
      <c r="AY448" s="235" t="s">
        <v>131</v>
      </c>
    </row>
    <row r="449" s="2" customFormat="1" ht="16.5" customHeight="1">
      <c r="A449" s="38"/>
      <c r="B449" s="39"/>
      <c r="C449" s="247" t="s">
        <v>746</v>
      </c>
      <c r="D449" s="247" t="s">
        <v>167</v>
      </c>
      <c r="E449" s="248" t="s">
        <v>747</v>
      </c>
      <c r="F449" s="249" t="s">
        <v>748</v>
      </c>
      <c r="G449" s="250" t="s">
        <v>183</v>
      </c>
      <c r="H449" s="251">
        <v>49.549999999999997</v>
      </c>
      <c r="I449" s="252"/>
      <c r="J449" s="253">
        <f>ROUND(I449*H449,2)</f>
        <v>0</v>
      </c>
      <c r="K449" s="249" t="s">
        <v>137</v>
      </c>
      <c r="L449" s="254"/>
      <c r="M449" s="255" t="s">
        <v>1</v>
      </c>
      <c r="N449" s="256" t="s">
        <v>42</v>
      </c>
      <c r="O449" s="91"/>
      <c r="P449" s="220">
        <f>O449*H449</f>
        <v>0</v>
      </c>
      <c r="Q449" s="220">
        <v>4.0000000000000003E-05</v>
      </c>
      <c r="R449" s="220">
        <f>Q449*H449</f>
        <v>0.0019820000000000003</v>
      </c>
      <c r="S449" s="220">
        <v>0</v>
      </c>
      <c r="T449" s="221">
        <f>S449*H449</f>
        <v>0</v>
      </c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R449" s="222" t="s">
        <v>301</v>
      </c>
      <c r="AT449" s="222" t="s">
        <v>167</v>
      </c>
      <c r="AU449" s="222" t="s">
        <v>84</v>
      </c>
      <c r="AY449" s="17" t="s">
        <v>131</v>
      </c>
      <c r="BE449" s="223">
        <f>IF(N449="základní",J449,0)</f>
        <v>0</v>
      </c>
      <c r="BF449" s="223">
        <f>IF(N449="snížená",J449,0)</f>
        <v>0</v>
      </c>
      <c r="BG449" s="223">
        <f>IF(N449="zákl. přenesená",J449,0)</f>
        <v>0</v>
      </c>
      <c r="BH449" s="223">
        <f>IF(N449="sníž. přenesená",J449,0)</f>
        <v>0</v>
      </c>
      <c r="BI449" s="223">
        <f>IF(N449="nulová",J449,0)</f>
        <v>0</v>
      </c>
      <c r="BJ449" s="17" t="s">
        <v>82</v>
      </c>
      <c r="BK449" s="223">
        <f>ROUND(I449*H449,2)</f>
        <v>0</v>
      </c>
      <c r="BL449" s="17" t="s">
        <v>220</v>
      </c>
      <c r="BM449" s="222" t="s">
        <v>749</v>
      </c>
    </row>
    <row r="450" s="13" customFormat="1">
      <c r="A450" s="13"/>
      <c r="B450" s="224"/>
      <c r="C450" s="225"/>
      <c r="D450" s="226" t="s">
        <v>140</v>
      </c>
      <c r="E450" s="225"/>
      <c r="F450" s="228" t="s">
        <v>750</v>
      </c>
      <c r="G450" s="225"/>
      <c r="H450" s="229">
        <v>49.549999999999997</v>
      </c>
      <c r="I450" s="230"/>
      <c r="J450" s="225"/>
      <c r="K450" s="225"/>
      <c r="L450" s="231"/>
      <c r="M450" s="232"/>
      <c r="N450" s="233"/>
      <c r="O450" s="233"/>
      <c r="P450" s="233"/>
      <c r="Q450" s="233"/>
      <c r="R450" s="233"/>
      <c r="S450" s="233"/>
      <c r="T450" s="234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35" t="s">
        <v>140</v>
      </c>
      <c r="AU450" s="235" t="s">
        <v>84</v>
      </c>
      <c r="AV450" s="13" t="s">
        <v>84</v>
      </c>
      <c r="AW450" s="13" t="s">
        <v>4</v>
      </c>
      <c r="AX450" s="13" t="s">
        <v>82</v>
      </c>
      <c r="AY450" s="235" t="s">
        <v>131</v>
      </c>
    </row>
    <row r="451" s="2" customFormat="1" ht="21.75" customHeight="1">
      <c r="A451" s="38"/>
      <c r="B451" s="39"/>
      <c r="C451" s="211" t="s">
        <v>751</v>
      </c>
      <c r="D451" s="211" t="s">
        <v>133</v>
      </c>
      <c r="E451" s="212" t="s">
        <v>752</v>
      </c>
      <c r="F451" s="213" t="s">
        <v>753</v>
      </c>
      <c r="G451" s="214" t="s">
        <v>183</v>
      </c>
      <c r="H451" s="215">
        <v>33.159999999999997</v>
      </c>
      <c r="I451" s="216"/>
      <c r="J451" s="217">
        <f>ROUND(I451*H451,2)</f>
        <v>0</v>
      </c>
      <c r="K451" s="213" t="s">
        <v>137</v>
      </c>
      <c r="L451" s="44"/>
      <c r="M451" s="218" t="s">
        <v>1</v>
      </c>
      <c r="N451" s="219" t="s">
        <v>42</v>
      </c>
      <c r="O451" s="91"/>
      <c r="P451" s="220">
        <f>O451*H451</f>
        <v>0</v>
      </c>
      <c r="Q451" s="220">
        <v>0</v>
      </c>
      <c r="R451" s="220">
        <f>Q451*H451</f>
        <v>0</v>
      </c>
      <c r="S451" s="220">
        <v>3.0000000000000001E-05</v>
      </c>
      <c r="T451" s="221">
        <f>S451*H451</f>
        <v>0.00099479999999999989</v>
      </c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R451" s="222" t="s">
        <v>220</v>
      </c>
      <c r="AT451" s="222" t="s">
        <v>133</v>
      </c>
      <c r="AU451" s="222" t="s">
        <v>84</v>
      </c>
      <c r="AY451" s="17" t="s">
        <v>131</v>
      </c>
      <c r="BE451" s="223">
        <f>IF(N451="základní",J451,0)</f>
        <v>0</v>
      </c>
      <c r="BF451" s="223">
        <f>IF(N451="snížená",J451,0)</f>
        <v>0</v>
      </c>
      <c r="BG451" s="223">
        <f>IF(N451="zákl. přenesená",J451,0)</f>
        <v>0</v>
      </c>
      <c r="BH451" s="223">
        <f>IF(N451="sníž. přenesená",J451,0)</f>
        <v>0</v>
      </c>
      <c r="BI451" s="223">
        <f>IF(N451="nulová",J451,0)</f>
        <v>0</v>
      </c>
      <c r="BJ451" s="17" t="s">
        <v>82</v>
      </c>
      <c r="BK451" s="223">
        <f>ROUND(I451*H451,2)</f>
        <v>0</v>
      </c>
      <c r="BL451" s="17" t="s">
        <v>220</v>
      </c>
      <c r="BM451" s="222" t="s">
        <v>754</v>
      </c>
    </row>
    <row r="452" s="13" customFormat="1">
      <c r="A452" s="13"/>
      <c r="B452" s="224"/>
      <c r="C452" s="225"/>
      <c r="D452" s="226" t="s">
        <v>140</v>
      </c>
      <c r="E452" s="227" t="s">
        <v>1</v>
      </c>
      <c r="F452" s="228" t="s">
        <v>755</v>
      </c>
      <c r="G452" s="225"/>
      <c r="H452" s="229">
        <v>33.159999999999997</v>
      </c>
      <c r="I452" s="230"/>
      <c r="J452" s="225"/>
      <c r="K452" s="225"/>
      <c r="L452" s="231"/>
      <c r="M452" s="232"/>
      <c r="N452" s="233"/>
      <c r="O452" s="233"/>
      <c r="P452" s="233"/>
      <c r="Q452" s="233"/>
      <c r="R452" s="233"/>
      <c r="S452" s="233"/>
      <c r="T452" s="234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35" t="s">
        <v>140</v>
      </c>
      <c r="AU452" s="235" t="s">
        <v>84</v>
      </c>
      <c r="AV452" s="13" t="s">
        <v>84</v>
      </c>
      <c r="AW452" s="13" t="s">
        <v>34</v>
      </c>
      <c r="AX452" s="13" t="s">
        <v>82</v>
      </c>
      <c r="AY452" s="235" t="s">
        <v>131</v>
      </c>
    </row>
    <row r="453" s="2" customFormat="1" ht="16.5" customHeight="1">
      <c r="A453" s="38"/>
      <c r="B453" s="39"/>
      <c r="C453" s="247" t="s">
        <v>756</v>
      </c>
      <c r="D453" s="247" t="s">
        <v>167</v>
      </c>
      <c r="E453" s="248" t="s">
        <v>747</v>
      </c>
      <c r="F453" s="249" t="s">
        <v>748</v>
      </c>
      <c r="G453" s="250" t="s">
        <v>183</v>
      </c>
      <c r="H453" s="251">
        <v>34.817999999999998</v>
      </c>
      <c r="I453" s="252"/>
      <c r="J453" s="253">
        <f>ROUND(I453*H453,2)</f>
        <v>0</v>
      </c>
      <c r="K453" s="249" t="s">
        <v>137</v>
      </c>
      <c r="L453" s="254"/>
      <c r="M453" s="255" t="s">
        <v>1</v>
      </c>
      <c r="N453" s="256" t="s">
        <v>42</v>
      </c>
      <c r="O453" s="91"/>
      <c r="P453" s="220">
        <f>O453*H453</f>
        <v>0</v>
      </c>
      <c r="Q453" s="220">
        <v>4.0000000000000003E-05</v>
      </c>
      <c r="R453" s="220">
        <f>Q453*H453</f>
        <v>0.0013927200000000001</v>
      </c>
      <c r="S453" s="220">
        <v>0</v>
      </c>
      <c r="T453" s="221">
        <f>S453*H453</f>
        <v>0</v>
      </c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R453" s="222" t="s">
        <v>301</v>
      </c>
      <c r="AT453" s="222" t="s">
        <v>167</v>
      </c>
      <c r="AU453" s="222" t="s">
        <v>84</v>
      </c>
      <c r="AY453" s="17" t="s">
        <v>131</v>
      </c>
      <c r="BE453" s="223">
        <f>IF(N453="základní",J453,0)</f>
        <v>0</v>
      </c>
      <c r="BF453" s="223">
        <f>IF(N453="snížená",J453,0)</f>
        <v>0</v>
      </c>
      <c r="BG453" s="223">
        <f>IF(N453="zákl. přenesená",J453,0)</f>
        <v>0</v>
      </c>
      <c r="BH453" s="223">
        <f>IF(N453="sníž. přenesená",J453,0)</f>
        <v>0</v>
      </c>
      <c r="BI453" s="223">
        <f>IF(N453="nulová",J453,0)</f>
        <v>0</v>
      </c>
      <c r="BJ453" s="17" t="s">
        <v>82</v>
      </c>
      <c r="BK453" s="223">
        <f>ROUND(I453*H453,2)</f>
        <v>0</v>
      </c>
      <c r="BL453" s="17" t="s">
        <v>220</v>
      </c>
      <c r="BM453" s="222" t="s">
        <v>757</v>
      </c>
    </row>
    <row r="454" s="13" customFormat="1">
      <c r="A454" s="13"/>
      <c r="B454" s="224"/>
      <c r="C454" s="225"/>
      <c r="D454" s="226" t="s">
        <v>140</v>
      </c>
      <c r="E454" s="225"/>
      <c r="F454" s="228" t="s">
        <v>758</v>
      </c>
      <c r="G454" s="225"/>
      <c r="H454" s="229">
        <v>34.817999999999998</v>
      </c>
      <c r="I454" s="230"/>
      <c r="J454" s="225"/>
      <c r="K454" s="225"/>
      <c r="L454" s="231"/>
      <c r="M454" s="232"/>
      <c r="N454" s="233"/>
      <c r="O454" s="233"/>
      <c r="P454" s="233"/>
      <c r="Q454" s="233"/>
      <c r="R454" s="233"/>
      <c r="S454" s="233"/>
      <c r="T454" s="234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35" t="s">
        <v>140</v>
      </c>
      <c r="AU454" s="235" t="s">
        <v>84</v>
      </c>
      <c r="AV454" s="13" t="s">
        <v>84</v>
      </c>
      <c r="AW454" s="13" t="s">
        <v>4</v>
      </c>
      <c r="AX454" s="13" t="s">
        <v>82</v>
      </c>
      <c r="AY454" s="235" t="s">
        <v>131</v>
      </c>
    </row>
    <row r="455" s="2" customFormat="1" ht="24.15" customHeight="1">
      <c r="A455" s="38"/>
      <c r="B455" s="39"/>
      <c r="C455" s="211" t="s">
        <v>759</v>
      </c>
      <c r="D455" s="211" t="s">
        <v>133</v>
      </c>
      <c r="E455" s="212" t="s">
        <v>760</v>
      </c>
      <c r="F455" s="213" t="s">
        <v>761</v>
      </c>
      <c r="G455" s="214" t="s">
        <v>183</v>
      </c>
      <c r="H455" s="215">
        <v>10</v>
      </c>
      <c r="I455" s="216"/>
      <c r="J455" s="217">
        <f>ROUND(I455*H455,2)</f>
        <v>0</v>
      </c>
      <c r="K455" s="213" t="s">
        <v>137</v>
      </c>
      <c r="L455" s="44"/>
      <c r="M455" s="218" t="s">
        <v>1</v>
      </c>
      <c r="N455" s="219" t="s">
        <v>42</v>
      </c>
      <c r="O455" s="91"/>
      <c r="P455" s="220">
        <f>O455*H455</f>
        <v>0</v>
      </c>
      <c r="Q455" s="220">
        <v>0</v>
      </c>
      <c r="R455" s="220">
        <f>Q455*H455</f>
        <v>0</v>
      </c>
      <c r="S455" s="220">
        <v>3.0000000000000001E-05</v>
      </c>
      <c r="T455" s="221">
        <f>S455*H455</f>
        <v>0.00030000000000000003</v>
      </c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R455" s="222" t="s">
        <v>220</v>
      </c>
      <c r="AT455" s="222" t="s">
        <v>133</v>
      </c>
      <c r="AU455" s="222" t="s">
        <v>84</v>
      </c>
      <c r="AY455" s="17" t="s">
        <v>131</v>
      </c>
      <c r="BE455" s="223">
        <f>IF(N455="základní",J455,0)</f>
        <v>0</v>
      </c>
      <c r="BF455" s="223">
        <f>IF(N455="snížená",J455,0)</f>
        <v>0</v>
      </c>
      <c r="BG455" s="223">
        <f>IF(N455="zákl. přenesená",J455,0)</f>
        <v>0</v>
      </c>
      <c r="BH455" s="223">
        <f>IF(N455="sníž. přenesená",J455,0)</f>
        <v>0</v>
      </c>
      <c r="BI455" s="223">
        <f>IF(N455="nulová",J455,0)</f>
        <v>0</v>
      </c>
      <c r="BJ455" s="17" t="s">
        <v>82</v>
      </c>
      <c r="BK455" s="223">
        <f>ROUND(I455*H455,2)</f>
        <v>0</v>
      </c>
      <c r="BL455" s="17" t="s">
        <v>220</v>
      </c>
      <c r="BM455" s="222" t="s">
        <v>762</v>
      </c>
    </row>
    <row r="456" s="2" customFormat="1" ht="16.5" customHeight="1">
      <c r="A456" s="38"/>
      <c r="B456" s="39"/>
      <c r="C456" s="247" t="s">
        <v>763</v>
      </c>
      <c r="D456" s="247" t="s">
        <v>167</v>
      </c>
      <c r="E456" s="248" t="s">
        <v>747</v>
      </c>
      <c r="F456" s="249" t="s">
        <v>748</v>
      </c>
      <c r="G456" s="250" t="s">
        <v>183</v>
      </c>
      <c r="H456" s="251">
        <v>10.5</v>
      </c>
      <c r="I456" s="252"/>
      <c r="J456" s="253">
        <f>ROUND(I456*H456,2)</f>
        <v>0</v>
      </c>
      <c r="K456" s="249" t="s">
        <v>137</v>
      </c>
      <c r="L456" s="254"/>
      <c r="M456" s="255" t="s">
        <v>1</v>
      </c>
      <c r="N456" s="256" t="s">
        <v>42</v>
      </c>
      <c r="O456" s="91"/>
      <c r="P456" s="220">
        <f>O456*H456</f>
        <v>0</v>
      </c>
      <c r="Q456" s="220">
        <v>4.0000000000000003E-05</v>
      </c>
      <c r="R456" s="220">
        <f>Q456*H456</f>
        <v>0.00042000000000000002</v>
      </c>
      <c r="S456" s="220">
        <v>0</v>
      </c>
      <c r="T456" s="221">
        <f>S456*H456</f>
        <v>0</v>
      </c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R456" s="222" t="s">
        <v>301</v>
      </c>
      <c r="AT456" s="222" t="s">
        <v>167</v>
      </c>
      <c r="AU456" s="222" t="s">
        <v>84</v>
      </c>
      <c r="AY456" s="17" t="s">
        <v>131</v>
      </c>
      <c r="BE456" s="223">
        <f>IF(N456="základní",J456,0)</f>
        <v>0</v>
      </c>
      <c r="BF456" s="223">
        <f>IF(N456="snížená",J456,0)</f>
        <v>0</v>
      </c>
      <c r="BG456" s="223">
        <f>IF(N456="zákl. přenesená",J456,0)</f>
        <v>0</v>
      </c>
      <c r="BH456" s="223">
        <f>IF(N456="sníž. přenesená",J456,0)</f>
        <v>0</v>
      </c>
      <c r="BI456" s="223">
        <f>IF(N456="nulová",J456,0)</f>
        <v>0</v>
      </c>
      <c r="BJ456" s="17" t="s">
        <v>82</v>
      </c>
      <c r="BK456" s="223">
        <f>ROUND(I456*H456,2)</f>
        <v>0</v>
      </c>
      <c r="BL456" s="17" t="s">
        <v>220</v>
      </c>
      <c r="BM456" s="222" t="s">
        <v>764</v>
      </c>
    </row>
    <row r="457" s="13" customFormat="1">
      <c r="A457" s="13"/>
      <c r="B457" s="224"/>
      <c r="C457" s="225"/>
      <c r="D457" s="226" t="s">
        <v>140</v>
      </c>
      <c r="E457" s="225"/>
      <c r="F457" s="228" t="s">
        <v>765</v>
      </c>
      <c r="G457" s="225"/>
      <c r="H457" s="229">
        <v>10.5</v>
      </c>
      <c r="I457" s="230"/>
      <c r="J457" s="225"/>
      <c r="K457" s="225"/>
      <c r="L457" s="231"/>
      <c r="M457" s="232"/>
      <c r="N457" s="233"/>
      <c r="O457" s="233"/>
      <c r="P457" s="233"/>
      <c r="Q457" s="233"/>
      <c r="R457" s="233"/>
      <c r="S457" s="233"/>
      <c r="T457" s="234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35" t="s">
        <v>140</v>
      </c>
      <c r="AU457" s="235" t="s">
        <v>84</v>
      </c>
      <c r="AV457" s="13" t="s">
        <v>84</v>
      </c>
      <c r="AW457" s="13" t="s">
        <v>4</v>
      </c>
      <c r="AX457" s="13" t="s">
        <v>82</v>
      </c>
      <c r="AY457" s="235" t="s">
        <v>131</v>
      </c>
    </row>
    <row r="458" s="2" customFormat="1" ht="24.15" customHeight="1">
      <c r="A458" s="38"/>
      <c r="B458" s="39"/>
      <c r="C458" s="211" t="s">
        <v>766</v>
      </c>
      <c r="D458" s="211" t="s">
        <v>133</v>
      </c>
      <c r="E458" s="212" t="s">
        <v>767</v>
      </c>
      <c r="F458" s="213" t="s">
        <v>768</v>
      </c>
      <c r="G458" s="214" t="s">
        <v>183</v>
      </c>
      <c r="H458" s="215">
        <v>194.351</v>
      </c>
      <c r="I458" s="216"/>
      <c r="J458" s="217">
        <f>ROUND(I458*H458,2)</f>
        <v>0</v>
      </c>
      <c r="K458" s="213" t="s">
        <v>137</v>
      </c>
      <c r="L458" s="44"/>
      <c r="M458" s="218" t="s">
        <v>1</v>
      </c>
      <c r="N458" s="219" t="s">
        <v>42</v>
      </c>
      <c r="O458" s="91"/>
      <c r="P458" s="220">
        <f>O458*H458</f>
        <v>0</v>
      </c>
      <c r="Q458" s="220">
        <v>0.00021000000000000001</v>
      </c>
      <c r="R458" s="220">
        <f>Q458*H458</f>
        <v>0.040813710000000003</v>
      </c>
      <c r="S458" s="220">
        <v>0</v>
      </c>
      <c r="T458" s="221">
        <f>S458*H458</f>
        <v>0</v>
      </c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R458" s="222" t="s">
        <v>220</v>
      </c>
      <c r="AT458" s="222" t="s">
        <v>133</v>
      </c>
      <c r="AU458" s="222" t="s">
        <v>84</v>
      </c>
      <c r="AY458" s="17" t="s">
        <v>131</v>
      </c>
      <c r="BE458" s="223">
        <f>IF(N458="základní",J458,0)</f>
        <v>0</v>
      </c>
      <c r="BF458" s="223">
        <f>IF(N458="snížená",J458,0)</f>
        <v>0</v>
      </c>
      <c r="BG458" s="223">
        <f>IF(N458="zákl. přenesená",J458,0)</f>
        <v>0</v>
      </c>
      <c r="BH458" s="223">
        <f>IF(N458="sníž. přenesená",J458,0)</f>
        <v>0</v>
      </c>
      <c r="BI458" s="223">
        <f>IF(N458="nulová",J458,0)</f>
        <v>0</v>
      </c>
      <c r="BJ458" s="17" t="s">
        <v>82</v>
      </c>
      <c r="BK458" s="223">
        <f>ROUND(I458*H458,2)</f>
        <v>0</v>
      </c>
      <c r="BL458" s="17" t="s">
        <v>220</v>
      </c>
      <c r="BM458" s="222" t="s">
        <v>769</v>
      </c>
    </row>
    <row r="459" s="15" customFormat="1">
      <c r="A459" s="15"/>
      <c r="B459" s="257"/>
      <c r="C459" s="258"/>
      <c r="D459" s="226" t="s">
        <v>140</v>
      </c>
      <c r="E459" s="259" t="s">
        <v>1</v>
      </c>
      <c r="F459" s="260" t="s">
        <v>732</v>
      </c>
      <c r="G459" s="258"/>
      <c r="H459" s="259" t="s">
        <v>1</v>
      </c>
      <c r="I459" s="261"/>
      <c r="J459" s="258"/>
      <c r="K459" s="258"/>
      <c r="L459" s="262"/>
      <c r="M459" s="263"/>
      <c r="N459" s="264"/>
      <c r="O459" s="264"/>
      <c r="P459" s="264"/>
      <c r="Q459" s="264"/>
      <c r="R459" s="264"/>
      <c r="S459" s="264"/>
      <c r="T459" s="26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T459" s="266" t="s">
        <v>140</v>
      </c>
      <c r="AU459" s="266" t="s">
        <v>84</v>
      </c>
      <c r="AV459" s="15" t="s">
        <v>82</v>
      </c>
      <c r="AW459" s="15" t="s">
        <v>34</v>
      </c>
      <c r="AX459" s="15" t="s">
        <v>77</v>
      </c>
      <c r="AY459" s="266" t="s">
        <v>131</v>
      </c>
    </row>
    <row r="460" s="13" customFormat="1">
      <c r="A460" s="13"/>
      <c r="B460" s="224"/>
      <c r="C460" s="225"/>
      <c r="D460" s="226" t="s">
        <v>140</v>
      </c>
      <c r="E460" s="227" t="s">
        <v>1</v>
      </c>
      <c r="F460" s="228" t="s">
        <v>238</v>
      </c>
      <c r="G460" s="225"/>
      <c r="H460" s="229">
        <v>8.9299999999999997</v>
      </c>
      <c r="I460" s="230"/>
      <c r="J460" s="225"/>
      <c r="K460" s="225"/>
      <c r="L460" s="231"/>
      <c r="M460" s="232"/>
      <c r="N460" s="233"/>
      <c r="O460" s="233"/>
      <c r="P460" s="233"/>
      <c r="Q460" s="233"/>
      <c r="R460" s="233"/>
      <c r="S460" s="233"/>
      <c r="T460" s="234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35" t="s">
        <v>140</v>
      </c>
      <c r="AU460" s="235" t="s">
        <v>84</v>
      </c>
      <c r="AV460" s="13" t="s">
        <v>84</v>
      </c>
      <c r="AW460" s="13" t="s">
        <v>34</v>
      </c>
      <c r="AX460" s="13" t="s">
        <v>77</v>
      </c>
      <c r="AY460" s="235" t="s">
        <v>131</v>
      </c>
    </row>
    <row r="461" s="13" customFormat="1">
      <c r="A461" s="13"/>
      <c r="B461" s="224"/>
      <c r="C461" s="225"/>
      <c r="D461" s="226" t="s">
        <v>140</v>
      </c>
      <c r="E461" s="227" t="s">
        <v>1</v>
      </c>
      <c r="F461" s="228" t="s">
        <v>239</v>
      </c>
      <c r="G461" s="225"/>
      <c r="H461" s="229">
        <v>8.4600000000000009</v>
      </c>
      <c r="I461" s="230"/>
      <c r="J461" s="225"/>
      <c r="K461" s="225"/>
      <c r="L461" s="231"/>
      <c r="M461" s="232"/>
      <c r="N461" s="233"/>
      <c r="O461" s="233"/>
      <c r="P461" s="233"/>
      <c r="Q461" s="233"/>
      <c r="R461" s="233"/>
      <c r="S461" s="233"/>
      <c r="T461" s="234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35" t="s">
        <v>140</v>
      </c>
      <c r="AU461" s="235" t="s">
        <v>84</v>
      </c>
      <c r="AV461" s="13" t="s">
        <v>84</v>
      </c>
      <c r="AW461" s="13" t="s">
        <v>34</v>
      </c>
      <c r="AX461" s="13" t="s">
        <v>77</v>
      </c>
      <c r="AY461" s="235" t="s">
        <v>131</v>
      </c>
    </row>
    <row r="462" s="15" customFormat="1">
      <c r="A462" s="15"/>
      <c r="B462" s="257"/>
      <c r="C462" s="258"/>
      <c r="D462" s="226" t="s">
        <v>140</v>
      </c>
      <c r="E462" s="259" t="s">
        <v>1</v>
      </c>
      <c r="F462" s="260" t="s">
        <v>733</v>
      </c>
      <c r="G462" s="258"/>
      <c r="H462" s="259" t="s">
        <v>1</v>
      </c>
      <c r="I462" s="261"/>
      <c r="J462" s="258"/>
      <c r="K462" s="258"/>
      <c r="L462" s="262"/>
      <c r="M462" s="263"/>
      <c r="N462" s="264"/>
      <c r="O462" s="264"/>
      <c r="P462" s="264"/>
      <c r="Q462" s="264"/>
      <c r="R462" s="264"/>
      <c r="S462" s="264"/>
      <c r="T462" s="26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T462" s="266" t="s">
        <v>140</v>
      </c>
      <c r="AU462" s="266" t="s">
        <v>84</v>
      </c>
      <c r="AV462" s="15" t="s">
        <v>82</v>
      </c>
      <c r="AW462" s="15" t="s">
        <v>34</v>
      </c>
      <c r="AX462" s="15" t="s">
        <v>77</v>
      </c>
      <c r="AY462" s="266" t="s">
        <v>131</v>
      </c>
    </row>
    <row r="463" s="13" customFormat="1">
      <c r="A463" s="13"/>
      <c r="B463" s="224"/>
      <c r="C463" s="225"/>
      <c r="D463" s="226" t="s">
        <v>140</v>
      </c>
      <c r="E463" s="227" t="s">
        <v>1</v>
      </c>
      <c r="F463" s="228" t="s">
        <v>734</v>
      </c>
      <c r="G463" s="225"/>
      <c r="H463" s="229">
        <v>87.772000000000006</v>
      </c>
      <c r="I463" s="230"/>
      <c r="J463" s="225"/>
      <c r="K463" s="225"/>
      <c r="L463" s="231"/>
      <c r="M463" s="232"/>
      <c r="N463" s="233"/>
      <c r="O463" s="233"/>
      <c r="P463" s="233"/>
      <c r="Q463" s="233"/>
      <c r="R463" s="233"/>
      <c r="S463" s="233"/>
      <c r="T463" s="234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35" t="s">
        <v>140</v>
      </c>
      <c r="AU463" s="235" t="s">
        <v>84</v>
      </c>
      <c r="AV463" s="13" t="s">
        <v>84</v>
      </c>
      <c r="AW463" s="13" t="s">
        <v>34</v>
      </c>
      <c r="AX463" s="13" t="s">
        <v>77</v>
      </c>
      <c r="AY463" s="235" t="s">
        <v>131</v>
      </c>
    </row>
    <row r="464" s="13" customFormat="1">
      <c r="A464" s="13"/>
      <c r="B464" s="224"/>
      <c r="C464" s="225"/>
      <c r="D464" s="226" t="s">
        <v>140</v>
      </c>
      <c r="E464" s="227" t="s">
        <v>1</v>
      </c>
      <c r="F464" s="228" t="s">
        <v>206</v>
      </c>
      <c r="G464" s="225"/>
      <c r="H464" s="229">
        <v>19</v>
      </c>
      <c r="I464" s="230"/>
      <c r="J464" s="225"/>
      <c r="K464" s="225"/>
      <c r="L464" s="231"/>
      <c r="M464" s="232"/>
      <c r="N464" s="233"/>
      <c r="O464" s="233"/>
      <c r="P464" s="233"/>
      <c r="Q464" s="233"/>
      <c r="R464" s="233"/>
      <c r="S464" s="233"/>
      <c r="T464" s="234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35" t="s">
        <v>140</v>
      </c>
      <c r="AU464" s="235" t="s">
        <v>84</v>
      </c>
      <c r="AV464" s="13" t="s">
        <v>84</v>
      </c>
      <c r="AW464" s="13" t="s">
        <v>34</v>
      </c>
      <c r="AX464" s="13" t="s">
        <v>77</v>
      </c>
      <c r="AY464" s="235" t="s">
        <v>131</v>
      </c>
    </row>
    <row r="465" s="13" customFormat="1">
      <c r="A465" s="13"/>
      <c r="B465" s="224"/>
      <c r="C465" s="225"/>
      <c r="D465" s="226" t="s">
        <v>140</v>
      </c>
      <c r="E465" s="227" t="s">
        <v>1</v>
      </c>
      <c r="F465" s="228" t="s">
        <v>207</v>
      </c>
      <c r="G465" s="225"/>
      <c r="H465" s="229">
        <v>19.93</v>
      </c>
      <c r="I465" s="230"/>
      <c r="J465" s="225"/>
      <c r="K465" s="225"/>
      <c r="L465" s="231"/>
      <c r="M465" s="232"/>
      <c r="N465" s="233"/>
      <c r="O465" s="233"/>
      <c r="P465" s="233"/>
      <c r="Q465" s="233"/>
      <c r="R465" s="233"/>
      <c r="S465" s="233"/>
      <c r="T465" s="234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35" t="s">
        <v>140</v>
      </c>
      <c r="AU465" s="235" t="s">
        <v>84</v>
      </c>
      <c r="AV465" s="13" t="s">
        <v>84</v>
      </c>
      <c r="AW465" s="13" t="s">
        <v>34</v>
      </c>
      <c r="AX465" s="13" t="s">
        <v>77</v>
      </c>
      <c r="AY465" s="235" t="s">
        <v>131</v>
      </c>
    </row>
    <row r="466" s="13" customFormat="1">
      <c r="A466" s="13"/>
      <c r="B466" s="224"/>
      <c r="C466" s="225"/>
      <c r="D466" s="226" t="s">
        <v>140</v>
      </c>
      <c r="E466" s="227" t="s">
        <v>1</v>
      </c>
      <c r="F466" s="228" t="s">
        <v>735</v>
      </c>
      <c r="G466" s="225"/>
      <c r="H466" s="229">
        <v>9.4000000000000004</v>
      </c>
      <c r="I466" s="230"/>
      <c r="J466" s="225"/>
      <c r="K466" s="225"/>
      <c r="L466" s="231"/>
      <c r="M466" s="232"/>
      <c r="N466" s="233"/>
      <c r="O466" s="233"/>
      <c r="P466" s="233"/>
      <c r="Q466" s="233"/>
      <c r="R466" s="233"/>
      <c r="S466" s="233"/>
      <c r="T466" s="234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35" t="s">
        <v>140</v>
      </c>
      <c r="AU466" s="235" t="s">
        <v>84</v>
      </c>
      <c r="AV466" s="13" t="s">
        <v>84</v>
      </c>
      <c r="AW466" s="13" t="s">
        <v>34</v>
      </c>
      <c r="AX466" s="13" t="s">
        <v>77</v>
      </c>
      <c r="AY466" s="235" t="s">
        <v>131</v>
      </c>
    </row>
    <row r="467" s="13" customFormat="1">
      <c r="A467" s="13"/>
      <c r="B467" s="224"/>
      <c r="C467" s="225"/>
      <c r="D467" s="226" t="s">
        <v>140</v>
      </c>
      <c r="E467" s="227" t="s">
        <v>1</v>
      </c>
      <c r="F467" s="228" t="s">
        <v>736</v>
      </c>
      <c r="G467" s="225"/>
      <c r="H467" s="229">
        <v>40.859000000000002</v>
      </c>
      <c r="I467" s="230"/>
      <c r="J467" s="225"/>
      <c r="K467" s="225"/>
      <c r="L467" s="231"/>
      <c r="M467" s="232"/>
      <c r="N467" s="233"/>
      <c r="O467" s="233"/>
      <c r="P467" s="233"/>
      <c r="Q467" s="233"/>
      <c r="R467" s="233"/>
      <c r="S467" s="233"/>
      <c r="T467" s="234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35" t="s">
        <v>140</v>
      </c>
      <c r="AU467" s="235" t="s">
        <v>84</v>
      </c>
      <c r="AV467" s="13" t="s">
        <v>84</v>
      </c>
      <c r="AW467" s="13" t="s">
        <v>34</v>
      </c>
      <c r="AX467" s="13" t="s">
        <v>77</v>
      </c>
      <c r="AY467" s="235" t="s">
        <v>131</v>
      </c>
    </row>
    <row r="468" s="14" customFormat="1">
      <c r="A468" s="14"/>
      <c r="B468" s="236"/>
      <c r="C468" s="237"/>
      <c r="D468" s="226" t="s">
        <v>140</v>
      </c>
      <c r="E468" s="238" t="s">
        <v>1</v>
      </c>
      <c r="F468" s="239" t="s">
        <v>143</v>
      </c>
      <c r="G468" s="237"/>
      <c r="H468" s="240">
        <v>194.35100000000003</v>
      </c>
      <c r="I468" s="241"/>
      <c r="J468" s="237"/>
      <c r="K468" s="237"/>
      <c r="L468" s="242"/>
      <c r="M468" s="243"/>
      <c r="N468" s="244"/>
      <c r="O468" s="244"/>
      <c r="P468" s="244"/>
      <c r="Q468" s="244"/>
      <c r="R468" s="244"/>
      <c r="S468" s="244"/>
      <c r="T468" s="245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46" t="s">
        <v>140</v>
      </c>
      <c r="AU468" s="246" t="s">
        <v>84</v>
      </c>
      <c r="AV468" s="14" t="s">
        <v>138</v>
      </c>
      <c r="AW468" s="14" t="s">
        <v>34</v>
      </c>
      <c r="AX468" s="14" t="s">
        <v>82</v>
      </c>
      <c r="AY468" s="246" t="s">
        <v>131</v>
      </c>
    </row>
    <row r="469" s="2" customFormat="1" ht="33" customHeight="1">
      <c r="A469" s="38"/>
      <c r="B469" s="39"/>
      <c r="C469" s="211" t="s">
        <v>770</v>
      </c>
      <c r="D469" s="211" t="s">
        <v>133</v>
      </c>
      <c r="E469" s="212" t="s">
        <v>771</v>
      </c>
      <c r="F469" s="213" t="s">
        <v>772</v>
      </c>
      <c r="G469" s="214" t="s">
        <v>183</v>
      </c>
      <c r="H469" s="215">
        <v>194.351</v>
      </c>
      <c r="I469" s="216"/>
      <c r="J469" s="217">
        <f>ROUND(I469*H469,2)</f>
        <v>0</v>
      </c>
      <c r="K469" s="213" t="s">
        <v>137</v>
      </c>
      <c r="L469" s="44"/>
      <c r="M469" s="218" t="s">
        <v>1</v>
      </c>
      <c r="N469" s="219" t="s">
        <v>42</v>
      </c>
      <c r="O469" s="91"/>
      <c r="P469" s="220">
        <f>O469*H469</f>
        <v>0</v>
      </c>
      <c r="Q469" s="220">
        <v>0.00029</v>
      </c>
      <c r="R469" s="220">
        <f>Q469*H469</f>
        <v>0.056361790000000002</v>
      </c>
      <c r="S469" s="220">
        <v>0</v>
      </c>
      <c r="T469" s="221">
        <f>S469*H469</f>
        <v>0</v>
      </c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R469" s="222" t="s">
        <v>220</v>
      </c>
      <c r="AT469" s="222" t="s">
        <v>133</v>
      </c>
      <c r="AU469" s="222" t="s">
        <v>84</v>
      </c>
      <c r="AY469" s="17" t="s">
        <v>131</v>
      </c>
      <c r="BE469" s="223">
        <f>IF(N469="základní",J469,0)</f>
        <v>0</v>
      </c>
      <c r="BF469" s="223">
        <f>IF(N469="snížená",J469,0)</f>
        <v>0</v>
      </c>
      <c r="BG469" s="223">
        <f>IF(N469="zákl. přenesená",J469,0)</f>
        <v>0</v>
      </c>
      <c r="BH469" s="223">
        <f>IF(N469="sníž. přenesená",J469,0)</f>
        <v>0</v>
      </c>
      <c r="BI469" s="223">
        <f>IF(N469="nulová",J469,0)</f>
        <v>0</v>
      </c>
      <c r="BJ469" s="17" t="s">
        <v>82</v>
      </c>
      <c r="BK469" s="223">
        <f>ROUND(I469*H469,2)</f>
        <v>0</v>
      </c>
      <c r="BL469" s="17" t="s">
        <v>220</v>
      </c>
      <c r="BM469" s="222" t="s">
        <v>773</v>
      </c>
    </row>
    <row r="470" s="15" customFormat="1">
      <c r="A470" s="15"/>
      <c r="B470" s="257"/>
      <c r="C470" s="258"/>
      <c r="D470" s="226" t="s">
        <v>140</v>
      </c>
      <c r="E470" s="259" t="s">
        <v>1</v>
      </c>
      <c r="F470" s="260" t="s">
        <v>732</v>
      </c>
      <c r="G470" s="258"/>
      <c r="H470" s="259" t="s">
        <v>1</v>
      </c>
      <c r="I470" s="261"/>
      <c r="J470" s="258"/>
      <c r="K470" s="258"/>
      <c r="L470" s="262"/>
      <c r="M470" s="263"/>
      <c r="N470" s="264"/>
      <c r="O470" s="264"/>
      <c r="P470" s="264"/>
      <c r="Q470" s="264"/>
      <c r="R470" s="264"/>
      <c r="S470" s="264"/>
      <c r="T470" s="26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T470" s="266" t="s">
        <v>140</v>
      </c>
      <c r="AU470" s="266" t="s">
        <v>84</v>
      </c>
      <c r="AV470" s="15" t="s">
        <v>82</v>
      </c>
      <c r="AW470" s="15" t="s">
        <v>34</v>
      </c>
      <c r="AX470" s="15" t="s">
        <v>77</v>
      </c>
      <c r="AY470" s="266" t="s">
        <v>131</v>
      </c>
    </row>
    <row r="471" s="13" customFormat="1">
      <c r="A471" s="13"/>
      <c r="B471" s="224"/>
      <c r="C471" s="225"/>
      <c r="D471" s="226" t="s">
        <v>140</v>
      </c>
      <c r="E471" s="227" t="s">
        <v>1</v>
      </c>
      <c r="F471" s="228" t="s">
        <v>238</v>
      </c>
      <c r="G471" s="225"/>
      <c r="H471" s="229">
        <v>8.9299999999999997</v>
      </c>
      <c r="I471" s="230"/>
      <c r="J471" s="225"/>
      <c r="K471" s="225"/>
      <c r="L471" s="231"/>
      <c r="M471" s="232"/>
      <c r="N471" s="233"/>
      <c r="O471" s="233"/>
      <c r="P471" s="233"/>
      <c r="Q471" s="233"/>
      <c r="R471" s="233"/>
      <c r="S471" s="233"/>
      <c r="T471" s="234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35" t="s">
        <v>140</v>
      </c>
      <c r="AU471" s="235" t="s">
        <v>84</v>
      </c>
      <c r="AV471" s="13" t="s">
        <v>84</v>
      </c>
      <c r="AW471" s="13" t="s">
        <v>34</v>
      </c>
      <c r="AX471" s="13" t="s">
        <v>77</v>
      </c>
      <c r="AY471" s="235" t="s">
        <v>131</v>
      </c>
    </row>
    <row r="472" s="13" customFormat="1">
      <c r="A472" s="13"/>
      <c r="B472" s="224"/>
      <c r="C472" s="225"/>
      <c r="D472" s="226" t="s">
        <v>140</v>
      </c>
      <c r="E472" s="227" t="s">
        <v>1</v>
      </c>
      <c r="F472" s="228" t="s">
        <v>239</v>
      </c>
      <c r="G472" s="225"/>
      <c r="H472" s="229">
        <v>8.4600000000000009</v>
      </c>
      <c r="I472" s="230"/>
      <c r="J472" s="225"/>
      <c r="K472" s="225"/>
      <c r="L472" s="231"/>
      <c r="M472" s="232"/>
      <c r="N472" s="233"/>
      <c r="O472" s="233"/>
      <c r="P472" s="233"/>
      <c r="Q472" s="233"/>
      <c r="R472" s="233"/>
      <c r="S472" s="233"/>
      <c r="T472" s="234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35" t="s">
        <v>140</v>
      </c>
      <c r="AU472" s="235" t="s">
        <v>84</v>
      </c>
      <c r="AV472" s="13" t="s">
        <v>84</v>
      </c>
      <c r="AW472" s="13" t="s">
        <v>34</v>
      </c>
      <c r="AX472" s="13" t="s">
        <v>77</v>
      </c>
      <c r="AY472" s="235" t="s">
        <v>131</v>
      </c>
    </row>
    <row r="473" s="15" customFormat="1">
      <c r="A473" s="15"/>
      <c r="B473" s="257"/>
      <c r="C473" s="258"/>
      <c r="D473" s="226" t="s">
        <v>140</v>
      </c>
      <c r="E473" s="259" t="s">
        <v>1</v>
      </c>
      <c r="F473" s="260" t="s">
        <v>733</v>
      </c>
      <c r="G473" s="258"/>
      <c r="H473" s="259" t="s">
        <v>1</v>
      </c>
      <c r="I473" s="261"/>
      <c r="J473" s="258"/>
      <c r="K473" s="258"/>
      <c r="L473" s="262"/>
      <c r="M473" s="263"/>
      <c r="N473" s="264"/>
      <c r="O473" s="264"/>
      <c r="P473" s="264"/>
      <c r="Q473" s="264"/>
      <c r="R473" s="264"/>
      <c r="S473" s="264"/>
      <c r="T473" s="26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T473" s="266" t="s">
        <v>140</v>
      </c>
      <c r="AU473" s="266" t="s">
        <v>84</v>
      </c>
      <c r="AV473" s="15" t="s">
        <v>82</v>
      </c>
      <c r="AW473" s="15" t="s">
        <v>34</v>
      </c>
      <c r="AX473" s="15" t="s">
        <v>77</v>
      </c>
      <c r="AY473" s="266" t="s">
        <v>131</v>
      </c>
    </row>
    <row r="474" s="13" customFormat="1">
      <c r="A474" s="13"/>
      <c r="B474" s="224"/>
      <c r="C474" s="225"/>
      <c r="D474" s="226" t="s">
        <v>140</v>
      </c>
      <c r="E474" s="227" t="s">
        <v>1</v>
      </c>
      <c r="F474" s="228" t="s">
        <v>734</v>
      </c>
      <c r="G474" s="225"/>
      <c r="H474" s="229">
        <v>87.772000000000006</v>
      </c>
      <c r="I474" s="230"/>
      <c r="J474" s="225"/>
      <c r="K474" s="225"/>
      <c r="L474" s="231"/>
      <c r="M474" s="232"/>
      <c r="N474" s="233"/>
      <c r="O474" s="233"/>
      <c r="P474" s="233"/>
      <c r="Q474" s="233"/>
      <c r="R474" s="233"/>
      <c r="S474" s="233"/>
      <c r="T474" s="234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35" t="s">
        <v>140</v>
      </c>
      <c r="AU474" s="235" t="s">
        <v>84</v>
      </c>
      <c r="AV474" s="13" t="s">
        <v>84</v>
      </c>
      <c r="AW474" s="13" t="s">
        <v>34</v>
      </c>
      <c r="AX474" s="13" t="s">
        <v>77</v>
      </c>
      <c r="AY474" s="235" t="s">
        <v>131</v>
      </c>
    </row>
    <row r="475" s="13" customFormat="1">
      <c r="A475" s="13"/>
      <c r="B475" s="224"/>
      <c r="C475" s="225"/>
      <c r="D475" s="226" t="s">
        <v>140</v>
      </c>
      <c r="E475" s="227" t="s">
        <v>1</v>
      </c>
      <c r="F475" s="228" t="s">
        <v>206</v>
      </c>
      <c r="G475" s="225"/>
      <c r="H475" s="229">
        <v>19</v>
      </c>
      <c r="I475" s="230"/>
      <c r="J475" s="225"/>
      <c r="K475" s="225"/>
      <c r="L475" s="231"/>
      <c r="M475" s="232"/>
      <c r="N475" s="233"/>
      <c r="O475" s="233"/>
      <c r="P475" s="233"/>
      <c r="Q475" s="233"/>
      <c r="R475" s="233"/>
      <c r="S475" s="233"/>
      <c r="T475" s="234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35" t="s">
        <v>140</v>
      </c>
      <c r="AU475" s="235" t="s">
        <v>84</v>
      </c>
      <c r="AV475" s="13" t="s">
        <v>84</v>
      </c>
      <c r="AW475" s="13" t="s">
        <v>34</v>
      </c>
      <c r="AX475" s="13" t="s">
        <v>77</v>
      </c>
      <c r="AY475" s="235" t="s">
        <v>131</v>
      </c>
    </row>
    <row r="476" s="13" customFormat="1">
      <c r="A476" s="13"/>
      <c r="B476" s="224"/>
      <c r="C476" s="225"/>
      <c r="D476" s="226" t="s">
        <v>140</v>
      </c>
      <c r="E476" s="227" t="s">
        <v>1</v>
      </c>
      <c r="F476" s="228" t="s">
        <v>207</v>
      </c>
      <c r="G476" s="225"/>
      <c r="H476" s="229">
        <v>19.93</v>
      </c>
      <c r="I476" s="230"/>
      <c r="J476" s="225"/>
      <c r="K476" s="225"/>
      <c r="L476" s="231"/>
      <c r="M476" s="232"/>
      <c r="N476" s="233"/>
      <c r="O476" s="233"/>
      <c r="P476" s="233"/>
      <c r="Q476" s="233"/>
      <c r="R476" s="233"/>
      <c r="S476" s="233"/>
      <c r="T476" s="234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35" t="s">
        <v>140</v>
      </c>
      <c r="AU476" s="235" t="s">
        <v>84</v>
      </c>
      <c r="AV476" s="13" t="s">
        <v>84</v>
      </c>
      <c r="AW476" s="13" t="s">
        <v>34</v>
      </c>
      <c r="AX476" s="13" t="s">
        <v>77</v>
      </c>
      <c r="AY476" s="235" t="s">
        <v>131</v>
      </c>
    </row>
    <row r="477" s="13" customFormat="1">
      <c r="A477" s="13"/>
      <c r="B477" s="224"/>
      <c r="C477" s="225"/>
      <c r="D477" s="226" t="s">
        <v>140</v>
      </c>
      <c r="E477" s="227" t="s">
        <v>1</v>
      </c>
      <c r="F477" s="228" t="s">
        <v>735</v>
      </c>
      <c r="G477" s="225"/>
      <c r="H477" s="229">
        <v>9.4000000000000004</v>
      </c>
      <c r="I477" s="230"/>
      <c r="J477" s="225"/>
      <c r="K477" s="225"/>
      <c r="L477" s="231"/>
      <c r="M477" s="232"/>
      <c r="N477" s="233"/>
      <c r="O477" s="233"/>
      <c r="P477" s="233"/>
      <c r="Q477" s="233"/>
      <c r="R477" s="233"/>
      <c r="S477" s="233"/>
      <c r="T477" s="234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35" t="s">
        <v>140</v>
      </c>
      <c r="AU477" s="235" t="s">
        <v>84</v>
      </c>
      <c r="AV477" s="13" t="s">
        <v>84</v>
      </c>
      <c r="AW477" s="13" t="s">
        <v>34</v>
      </c>
      <c r="AX477" s="13" t="s">
        <v>77</v>
      </c>
      <c r="AY477" s="235" t="s">
        <v>131</v>
      </c>
    </row>
    <row r="478" s="13" customFormat="1">
      <c r="A478" s="13"/>
      <c r="B478" s="224"/>
      <c r="C478" s="225"/>
      <c r="D478" s="226" t="s">
        <v>140</v>
      </c>
      <c r="E478" s="227" t="s">
        <v>1</v>
      </c>
      <c r="F478" s="228" t="s">
        <v>736</v>
      </c>
      <c r="G478" s="225"/>
      <c r="H478" s="229">
        <v>40.859000000000002</v>
      </c>
      <c r="I478" s="230"/>
      <c r="J478" s="225"/>
      <c r="K478" s="225"/>
      <c r="L478" s="231"/>
      <c r="M478" s="232"/>
      <c r="N478" s="233"/>
      <c r="O478" s="233"/>
      <c r="P478" s="233"/>
      <c r="Q478" s="233"/>
      <c r="R478" s="233"/>
      <c r="S478" s="233"/>
      <c r="T478" s="234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35" t="s">
        <v>140</v>
      </c>
      <c r="AU478" s="235" t="s">
        <v>84</v>
      </c>
      <c r="AV478" s="13" t="s">
        <v>84</v>
      </c>
      <c r="AW478" s="13" t="s">
        <v>34</v>
      </c>
      <c r="AX478" s="13" t="s">
        <v>77</v>
      </c>
      <c r="AY478" s="235" t="s">
        <v>131</v>
      </c>
    </row>
    <row r="479" s="14" customFormat="1">
      <c r="A479" s="14"/>
      <c r="B479" s="236"/>
      <c r="C479" s="237"/>
      <c r="D479" s="226" t="s">
        <v>140</v>
      </c>
      <c r="E479" s="238" t="s">
        <v>1</v>
      </c>
      <c r="F479" s="239" t="s">
        <v>143</v>
      </c>
      <c r="G479" s="237"/>
      <c r="H479" s="240">
        <v>194.35100000000003</v>
      </c>
      <c r="I479" s="241"/>
      <c r="J479" s="237"/>
      <c r="K479" s="237"/>
      <c r="L479" s="242"/>
      <c r="M479" s="243"/>
      <c r="N479" s="244"/>
      <c r="O479" s="244"/>
      <c r="P479" s="244"/>
      <c r="Q479" s="244"/>
      <c r="R479" s="244"/>
      <c r="S479" s="244"/>
      <c r="T479" s="245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46" t="s">
        <v>140</v>
      </c>
      <c r="AU479" s="246" t="s">
        <v>84</v>
      </c>
      <c r="AV479" s="14" t="s">
        <v>138</v>
      </c>
      <c r="AW479" s="14" t="s">
        <v>34</v>
      </c>
      <c r="AX479" s="14" t="s">
        <v>82</v>
      </c>
      <c r="AY479" s="246" t="s">
        <v>131</v>
      </c>
    </row>
    <row r="480" s="12" customFormat="1" ht="25.92" customHeight="1">
      <c r="A480" s="12"/>
      <c r="B480" s="195"/>
      <c r="C480" s="196"/>
      <c r="D480" s="197" t="s">
        <v>76</v>
      </c>
      <c r="E480" s="198" t="s">
        <v>774</v>
      </c>
      <c r="F480" s="198" t="s">
        <v>775</v>
      </c>
      <c r="G480" s="196"/>
      <c r="H480" s="196"/>
      <c r="I480" s="199"/>
      <c r="J480" s="200">
        <f>BK480</f>
        <v>0</v>
      </c>
      <c r="K480" s="196"/>
      <c r="L480" s="201"/>
      <c r="M480" s="202"/>
      <c r="N480" s="203"/>
      <c r="O480" s="203"/>
      <c r="P480" s="204">
        <f>P481+P483+P485</f>
        <v>0</v>
      </c>
      <c r="Q480" s="203"/>
      <c r="R480" s="204">
        <f>R481+R483+R485</f>
        <v>0</v>
      </c>
      <c r="S480" s="203"/>
      <c r="T480" s="205">
        <f>T481+T483+T485</f>
        <v>0</v>
      </c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R480" s="206" t="s">
        <v>154</v>
      </c>
      <c r="AT480" s="207" t="s">
        <v>76</v>
      </c>
      <c r="AU480" s="207" t="s">
        <v>77</v>
      </c>
      <c r="AY480" s="206" t="s">
        <v>131</v>
      </c>
      <c r="BK480" s="208">
        <f>BK481+BK483+BK485</f>
        <v>0</v>
      </c>
    </row>
    <row r="481" s="12" customFormat="1" ht="22.8" customHeight="1">
      <c r="A481" s="12"/>
      <c r="B481" s="195"/>
      <c r="C481" s="196"/>
      <c r="D481" s="197" t="s">
        <v>76</v>
      </c>
      <c r="E481" s="209" t="s">
        <v>776</v>
      </c>
      <c r="F481" s="209" t="s">
        <v>777</v>
      </c>
      <c r="G481" s="196"/>
      <c r="H481" s="196"/>
      <c r="I481" s="199"/>
      <c r="J481" s="210">
        <f>BK481</f>
        <v>0</v>
      </c>
      <c r="K481" s="196"/>
      <c r="L481" s="201"/>
      <c r="M481" s="202"/>
      <c r="N481" s="203"/>
      <c r="O481" s="203"/>
      <c r="P481" s="204">
        <f>P482</f>
        <v>0</v>
      </c>
      <c r="Q481" s="203"/>
      <c r="R481" s="204">
        <f>R482</f>
        <v>0</v>
      </c>
      <c r="S481" s="203"/>
      <c r="T481" s="205">
        <f>T482</f>
        <v>0</v>
      </c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R481" s="206" t="s">
        <v>154</v>
      </c>
      <c r="AT481" s="207" t="s">
        <v>76</v>
      </c>
      <c r="AU481" s="207" t="s">
        <v>82</v>
      </c>
      <c r="AY481" s="206" t="s">
        <v>131</v>
      </c>
      <c r="BK481" s="208">
        <f>BK482</f>
        <v>0</v>
      </c>
    </row>
    <row r="482" s="2" customFormat="1" ht="16.5" customHeight="1">
      <c r="A482" s="38"/>
      <c r="B482" s="39"/>
      <c r="C482" s="211" t="s">
        <v>778</v>
      </c>
      <c r="D482" s="211" t="s">
        <v>133</v>
      </c>
      <c r="E482" s="212" t="s">
        <v>779</v>
      </c>
      <c r="F482" s="213" t="s">
        <v>780</v>
      </c>
      <c r="G482" s="214" t="s">
        <v>781</v>
      </c>
      <c r="H482" s="215">
        <v>1</v>
      </c>
      <c r="I482" s="216"/>
      <c r="J482" s="217">
        <f>ROUND(I482*H482,2)</f>
        <v>0</v>
      </c>
      <c r="K482" s="213" t="s">
        <v>137</v>
      </c>
      <c r="L482" s="44"/>
      <c r="M482" s="218" t="s">
        <v>1</v>
      </c>
      <c r="N482" s="219" t="s">
        <v>42</v>
      </c>
      <c r="O482" s="91"/>
      <c r="P482" s="220">
        <f>O482*H482</f>
        <v>0</v>
      </c>
      <c r="Q482" s="220">
        <v>0</v>
      </c>
      <c r="R482" s="220">
        <f>Q482*H482</f>
        <v>0</v>
      </c>
      <c r="S482" s="220">
        <v>0</v>
      </c>
      <c r="T482" s="221">
        <f>S482*H482</f>
        <v>0</v>
      </c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R482" s="222" t="s">
        <v>782</v>
      </c>
      <c r="AT482" s="222" t="s">
        <v>133</v>
      </c>
      <c r="AU482" s="222" t="s">
        <v>84</v>
      </c>
      <c r="AY482" s="17" t="s">
        <v>131</v>
      </c>
      <c r="BE482" s="223">
        <f>IF(N482="základní",J482,0)</f>
        <v>0</v>
      </c>
      <c r="BF482" s="223">
        <f>IF(N482="snížená",J482,0)</f>
        <v>0</v>
      </c>
      <c r="BG482" s="223">
        <f>IF(N482="zákl. přenesená",J482,0)</f>
        <v>0</v>
      </c>
      <c r="BH482" s="223">
        <f>IF(N482="sníž. přenesená",J482,0)</f>
        <v>0</v>
      </c>
      <c r="BI482" s="223">
        <f>IF(N482="nulová",J482,0)</f>
        <v>0</v>
      </c>
      <c r="BJ482" s="17" t="s">
        <v>82</v>
      </c>
      <c r="BK482" s="223">
        <f>ROUND(I482*H482,2)</f>
        <v>0</v>
      </c>
      <c r="BL482" s="17" t="s">
        <v>782</v>
      </c>
      <c r="BM482" s="222" t="s">
        <v>783</v>
      </c>
    </row>
    <row r="483" s="12" customFormat="1" ht="22.8" customHeight="1">
      <c r="A483" s="12"/>
      <c r="B483" s="195"/>
      <c r="C483" s="196"/>
      <c r="D483" s="197" t="s">
        <v>76</v>
      </c>
      <c r="E483" s="209" t="s">
        <v>784</v>
      </c>
      <c r="F483" s="209" t="s">
        <v>785</v>
      </c>
      <c r="G483" s="196"/>
      <c r="H483" s="196"/>
      <c r="I483" s="199"/>
      <c r="J483" s="210">
        <f>BK483</f>
        <v>0</v>
      </c>
      <c r="K483" s="196"/>
      <c r="L483" s="201"/>
      <c r="M483" s="202"/>
      <c r="N483" s="203"/>
      <c r="O483" s="203"/>
      <c r="P483" s="204">
        <f>P484</f>
        <v>0</v>
      </c>
      <c r="Q483" s="203"/>
      <c r="R483" s="204">
        <f>R484</f>
        <v>0</v>
      </c>
      <c r="S483" s="203"/>
      <c r="T483" s="205">
        <f>T484</f>
        <v>0</v>
      </c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R483" s="206" t="s">
        <v>154</v>
      </c>
      <c r="AT483" s="207" t="s">
        <v>76</v>
      </c>
      <c r="AU483" s="207" t="s">
        <v>82</v>
      </c>
      <c r="AY483" s="206" t="s">
        <v>131</v>
      </c>
      <c r="BK483" s="208">
        <f>BK484</f>
        <v>0</v>
      </c>
    </row>
    <row r="484" s="2" customFormat="1" ht="16.5" customHeight="1">
      <c r="A484" s="38"/>
      <c r="B484" s="39"/>
      <c r="C484" s="211" t="s">
        <v>786</v>
      </c>
      <c r="D484" s="211" t="s">
        <v>133</v>
      </c>
      <c r="E484" s="212" t="s">
        <v>787</v>
      </c>
      <c r="F484" s="213" t="s">
        <v>785</v>
      </c>
      <c r="G484" s="214" t="s">
        <v>781</v>
      </c>
      <c r="H484" s="215">
        <v>1</v>
      </c>
      <c r="I484" s="216"/>
      <c r="J484" s="217">
        <f>ROUND(I484*H484,2)</f>
        <v>0</v>
      </c>
      <c r="K484" s="213" t="s">
        <v>137</v>
      </c>
      <c r="L484" s="44"/>
      <c r="M484" s="218" t="s">
        <v>1</v>
      </c>
      <c r="N484" s="219" t="s">
        <v>42</v>
      </c>
      <c r="O484" s="91"/>
      <c r="P484" s="220">
        <f>O484*H484</f>
        <v>0</v>
      </c>
      <c r="Q484" s="220">
        <v>0</v>
      </c>
      <c r="R484" s="220">
        <f>Q484*H484</f>
        <v>0</v>
      </c>
      <c r="S484" s="220">
        <v>0</v>
      </c>
      <c r="T484" s="221">
        <f>S484*H484</f>
        <v>0</v>
      </c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R484" s="222" t="s">
        <v>782</v>
      </c>
      <c r="AT484" s="222" t="s">
        <v>133</v>
      </c>
      <c r="AU484" s="222" t="s">
        <v>84</v>
      </c>
      <c r="AY484" s="17" t="s">
        <v>131</v>
      </c>
      <c r="BE484" s="223">
        <f>IF(N484="základní",J484,0)</f>
        <v>0</v>
      </c>
      <c r="BF484" s="223">
        <f>IF(N484="snížená",J484,0)</f>
        <v>0</v>
      </c>
      <c r="BG484" s="223">
        <f>IF(N484="zákl. přenesená",J484,0)</f>
        <v>0</v>
      </c>
      <c r="BH484" s="223">
        <f>IF(N484="sníž. přenesená",J484,0)</f>
        <v>0</v>
      </c>
      <c r="BI484" s="223">
        <f>IF(N484="nulová",J484,0)</f>
        <v>0</v>
      </c>
      <c r="BJ484" s="17" t="s">
        <v>82</v>
      </c>
      <c r="BK484" s="223">
        <f>ROUND(I484*H484,2)</f>
        <v>0</v>
      </c>
      <c r="BL484" s="17" t="s">
        <v>782</v>
      </c>
      <c r="BM484" s="222" t="s">
        <v>788</v>
      </c>
    </row>
    <row r="485" s="12" customFormat="1" ht="22.8" customHeight="1">
      <c r="A485" s="12"/>
      <c r="B485" s="195"/>
      <c r="C485" s="196"/>
      <c r="D485" s="197" t="s">
        <v>76</v>
      </c>
      <c r="E485" s="209" t="s">
        <v>789</v>
      </c>
      <c r="F485" s="209" t="s">
        <v>790</v>
      </c>
      <c r="G485" s="196"/>
      <c r="H485" s="196"/>
      <c r="I485" s="199"/>
      <c r="J485" s="210">
        <f>BK485</f>
        <v>0</v>
      </c>
      <c r="K485" s="196"/>
      <c r="L485" s="201"/>
      <c r="M485" s="202"/>
      <c r="N485" s="203"/>
      <c r="O485" s="203"/>
      <c r="P485" s="204">
        <f>P486</f>
        <v>0</v>
      </c>
      <c r="Q485" s="203"/>
      <c r="R485" s="204">
        <f>R486</f>
        <v>0</v>
      </c>
      <c r="S485" s="203"/>
      <c r="T485" s="205">
        <f>T486</f>
        <v>0</v>
      </c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R485" s="206" t="s">
        <v>154</v>
      </c>
      <c r="AT485" s="207" t="s">
        <v>76</v>
      </c>
      <c r="AU485" s="207" t="s">
        <v>82</v>
      </c>
      <c r="AY485" s="206" t="s">
        <v>131</v>
      </c>
      <c r="BK485" s="208">
        <f>BK486</f>
        <v>0</v>
      </c>
    </row>
    <row r="486" s="2" customFormat="1" ht="16.5" customHeight="1">
      <c r="A486" s="38"/>
      <c r="B486" s="39"/>
      <c r="C486" s="211" t="s">
        <v>791</v>
      </c>
      <c r="D486" s="211" t="s">
        <v>133</v>
      </c>
      <c r="E486" s="212" t="s">
        <v>792</v>
      </c>
      <c r="F486" s="213" t="s">
        <v>790</v>
      </c>
      <c r="G486" s="214" t="s">
        <v>781</v>
      </c>
      <c r="H486" s="215">
        <v>1</v>
      </c>
      <c r="I486" s="216"/>
      <c r="J486" s="217">
        <f>ROUND(I486*H486,2)</f>
        <v>0</v>
      </c>
      <c r="K486" s="213" t="s">
        <v>137</v>
      </c>
      <c r="L486" s="44"/>
      <c r="M486" s="267" t="s">
        <v>1</v>
      </c>
      <c r="N486" s="268" t="s">
        <v>42</v>
      </c>
      <c r="O486" s="269"/>
      <c r="P486" s="270">
        <f>O486*H486</f>
        <v>0</v>
      </c>
      <c r="Q486" s="270">
        <v>0</v>
      </c>
      <c r="R486" s="270">
        <f>Q486*H486</f>
        <v>0</v>
      </c>
      <c r="S486" s="270">
        <v>0</v>
      </c>
      <c r="T486" s="271">
        <f>S486*H486</f>
        <v>0</v>
      </c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R486" s="222" t="s">
        <v>782</v>
      </c>
      <c r="AT486" s="222" t="s">
        <v>133</v>
      </c>
      <c r="AU486" s="222" t="s">
        <v>84</v>
      </c>
      <c r="AY486" s="17" t="s">
        <v>131</v>
      </c>
      <c r="BE486" s="223">
        <f>IF(N486="základní",J486,0)</f>
        <v>0</v>
      </c>
      <c r="BF486" s="223">
        <f>IF(N486="snížená",J486,0)</f>
        <v>0</v>
      </c>
      <c r="BG486" s="223">
        <f>IF(N486="zákl. přenesená",J486,0)</f>
        <v>0</v>
      </c>
      <c r="BH486" s="223">
        <f>IF(N486="sníž. přenesená",J486,0)</f>
        <v>0</v>
      </c>
      <c r="BI486" s="223">
        <f>IF(N486="nulová",J486,0)</f>
        <v>0</v>
      </c>
      <c r="BJ486" s="17" t="s">
        <v>82</v>
      </c>
      <c r="BK486" s="223">
        <f>ROUND(I486*H486,2)</f>
        <v>0</v>
      </c>
      <c r="BL486" s="17" t="s">
        <v>782</v>
      </c>
      <c r="BM486" s="222" t="s">
        <v>793</v>
      </c>
    </row>
    <row r="487" s="2" customFormat="1" ht="6.96" customHeight="1">
      <c r="A487" s="38"/>
      <c r="B487" s="66"/>
      <c r="C487" s="67"/>
      <c r="D487" s="67"/>
      <c r="E487" s="67"/>
      <c r="F487" s="67"/>
      <c r="G487" s="67"/>
      <c r="H487" s="67"/>
      <c r="I487" s="67"/>
      <c r="J487" s="67"/>
      <c r="K487" s="67"/>
      <c r="L487" s="44"/>
      <c r="M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</row>
  </sheetData>
  <sheetProtection sheet="1" autoFilter="0" formatColumns="0" formatRows="0" objects="1" scenarios="1" spinCount="100000" saltValue="Z7K/JHXvCVP+rz0j39ncKOvpXaKvA/mQG2zoiu5jW0VpN0xGCnZUkOpqUs5Eb1kuIgE5EtRiyTdirnX5g4i1zA==" hashValue="kVGmcuFWjuVpPm0r6ixJpBh2NL+703BEZR9Z6cgHuGQnzswTZ5TZIL6yCCiGdIdc8u0I3ED5nMyEapv5uWC1VA==" algorithmName="SHA-512" password="CC35"/>
  <autoFilter ref="C136:K486"/>
  <mergeCells count="6">
    <mergeCell ref="E7:H7"/>
    <mergeCell ref="E16:H16"/>
    <mergeCell ref="E25:H25"/>
    <mergeCell ref="E85:H85"/>
    <mergeCell ref="E129:H12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Roman</dc:creator>
  <cp:lastModifiedBy>Roman</cp:lastModifiedBy>
  <dcterms:created xsi:type="dcterms:W3CDTF">2026-04-21T08:46:56Z</dcterms:created>
  <dcterms:modified xsi:type="dcterms:W3CDTF">2026-04-21T08:46:58Z</dcterms:modified>
</cp:coreProperties>
</file>