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B1876EBE-3671-4167-B6F2-CCD0F2F9CE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Dem - Bourací práce" sheetId="2" r:id="rId2"/>
    <sheet name="D.1.1 - ASŘ" sheetId="3" r:id="rId3"/>
    <sheet name="TZB - Technologické zaříz..." sheetId="4" r:id="rId4"/>
    <sheet name="TI - Technická infrastruk..." sheetId="5" r:id="rId5"/>
    <sheet name="IO - Komunikace a zpevněn..." sheetId="6" r:id="rId6"/>
    <sheet name="SU - Sadové úpravy" sheetId="7" r:id="rId7"/>
    <sheet name="VRN - Vedlejší rozpočtové..." sheetId="8" r:id="rId8"/>
    <sheet name="Seznam figur" sheetId="9" r:id="rId9"/>
  </sheets>
  <definedNames>
    <definedName name="_xlnm._FilterDatabase" localSheetId="2" hidden="1">'D.1.1 - ASŘ'!$C$141:$K$1306</definedName>
    <definedName name="_xlnm._FilterDatabase" localSheetId="1" hidden="1">'Dem - Bourací práce'!$C$118:$K$155</definedName>
    <definedName name="_xlnm._FilterDatabase" localSheetId="5" hidden="1">'IO - Komunikace a zpevněn...'!$C$121:$K$204</definedName>
    <definedName name="_xlnm._FilterDatabase" localSheetId="6" hidden="1">'SU - Sadové úpravy'!$C$118:$K$139</definedName>
    <definedName name="_xlnm._FilterDatabase" localSheetId="4" hidden="1">'TI - Technická infrastruk...'!$C$116:$K$128</definedName>
    <definedName name="_xlnm._FilterDatabase" localSheetId="3" hidden="1">'TZB - Technologické zaříz...'!$C$120:$K$130</definedName>
    <definedName name="_xlnm._FilterDatabase" localSheetId="7" hidden="1">'VRN - Vedlejší rozpočtové...'!$C$120:$K$141</definedName>
    <definedName name="_xlnm.Print_Titles" localSheetId="2">'D.1.1 - ASŘ'!$141:$141</definedName>
    <definedName name="_xlnm.Print_Titles" localSheetId="1">'Dem - Bourací práce'!$118:$118</definedName>
    <definedName name="_xlnm.Print_Titles" localSheetId="5">'IO - Komunikace a zpevněn...'!$121:$121</definedName>
    <definedName name="_xlnm.Print_Titles" localSheetId="0">'Rekapitulace stavby'!$92:$92</definedName>
    <definedName name="_xlnm.Print_Titles" localSheetId="8">'Seznam figur'!$9:$9</definedName>
    <definedName name="_xlnm.Print_Titles" localSheetId="6">'SU - Sadové úpravy'!$118:$118</definedName>
    <definedName name="_xlnm.Print_Titles" localSheetId="4">'TI - Technická infrastruk...'!$116:$116</definedName>
    <definedName name="_xlnm.Print_Titles" localSheetId="3">'TZB - Technologické zaříz...'!$120:$120</definedName>
    <definedName name="_xlnm.Print_Titles" localSheetId="7">'VRN - Vedlejší rozpočtové...'!$120:$120</definedName>
    <definedName name="_xlnm.Print_Area" localSheetId="2">'D.1.1 - ASŘ'!$C$82:$J$121,'D.1.1 - ASŘ'!$C$127:$K$1306</definedName>
    <definedName name="_xlnm.Print_Area" localSheetId="1">'Dem - Bourací práce'!$C$82:$J$100,'Dem - Bourací práce'!$C$106:$K$155</definedName>
    <definedName name="_xlnm.Print_Area" localSheetId="5">'IO - Komunikace a zpevněn...'!$C$82:$J$103,'IO - Komunikace a zpevněn...'!$C$109:$K$204</definedName>
    <definedName name="_xlnm.Print_Area" localSheetId="0">'Rekapitulace stavby'!$D$4:$AO$76,'Rekapitulace stavby'!$C$82:$AQ$103</definedName>
    <definedName name="_xlnm.Print_Area" localSheetId="8">'Seznam figur'!$C$4:$G$660</definedName>
    <definedName name="_xlnm.Print_Area" localSheetId="6">'SU - Sadové úpravy'!$C$82:$J$100,'SU - Sadové úpravy'!$C$106:$K$139</definedName>
    <definedName name="_xlnm.Print_Area" localSheetId="4">'TI - Technická infrastruk...'!$C$82:$J$98,'TI - Technická infrastruk...'!$C$104:$K$128</definedName>
    <definedName name="_xlnm.Print_Area" localSheetId="3">'TZB - Technologické zaříz...'!$C$82:$J$100,'TZB - Technologické zaříz...'!$C$106:$K$130</definedName>
    <definedName name="_xlnm.Print_Area" localSheetId="7">'VRN - Vedlejší rozpočtové...'!$C$82:$J$102,'VRN - Vedlejší rozpočtové...'!$C$108:$K$141</definedName>
  </definedNames>
  <calcPr calcId="191029"/>
</workbook>
</file>

<file path=xl/calcChain.xml><?xml version="1.0" encoding="utf-8"?>
<calcChain xmlns="http://schemas.openxmlformats.org/spreadsheetml/2006/main">
  <c r="D7" i="9" l="1"/>
  <c r="J37" i="8"/>
  <c r="J36" i="8"/>
  <c r="AY102" i="1"/>
  <c r="J35" i="8"/>
  <c r="AX102" i="1"/>
  <c r="BI140" i="8"/>
  <c r="BH140" i="8"/>
  <c r="BG140" i="8"/>
  <c r="BE140" i="8"/>
  <c r="T140" i="8"/>
  <c r="T139" i="8"/>
  <c r="R140" i="8"/>
  <c r="R139" i="8"/>
  <c r="P140" i="8"/>
  <c r="P139" i="8"/>
  <c r="BI137" i="8"/>
  <c r="BH137" i="8"/>
  <c r="BG137" i="8"/>
  <c r="BE137" i="8"/>
  <c r="T137" i="8"/>
  <c r="T136" i="8"/>
  <c r="R137" i="8"/>
  <c r="R136" i="8"/>
  <c r="P137" i="8"/>
  <c r="P136" i="8" s="1"/>
  <c r="BI134" i="8"/>
  <c r="BH134" i="8"/>
  <c r="BG134" i="8"/>
  <c r="BE134" i="8"/>
  <c r="T134" i="8"/>
  <c r="T133" i="8" s="1"/>
  <c r="R134" i="8"/>
  <c r="R133" i="8"/>
  <c r="P134" i="8"/>
  <c r="P133" i="8"/>
  <c r="BI131" i="8"/>
  <c r="BH131" i="8"/>
  <c r="BG131" i="8"/>
  <c r="BE131" i="8"/>
  <c r="T131" i="8"/>
  <c r="R131" i="8"/>
  <c r="P131" i="8"/>
  <c r="BI129" i="8"/>
  <c r="BH129" i="8"/>
  <c r="BG129" i="8"/>
  <c r="BE129" i="8"/>
  <c r="T129" i="8"/>
  <c r="R129" i="8"/>
  <c r="P129" i="8"/>
  <c r="BI127" i="8"/>
  <c r="BH127" i="8"/>
  <c r="BG127" i="8"/>
  <c r="BE127" i="8"/>
  <c r="T127" i="8"/>
  <c r="R127" i="8"/>
  <c r="P127" i="8"/>
  <c r="BI124" i="8"/>
  <c r="BH124" i="8"/>
  <c r="BG124" i="8"/>
  <c r="BE124" i="8"/>
  <c r="T124" i="8"/>
  <c r="R124" i="8"/>
  <c r="P124" i="8"/>
  <c r="F115" i="8"/>
  <c r="E113" i="8"/>
  <c r="F89" i="8"/>
  <c r="E87" i="8"/>
  <c r="J24" i="8"/>
  <c r="E24" i="8"/>
  <c r="J118" i="8" s="1"/>
  <c r="J23" i="8"/>
  <c r="J21" i="8"/>
  <c r="E21" i="8"/>
  <c r="J117" i="8"/>
  <c r="J20" i="8"/>
  <c r="J18" i="8"/>
  <c r="E18" i="8"/>
  <c r="F118" i="8" s="1"/>
  <c r="J17" i="8"/>
  <c r="J15" i="8"/>
  <c r="E15" i="8"/>
  <c r="F117" i="8" s="1"/>
  <c r="J14" i="8"/>
  <c r="J12" i="8"/>
  <c r="J115" i="8"/>
  <c r="E7" i="8"/>
  <c r="E111" i="8" s="1"/>
  <c r="J37" i="7"/>
  <c r="J36" i="7"/>
  <c r="AY101" i="1"/>
  <c r="J35" i="7"/>
  <c r="AX101" i="1" s="1"/>
  <c r="BI138" i="7"/>
  <c r="BH138" i="7"/>
  <c r="BG138" i="7"/>
  <c r="BF138" i="7"/>
  <c r="T138" i="7"/>
  <c r="T137" i="7" s="1"/>
  <c r="R138" i="7"/>
  <c r="R137" i="7"/>
  <c r="P138" i="7"/>
  <c r="P137" i="7"/>
  <c r="BI135" i="7"/>
  <c r="BH135" i="7"/>
  <c r="BG135" i="7"/>
  <c r="BF135" i="7"/>
  <c r="T135" i="7"/>
  <c r="R135" i="7"/>
  <c r="P135" i="7"/>
  <c r="BI132" i="7"/>
  <c r="BH132" i="7"/>
  <c r="BG132" i="7"/>
  <c r="BF132" i="7"/>
  <c r="T132" i="7"/>
  <c r="R132" i="7"/>
  <c r="P132" i="7"/>
  <c r="BI129" i="7"/>
  <c r="BH129" i="7"/>
  <c r="BG129" i="7"/>
  <c r="BF129" i="7"/>
  <c r="T129" i="7"/>
  <c r="R129" i="7"/>
  <c r="P129" i="7"/>
  <c r="BI126" i="7"/>
  <c r="BH126" i="7"/>
  <c r="BG126" i="7"/>
  <c r="BF126" i="7"/>
  <c r="T126" i="7"/>
  <c r="R126" i="7"/>
  <c r="P126" i="7"/>
  <c r="BI122" i="7"/>
  <c r="BH122" i="7"/>
  <c r="BG122" i="7"/>
  <c r="BF122" i="7"/>
  <c r="T122" i="7"/>
  <c r="R122" i="7"/>
  <c r="P122" i="7"/>
  <c r="F113" i="7"/>
  <c r="E111" i="7"/>
  <c r="F89" i="7"/>
  <c r="E87" i="7"/>
  <c r="J24" i="7"/>
  <c r="E24" i="7"/>
  <c r="J116" i="7"/>
  <c r="J23" i="7"/>
  <c r="J21" i="7"/>
  <c r="E21" i="7"/>
  <c r="J91" i="7" s="1"/>
  <c r="J20" i="7"/>
  <c r="J18" i="7"/>
  <c r="E18" i="7"/>
  <c r="F116" i="7" s="1"/>
  <c r="J17" i="7"/>
  <c r="J15" i="7"/>
  <c r="E15" i="7"/>
  <c r="F115" i="7"/>
  <c r="J14" i="7"/>
  <c r="J12" i="7"/>
  <c r="J113" i="7"/>
  <c r="E7" i="7"/>
  <c r="E109" i="7" s="1"/>
  <c r="J37" i="6"/>
  <c r="J36" i="6"/>
  <c r="AY100" i="1" s="1"/>
  <c r="J35" i="6"/>
  <c r="AX100" i="1" s="1"/>
  <c r="BI203" i="6"/>
  <c r="BH203" i="6"/>
  <c r="BG203" i="6"/>
  <c r="BF203" i="6"/>
  <c r="T203" i="6"/>
  <c r="T202" i="6"/>
  <c r="R203" i="6"/>
  <c r="R202" i="6"/>
  <c r="P203" i="6"/>
  <c r="P202" i="6" s="1"/>
  <c r="BI200" i="6"/>
  <c r="BH200" i="6"/>
  <c r="BG200" i="6"/>
  <c r="BF200" i="6"/>
  <c r="T200" i="6"/>
  <c r="R200" i="6"/>
  <c r="P200" i="6"/>
  <c r="BI198" i="6"/>
  <c r="BH198" i="6"/>
  <c r="BG198" i="6"/>
  <c r="BF198" i="6"/>
  <c r="T198" i="6"/>
  <c r="R198" i="6"/>
  <c r="P198" i="6"/>
  <c r="BI196" i="6"/>
  <c r="BH196" i="6"/>
  <c r="BG196" i="6"/>
  <c r="BF196" i="6"/>
  <c r="T196" i="6"/>
  <c r="R196" i="6"/>
  <c r="P196" i="6"/>
  <c r="BI193" i="6"/>
  <c r="BH193" i="6"/>
  <c r="BG193" i="6"/>
  <c r="BF193" i="6"/>
  <c r="T193" i="6"/>
  <c r="R193" i="6"/>
  <c r="P193" i="6"/>
  <c r="BI188" i="6"/>
  <c r="BH188" i="6"/>
  <c r="BG188" i="6"/>
  <c r="BF188" i="6"/>
  <c r="T188" i="6"/>
  <c r="R188" i="6"/>
  <c r="P188" i="6"/>
  <c r="BI184" i="6"/>
  <c r="BH184" i="6"/>
  <c r="BG184" i="6"/>
  <c r="BF184" i="6"/>
  <c r="T184" i="6"/>
  <c r="R184" i="6"/>
  <c r="P184" i="6"/>
  <c r="BI181" i="6"/>
  <c r="BH181" i="6"/>
  <c r="BG181" i="6"/>
  <c r="BF181" i="6"/>
  <c r="T181" i="6"/>
  <c r="R181" i="6"/>
  <c r="P181" i="6"/>
  <c r="BI176" i="6"/>
  <c r="BH176" i="6"/>
  <c r="BG176" i="6"/>
  <c r="BF176" i="6"/>
  <c r="T176" i="6"/>
  <c r="R176" i="6"/>
  <c r="P176" i="6"/>
  <c r="BI172" i="6"/>
  <c r="BH172" i="6"/>
  <c r="BG172" i="6"/>
  <c r="BF172" i="6"/>
  <c r="T172" i="6"/>
  <c r="R172" i="6"/>
  <c r="P172" i="6"/>
  <c r="BI169" i="6"/>
  <c r="BH169" i="6"/>
  <c r="BG169" i="6"/>
  <c r="BF169" i="6"/>
  <c r="T169" i="6"/>
  <c r="R169" i="6"/>
  <c r="P169" i="6"/>
  <c r="BI166" i="6"/>
  <c r="BH166" i="6"/>
  <c r="BG166" i="6"/>
  <c r="BF166" i="6"/>
  <c r="T166" i="6"/>
  <c r="R166" i="6"/>
  <c r="P166" i="6"/>
  <c r="BI163" i="6"/>
  <c r="BH163" i="6"/>
  <c r="BG163" i="6"/>
  <c r="BF163" i="6"/>
  <c r="T163" i="6"/>
  <c r="R163" i="6"/>
  <c r="P163" i="6"/>
  <c r="BI160" i="6"/>
  <c r="BH160" i="6"/>
  <c r="BG160" i="6"/>
  <c r="BF160" i="6"/>
  <c r="T160" i="6"/>
  <c r="R160" i="6"/>
  <c r="P160" i="6"/>
  <c r="BI157" i="6"/>
  <c r="BH157" i="6"/>
  <c r="BG157" i="6"/>
  <c r="BF157" i="6"/>
  <c r="T157" i="6"/>
  <c r="R157" i="6"/>
  <c r="P157" i="6"/>
  <c r="BI154" i="6"/>
  <c r="BH154" i="6"/>
  <c r="BG154" i="6"/>
  <c r="BF154" i="6"/>
  <c r="T154" i="6"/>
  <c r="R154" i="6"/>
  <c r="P154" i="6"/>
  <c r="BI150" i="6"/>
  <c r="BH150" i="6"/>
  <c r="BG150" i="6"/>
  <c r="BF150" i="6"/>
  <c r="T150" i="6"/>
  <c r="R150" i="6"/>
  <c r="P150" i="6"/>
  <c r="BI143" i="6"/>
  <c r="BH143" i="6"/>
  <c r="BG143" i="6"/>
  <c r="BF143" i="6"/>
  <c r="T143" i="6"/>
  <c r="R143" i="6"/>
  <c r="P143" i="6"/>
  <c r="BI140" i="6"/>
  <c r="BH140" i="6"/>
  <c r="BG140" i="6"/>
  <c r="BF140" i="6"/>
  <c r="T140" i="6"/>
  <c r="R140" i="6"/>
  <c r="P140" i="6"/>
  <c r="BI137" i="6"/>
  <c r="BH137" i="6"/>
  <c r="BG137" i="6"/>
  <c r="BF137" i="6"/>
  <c r="T137" i="6"/>
  <c r="R137" i="6"/>
  <c r="P137" i="6"/>
  <c r="BI134" i="6"/>
  <c r="BH134" i="6"/>
  <c r="BG134" i="6"/>
  <c r="BF134" i="6"/>
  <c r="T134" i="6"/>
  <c r="R134" i="6"/>
  <c r="P134" i="6"/>
  <c r="BI130" i="6"/>
  <c r="BH130" i="6"/>
  <c r="BG130" i="6"/>
  <c r="BF130" i="6"/>
  <c r="T130" i="6"/>
  <c r="R130" i="6"/>
  <c r="P130" i="6"/>
  <c r="BI125" i="6"/>
  <c r="BH125" i="6"/>
  <c r="BG125" i="6"/>
  <c r="BF125" i="6"/>
  <c r="T125" i="6"/>
  <c r="R125" i="6"/>
  <c r="P125" i="6"/>
  <c r="F116" i="6"/>
  <c r="E114" i="6"/>
  <c r="F89" i="6"/>
  <c r="E87" i="6"/>
  <c r="J24" i="6"/>
  <c r="E24" i="6"/>
  <c r="J119" i="6"/>
  <c r="J23" i="6"/>
  <c r="J21" i="6"/>
  <c r="E21" i="6"/>
  <c r="J91" i="6"/>
  <c r="J20" i="6"/>
  <c r="J18" i="6"/>
  <c r="E18" i="6"/>
  <c r="F92" i="6"/>
  <c r="J17" i="6"/>
  <c r="J15" i="6"/>
  <c r="E15" i="6"/>
  <c r="F91" i="6"/>
  <c r="J14" i="6"/>
  <c r="J12" i="6"/>
  <c r="J89" i="6"/>
  <c r="E7" i="6"/>
  <c r="E112" i="6" s="1"/>
  <c r="J37" i="5"/>
  <c r="J36" i="5"/>
  <c r="AY99" i="1"/>
  <c r="J35" i="5"/>
  <c r="AX99" i="1"/>
  <c r="BI127" i="5"/>
  <c r="BH127" i="5"/>
  <c r="BG127" i="5"/>
  <c r="BE127" i="5"/>
  <c r="T127" i="5"/>
  <c r="R127" i="5"/>
  <c r="P127" i="5"/>
  <c r="BI125" i="5"/>
  <c r="BH125" i="5"/>
  <c r="BG125" i="5"/>
  <c r="BE125" i="5"/>
  <c r="T125" i="5"/>
  <c r="R125" i="5"/>
  <c r="P125" i="5"/>
  <c r="BI123" i="5"/>
  <c r="BH123" i="5"/>
  <c r="BG123" i="5"/>
  <c r="BE123" i="5"/>
  <c r="T123" i="5"/>
  <c r="R123" i="5"/>
  <c r="P123" i="5"/>
  <c r="BI121" i="5"/>
  <c r="BH121" i="5"/>
  <c r="BG121" i="5"/>
  <c r="BE121" i="5"/>
  <c r="T121" i="5"/>
  <c r="R121" i="5"/>
  <c r="P121" i="5"/>
  <c r="BI119" i="5"/>
  <c r="BH119" i="5"/>
  <c r="BG119" i="5"/>
  <c r="BE119" i="5"/>
  <c r="T119" i="5"/>
  <c r="R119" i="5"/>
  <c r="P119" i="5"/>
  <c r="F111" i="5"/>
  <c r="E109" i="5"/>
  <c r="F89" i="5"/>
  <c r="E87" i="5"/>
  <c r="J24" i="5"/>
  <c r="E24" i="5"/>
  <c r="J114" i="5"/>
  <c r="J23" i="5"/>
  <c r="J21" i="5"/>
  <c r="E21" i="5"/>
  <c r="J113" i="5"/>
  <c r="J20" i="5"/>
  <c r="J18" i="5"/>
  <c r="E18" i="5"/>
  <c r="F114" i="5" s="1"/>
  <c r="J17" i="5"/>
  <c r="J15" i="5"/>
  <c r="E15" i="5"/>
  <c r="F113" i="5"/>
  <c r="J14" i="5"/>
  <c r="J12" i="5"/>
  <c r="J89" i="5" s="1"/>
  <c r="E7" i="5"/>
  <c r="E107" i="5" s="1"/>
  <c r="J39" i="4"/>
  <c r="J38" i="4"/>
  <c r="AY98" i="1"/>
  <c r="J37" i="4"/>
  <c r="AX98" i="1" s="1"/>
  <c r="BI129" i="4"/>
  <c r="BH129" i="4"/>
  <c r="BG129" i="4"/>
  <c r="BE129" i="4"/>
  <c r="T129" i="4"/>
  <c r="R129" i="4"/>
  <c r="P129" i="4"/>
  <c r="BI127" i="4"/>
  <c r="BH127" i="4"/>
  <c r="BG127" i="4"/>
  <c r="BE127" i="4"/>
  <c r="T127" i="4"/>
  <c r="R127" i="4"/>
  <c r="P127" i="4"/>
  <c r="BI125" i="4"/>
  <c r="BH125" i="4"/>
  <c r="BG125" i="4"/>
  <c r="BE125" i="4"/>
  <c r="T125" i="4"/>
  <c r="R125" i="4"/>
  <c r="P125" i="4"/>
  <c r="BI123" i="4"/>
  <c r="BH123" i="4"/>
  <c r="BG123" i="4"/>
  <c r="BE123" i="4"/>
  <c r="T123" i="4"/>
  <c r="R123" i="4"/>
  <c r="P123" i="4"/>
  <c r="F115" i="4"/>
  <c r="E113" i="4"/>
  <c r="F91" i="4"/>
  <c r="E89" i="4"/>
  <c r="J26" i="4"/>
  <c r="E26" i="4"/>
  <c r="J118" i="4" s="1"/>
  <c r="J25" i="4"/>
  <c r="J23" i="4"/>
  <c r="E23" i="4"/>
  <c r="J117" i="4" s="1"/>
  <c r="J22" i="4"/>
  <c r="J20" i="4"/>
  <c r="E20" i="4"/>
  <c r="F118" i="4"/>
  <c r="J19" i="4"/>
  <c r="J17" i="4"/>
  <c r="E17" i="4"/>
  <c r="F93" i="4" s="1"/>
  <c r="J16" i="4"/>
  <c r="J14" i="4"/>
  <c r="J115" i="4" s="1"/>
  <c r="E7" i="4"/>
  <c r="E85" i="4"/>
  <c r="J39" i="3"/>
  <c r="J38" i="3"/>
  <c r="AY97" i="1"/>
  <c r="J37" i="3"/>
  <c r="AX97" i="1"/>
  <c r="BI1303" i="3"/>
  <c r="BH1303" i="3"/>
  <c r="BG1303" i="3"/>
  <c r="BF1303" i="3"/>
  <c r="T1303" i="3"/>
  <c r="T1302" i="3" s="1"/>
  <c r="R1303" i="3"/>
  <c r="R1302" i="3" s="1"/>
  <c r="P1303" i="3"/>
  <c r="P1302" i="3" s="1"/>
  <c r="BI1298" i="3"/>
  <c r="BH1298" i="3"/>
  <c r="BG1298" i="3"/>
  <c r="BF1298" i="3"/>
  <c r="T1298" i="3"/>
  <c r="R1298" i="3"/>
  <c r="P1298" i="3"/>
  <c r="BI1291" i="3"/>
  <c r="BH1291" i="3"/>
  <c r="BG1291" i="3"/>
  <c r="BF1291" i="3"/>
  <c r="T1291" i="3"/>
  <c r="R1291" i="3"/>
  <c r="P1291" i="3"/>
  <c r="BI1288" i="3"/>
  <c r="BH1288" i="3"/>
  <c r="BG1288" i="3"/>
  <c r="BF1288" i="3"/>
  <c r="T1288" i="3"/>
  <c r="R1288" i="3"/>
  <c r="P1288" i="3"/>
  <c r="BI1285" i="3"/>
  <c r="BH1285" i="3"/>
  <c r="BG1285" i="3"/>
  <c r="BF1285" i="3"/>
  <c r="T1285" i="3"/>
  <c r="R1285" i="3"/>
  <c r="P1285" i="3"/>
  <c r="BI1282" i="3"/>
  <c r="BH1282" i="3"/>
  <c r="BG1282" i="3"/>
  <c r="BF1282" i="3"/>
  <c r="T1282" i="3"/>
  <c r="R1282" i="3"/>
  <c r="P1282" i="3"/>
  <c r="BI1277" i="3"/>
  <c r="BH1277" i="3"/>
  <c r="BG1277" i="3"/>
  <c r="BF1277" i="3"/>
  <c r="T1277" i="3"/>
  <c r="R1277" i="3"/>
  <c r="P1277" i="3"/>
  <c r="BI1274" i="3"/>
  <c r="BH1274" i="3"/>
  <c r="BG1274" i="3"/>
  <c r="BF1274" i="3"/>
  <c r="T1274" i="3"/>
  <c r="R1274" i="3"/>
  <c r="P1274" i="3"/>
  <c r="BI1271" i="3"/>
  <c r="BH1271" i="3"/>
  <c r="BG1271" i="3"/>
  <c r="BF1271" i="3"/>
  <c r="T1271" i="3"/>
  <c r="R1271" i="3"/>
  <c r="P1271" i="3"/>
  <c r="BI1268" i="3"/>
  <c r="BH1268" i="3"/>
  <c r="BG1268" i="3"/>
  <c r="BF1268" i="3"/>
  <c r="T1268" i="3"/>
  <c r="R1268" i="3"/>
  <c r="P1268" i="3"/>
  <c r="BI1263" i="3"/>
  <c r="BH1263" i="3"/>
  <c r="BG1263" i="3"/>
  <c r="BF1263" i="3"/>
  <c r="T1263" i="3"/>
  <c r="R1263" i="3"/>
  <c r="P1263" i="3"/>
  <c r="BI1261" i="3"/>
  <c r="BH1261" i="3"/>
  <c r="BG1261" i="3"/>
  <c r="BF1261" i="3"/>
  <c r="T1261" i="3"/>
  <c r="R1261" i="3"/>
  <c r="P1261" i="3"/>
  <c r="BI1258" i="3"/>
  <c r="BH1258" i="3"/>
  <c r="BG1258" i="3"/>
  <c r="BF1258" i="3"/>
  <c r="T1258" i="3"/>
  <c r="R1258" i="3"/>
  <c r="P1258" i="3"/>
  <c r="BI1255" i="3"/>
  <c r="BH1255" i="3"/>
  <c r="BG1255" i="3"/>
  <c r="BF1255" i="3"/>
  <c r="T1255" i="3"/>
  <c r="R1255" i="3"/>
  <c r="P1255" i="3"/>
  <c r="BI1252" i="3"/>
  <c r="BH1252" i="3"/>
  <c r="BG1252" i="3"/>
  <c r="BF1252" i="3"/>
  <c r="T1252" i="3"/>
  <c r="R1252" i="3"/>
  <c r="P1252" i="3"/>
  <c r="BI1239" i="3"/>
  <c r="BH1239" i="3"/>
  <c r="BG1239" i="3"/>
  <c r="BF1239" i="3"/>
  <c r="T1239" i="3"/>
  <c r="R1239" i="3"/>
  <c r="P1239" i="3"/>
  <c r="BI1230" i="3"/>
  <c r="BH1230" i="3"/>
  <c r="BG1230" i="3"/>
  <c r="BF1230" i="3"/>
  <c r="T1230" i="3"/>
  <c r="R1230" i="3"/>
  <c r="P1230" i="3"/>
  <c r="BI1227" i="3"/>
  <c r="BH1227" i="3"/>
  <c r="BG1227" i="3"/>
  <c r="BF1227" i="3"/>
  <c r="T1227" i="3"/>
  <c r="R1227" i="3"/>
  <c r="P1227" i="3"/>
  <c r="BI1224" i="3"/>
  <c r="BH1224" i="3"/>
  <c r="BG1224" i="3"/>
  <c r="BF1224" i="3"/>
  <c r="T1224" i="3"/>
  <c r="R1224" i="3"/>
  <c r="P1224" i="3"/>
  <c r="BI1221" i="3"/>
  <c r="BH1221" i="3"/>
  <c r="BG1221" i="3"/>
  <c r="BF1221" i="3"/>
  <c r="T1221" i="3"/>
  <c r="R1221" i="3"/>
  <c r="P1221" i="3"/>
  <c r="BI1204" i="3"/>
  <c r="BH1204" i="3"/>
  <c r="BG1204" i="3"/>
  <c r="BF1204" i="3"/>
  <c r="T1204" i="3"/>
  <c r="R1204" i="3"/>
  <c r="P1204" i="3"/>
  <c r="BI1201" i="3"/>
  <c r="BH1201" i="3"/>
  <c r="BG1201" i="3"/>
  <c r="BF1201" i="3"/>
  <c r="T1201" i="3"/>
  <c r="R1201" i="3"/>
  <c r="P1201" i="3"/>
  <c r="BI1185" i="3"/>
  <c r="BH1185" i="3"/>
  <c r="BG1185" i="3"/>
  <c r="BF1185" i="3"/>
  <c r="T1185" i="3"/>
  <c r="R1185" i="3"/>
  <c r="P1185" i="3"/>
  <c r="BI1182" i="3"/>
  <c r="BH1182" i="3"/>
  <c r="BG1182" i="3"/>
  <c r="BF1182" i="3"/>
  <c r="T1182" i="3"/>
  <c r="R1182" i="3"/>
  <c r="P1182" i="3"/>
  <c r="BI1179" i="3"/>
  <c r="BH1179" i="3"/>
  <c r="BG1179" i="3"/>
  <c r="BF1179" i="3"/>
  <c r="T1179" i="3"/>
  <c r="R1179" i="3"/>
  <c r="P1179" i="3"/>
  <c r="BI1176" i="3"/>
  <c r="BH1176" i="3"/>
  <c r="BG1176" i="3"/>
  <c r="BF1176" i="3"/>
  <c r="T1176" i="3"/>
  <c r="R1176" i="3"/>
  <c r="P1176" i="3"/>
  <c r="BI1173" i="3"/>
  <c r="BH1173" i="3"/>
  <c r="BG1173" i="3"/>
  <c r="BF1173" i="3"/>
  <c r="T1173" i="3"/>
  <c r="R1173" i="3"/>
  <c r="P1173" i="3"/>
  <c r="BI1170" i="3"/>
  <c r="BH1170" i="3"/>
  <c r="BG1170" i="3"/>
  <c r="BF1170" i="3"/>
  <c r="T1170" i="3"/>
  <c r="R1170" i="3"/>
  <c r="P1170" i="3"/>
  <c r="BI1167" i="3"/>
  <c r="BH1167" i="3"/>
  <c r="BG1167" i="3"/>
  <c r="BF1167" i="3"/>
  <c r="T1167" i="3"/>
  <c r="R1167" i="3"/>
  <c r="P1167" i="3"/>
  <c r="BI1162" i="3"/>
  <c r="BH1162" i="3"/>
  <c r="BG1162" i="3"/>
  <c r="BF1162" i="3"/>
  <c r="T1162" i="3"/>
  <c r="R1162" i="3"/>
  <c r="P1162" i="3"/>
  <c r="BI1159" i="3"/>
  <c r="BH1159" i="3"/>
  <c r="BG1159" i="3"/>
  <c r="BF1159" i="3"/>
  <c r="T1159" i="3"/>
  <c r="R1159" i="3"/>
  <c r="P1159" i="3"/>
  <c r="BI1154" i="3"/>
  <c r="BH1154" i="3"/>
  <c r="BG1154" i="3"/>
  <c r="BF1154" i="3"/>
  <c r="T1154" i="3"/>
  <c r="R1154" i="3"/>
  <c r="P1154" i="3"/>
  <c r="BI1149" i="3"/>
  <c r="BH1149" i="3"/>
  <c r="BG1149" i="3"/>
  <c r="BF1149" i="3"/>
  <c r="T1149" i="3"/>
  <c r="R1149" i="3"/>
  <c r="P1149" i="3"/>
  <c r="BI1146" i="3"/>
  <c r="BH1146" i="3"/>
  <c r="BG1146" i="3"/>
  <c r="BF1146" i="3"/>
  <c r="T1146" i="3"/>
  <c r="R1146" i="3"/>
  <c r="P1146" i="3"/>
  <c r="BI1133" i="3"/>
  <c r="BH1133" i="3"/>
  <c r="BG1133" i="3"/>
  <c r="BF1133" i="3"/>
  <c r="T1133" i="3"/>
  <c r="R1133" i="3"/>
  <c r="P1133" i="3"/>
  <c r="BI1120" i="3"/>
  <c r="BH1120" i="3"/>
  <c r="BG1120" i="3"/>
  <c r="BF1120" i="3"/>
  <c r="T1120" i="3"/>
  <c r="R1120" i="3"/>
  <c r="P1120" i="3"/>
  <c r="BI1108" i="3"/>
  <c r="BH1108" i="3"/>
  <c r="BG1108" i="3"/>
  <c r="BF1108" i="3"/>
  <c r="T1108" i="3"/>
  <c r="R1108" i="3"/>
  <c r="P1108" i="3"/>
  <c r="BI1105" i="3"/>
  <c r="BH1105" i="3"/>
  <c r="BG1105" i="3"/>
  <c r="BF1105" i="3"/>
  <c r="T1105" i="3"/>
  <c r="R1105" i="3"/>
  <c r="P1105" i="3"/>
  <c r="BI1100" i="3"/>
  <c r="BH1100" i="3"/>
  <c r="BG1100" i="3"/>
  <c r="BF1100" i="3"/>
  <c r="T1100" i="3"/>
  <c r="R1100" i="3"/>
  <c r="P1100" i="3"/>
  <c r="BI1070" i="3"/>
  <c r="BH1070" i="3"/>
  <c r="BG1070" i="3"/>
  <c r="BF1070" i="3"/>
  <c r="T1070" i="3"/>
  <c r="R1070" i="3"/>
  <c r="P1070" i="3"/>
  <c r="BI1067" i="3"/>
  <c r="BH1067" i="3"/>
  <c r="BG1067" i="3"/>
  <c r="BF1067" i="3"/>
  <c r="T1067" i="3"/>
  <c r="R1067" i="3"/>
  <c r="P1067" i="3"/>
  <c r="BI1064" i="3"/>
  <c r="BH1064" i="3"/>
  <c r="BG1064" i="3"/>
  <c r="BF1064" i="3"/>
  <c r="T1064" i="3"/>
  <c r="R1064" i="3"/>
  <c r="P1064" i="3"/>
  <c r="BI1060" i="3"/>
  <c r="BH1060" i="3"/>
  <c r="BG1060" i="3"/>
  <c r="BF1060" i="3"/>
  <c r="T1060" i="3"/>
  <c r="R1060" i="3"/>
  <c r="P1060" i="3"/>
  <c r="BI1045" i="3"/>
  <c r="BH1045" i="3"/>
  <c r="BG1045" i="3"/>
  <c r="BF1045" i="3"/>
  <c r="T1045" i="3"/>
  <c r="R1045" i="3"/>
  <c r="P1045" i="3"/>
  <c r="BI1041" i="3"/>
  <c r="BH1041" i="3"/>
  <c r="BG1041" i="3"/>
  <c r="BF1041" i="3"/>
  <c r="T1041" i="3"/>
  <c r="R1041" i="3"/>
  <c r="P1041" i="3"/>
  <c r="BI1037" i="3"/>
  <c r="BH1037" i="3"/>
  <c r="BG1037" i="3"/>
  <c r="BF1037" i="3"/>
  <c r="T1037" i="3"/>
  <c r="R1037" i="3"/>
  <c r="P1037" i="3"/>
  <c r="BI1033" i="3"/>
  <c r="BH1033" i="3"/>
  <c r="BG1033" i="3"/>
  <c r="BF1033" i="3"/>
  <c r="T1033" i="3"/>
  <c r="R1033" i="3"/>
  <c r="P1033" i="3"/>
  <c r="BI1029" i="3"/>
  <c r="BH1029" i="3"/>
  <c r="BG1029" i="3"/>
  <c r="BF1029" i="3"/>
  <c r="T1029" i="3"/>
  <c r="R1029" i="3"/>
  <c r="P1029" i="3"/>
  <c r="BI1026" i="3"/>
  <c r="BH1026" i="3"/>
  <c r="BG1026" i="3"/>
  <c r="BF1026" i="3"/>
  <c r="T1026" i="3"/>
  <c r="R1026" i="3"/>
  <c r="P1026" i="3"/>
  <c r="BI1023" i="3"/>
  <c r="BH1023" i="3"/>
  <c r="BG1023" i="3"/>
  <c r="BF1023" i="3"/>
  <c r="T1023" i="3"/>
  <c r="R1023" i="3"/>
  <c r="P1023" i="3"/>
  <c r="BI1020" i="3"/>
  <c r="BH1020" i="3"/>
  <c r="BG1020" i="3"/>
  <c r="BF1020" i="3"/>
  <c r="T1020" i="3"/>
  <c r="R1020" i="3"/>
  <c r="P1020" i="3"/>
  <c r="BI1018" i="3"/>
  <c r="BH1018" i="3"/>
  <c r="BG1018" i="3"/>
  <c r="BF1018" i="3"/>
  <c r="T1018" i="3"/>
  <c r="R1018" i="3"/>
  <c r="P1018" i="3"/>
  <c r="BI1016" i="3"/>
  <c r="BH1016" i="3"/>
  <c r="BG1016" i="3"/>
  <c r="BF1016" i="3"/>
  <c r="T1016" i="3"/>
  <c r="R1016" i="3"/>
  <c r="P1016" i="3"/>
  <c r="BI1013" i="3"/>
  <c r="BH1013" i="3"/>
  <c r="BG1013" i="3"/>
  <c r="BF1013" i="3"/>
  <c r="T1013" i="3"/>
  <c r="R1013" i="3"/>
  <c r="P1013" i="3"/>
  <c r="BI1010" i="3"/>
  <c r="BH1010" i="3"/>
  <c r="BG1010" i="3"/>
  <c r="BF1010" i="3"/>
  <c r="T1010" i="3"/>
  <c r="R1010" i="3"/>
  <c r="P1010" i="3"/>
  <c r="BI1008" i="3"/>
  <c r="BH1008" i="3"/>
  <c r="BG1008" i="3"/>
  <c r="BF1008" i="3"/>
  <c r="T1008" i="3"/>
  <c r="R1008" i="3"/>
  <c r="P1008" i="3"/>
  <c r="BI1006" i="3"/>
  <c r="BH1006" i="3"/>
  <c r="BG1006" i="3"/>
  <c r="BF1006" i="3"/>
  <c r="T1006" i="3"/>
  <c r="R1006" i="3"/>
  <c r="P1006" i="3"/>
  <c r="BI1003" i="3"/>
  <c r="BH1003" i="3"/>
  <c r="BG1003" i="3"/>
  <c r="BF1003" i="3"/>
  <c r="T1003" i="3"/>
  <c r="R1003" i="3"/>
  <c r="P1003" i="3"/>
  <c r="BI1000" i="3"/>
  <c r="BH1000" i="3"/>
  <c r="BG1000" i="3"/>
  <c r="BF1000" i="3"/>
  <c r="T1000" i="3"/>
  <c r="R1000" i="3"/>
  <c r="P1000" i="3"/>
  <c r="BI997" i="3"/>
  <c r="BH997" i="3"/>
  <c r="BG997" i="3"/>
  <c r="BF997" i="3"/>
  <c r="T997" i="3"/>
  <c r="R997" i="3"/>
  <c r="P997" i="3"/>
  <c r="BI994" i="3"/>
  <c r="BH994" i="3"/>
  <c r="BG994" i="3"/>
  <c r="BF994" i="3"/>
  <c r="T994" i="3"/>
  <c r="R994" i="3"/>
  <c r="P994" i="3"/>
  <c r="BI991" i="3"/>
  <c r="BH991" i="3"/>
  <c r="BG991" i="3"/>
  <c r="BF991" i="3"/>
  <c r="T991" i="3"/>
  <c r="R991" i="3"/>
  <c r="P991" i="3"/>
  <c r="BI988" i="3"/>
  <c r="BH988" i="3"/>
  <c r="BG988" i="3"/>
  <c r="BF988" i="3"/>
  <c r="T988" i="3"/>
  <c r="R988" i="3"/>
  <c r="P988" i="3"/>
  <c r="BI985" i="3"/>
  <c r="BH985" i="3"/>
  <c r="BG985" i="3"/>
  <c r="BF985" i="3"/>
  <c r="T985" i="3"/>
  <c r="R985" i="3"/>
  <c r="P985" i="3"/>
  <c r="BI982" i="3"/>
  <c r="BH982" i="3"/>
  <c r="BG982" i="3"/>
  <c r="BF982" i="3"/>
  <c r="T982" i="3"/>
  <c r="R982" i="3"/>
  <c r="P982" i="3"/>
  <c r="BI979" i="3"/>
  <c r="BH979" i="3"/>
  <c r="BG979" i="3"/>
  <c r="BF979" i="3"/>
  <c r="T979" i="3"/>
  <c r="R979" i="3"/>
  <c r="P979" i="3"/>
  <c r="BI976" i="3"/>
  <c r="BH976" i="3"/>
  <c r="BG976" i="3"/>
  <c r="BF976" i="3"/>
  <c r="T976" i="3"/>
  <c r="R976" i="3"/>
  <c r="P976" i="3"/>
  <c r="BI973" i="3"/>
  <c r="BH973" i="3"/>
  <c r="BG973" i="3"/>
  <c r="BF973" i="3"/>
  <c r="T973" i="3"/>
  <c r="R973" i="3"/>
  <c r="P973" i="3"/>
  <c r="BI970" i="3"/>
  <c r="BH970" i="3"/>
  <c r="BG970" i="3"/>
  <c r="BF970" i="3"/>
  <c r="T970" i="3"/>
  <c r="R970" i="3"/>
  <c r="P970" i="3"/>
  <c r="BI967" i="3"/>
  <c r="BH967" i="3"/>
  <c r="BG967" i="3"/>
  <c r="BF967" i="3"/>
  <c r="T967" i="3"/>
  <c r="R967" i="3"/>
  <c r="P967" i="3"/>
  <c r="BI964" i="3"/>
  <c r="BH964" i="3"/>
  <c r="BG964" i="3"/>
  <c r="BF964" i="3"/>
  <c r="T964" i="3"/>
  <c r="R964" i="3"/>
  <c r="P964" i="3"/>
  <c r="BI961" i="3"/>
  <c r="BH961" i="3"/>
  <c r="BG961" i="3"/>
  <c r="BF961" i="3"/>
  <c r="T961" i="3"/>
  <c r="R961" i="3"/>
  <c r="P961" i="3"/>
  <c r="BI958" i="3"/>
  <c r="BH958" i="3"/>
  <c r="BG958" i="3"/>
  <c r="BF958" i="3"/>
  <c r="T958" i="3"/>
  <c r="R958" i="3"/>
  <c r="P958" i="3"/>
  <c r="BI955" i="3"/>
  <c r="BH955" i="3"/>
  <c r="BG955" i="3"/>
  <c r="BF955" i="3"/>
  <c r="T955" i="3"/>
  <c r="R955" i="3"/>
  <c r="P955" i="3"/>
  <c r="BI953" i="3"/>
  <c r="BH953" i="3"/>
  <c r="BG953" i="3"/>
  <c r="BF953" i="3"/>
  <c r="T953" i="3"/>
  <c r="R953" i="3"/>
  <c r="P953" i="3"/>
  <c r="BI950" i="3"/>
  <c r="BH950" i="3"/>
  <c r="BG950" i="3"/>
  <c r="BF950" i="3"/>
  <c r="T950" i="3"/>
  <c r="R950" i="3"/>
  <c r="P950" i="3"/>
  <c r="BI947" i="3"/>
  <c r="BH947" i="3"/>
  <c r="BG947" i="3"/>
  <c r="BF947" i="3"/>
  <c r="T947" i="3"/>
  <c r="R947" i="3"/>
  <c r="P947" i="3"/>
  <c r="BI944" i="3"/>
  <c r="BH944" i="3"/>
  <c r="BG944" i="3"/>
  <c r="BF944" i="3"/>
  <c r="T944" i="3"/>
  <c r="R944" i="3"/>
  <c r="P944" i="3"/>
  <c r="BI940" i="3"/>
  <c r="BH940" i="3"/>
  <c r="BG940" i="3"/>
  <c r="BF940" i="3"/>
  <c r="T940" i="3"/>
  <c r="R940" i="3"/>
  <c r="P940" i="3"/>
  <c r="BI937" i="3"/>
  <c r="BH937" i="3"/>
  <c r="BG937" i="3"/>
  <c r="BF937" i="3"/>
  <c r="T937" i="3"/>
  <c r="R937" i="3"/>
  <c r="P937" i="3"/>
  <c r="BI934" i="3"/>
  <c r="BH934" i="3"/>
  <c r="BG934" i="3"/>
  <c r="BF934" i="3"/>
  <c r="T934" i="3"/>
  <c r="R934" i="3"/>
  <c r="P934" i="3"/>
  <c r="BI931" i="3"/>
  <c r="BH931" i="3"/>
  <c r="BG931" i="3"/>
  <c r="BF931" i="3"/>
  <c r="T931" i="3"/>
  <c r="R931" i="3"/>
  <c r="P931" i="3"/>
  <c r="BI928" i="3"/>
  <c r="BH928" i="3"/>
  <c r="BG928" i="3"/>
  <c r="BF928" i="3"/>
  <c r="T928" i="3"/>
  <c r="R928" i="3"/>
  <c r="P928" i="3"/>
  <c r="BI925" i="3"/>
  <c r="BH925" i="3"/>
  <c r="BG925" i="3"/>
  <c r="BF925" i="3"/>
  <c r="T925" i="3"/>
  <c r="R925" i="3"/>
  <c r="P925" i="3"/>
  <c r="BI922" i="3"/>
  <c r="BH922" i="3"/>
  <c r="BG922" i="3"/>
  <c r="BF922" i="3"/>
  <c r="T922" i="3"/>
  <c r="R922" i="3"/>
  <c r="P922" i="3"/>
  <c r="BI919" i="3"/>
  <c r="BH919" i="3"/>
  <c r="BG919" i="3"/>
  <c r="BF919" i="3"/>
  <c r="T919" i="3"/>
  <c r="R919" i="3"/>
  <c r="P919" i="3"/>
  <c r="BI915" i="3"/>
  <c r="BH915" i="3"/>
  <c r="BG915" i="3"/>
  <c r="BF915" i="3"/>
  <c r="T915" i="3"/>
  <c r="R915" i="3"/>
  <c r="P915" i="3"/>
  <c r="BI910" i="3"/>
  <c r="BH910" i="3"/>
  <c r="BG910" i="3"/>
  <c r="BF910" i="3"/>
  <c r="T910" i="3"/>
  <c r="R910" i="3"/>
  <c r="P910" i="3"/>
  <c r="BI907" i="3"/>
  <c r="BH907" i="3"/>
  <c r="BG907" i="3"/>
  <c r="BF907" i="3"/>
  <c r="T907" i="3"/>
  <c r="R907" i="3"/>
  <c r="P907" i="3"/>
  <c r="BI904" i="3"/>
  <c r="BH904" i="3"/>
  <c r="BG904" i="3"/>
  <c r="BF904" i="3"/>
  <c r="T904" i="3"/>
  <c r="R904" i="3"/>
  <c r="P904" i="3"/>
  <c r="BI901" i="3"/>
  <c r="BH901" i="3"/>
  <c r="BG901" i="3"/>
  <c r="BF901" i="3"/>
  <c r="T901" i="3"/>
  <c r="R901" i="3"/>
  <c r="P901" i="3"/>
  <c r="BI898" i="3"/>
  <c r="BH898" i="3"/>
  <c r="BG898" i="3"/>
  <c r="BF898" i="3"/>
  <c r="T898" i="3"/>
  <c r="R898" i="3"/>
  <c r="P898" i="3"/>
  <c r="BI895" i="3"/>
  <c r="BH895" i="3"/>
  <c r="BG895" i="3"/>
  <c r="BF895" i="3"/>
  <c r="T895" i="3"/>
  <c r="R895" i="3"/>
  <c r="P895" i="3"/>
  <c r="BI890" i="3"/>
  <c r="BH890" i="3"/>
  <c r="BG890" i="3"/>
  <c r="BF890" i="3"/>
  <c r="T890" i="3"/>
  <c r="R890" i="3"/>
  <c r="P890" i="3"/>
  <c r="BI887" i="3"/>
  <c r="BH887" i="3"/>
  <c r="BG887" i="3"/>
  <c r="BF887" i="3"/>
  <c r="T887" i="3"/>
  <c r="R887" i="3"/>
  <c r="P887" i="3"/>
  <c r="BI882" i="3"/>
  <c r="BH882" i="3"/>
  <c r="BG882" i="3"/>
  <c r="BF882" i="3"/>
  <c r="T882" i="3"/>
  <c r="R882" i="3"/>
  <c r="P882" i="3"/>
  <c r="BI879" i="3"/>
  <c r="BH879" i="3"/>
  <c r="BG879" i="3"/>
  <c r="BF879" i="3"/>
  <c r="T879" i="3"/>
  <c r="R879" i="3"/>
  <c r="P879" i="3"/>
  <c r="BI876" i="3"/>
  <c r="BH876" i="3"/>
  <c r="BG876" i="3"/>
  <c r="BF876" i="3"/>
  <c r="T876" i="3"/>
  <c r="R876" i="3"/>
  <c r="P876" i="3"/>
  <c r="BI874" i="3"/>
  <c r="BH874" i="3"/>
  <c r="BG874" i="3"/>
  <c r="BF874" i="3"/>
  <c r="T874" i="3"/>
  <c r="R874" i="3"/>
  <c r="P874" i="3"/>
  <c r="BI871" i="3"/>
  <c r="BH871" i="3"/>
  <c r="BG871" i="3"/>
  <c r="BF871" i="3"/>
  <c r="T871" i="3"/>
  <c r="R871" i="3"/>
  <c r="P871" i="3"/>
  <c r="BI868" i="3"/>
  <c r="BH868" i="3"/>
  <c r="BG868" i="3"/>
  <c r="BF868" i="3"/>
  <c r="T868" i="3"/>
  <c r="R868" i="3"/>
  <c r="P868" i="3"/>
  <c r="BI865" i="3"/>
  <c r="BH865" i="3"/>
  <c r="BG865" i="3"/>
  <c r="BF865" i="3"/>
  <c r="T865" i="3"/>
  <c r="R865" i="3"/>
  <c r="P865" i="3"/>
  <c r="BI855" i="3"/>
  <c r="BH855" i="3"/>
  <c r="BG855" i="3"/>
  <c r="BF855" i="3"/>
  <c r="T855" i="3"/>
  <c r="R855" i="3"/>
  <c r="P855" i="3"/>
  <c r="BI848" i="3"/>
  <c r="BH848" i="3"/>
  <c r="BG848" i="3"/>
  <c r="BF848" i="3"/>
  <c r="T848" i="3"/>
  <c r="R848" i="3"/>
  <c r="P848" i="3"/>
  <c r="BI845" i="3"/>
  <c r="BH845" i="3"/>
  <c r="BG845" i="3"/>
  <c r="BF845" i="3"/>
  <c r="T845" i="3"/>
  <c r="R845" i="3"/>
  <c r="P845" i="3"/>
  <c r="BI842" i="3"/>
  <c r="BH842" i="3"/>
  <c r="BG842" i="3"/>
  <c r="BF842" i="3"/>
  <c r="T842" i="3"/>
  <c r="R842" i="3"/>
  <c r="P842" i="3"/>
  <c r="BI839" i="3"/>
  <c r="BH839" i="3"/>
  <c r="BG839" i="3"/>
  <c r="BF839" i="3"/>
  <c r="T839" i="3"/>
  <c r="R839" i="3"/>
  <c r="P839" i="3"/>
  <c r="BI836" i="3"/>
  <c r="BH836" i="3"/>
  <c r="BG836" i="3"/>
  <c r="BF836" i="3"/>
  <c r="T836" i="3"/>
  <c r="R836" i="3"/>
  <c r="P836" i="3"/>
  <c r="BI832" i="3"/>
  <c r="BH832" i="3"/>
  <c r="BG832" i="3"/>
  <c r="BF832" i="3"/>
  <c r="T832" i="3"/>
  <c r="R832" i="3"/>
  <c r="P832" i="3"/>
  <c r="BI828" i="3"/>
  <c r="BH828" i="3"/>
  <c r="BG828" i="3"/>
  <c r="BF828" i="3"/>
  <c r="T828" i="3"/>
  <c r="R828" i="3"/>
  <c r="P828" i="3"/>
  <c r="BI824" i="3"/>
  <c r="BH824" i="3"/>
  <c r="BG824" i="3"/>
  <c r="BF824" i="3"/>
  <c r="T824" i="3"/>
  <c r="R824" i="3"/>
  <c r="P824" i="3"/>
  <c r="BI820" i="3"/>
  <c r="BH820" i="3"/>
  <c r="BG820" i="3"/>
  <c r="BF820" i="3"/>
  <c r="T820" i="3"/>
  <c r="R820" i="3"/>
  <c r="P820" i="3"/>
  <c r="BI811" i="3"/>
  <c r="BH811" i="3"/>
  <c r="BG811" i="3"/>
  <c r="BF811" i="3"/>
  <c r="T811" i="3"/>
  <c r="R811" i="3"/>
  <c r="P811" i="3"/>
  <c r="BI807" i="3"/>
  <c r="BH807" i="3"/>
  <c r="BG807" i="3"/>
  <c r="BF807" i="3"/>
  <c r="T807" i="3"/>
  <c r="R807" i="3"/>
  <c r="P807" i="3"/>
  <c r="BI803" i="3"/>
  <c r="BH803" i="3"/>
  <c r="BG803" i="3"/>
  <c r="BF803" i="3"/>
  <c r="T803" i="3"/>
  <c r="R803" i="3"/>
  <c r="P803" i="3"/>
  <c r="BI799" i="3"/>
  <c r="BH799" i="3"/>
  <c r="BG799" i="3"/>
  <c r="BF799" i="3"/>
  <c r="T799" i="3"/>
  <c r="R799" i="3"/>
  <c r="P799" i="3"/>
  <c r="BI795" i="3"/>
  <c r="BH795" i="3"/>
  <c r="BG795" i="3"/>
  <c r="BF795" i="3"/>
  <c r="T795" i="3"/>
  <c r="R795" i="3"/>
  <c r="P795" i="3"/>
  <c r="BI791" i="3"/>
  <c r="BH791" i="3"/>
  <c r="BG791" i="3"/>
  <c r="BF791" i="3"/>
  <c r="T791" i="3"/>
  <c r="R791" i="3"/>
  <c r="P791" i="3"/>
  <c r="BI788" i="3"/>
  <c r="BH788" i="3"/>
  <c r="BG788" i="3"/>
  <c r="BF788" i="3"/>
  <c r="T788" i="3"/>
  <c r="R788" i="3"/>
  <c r="P788" i="3"/>
  <c r="BI784" i="3"/>
  <c r="BH784" i="3"/>
  <c r="BG784" i="3"/>
  <c r="BF784" i="3"/>
  <c r="T784" i="3"/>
  <c r="R784" i="3"/>
  <c r="P784" i="3"/>
  <c r="BI781" i="3"/>
  <c r="BH781" i="3"/>
  <c r="BG781" i="3"/>
  <c r="BF781" i="3"/>
  <c r="T781" i="3"/>
  <c r="R781" i="3"/>
  <c r="P781" i="3"/>
  <c r="BI776" i="3"/>
  <c r="BH776" i="3"/>
  <c r="BG776" i="3"/>
  <c r="BF776" i="3"/>
  <c r="T776" i="3"/>
  <c r="R776" i="3"/>
  <c r="P776" i="3"/>
  <c r="BI773" i="3"/>
  <c r="BH773" i="3"/>
  <c r="BG773" i="3"/>
  <c r="BF773" i="3"/>
  <c r="T773" i="3"/>
  <c r="R773" i="3"/>
  <c r="P773" i="3"/>
  <c r="BI768" i="3"/>
  <c r="BH768" i="3"/>
  <c r="BG768" i="3"/>
  <c r="BF768" i="3"/>
  <c r="T768" i="3"/>
  <c r="R768" i="3"/>
  <c r="P768" i="3"/>
  <c r="BI765" i="3"/>
  <c r="BH765" i="3"/>
  <c r="BG765" i="3"/>
  <c r="BF765" i="3"/>
  <c r="T765" i="3"/>
  <c r="R765" i="3"/>
  <c r="P765" i="3"/>
  <c r="BI761" i="3"/>
  <c r="BH761" i="3"/>
  <c r="BG761" i="3"/>
  <c r="BF761" i="3"/>
  <c r="T761" i="3"/>
  <c r="R761" i="3"/>
  <c r="P761" i="3"/>
  <c r="BI758" i="3"/>
  <c r="BH758" i="3"/>
  <c r="BG758" i="3"/>
  <c r="BF758" i="3"/>
  <c r="T758" i="3"/>
  <c r="R758" i="3"/>
  <c r="P758" i="3"/>
  <c r="BI753" i="3"/>
  <c r="BH753" i="3"/>
  <c r="BG753" i="3"/>
  <c r="BF753" i="3"/>
  <c r="T753" i="3"/>
  <c r="R753" i="3"/>
  <c r="P753" i="3"/>
  <c r="BI749" i="3"/>
  <c r="BH749" i="3"/>
  <c r="BG749" i="3"/>
  <c r="BF749" i="3"/>
  <c r="T749" i="3"/>
  <c r="R749" i="3"/>
  <c r="P749" i="3"/>
  <c r="BI746" i="3"/>
  <c r="BH746" i="3"/>
  <c r="BG746" i="3"/>
  <c r="BF746" i="3"/>
  <c r="T746" i="3"/>
  <c r="R746" i="3"/>
  <c r="P746" i="3"/>
  <c r="BI741" i="3"/>
  <c r="BH741" i="3"/>
  <c r="BG741" i="3"/>
  <c r="BF741" i="3"/>
  <c r="T741" i="3"/>
  <c r="R741" i="3"/>
  <c r="P741" i="3"/>
  <c r="BI738" i="3"/>
  <c r="BH738" i="3"/>
  <c r="BG738" i="3"/>
  <c r="BF738" i="3"/>
  <c r="T738" i="3"/>
  <c r="R738" i="3"/>
  <c r="P738" i="3"/>
  <c r="BI735" i="3"/>
  <c r="BH735" i="3"/>
  <c r="BG735" i="3"/>
  <c r="BF735" i="3"/>
  <c r="T735" i="3"/>
  <c r="R735" i="3"/>
  <c r="P735" i="3"/>
  <c r="BI732" i="3"/>
  <c r="BH732" i="3"/>
  <c r="BG732" i="3"/>
  <c r="BF732" i="3"/>
  <c r="T732" i="3"/>
  <c r="R732" i="3"/>
  <c r="P732" i="3"/>
  <c r="BI729" i="3"/>
  <c r="BH729" i="3"/>
  <c r="BG729" i="3"/>
  <c r="BF729" i="3"/>
  <c r="T729" i="3"/>
  <c r="R729" i="3"/>
  <c r="P729" i="3"/>
  <c r="BI726" i="3"/>
  <c r="BH726" i="3"/>
  <c r="BG726" i="3"/>
  <c r="BF726" i="3"/>
  <c r="T726" i="3"/>
  <c r="R726" i="3"/>
  <c r="P726" i="3"/>
  <c r="BI723" i="3"/>
  <c r="BH723" i="3"/>
  <c r="BG723" i="3"/>
  <c r="BF723" i="3"/>
  <c r="T723" i="3"/>
  <c r="R723" i="3"/>
  <c r="P723" i="3"/>
  <c r="BI720" i="3"/>
  <c r="BH720" i="3"/>
  <c r="BG720" i="3"/>
  <c r="BF720" i="3"/>
  <c r="T720" i="3"/>
  <c r="R720" i="3"/>
  <c r="P720" i="3"/>
  <c r="BI717" i="3"/>
  <c r="BH717" i="3"/>
  <c r="BG717" i="3"/>
  <c r="BF717" i="3"/>
  <c r="T717" i="3"/>
  <c r="R717" i="3"/>
  <c r="P717" i="3"/>
  <c r="BI714" i="3"/>
  <c r="BH714" i="3"/>
  <c r="BG714" i="3"/>
  <c r="BF714" i="3"/>
  <c r="T714" i="3"/>
  <c r="R714" i="3"/>
  <c r="P714" i="3"/>
  <c r="BI711" i="3"/>
  <c r="BH711" i="3"/>
  <c r="BG711" i="3"/>
  <c r="BF711" i="3"/>
  <c r="T711" i="3"/>
  <c r="R711" i="3"/>
  <c r="P711" i="3"/>
  <c r="BI708" i="3"/>
  <c r="BH708" i="3"/>
  <c r="BG708" i="3"/>
  <c r="BF708" i="3"/>
  <c r="T708" i="3"/>
  <c r="R708" i="3"/>
  <c r="P708" i="3"/>
  <c r="BI704" i="3"/>
  <c r="BH704" i="3"/>
  <c r="BG704" i="3"/>
  <c r="BF704" i="3"/>
  <c r="T704" i="3"/>
  <c r="R704" i="3"/>
  <c r="P704" i="3"/>
  <c r="BI700" i="3"/>
  <c r="BH700" i="3"/>
  <c r="BG700" i="3"/>
  <c r="BF700" i="3"/>
  <c r="T700" i="3"/>
  <c r="R700" i="3"/>
  <c r="P700" i="3"/>
  <c r="BI697" i="3"/>
  <c r="BH697" i="3"/>
  <c r="BG697" i="3"/>
  <c r="BF697" i="3"/>
  <c r="T697" i="3"/>
  <c r="R697" i="3"/>
  <c r="P697" i="3"/>
  <c r="BI693" i="3"/>
  <c r="BH693" i="3"/>
  <c r="BG693" i="3"/>
  <c r="BF693" i="3"/>
  <c r="T693" i="3"/>
  <c r="R693" i="3"/>
  <c r="P693" i="3"/>
  <c r="BI689" i="3"/>
  <c r="BH689" i="3"/>
  <c r="BG689" i="3"/>
  <c r="BF689" i="3"/>
  <c r="T689" i="3"/>
  <c r="R689" i="3"/>
  <c r="P689" i="3"/>
  <c r="BI686" i="3"/>
  <c r="BH686" i="3"/>
  <c r="BG686" i="3"/>
  <c r="BF686" i="3"/>
  <c r="T686" i="3"/>
  <c r="R686" i="3"/>
  <c r="P686" i="3"/>
  <c r="BI682" i="3"/>
  <c r="BH682" i="3"/>
  <c r="BG682" i="3"/>
  <c r="BF682" i="3"/>
  <c r="T682" i="3"/>
  <c r="R682" i="3"/>
  <c r="P682" i="3"/>
  <c r="BI678" i="3"/>
  <c r="BH678" i="3"/>
  <c r="BG678" i="3"/>
  <c r="BF678" i="3"/>
  <c r="T678" i="3"/>
  <c r="R678" i="3"/>
  <c r="P678" i="3"/>
  <c r="BI674" i="3"/>
  <c r="BH674" i="3"/>
  <c r="BG674" i="3"/>
  <c r="BF674" i="3"/>
  <c r="T674" i="3"/>
  <c r="R674" i="3"/>
  <c r="P674" i="3"/>
  <c r="BI670" i="3"/>
  <c r="BH670" i="3"/>
  <c r="BG670" i="3"/>
  <c r="BF670" i="3"/>
  <c r="T670" i="3"/>
  <c r="R670" i="3"/>
  <c r="P670" i="3"/>
  <c r="BI666" i="3"/>
  <c r="BH666" i="3"/>
  <c r="BG666" i="3"/>
  <c r="BF666" i="3"/>
  <c r="T666" i="3"/>
  <c r="T665" i="3"/>
  <c r="R666" i="3"/>
  <c r="R665" i="3"/>
  <c r="P666" i="3"/>
  <c r="P665" i="3" s="1"/>
  <c r="BI660" i="3"/>
  <c r="BH660" i="3"/>
  <c r="BG660" i="3"/>
  <c r="BF660" i="3"/>
  <c r="T660" i="3"/>
  <c r="R660" i="3"/>
  <c r="P660" i="3"/>
  <c r="BI658" i="3"/>
  <c r="BH658" i="3"/>
  <c r="BG658" i="3"/>
  <c r="BF658" i="3"/>
  <c r="T658" i="3"/>
  <c r="R658" i="3"/>
  <c r="P658" i="3"/>
  <c r="BI656" i="3"/>
  <c r="BH656" i="3"/>
  <c r="BG656" i="3"/>
  <c r="BF656" i="3"/>
  <c r="T656" i="3"/>
  <c r="R656" i="3"/>
  <c r="P656" i="3"/>
  <c r="BI653" i="3"/>
  <c r="BH653" i="3"/>
  <c r="BG653" i="3"/>
  <c r="BF653" i="3"/>
  <c r="T653" i="3"/>
  <c r="R653" i="3"/>
  <c r="P653" i="3"/>
  <c r="BI650" i="3"/>
  <c r="BH650" i="3"/>
  <c r="BG650" i="3"/>
  <c r="BF650" i="3"/>
  <c r="T650" i="3"/>
  <c r="R650" i="3"/>
  <c r="P650" i="3"/>
  <c r="BI645" i="3"/>
  <c r="BH645" i="3"/>
  <c r="BG645" i="3"/>
  <c r="BF645" i="3"/>
  <c r="T645" i="3"/>
  <c r="R645" i="3"/>
  <c r="P645" i="3"/>
  <c r="BI640" i="3"/>
  <c r="BH640" i="3"/>
  <c r="BG640" i="3"/>
  <c r="BF640" i="3"/>
  <c r="T640" i="3"/>
  <c r="R640" i="3"/>
  <c r="P640" i="3"/>
  <c r="BI637" i="3"/>
  <c r="BH637" i="3"/>
  <c r="BG637" i="3"/>
  <c r="BF637" i="3"/>
  <c r="T637" i="3"/>
  <c r="R637" i="3"/>
  <c r="P637" i="3"/>
  <c r="BI633" i="3"/>
  <c r="BH633" i="3"/>
  <c r="BG633" i="3"/>
  <c r="BF633" i="3"/>
  <c r="T633" i="3"/>
  <c r="R633" i="3"/>
  <c r="P633" i="3"/>
  <c r="BI630" i="3"/>
  <c r="BH630" i="3"/>
  <c r="BG630" i="3"/>
  <c r="BF630" i="3"/>
  <c r="T630" i="3"/>
  <c r="R630" i="3"/>
  <c r="P630" i="3"/>
  <c r="BI627" i="3"/>
  <c r="BH627" i="3"/>
  <c r="BG627" i="3"/>
  <c r="BF627" i="3"/>
  <c r="T627" i="3"/>
  <c r="R627" i="3"/>
  <c r="P627" i="3"/>
  <c r="BI623" i="3"/>
  <c r="BH623" i="3"/>
  <c r="BG623" i="3"/>
  <c r="BF623" i="3"/>
  <c r="T623" i="3"/>
  <c r="R623" i="3"/>
  <c r="P623" i="3"/>
  <c r="BI618" i="3"/>
  <c r="BH618" i="3"/>
  <c r="BG618" i="3"/>
  <c r="BF618" i="3"/>
  <c r="T618" i="3"/>
  <c r="R618" i="3"/>
  <c r="P618" i="3"/>
  <c r="BI612" i="3"/>
  <c r="BH612" i="3"/>
  <c r="BG612" i="3"/>
  <c r="BF612" i="3"/>
  <c r="T612" i="3"/>
  <c r="R612" i="3"/>
  <c r="P612" i="3"/>
  <c r="BI608" i="3"/>
  <c r="BH608" i="3"/>
  <c r="BG608" i="3"/>
  <c r="BF608" i="3"/>
  <c r="T608" i="3"/>
  <c r="R608" i="3"/>
  <c r="P608" i="3"/>
  <c r="BI604" i="3"/>
  <c r="BH604" i="3"/>
  <c r="BG604" i="3"/>
  <c r="BF604" i="3"/>
  <c r="T604" i="3"/>
  <c r="R604" i="3"/>
  <c r="P604" i="3"/>
  <c r="BI601" i="3"/>
  <c r="BH601" i="3"/>
  <c r="BG601" i="3"/>
  <c r="BF601" i="3"/>
  <c r="T601" i="3"/>
  <c r="R601" i="3"/>
  <c r="P601" i="3"/>
  <c r="BI596" i="3"/>
  <c r="BH596" i="3"/>
  <c r="BG596" i="3"/>
  <c r="BF596" i="3"/>
  <c r="T596" i="3"/>
  <c r="R596" i="3"/>
  <c r="P596" i="3"/>
  <c r="BI592" i="3"/>
  <c r="BH592" i="3"/>
  <c r="BG592" i="3"/>
  <c r="BF592" i="3"/>
  <c r="T592" i="3"/>
  <c r="R592" i="3"/>
  <c r="P592" i="3"/>
  <c r="BI588" i="3"/>
  <c r="BH588" i="3"/>
  <c r="BG588" i="3"/>
  <c r="BF588" i="3"/>
  <c r="T588" i="3"/>
  <c r="R588" i="3"/>
  <c r="P588" i="3"/>
  <c r="BI584" i="3"/>
  <c r="BH584" i="3"/>
  <c r="BG584" i="3"/>
  <c r="BF584" i="3"/>
  <c r="T584" i="3"/>
  <c r="R584" i="3"/>
  <c r="P584" i="3"/>
  <c r="BI581" i="3"/>
  <c r="BH581" i="3"/>
  <c r="BG581" i="3"/>
  <c r="BF581" i="3"/>
  <c r="T581" i="3"/>
  <c r="R581" i="3"/>
  <c r="P581" i="3"/>
  <c r="BI575" i="3"/>
  <c r="BH575" i="3"/>
  <c r="BG575" i="3"/>
  <c r="BF575" i="3"/>
  <c r="T575" i="3"/>
  <c r="R575" i="3"/>
  <c r="P575" i="3"/>
  <c r="BI572" i="3"/>
  <c r="BH572" i="3"/>
  <c r="BG572" i="3"/>
  <c r="BF572" i="3"/>
  <c r="T572" i="3"/>
  <c r="R572" i="3"/>
  <c r="P572" i="3"/>
  <c r="BI569" i="3"/>
  <c r="BH569" i="3"/>
  <c r="BG569" i="3"/>
  <c r="BF569" i="3"/>
  <c r="T569" i="3"/>
  <c r="R569" i="3"/>
  <c r="P569" i="3"/>
  <c r="BI566" i="3"/>
  <c r="BH566" i="3"/>
  <c r="BG566" i="3"/>
  <c r="BF566" i="3"/>
  <c r="T566" i="3"/>
  <c r="R566" i="3"/>
  <c r="P566" i="3"/>
  <c r="BI562" i="3"/>
  <c r="BH562" i="3"/>
  <c r="BG562" i="3"/>
  <c r="BF562" i="3"/>
  <c r="T562" i="3"/>
  <c r="R562" i="3"/>
  <c r="P562" i="3"/>
  <c r="BI559" i="3"/>
  <c r="BH559" i="3"/>
  <c r="BG559" i="3"/>
  <c r="BF559" i="3"/>
  <c r="T559" i="3"/>
  <c r="R559" i="3"/>
  <c r="P559" i="3"/>
  <c r="BI557" i="3"/>
  <c r="BH557" i="3"/>
  <c r="BG557" i="3"/>
  <c r="BF557" i="3"/>
  <c r="T557" i="3"/>
  <c r="R557" i="3"/>
  <c r="P557" i="3"/>
  <c r="BI553" i="3"/>
  <c r="BH553" i="3"/>
  <c r="BG553" i="3"/>
  <c r="BF553" i="3"/>
  <c r="T553" i="3"/>
  <c r="R553" i="3"/>
  <c r="P553" i="3"/>
  <c r="BI550" i="3"/>
  <c r="BH550" i="3"/>
  <c r="BG550" i="3"/>
  <c r="BF550" i="3"/>
  <c r="T550" i="3"/>
  <c r="R550" i="3"/>
  <c r="P550" i="3"/>
  <c r="BI543" i="3"/>
  <c r="BH543" i="3"/>
  <c r="BG543" i="3"/>
  <c r="BF543" i="3"/>
  <c r="T543" i="3"/>
  <c r="R543" i="3"/>
  <c r="P543" i="3"/>
  <c r="BI537" i="3"/>
  <c r="BH537" i="3"/>
  <c r="BG537" i="3"/>
  <c r="BF537" i="3"/>
  <c r="T537" i="3"/>
  <c r="R537" i="3"/>
  <c r="P537" i="3"/>
  <c r="BI532" i="3"/>
  <c r="BH532" i="3"/>
  <c r="BG532" i="3"/>
  <c r="BF532" i="3"/>
  <c r="T532" i="3"/>
  <c r="R532" i="3"/>
  <c r="P532" i="3"/>
  <c r="BI479" i="3"/>
  <c r="BH479" i="3"/>
  <c r="BG479" i="3"/>
  <c r="BF479" i="3"/>
  <c r="T479" i="3"/>
  <c r="R479" i="3"/>
  <c r="P479" i="3"/>
  <c r="BI475" i="3"/>
  <c r="BH475" i="3"/>
  <c r="BG475" i="3"/>
  <c r="BF475" i="3"/>
  <c r="T475" i="3"/>
  <c r="R475" i="3"/>
  <c r="P475" i="3"/>
  <c r="BI448" i="3"/>
  <c r="BH448" i="3"/>
  <c r="BG448" i="3"/>
  <c r="BF448" i="3"/>
  <c r="T448" i="3"/>
  <c r="R448" i="3"/>
  <c r="P448" i="3"/>
  <c r="BI441" i="3"/>
  <c r="BH441" i="3"/>
  <c r="BG441" i="3"/>
  <c r="BF441" i="3"/>
  <c r="T441" i="3"/>
  <c r="R441" i="3"/>
  <c r="P441" i="3"/>
  <c r="BI437" i="3"/>
  <c r="BH437" i="3"/>
  <c r="BG437" i="3"/>
  <c r="BF437" i="3"/>
  <c r="T437" i="3"/>
  <c r="R437" i="3"/>
  <c r="P437" i="3"/>
  <c r="BI434" i="3"/>
  <c r="BH434" i="3"/>
  <c r="BG434" i="3"/>
  <c r="BF434" i="3"/>
  <c r="T434" i="3"/>
  <c r="R434" i="3"/>
  <c r="P434" i="3"/>
  <c r="BI431" i="3"/>
  <c r="BH431" i="3"/>
  <c r="BG431" i="3"/>
  <c r="BF431" i="3"/>
  <c r="T431" i="3"/>
  <c r="R431" i="3"/>
  <c r="P431" i="3"/>
  <c r="BI428" i="3"/>
  <c r="BH428" i="3"/>
  <c r="BG428" i="3"/>
  <c r="BF428" i="3"/>
  <c r="T428" i="3"/>
  <c r="R428" i="3"/>
  <c r="P428" i="3"/>
  <c r="BI425" i="3"/>
  <c r="BH425" i="3"/>
  <c r="BG425" i="3"/>
  <c r="BF425" i="3"/>
  <c r="T425" i="3"/>
  <c r="R425" i="3"/>
  <c r="P425" i="3"/>
  <c r="BI421" i="3"/>
  <c r="BH421" i="3"/>
  <c r="BG421" i="3"/>
  <c r="BF421" i="3"/>
  <c r="T421" i="3"/>
  <c r="R421" i="3"/>
  <c r="P421" i="3"/>
  <c r="BI418" i="3"/>
  <c r="BH418" i="3"/>
  <c r="BG418" i="3"/>
  <c r="BF418" i="3"/>
  <c r="T418" i="3"/>
  <c r="R418" i="3"/>
  <c r="P418" i="3"/>
  <c r="BI414" i="3"/>
  <c r="BH414" i="3"/>
  <c r="BG414" i="3"/>
  <c r="BF414" i="3"/>
  <c r="T414" i="3"/>
  <c r="R414" i="3"/>
  <c r="P414" i="3"/>
  <c r="BI410" i="3"/>
  <c r="BH410" i="3"/>
  <c r="BG410" i="3"/>
  <c r="BF410" i="3"/>
  <c r="T410" i="3"/>
  <c r="R410" i="3"/>
  <c r="P410" i="3"/>
  <c r="BI406" i="3"/>
  <c r="BH406" i="3"/>
  <c r="BG406" i="3"/>
  <c r="BF406" i="3"/>
  <c r="T406" i="3"/>
  <c r="R406" i="3"/>
  <c r="P406" i="3"/>
  <c r="BI403" i="3"/>
  <c r="BH403" i="3"/>
  <c r="BG403" i="3"/>
  <c r="BF403" i="3"/>
  <c r="T403" i="3"/>
  <c r="R403" i="3"/>
  <c r="P403" i="3"/>
  <c r="BI400" i="3"/>
  <c r="BH400" i="3"/>
  <c r="BG400" i="3"/>
  <c r="BF400" i="3"/>
  <c r="T400" i="3"/>
  <c r="R400" i="3"/>
  <c r="P400" i="3"/>
  <c r="BI395" i="3"/>
  <c r="BH395" i="3"/>
  <c r="BG395" i="3"/>
  <c r="BF395" i="3"/>
  <c r="T395" i="3"/>
  <c r="R395" i="3"/>
  <c r="P395" i="3"/>
  <c r="BI390" i="3"/>
  <c r="BH390" i="3"/>
  <c r="BG390" i="3"/>
  <c r="BF390" i="3"/>
  <c r="T390" i="3"/>
  <c r="R390" i="3"/>
  <c r="P390" i="3"/>
  <c r="BI386" i="3"/>
  <c r="BH386" i="3"/>
  <c r="BG386" i="3"/>
  <c r="BF386" i="3"/>
  <c r="T386" i="3"/>
  <c r="R386" i="3"/>
  <c r="P386" i="3"/>
  <c r="BI383" i="3"/>
  <c r="BH383" i="3"/>
  <c r="BG383" i="3"/>
  <c r="BF383" i="3"/>
  <c r="T383" i="3"/>
  <c r="R383" i="3"/>
  <c r="P383" i="3"/>
  <c r="BI376" i="3"/>
  <c r="BH376" i="3"/>
  <c r="BG376" i="3"/>
  <c r="BF376" i="3"/>
  <c r="T376" i="3"/>
  <c r="R376" i="3"/>
  <c r="P376" i="3"/>
  <c r="BI369" i="3"/>
  <c r="BH369" i="3"/>
  <c r="BG369" i="3"/>
  <c r="BF369" i="3"/>
  <c r="T369" i="3"/>
  <c r="R369" i="3"/>
  <c r="P369" i="3"/>
  <c r="BI366" i="3"/>
  <c r="BH366" i="3"/>
  <c r="BG366" i="3"/>
  <c r="BF366" i="3"/>
  <c r="T366" i="3"/>
  <c r="R366" i="3"/>
  <c r="P366" i="3"/>
  <c r="BI363" i="3"/>
  <c r="BH363" i="3"/>
  <c r="BG363" i="3"/>
  <c r="BF363" i="3"/>
  <c r="T363" i="3"/>
  <c r="R363" i="3"/>
  <c r="P363" i="3"/>
  <c r="BI359" i="3"/>
  <c r="BH359" i="3"/>
  <c r="BG359" i="3"/>
  <c r="BF359" i="3"/>
  <c r="T359" i="3"/>
  <c r="R359" i="3"/>
  <c r="P359" i="3"/>
  <c r="BI356" i="3"/>
  <c r="BH356" i="3"/>
  <c r="BG356" i="3"/>
  <c r="BF356" i="3"/>
  <c r="T356" i="3"/>
  <c r="R356" i="3"/>
  <c r="P356" i="3"/>
  <c r="BI349" i="3"/>
  <c r="BH349" i="3"/>
  <c r="BG349" i="3"/>
  <c r="BF349" i="3"/>
  <c r="T349" i="3"/>
  <c r="R349" i="3"/>
  <c r="P349" i="3"/>
  <c r="BI342" i="3"/>
  <c r="BH342" i="3"/>
  <c r="BG342" i="3"/>
  <c r="BF342" i="3"/>
  <c r="T342" i="3"/>
  <c r="R342" i="3"/>
  <c r="P342" i="3"/>
  <c r="BI338" i="3"/>
  <c r="BH338" i="3"/>
  <c r="BG338" i="3"/>
  <c r="BF338" i="3"/>
  <c r="T338" i="3"/>
  <c r="R338" i="3"/>
  <c r="P338" i="3"/>
  <c r="BI335" i="3"/>
  <c r="BH335" i="3"/>
  <c r="BG335" i="3"/>
  <c r="BF335" i="3"/>
  <c r="T335" i="3"/>
  <c r="R335" i="3"/>
  <c r="P335" i="3"/>
  <c r="BI328" i="3"/>
  <c r="BH328" i="3"/>
  <c r="BG328" i="3"/>
  <c r="BF328" i="3"/>
  <c r="T328" i="3"/>
  <c r="R328" i="3"/>
  <c r="P328" i="3"/>
  <c r="BI325" i="3"/>
  <c r="BH325" i="3"/>
  <c r="BG325" i="3"/>
  <c r="BF325" i="3"/>
  <c r="T325" i="3"/>
  <c r="R325" i="3"/>
  <c r="P325" i="3"/>
  <c r="BI316" i="3"/>
  <c r="BH316" i="3"/>
  <c r="BG316" i="3"/>
  <c r="BF316" i="3"/>
  <c r="T316" i="3"/>
  <c r="R316" i="3"/>
  <c r="P316" i="3"/>
  <c r="BI310" i="3"/>
  <c r="BH310" i="3"/>
  <c r="BG310" i="3"/>
  <c r="BF310" i="3"/>
  <c r="T310" i="3"/>
  <c r="R310" i="3"/>
  <c r="P310" i="3"/>
  <c r="BI307" i="3"/>
  <c r="BH307" i="3"/>
  <c r="BG307" i="3"/>
  <c r="BF307" i="3"/>
  <c r="T307" i="3"/>
  <c r="R307" i="3"/>
  <c r="P307" i="3"/>
  <c r="BI305" i="3"/>
  <c r="BH305" i="3"/>
  <c r="BG305" i="3"/>
  <c r="BF305" i="3"/>
  <c r="T305" i="3"/>
  <c r="R305" i="3"/>
  <c r="P305" i="3"/>
  <c r="BI300" i="3"/>
  <c r="BH300" i="3"/>
  <c r="BG300" i="3"/>
  <c r="BF300" i="3"/>
  <c r="T300" i="3"/>
  <c r="R300" i="3"/>
  <c r="P300" i="3"/>
  <c r="BI296" i="3"/>
  <c r="BH296" i="3"/>
  <c r="BG296" i="3"/>
  <c r="BF296" i="3"/>
  <c r="T296" i="3"/>
  <c r="R296" i="3"/>
  <c r="P296" i="3"/>
  <c r="BI293" i="3"/>
  <c r="BH293" i="3"/>
  <c r="BG293" i="3"/>
  <c r="BF293" i="3"/>
  <c r="T293" i="3"/>
  <c r="R293" i="3"/>
  <c r="P293" i="3"/>
  <c r="BI289" i="3"/>
  <c r="BH289" i="3"/>
  <c r="BG289" i="3"/>
  <c r="BF289" i="3"/>
  <c r="T289" i="3"/>
  <c r="R289" i="3"/>
  <c r="P289" i="3"/>
  <c r="BI286" i="3"/>
  <c r="BH286" i="3"/>
  <c r="BG286" i="3"/>
  <c r="BF286" i="3"/>
  <c r="T286" i="3"/>
  <c r="R286" i="3"/>
  <c r="P286" i="3"/>
  <c r="BI280" i="3"/>
  <c r="BH280" i="3"/>
  <c r="BG280" i="3"/>
  <c r="BF280" i="3"/>
  <c r="T280" i="3"/>
  <c r="R280" i="3"/>
  <c r="P280" i="3"/>
  <c r="BI274" i="3"/>
  <c r="BH274" i="3"/>
  <c r="BG274" i="3"/>
  <c r="BF274" i="3"/>
  <c r="T274" i="3"/>
  <c r="R274" i="3"/>
  <c r="P274" i="3"/>
  <c r="BI268" i="3"/>
  <c r="BH268" i="3"/>
  <c r="BG268" i="3"/>
  <c r="BF268" i="3"/>
  <c r="T268" i="3"/>
  <c r="R268" i="3"/>
  <c r="P268" i="3"/>
  <c r="BI263" i="3"/>
  <c r="BH263" i="3"/>
  <c r="BG263" i="3"/>
  <c r="BF263" i="3"/>
  <c r="T263" i="3"/>
  <c r="R263" i="3"/>
  <c r="P263" i="3"/>
  <c r="BI259" i="3"/>
  <c r="BH259" i="3"/>
  <c r="BG259" i="3"/>
  <c r="BF259" i="3"/>
  <c r="T259" i="3"/>
  <c r="R259" i="3"/>
  <c r="P259" i="3"/>
  <c r="BI256" i="3"/>
  <c r="BH256" i="3"/>
  <c r="BG256" i="3"/>
  <c r="BF256" i="3"/>
  <c r="T256" i="3"/>
  <c r="R256" i="3"/>
  <c r="P256" i="3"/>
  <c r="BI252" i="3"/>
  <c r="BH252" i="3"/>
  <c r="BG252" i="3"/>
  <c r="BF252" i="3"/>
  <c r="T252" i="3"/>
  <c r="R252" i="3"/>
  <c r="P252" i="3"/>
  <c r="BI248" i="3"/>
  <c r="BH248" i="3"/>
  <c r="BG248" i="3"/>
  <c r="BF248" i="3"/>
  <c r="T248" i="3"/>
  <c r="R248" i="3"/>
  <c r="P248" i="3"/>
  <c r="BI245" i="3"/>
  <c r="BH245" i="3"/>
  <c r="BG245" i="3"/>
  <c r="BF245" i="3"/>
  <c r="T245" i="3"/>
  <c r="R245" i="3"/>
  <c r="P245" i="3"/>
  <c r="BI242" i="3"/>
  <c r="BH242" i="3"/>
  <c r="BG242" i="3"/>
  <c r="BF242" i="3"/>
  <c r="T242" i="3"/>
  <c r="R242" i="3"/>
  <c r="P242" i="3"/>
  <c r="BI237" i="3"/>
  <c r="BH237" i="3"/>
  <c r="BG237" i="3"/>
  <c r="BF237" i="3"/>
  <c r="T237" i="3"/>
  <c r="R237" i="3"/>
  <c r="P237" i="3"/>
  <c r="BI230" i="3"/>
  <c r="BH230" i="3"/>
  <c r="BG230" i="3"/>
  <c r="BF230" i="3"/>
  <c r="T230" i="3"/>
  <c r="R230" i="3"/>
  <c r="P230" i="3"/>
  <c r="BI226" i="3"/>
  <c r="BH226" i="3"/>
  <c r="BG226" i="3"/>
  <c r="BF226" i="3"/>
  <c r="T226" i="3"/>
  <c r="R226" i="3"/>
  <c r="P226" i="3"/>
  <c r="BI223" i="3"/>
  <c r="BH223" i="3"/>
  <c r="BG223" i="3"/>
  <c r="BF223" i="3"/>
  <c r="T223" i="3"/>
  <c r="R223" i="3"/>
  <c r="P223" i="3"/>
  <c r="BI219" i="3"/>
  <c r="BH219" i="3"/>
  <c r="BG219" i="3"/>
  <c r="BF219" i="3"/>
  <c r="T219" i="3"/>
  <c r="R219" i="3"/>
  <c r="P219" i="3"/>
  <c r="BI215" i="3"/>
  <c r="BH215" i="3"/>
  <c r="BG215" i="3"/>
  <c r="BF215" i="3"/>
  <c r="T215" i="3"/>
  <c r="R215" i="3"/>
  <c r="P215" i="3"/>
  <c r="BI210" i="3"/>
  <c r="BH210" i="3"/>
  <c r="BG210" i="3"/>
  <c r="BF210" i="3"/>
  <c r="T210" i="3"/>
  <c r="R210" i="3"/>
  <c r="P210" i="3"/>
  <c r="BI206" i="3"/>
  <c r="BH206" i="3"/>
  <c r="BG206" i="3"/>
  <c r="BF206" i="3"/>
  <c r="T206" i="3"/>
  <c r="R206" i="3"/>
  <c r="P206" i="3"/>
  <c r="BI203" i="3"/>
  <c r="BH203" i="3"/>
  <c r="BG203" i="3"/>
  <c r="BF203" i="3"/>
  <c r="T203" i="3"/>
  <c r="R203" i="3"/>
  <c r="P203" i="3"/>
  <c r="BI199" i="3"/>
  <c r="BH199" i="3"/>
  <c r="BG199" i="3"/>
  <c r="BF199" i="3"/>
  <c r="T199" i="3"/>
  <c r="R199" i="3"/>
  <c r="P199" i="3"/>
  <c r="BI195" i="3"/>
  <c r="BH195" i="3"/>
  <c r="BG195" i="3"/>
  <c r="BF195" i="3"/>
  <c r="T195" i="3"/>
  <c r="R195" i="3"/>
  <c r="P195" i="3"/>
  <c r="BI189" i="3"/>
  <c r="BH189" i="3"/>
  <c r="BG189" i="3"/>
  <c r="BF189" i="3"/>
  <c r="T189" i="3"/>
  <c r="R189" i="3"/>
  <c r="P189" i="3"/>
  <c r="BI185" i="3"/>
  <c r="BH185" i="3"/>
  <c r="BG185" i="3"/>
  <c r="BF185" i="3"/>
  <c r="T185" i="3"/>
  <c r="R185" i="3"/>
  <c r="P185" i="3"/>
  <c r="BI179" i="3"/>
  <c r="BH179" i="3"/>
  <c r="BG179" i="3"/>
  <c r="BF179" i="3"/>
  <c r="T179" i="3"/>
  <c r="R179" i="3"/>
  <c r="P179" i="3"/>
  <c r="BI174" i="3"/>
  <c r="BH174" i="3"/>
  <c r="BG174" i="3"/>
  <c r="BF174" i="3"/>
  <c r="T174" i="3"/>
  <c r="R174" i="3"/>
  <c r="P174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7" i="3"/>
  <c r="BH157" i="3"/>
  <c r="BG157" i="3"/>
  <c r="BF157" i="3"/>
  <c r="T157" i="3"/>
  <c r="R157" i="3"/>
  <c r="P157" i="3"/>
  <c r="BI153" i="3"/>
  <c r="BH153" i="3"/>
  <c r="BG153" i="3"/>
  <c r="BF153" i="3"/>
  <c r="T153" i="3"/>
  <c r="R153" i="3"/>
  <c r="P153" i="3"/>
  <c r="BI149" i="3"/>
  <c r="BH149" i="3"/>
  <c r="BG149" i="3"/>
  <c r="BF149" i="3"/>
  <c r="T149" i="3"/>
  <c r="R149" i="3"/>
  <c r="P149" i="3"/>
  <c r="BI145" i="3"/>
  <c r="BH145" i="3"/>
  <c r="BG145" i="3"/>
  <c r="BF145" i="3"/>
  <c r="T145" i="3"/>
  <c r="R145" i="3"/>
  <c r="P145" i="3"/>
  <c r="F136" i="3"/>
  <c r="E134" i="3"/>
  <c r="F91" i="3"/>
  <c r="E89" i="3"/>
  <c r="J26" i="3"/>
  <c r="E26" i="3"/>
  <c r="J94" i="3" s="1"/>
  <c r="J25" i="3"/>
  <c r="J23" i="3"/>
  <c r="E23" i="3"/>
  <c r="J138" i="3" s="1"/>
  <c r="J22" i="3"/>
  <c r="J20" i="3"/>
  <c r="E20" i="3"/>
  <c r="F139" i="3"/>
  <c r="J19" i="3"/>
  <c r="J17" i="3"/>
  <c r="E17" i="3"/>
  <c r="F138" i="3" s="1"/>
  <c r="J16" i="3"/>
  <c r="J14" i="3"/>
  <c r="J91" i="3" s="1"/>
  <c r="E7" i="3"/>
  <c r="E130" i="3"/>
  <c r="J37" i="2"/>
  <c r="J36" i="2"/>
  <c r="AY95" i="1"/>
  <c r="J35" i="2"/>
  <c r="AX95" i="1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49" i="2"/>
  <c r="BH149" i="2"/>
  <c r="BG149" i="2"/>
  <c r="BE149" i="2"/>
  <c r="T149" i="2"/>
  <c r="R149" i="2"/>
  <c r="P149" i="2"/>
  <c r="BI147" i="2"/>
  <c r="BH147" i="2"/>
  <c r="BG147" i="2"/>
  <c r="BE147" i="2"/>
  <c r="T147" i="2"/>
  <c r="R147" i="2"/>
  <c r="P147" i="2"/>
  <c r="BI144" i="2"/>
  <c r="BH144" i="2"/>
  <c r="BG144" i="2"/>
  <c r="BE144" i="2"/>
  <c r="T144" i="2"/>
  <c r="R144" i="2"/>
  <c r="P144" i="2"/>
  <c r="BI141" i="2"/>
  <c r="BH141" i="2"/>
  <c r="BG141" i="2"/>
  <c r="BE141" i="2"/>
  <c r="T141" i="2"/>
  <c r="R141" i="2"/>
  <c r="P141" i="2"/>
  <c r="BI135" i="2"/>
  <c r="BH135" i="2"/>
  <c r="BG135" i="2"/>
  <c r="BE135" i="2"/>
  <c r="T135" i="2"/>
  <c r="R135" i="2"/>
  <c r="P135" i="2"/>
  <c r="BI129" i="2"/>
  <c r="BH129" i="2"/>
  <c r="BG129" i="2"/>
  <c r="BE129" i="2"/>
  <c r="T129" i="2"/>
  <c r="R129" i="2"/>
  <c r="P129" i="2"/>
  <c r="BI125" i="2"/>
  <c r="BH125" i="2"/>
  <c r="BG125" i="2"/>
  <c r="BE125" i="2"/>
  <c r="T125" i="2"/>
  <c r="R125" i="2"/>
  <c r="P125" i="2"/>
  <c r="BI122" i="2"/>
  <c r="BH122" i="2"/>
  <c r="BG122" i="2"/>
  <c r="BE122" i="2"/>
  <c r="T122" i="2"/>
  <c r="R122" i="2"/>
  <c r="P122" i="2"/>
  <c r="F113" i="2"/>
  <c r="E111" i="2"/>
  <c r="F89" i="2"/>
  <c r="E87" i="2"/>
  <c r="J24" i="2"/>
  <c r="E24" i="2"/>
  <c r="J116" i="2" s="1"/>
  <c r="J23" i="2"/>
  <c r="J21" i="2"/>
  <c r="E21" i="2"/>
  <c r="J115" i="2"/>
  <c r="J20" i="2"/>
  <c r="J18" i="2"/>
  <c r="E18" i="2"/>
  <c r="F92" i="2"/>
  <c r="J17" i="2"/>
  <c r="J15" i="2"/>
  <c r="E15" i="2"/>
  <c r="F115" i="2"/>
  <c r="J14" i="2"/>
  <c r="J12" i="2"/>
  <c r="J113" i="2" s="1"/>
  <c r="E7" i="2"/>
  <c r="E109" i="2" s="1"/>
  <c r="L90" i="1"/>
  <c r="AM90" i="1"/>
  <c r="AM89" i="1"/>
  <c r="L89" i="1"/>
  <c r="AM87" i="1"/>
  <c r="L87" i="1"/>
  <c r="L85" i="1"/>
  <c r="L84" i="1"/>
  <c r="BK131" i="8"/>
  <c r="BK129" i="8"/>
  <c r="BK127" i="8"/>
  <c r="BK124" i="8"/>
  <c r="J138" i="7"/>
  <c r="J122" i="7"/>
  <c r="J196" i="6"/>
  <c r="J169" i="6"/>
  <c r="BK160" i="6"/>
  <c r="J157" i="6"/>
  <c r="BK134" i="6"/>
  <c r="BK125" i="6"/>
  <c r="BK125" i="5"/>
  <c r="BK1008" i="3"/>
  <c r="J1006" i="3"/>
  <c r="BK1003" i="3"/>
  <c r="BK1000" i="3"/>
  <c r="J973" i="3"/>
  <c r="BK970" i="3"/>
  <c r="BK958" i="3"/>
  <c r="BK955" i="3"/>
  <c r="BK950" i="3"/>
  <c r="BK874" i="3"/>
  <c r="BK791" i="3"/>
  <c r="BK781" i="3"/>
  <c r="J781" i="3"/>
  <c r="J776" i="3"/>
  <c r="BK768" i="3"/>
  <c r="J765" i="3"/>
  <c r="J758" i="3"/>
  <c r="J753" i="3"/>
  <c r="J749" i="3"/>
  <c r="BK746" i="3"/>
  <c r="BK729" i="3"/>
  <c r="J723" i="3"/>
  <c r="BK717" i="3"/>
  <c r="BK697" i="3"/>
  <c r="J682" i="3"/>
  <c r="BK678" i="3"/>
  <c r="J670" i="3"/>
  <c r="J660" i="3"/>
  <c r="J656" i="3"/>
  <c r="BK604" i="3"/>
  <c r="BK596" i="3"/>
  <c r="BK592" i="3"/>
  <c r="J588" i="3"/>
  <c r="J566" i="3"/>
  <c r="BK562" i="3"/>
  <c r="BK437" i="3"/>
  <c r="BK400" i="3"/>
  <c r="BK395" i="3"/>
  <c r="J390" i="3"/>
  <c r="BK386" i="3"/>
  <c r="J383" i="3"/>
  <c r="J363" i="3"/>
  <c r="J349" i="3"/>
  <c r="J338" i="3"/>
  <c r="J328" i="3"/>
  <c r="BK325" i="3"/>
  <c r="BK307" i="3"/>
  <c r="BK305" i="3"/>
  <c r="J300" i="3"/>
  <c r="BK293" i="3"/>
  <c r="BK274" i="3"/>
  <c r="J263" i="3"/>
  <c r="BK256" i="3"/>
  <c r="BK248" i="3"/>
  <c r="J171" i="3"/>
  <c r="BK164" i="3"/>
  <c r="J157" i="3"/>
  <c r="BK154" i="2"/>
  <c r="J144" i="2"/>
  <c r="J135" i="2"/>
  <c r="J125" i="2"/>
  <c r="J122" i="2"/>
  <c r="J132" i="7"/>
  <c r="J129" i="7"/>
  <c r="BK126" i="7"/>
  <c r="BK122" i="7"/>
  <c r="J184" i="6"/>
  <c r="J172" i="6"/>
  <c r="BK169" i="6"/>
  <c r="J130" i="6"/>
  <c r="BK121" i="5"/>
  <c r="BK129" i="4"/>
  <c r="BK127" i="4"/>
  <c r="BK1303" i="3"/>
  <c r="J1291" i="3"/>
  <c r="J1282" i="3"/>
  <c r="J1255" i="3"/>
  <c r="J1204" i="3"/>
  <c r="BK1201" i="3"/>
  <c r="J1182" i="3"/>
  <c r="J1176" i="3"/>
  <c r="J1173" i="3"/>
  <c r="BK1167" i="3"/>
  <c r="J1159" i="3"/>
  <c r="BK1133" i="3"/>
  <c r="J964" i="3"/>
  <c r="J934" i="3"/>
  <c r="J931" i="3"/>
  <c r="BK871" i="3"/>
  <c r="BK868" i="3"/>
  <c r="J855" i="3"/>
  <c r="J828" i="3"/>
  <c r="J811" i="3"/>
  <c r="BK738" i="3"/>
  <c r="BK686" i="3"/>
  <c r="J678" i="3"/>
  <c r="BK653" i="3"/>
  <c r="BK645" i="3"/>
  <c r="J553" i="3"/>
  <c r="J441" i="3"/>
  <c r="J431" i="3"/>
  <c r="J428" i="3"/>
  <c r="J421" i="3"/>
  <c r="J356" i="3"/>
  <c r="J316" i="3"/>
  <c r="BK296" i="3"/>
  <c r="BK280" i="3"/>
  <c r="J274" i="3"/>
  <c r="BK259" i="3"/>
  <c r="BK168" i="3"/>
  <c r="BK152" i="2"/>
  <c r="J149" i="2"/>
  <c r="J123" i="4"/>
  <c r="J1298" i="3"/>
  <c r="J1288" i="3"/>
  <c r="BK1282" i="3"/>
  <c r="BK1271" i="3"/>
  <c r="BK1268" i="3"/>
  <c r="BK1261" i="3"/>
  <c r="J1258" i="3"/>
  <c r="BK1252" i="3"/>
  <c r="BK1227" i="3"/>
  <c r="J1221" i="3"/>
  <c r="BK1204" i="3"/>
  <c r="J1201" i="3"/>
  <c r="BK1173" i="3"/>
  <c r="J1162" i="3"/>
  <c r="BK1154" i="3"/>
  <c r="J1146" i="3"/>
  <c r="J1060" i="3"/>
  <c r="J1041" i="3"/>
  <c r="J1037" i="3"/>
  <c r="J1026" i="3"/>
  <c r="J1023" i="3"/>
  <c r="BK1018" i="3"/>
  <c r="J1000" i="3"/>
  <c r="J947" i="3"/>
  <c r="BK836" i="3"/>
  <c r="J726" i="3"/>
  <c r="J131" i="8"/>
  <c r="J1067" i="3"/>
  <c r="BK1060" i="3"/>
  <c r="J1020" i="3"/>
  <c r="J1018" i="3"/>
  <c r="J1016" i="3"/>
  <c r="J1010" i="3"/>
  <c r="J1008" i="3"/>
  <c r="J976" i="3"/>
  <c r="J970" i="3"/>
  <c r="BK934" i="3"/>
  <c r="J925" i="3"/>
  <c r="J919" i="3"/>
  <c r="BK910" i="3"/>
  <c r="J907" i="3"/>
  <c r="J895" i="3"/>
  <c r="BK890" i="3"/>
  <c r="J874" i="3"/>
  <c r="BK865" i="3"/>
  <c r="J807" i="3"/>
  <c r="J729" i="3"/>
  <c r="J693" i="3"/>
  <c r="J559" i="3"/>
  <c r="J557" i="3"/>
  <c r="J537" i="3"/>
  <c r="BK431" i="3"/>
  <c r="J425" i="3"/>
  <c r="J406" i="3"/>
  <c r="BK403" i="3"/>
  <c r="J134" i="8"/>
  <c r="J198" i="6"/>
  <c r="J181" i="6"/>
  <c r="J154" i="6"/>
  <c r="J137" i="6"/>
  <c r="J125" i="5"/>
  <c r="BK1291" i="3"/>
  <c r="BK1285" i="3"/>
  <c r="BK1277" i="3"/>
  <c r="J1274" i="3"/>
  <c r="J1271" i="3"/>
  <c r="J1263" i="3"/>
  <c r="J1261" i="3"/>
  <c r="BK1258" i="3"/>
  <c r="BK1239" i="3"/>
  <c r="BK1230" i="3"/>
  <c r="BK1224" i="3"/>
  <c r="J1185" i="3"/>
  <c r="BK1182" i="3"/>
  <c r="J1179" i="3"/>
  <c r="J1170" i="3"/>
  <c r="J1167" i="3"/>
  <c r="BK1149" i="3"/>
  <c r="J1108" i="3"/>
  <c r="BK1105" i="3"/>
  <c r="BK1067" i="3"/>
  <c r="BK1041" i="3"/>
  <c r="BK1037" i="3"/>
  <c r="BK1029" i="3"/>
  <c r="BK991" i="3"/>
  <c r="BK976" i="3"/>
  <c r="BK901" i="3"/>
  <c r="J898" i="3"/>
  <c r="BK895" i="3"/>
  <c r="J848" i="3"/>
  <c r="J845" i="3"/>
  <c r="J836" i="3"/>
  <c r="BK832" i="3"/>
  <c r="BK824" i="3"/>
  <c r="BK788" i="3"/>
  <c r="BK784" i="3"/>
  <c r="BK726" i="3"/>
  <c r="BK711" i="3"/>
  <c r="J704" i="3"/>
  <c r="J700" i="3"/>
  <c r="BK666" i="3"/>
  <c r="BK640" i="3"/>
  <c r="BK637" i="3"/>
  <c r="BK633" i="3"/>
  <c r="BK630" i="3"/>
  <c r="J612" i="3"/>
  <c r="J575" i="3"/>
  <c r="J572" i="3"/>
  <c r="BK566" i="3"/>
  <c r="J562" i="3"/>
  <c r="J550" i="3"/>
  <c r="J543" i="3"/>
  <c r="BK479" i="3"/>
  <c r="J410" i="3"/>
  <c r="BK328" i="3"/>
  <c r="J289" i="3"/>
  <c r="BK237" i="3"/>
  <c r="J219" i="3"/>
  <c r="J199" i="3"/>
  <c r="J179" i="3"/>
  <c r="J161" i="3"/>
  <c r="J145" i="3"/>
  <c r="J1154" i="3"/>
  <c r="J1149" i="3"/>
  <c r="BK1108" i="3"/>
  <c r="BK1100" i="3"/>
  <c r="J1070" i="3"/>
  <c r="BK1010" i="3"/>
  <c r="BK982" i="3"/>
  <c r="BK973" i="3"/>
  <c r="BK922" i="3"/>
  <c r="BK919" i="3"/>
  <c r="BK887" i="3"/>
  <c r="J865" i="3"/>
  <c r="J839" i="3"/>
  <c r="J824" i="3"/>
  <c r="J795" i="3"/>
  <c r="BK776" i="3"/>
  <c r="BK761" i="3"/>
  <c r="BK741" i="3"/>
  <c r="J738" i="3"/>
  <c r="J720" i="3"/>
  <c r="BK708" i="3"/>
  <c r="J686" i="3"/>
  <c r="BK674" i="3"/>
  <c r="BK670" i="3"/>
  <c r="J630" i="3"/>
  <c r="J627" i="3"/>
  <c r="BK623" i="3"/>
  <c r="J618" i="3"/>
  <c r="J608" i="3"/>
  <c r="BK588" i="3"/>
  <c r="BK532" i="3"/>
  <c r="BK475" i="3"/>
  <c r="BK414" i="3"/>
  <c r="BK252" i="3"/>
  <c r="BK203" i="3"/>
  <c r="J164" i="3"/>
  <c r="BK149" i="2"/>
  <c r="BK144" i="2"/>
  <c r="BK122" i="2"/>
  <c r="BK134" i="8"/>
  <c r="J124" i="8"/>
  <c r="J135" i="7"/>
  <c r="BK132" i="7"/>
  <c r="J126" i="7"/>
  <c r="BK200" i="6"/>
  <c r="BK198" i="6"/>
  <c r="J193" i="6"/>
  <c r="BK166" i="6"/>
  <c r="J160" i="6"/>
  <c r="J150" i="6"/>
  <c r="BK143" i="6"/>
  <c r="BK1064" i="3"/>
  <c r="BK1023" i="3"/>
  <c r="BK1020" i="3"/>
  <c r="J1013" i="3"/>
  <c r="J1003" i="3"/>
  <c r="J997" i="3"/>
  <c r="BK988" i="3"/>
  <c r="J955" i="3"/>
  <c r="J937" i="3"/>
  <c r="BK931" i="3"/>
  <c r="BK928" i="3"/>
  <c r="J882" i="3"/>
  <c r="J876" i="3"/>
  <c r="J871" i="3"/>
  <c r="BK855" i="3"/>
  <c r="BK842" i="3"/>
  <c r="BK839" i="3"/>
  <c r="BK828" i="3"/>
  <c r="BK820" i="3"/>
  <c r="BK803" i="3"/>
  <c r="BK799" i="3"/>
  <c r="J717" i="3"/>
  <c r="BK714" i="3"/>
  <c r="BK660" i="3"/>
  <c r="J640" i="3"/>
  <c r="J637" i="3"/>
  <c r="J633" i="3"/>
  <c r="J604" i="3"/>
  <c r="BK575" i="3"/>
  <c r="J532" i="3"/>
  <c r="J437" i="3"/>
  <c r="BK410" i="3"/>
  <c r="J395" i="3"/>
  <c r="BK369" i="3"/>
  <c r="BK366" i="3"/>
  <c r="BK363" i="3"/>
  <c r="J286" i="3"/>
  <c r="BK195" i="3"/>
  <c r="J174" i="3"/>
  <c r="J152" i="2"/>
  <c r="BK147" i="2"/>
  <c r="J129" i="2"/>
  <c r="BK125" i="2"/>
  <c r="BK138" i="7"/>
  <c r="BK135" i="7"/>
  <c r="BK129" i="7"/>
  <c r="J203" i="6"/>
  <c r="BK196" i="6"/>
  <c r="J188" i="6"/>
  <c r="J166" i="6"/>
  <c r="BK163" i="6"/>
  <c r="BK154" i="6"/>
  <c r="BK137" i="6"/>
  <c r="J123" i="5"/>
  <c r="BK119" i="5"/>
  <c r="BK125" i="4"/>
  <c r="J1303" i="3"/>
  <c r="BK1298" i="3"/>
  <c r="BK1288" i="3"/>
  <c r="J1285" i="3"/>
  <c r="J1277" i="3"/>
  <c r="BK1274" i="3"/>
  <c r="J1268" i="3"/>
  <c r="BK1263" i="3"/>
  <c r="BK1255" i="3"/>
  <c r="J1252" i="3"/>
  <c r="J1239" i="3"/>
  <c r="J1230" i="3"/>
  <c r="J1227" i="3"/>
  <c r="J1224" i="3"/>
  <c r="BK1221" i="3"/>
  <c r="BK1185" i="3"/>
  <c r="BK1179" i="3"/>
  <c r="BK1176" i="3"/>
  <c r="BK1170" i="3"/>
  <c r="BK1162" i="3"/>
  <c r="BK1159" i="3"/>
  <c r="J1133" i="3"/>
  <c r="J1105" i="3"/>
  <c r="J922" i="3"/>
  <c r="J887" i="3"/>
  <c r="J842" i="3"/>
  <c r="J832" i="3"/>
  <c r="J820" i="3"/>
  <c r="BK807" i="3"/>
  <c r="J732" i="3"/>
  <c r="BK723" i="3"/>
  <c r="BK720" i="3"/>
  <c r="J674" i="3"/>
  <c r="J645" i="3"/>
  <c r="BK618" i="3"/>
  <c r="BK612" i="3"/>
  <c r="BK537" i="3"/>
  <c r="J475" i="3"/>
  <c r="BK448" i="3"/>
  <c r="J414" i="3"/>
  <c r="BK390" i="3"/>
  <c r="J369" i="3"/>
  <c r="BK349" i="3"/>
  <c r="J335" i="3"/>
  <c r="BK316" i="3"/>
  <c r="J185" i="3"/>
  <c r="BK179" i="3"/>
  <c r="J153" i="3"/>
  <c r="BK145" i="3"/>
  <c r="J141" i="2"/>
  <c r="BK135" i="2"/>
  <c r="J140" i="8"/>
  <c r="J928" i="3"/>
  <c r="J915" i="3"/>
  <c r="BK907" i="3"/>
  <c r="J904" i="3"/>
  <c r="J890" i="3"/>
  <c r="BK879" i="3"/>
  <c r="BK811" i="3"/>
  <c r="J791" i="3"/>
  <c r="J788" i="3"/>
  <c r="J773" i="3"/>
  <c r="BK765" i="3"/>
  <c r="J761" i="3"/>
  <c r="J746" i="3"/>
  <c r="BK735" i="3"/>
  <c r="BK689" i="3"/>
  <c r="BK682" i="3"/>
  <c r="J658" i="3"/>
  <c r="BK656" i="3"/>
  <c r="J650" i="3"/>
  <c r="J623" i="3"/>
  <c r="BK608" i="3"/>
  <c r="BK601" i="3"/>
  <c r="BK584" i="3"/>
  <c r="BK581" i="3"/>
  <c r="J569" i="3"/>
  <c r="BK441" i="3"/>
  <c r="BK428" i="3"/>
  <c r="BK421" i="3"/>
  <c r="BK418" i="3"/>
  <c r="J403" i="3"/>
  <c r="J386" i="3"/>
  <c r="BK383" i="3"/>
  <c r="BK376" i="3"/>
  <c r="J359" i="3"/>
  <c r="BK286" i="3"/>
  <c r="J203" i="3"/>
  <c r="BK174" i="3"/>
  <c r="BK171" i="3"/>
  <c r="J147" i="2"/>
  <c r="BK129" i="2"/>
  <c r="AS96" i="1"/>
  <c r="BK203" i="6"/>
  <c r="J200" i="6"/>
  <c r="BK184" i="6"/>
  <c r="J176" i="6"/>
  <c r="BK172" i="6"/>
  <c r="BK157" i="6"/>
  <c r="J134" i="6"/>
  <c r="BK130" i="6"/>
  <c r="J125" i="6"/>
  <c r="J127" i="4"/>
  <c r="BK1120" i="3"/>
  <c r="J1064" i="3"/>
  <c r="BK1045" i="3"/>
  <c r="BK1033" i="3"/>
  <c r="BK1026" i="3"/>
  <c r="BK1006" i="3"/>
  <c r="J988" i="3"/>
  <c r="J985" i="3"/>
  <c r="J982" i="3"/>
  <c r="BK961" i="3"/>
  <c r="BK953" i="3"/>
  <c r="BK915" i="3"/>
  <c r="J910" i="3"/>
  <c r="BK882" i="3"/>
  <c r="J879" i="3"/>
  <c r="BK876" i="3"/>
  <c r="J784" i="3"/>
  <c r="BK693" i="3"/>
  <c r="J689" i="3"/>
  <c r="J666" i="3"/>
  <c r="BK658" i="3"/>
  <c r="BK627" i="3"/>
  <c r="J581" i="3"/>
  <c r="BK569" i="3"/>
  <c r="BK557" i="3"/>
  <c r="J479" i="3"/>
  <c r="J448" i="3"/>
  <c r="BK434" i="3"/>
  <c r="BK425" i="3"/>
  <c r="J418" i="3"/>
  <c r="BK406" i="3"/>
  <c r="J366" i="3"/>
  <c r="BK359" i="3"/>
  <c r="BK356" i="3"/>
  <c r="BK338" i="3"/>
  <c r="J305" i="3"/>
  <c r="BK300" i="3"/>
  <c r="J293" i="3"/>
  <c r="J280" i="3"/>
  <c r="BK268" i="3"/>
  <c r="J259" i="3"/>
  <c r="J256" i="3"/>
  <c r="J252" i="3"/>
  <c r="J248" i="3"/>
  <c r="BK245" i="3"/>
  <c r="BK242" i="3"/>
  <c r="BK230" i="3"/>
  <c r="J226" i="3"/>
  <c r="BK223" i="3"/>
  <c r="J215" i="3"/>
  <c r="J210" i="3"/>
  <c r="BK206" i="3"/>
  <c r="BK189" i="3"/>
  <c r="BK157" i="3"/>
  <c r="BK149" i="3"/>
  <c r="J149" i="3"/>
  <c r="J137" i="8"/>
  <c r="BK181" i="6"/>
  <c r="BK176" i="6"/>
  <c r="J163" i="6"/>
  <c r="BK150" i="6"/>
  <c r="J140" i="6"/>
  <c r="BK127" i="5"/>
  <c r="J121" i="5"/>
  <c r="J119" i="5"/>
  <c r="BK1146" i="3"/>
  <c r="J1120" i="3"/>
  <c r="J1100" i="3"/>
  <c r="BK1070" i="3"/>
  <c r="J1045" i="3"/>
  <c r="BK1016" i="3"/>
  <c r="BK1013" i="3"/>
  <c r="BK997" i="3"/>
  <c r="J994" i="3"/>
  <c r="J991" i="3"/>
  <c r="BK985" i="3"/>
  <c r="BK979" i="3"/>
  <c r="BK967" i="3"/>
  <c r="BK964" i="3"/>
  <c r="J961" i="3"/>
  <c r="BK947" i="3"/>
  <c r="BK940" i="3"/>
  <c r="BK925" i="3"/>
  <c r="J901" i="3"/>
  <c r="J129" i="4"/>
  <c r="BK994" i="3"/>
  <c r="J979" i="3"/>
  <c r="BK904" i="3"/>
  <c r="BK848" i="3"/>
  <c r="BK845" i="3"/>
  <c r="J803" i="3"/>
  <c r="BK795" i="3"/>
  <c r="BK758" i="3"/>
  <c r="J735" i="3"/>
  <c r="BK732" i="3"/>
  <c r="J714" i="3"/>
  <c r="BK650" i="3"/>
  <c r="J601" i="3"/>
  <c r="J592" i="3"/>
  <c r="J584" i="3"/>
  <c r="BK572" i="3"/>
  <c r="BK553" i="3"/>
  <c r="BK550" i="3"/>
  <c r="BK543" i="3"/>
  <c r="J376" i="3"/>
  <c r="BK342" i="3"/>
  <c r="J310" i="3"/>
  <c r="J307" i="3"/>
  <c r="J268" i="3"/>
  <c r="BK263" i="3"/>
  <c r="J230" i="3"/>
  <c r="BK226" i="3"/>
  <c r="J223" i="3"/>
  <c r="J195" i="3"/>
  <c r="J168" i="3"/>
  <c r="BK161" i="3"/>
  <c r="BK137" i="8"/>
  <c r="J129" i="8"/>
  <c r="J127" i="8"/>
  <c r="BK193" i="6"/>
  <c r="BK188" i="6"/>
  <c r="J143" i="6"/>
  <c r="BK140" i="6"/>
  <c r="J127" i="5"/>
  <c r="BK123" i="5"/>
  <c r="J125" i="4"/>
  <c r="BK123" i="4"/>
  <c r="J1033" i="3"/>
  <c r="J1029" i="3"/>
  <c r="J944" i="3"/>
  <c r="BK898" i="3"/>
  <c r="J868" i="3"/>
  <c r="J799" i="3"/>
  <c r="BK773" i="3"/>
  <c r="J768" i="3"/>
  <c r="BK753" i="3"/>
  <c r="BK749" i="3"/>
  <c r="J741" i="3"/>
  <c r="J711" i="3"/>
  <c r="J708" i="3"/>
  <c r="BK704" i="3"/>
  <c r="BK700" i="3"/>
  <c r="J697" i="3"/>
  <c r="J653" i="3"/>
  <c r="J596" i="3"/>
  <c r="BK559" i="3"/>
  <c r="J434" i="3"/>
  <c r="J400" i="3"/>
  <c r="J342" i="3"/>
  <c r="BK335" i="3"/>
  <c r="J325" i="3"/>
  <c r="BK310" i="3"/>
  <c r="J296" i="3"/>
  <c r="BK289" i="3"/>
  <c r="J245" i="3"/>
  <c r="J242" i="3"/>
  <c r="J237" i="3"/>
  <c r="BK219" i="3"/>
  <c r="BK215" i="3"/>
  <c r="BK210" i="3"/>
  <c r="J206" i="3"/>
  <c r="BK199" i="3"/>
  <c r="J189" i="3"/>
  <c r="BK185" i="3"/>
  <c r="BK153" i="3"/>
  <c r="J154" i="2"/>
  <c r="BK141" i="2"/>
  <c r="BK140" i="8"/>
  <c r="J967" i="3"/>
  <c r="J958" i="3"/>
  <c r="J953" i="3"/>
  <c r="J950" i="3"/>
  <c r="BK944" i="3"/>
  <c r="J940" i="3"/>
  <c r="BK937" i="3"/>
  <c r="P121" i="2" l="1"/>
  <c r="BK309" i="3"/>
  <c r="J309" i="3"/>
  <c r="J103" i="3" s="1"/>
  <c r="BK669" i="3"/>
  <c r="R716" i="3"/>
  <c r="P841" i="3"/>
  <c r="P930" i="3"/>
  <c r="P1172" i="3"/>
  <c r="R1270" i="3"/>
  <c r="T118" i="5"/>
  <c r="T117" i="5"/>
  <c r="P149" i="6"/>
  <c r="T180" i="6"/>
  <c r="BK121" i="2"/>
  <c r="J121" i="2" s="1"/>
  <c r="J98" i="2" s="1"/>
  <c r="R424" i="3"/>
  <c r="T669" i="3"/>
  <c r="BK847" i="3"/>
  <c r="J847" i="3" s="1"/>
  <c r="J112" i="3" s="1"/>
  <c r="T930" i="3"/>
  <c r="P1226" i="3"/>
  <c r="P122" i="4"/>
  <c r="P121" i="4"/>
  <c r="AU98" i="1" s="1"/>
  <c r="P424" i="3"/>
  <c r="BK930" i="3"/>
  <c r="J930" i="3" s="1"/>
  <c r="J115" i="3" s="1"/>
  <c r="BK1172" i="3"/>
  <c r="J1172" i="3" s="1"/>
  <c r="J117" i="3" s="1"/>
  <c r="P118" i="5"/>
  <c r="P117" i="5"/>
  <c r="AU99" i="1" s="1"/>
  <c r="T146" i="2"/>
  <c r="R194" i="3"/>
  <c r="R262" i="3"/>
  <c r="R617" i="3"/>
  <c r="R1022" i="3"/>
  <c r="BK1226" i="3"/>
  <c r="J1226" i="3" s="1"/>
  <c r="J118" i="3" s="1"/>
  <c r="T123" i="8"/>
  <c r="T122" i="8" s="1"/>
  <c r="T121" i="8" s="1"/>
  <c r="R121" i="2"/>
  <c r="BK144" i="3"/>
  <c r="J144" i="3" s="1"/>
  <c r="J100" i="3" s="1"/>
  <c r="T424" i="3"/>
  <c r="T716" i="3"/>
  <c r="BK841" i="3"/>
  <c r="J841" i="3"/>
  <c r="J111" i="3" s="1"/>
  <c r="P1022" i="3"/>
  <c r="BK1270" i="3"/>
  <c r="J1270" i="3"/>
  <c r="J119" i="3" s="1"/>
  <c r="R122" i="4"/>
  <c r="R121" i="4"/>
  <c r="BK118" i="5"/>
  <c r="J118" i="5" s="1"/>
  <c r="J97" i="5" s="1"/>
  <c r="BK149" i="6"/>
  <c r="J149" i="6"/>
  <c r="J99" i="6" s="1"/>
  <c r="P180" i="6"/>
  <c r="P123" i="6" s="1"/>
  <c r="P122" i="6" s="1"/>
  <c r="AU100" i="1" s="1"/>
  <c r="R121" i="7"/>
  <c r="R120" i="7" s="1"/>
  <c r="R119" i="7" s="1"/>
  <c r="BK123" i="8"/>
  <c r="J123" i="8" s="1"/>
  <c r="J98" i="8" s="1"/>
  <c r="P123" i="8"/>
  <c r="P122" i="8"/>
  <c r="P121" i="8" s="1"/>
  <c r="AU102" i="1" s="1"/>
  <c r="P146" i="2"/>
  <c r="P194" i="3"/>
  <c r="BK262" i="3"/>
  <c r="J262" i="3"/>
  <c r="J102" i="3" s="1"/>
  <c r="P617" i="3"/>
  <c r="BK716" i="3"/>
  <c r="J716" i="3"/>
  <c r="J109" i="3" s="1"/>
  <c r="T847" i="3"/>
  <c r="P889" i="3"/>
  <c r="BK124" i="6"/>
  <c r="R124" i="6"/>
  <c r="BK180" i="6"/>
  <c r="J180" i="6"/>
  <c r="J100" i="6"/>
  <c r="BK187" i="6"/>
  <c r="J187" i="6"/>
  <c r="J101" i="6" s="1"/>
  <c r="BK121" i="7"/>
  <c r="J121" i="7"/>
  <c r="J98" i="7"/>
  <c r="T194" i="3"/>
  <c r="T262" i="3"/>
  <c r="BK617" i="3"/>
  <c r="J617" i="3"/>
  <c r="J105" i="3" s="1"/>
  <c r="P716" i="3"/>
  <c r="P847" i="3"/>
  <c r="P878" i="3"/>
  <c r="R878" i="3"/>
  <c r="T121" i="2"/>
  <c r="T120" i="2" s="1"/>
  <c r="T119" i="2" s="1"/>
  <c r="T144" i="3"/>
  <c r="T309" i="3"/>
  <c r="T783" i="3"/>
  <c r="R841" i="3"/>
  <c r="BK878" i="3"/>
  <c r="J878" i="3"/>
  <c r="J113" i="3" s="1"/>
  <c r="T878" i="3"/>
  <c r="T889" i="3"/>
  <c r="R1172" i="3"/>
  <c r="P1270" i="3"/>
  <c r="T122" i="4"/>
  <c r="T121" i="4" s="1"/>
  <c r="T149" i="6"/>
  <c r="P187" i="6"/>
  <c r="T121" i="7"/>
  <c r="T120" i="7" s="1"/>
  <c r="T119" i="7" s="1"/>
  <c r="BK424" i="3"/>
  <c r="J424" i="3"/>
  <c r="J104" i="3" s="1"/>
  <c r="R783" i="3"/>
  <c r="T841" i="3"/>
  <c r="BK889" i="3"/>
  <c r="J889" i="3" s="1"/>
  <c r="J114" i="3" s="1"/>
  <c r="R889" i="3"/>
  <c r="T1172" i="3"/>
  <c r="P124" i="6"/>
  <c r="T187" i="6"/>
  <c r="P144" i="3"/>
  <c r="P309" i="3"/>
  <c r="P669" i="3"/>
  <c r="BK783" i="3"/>
  <c r="J783" i="3"/>
  <c r="J110" i="3" s="1"/>
  <c r="BK1022" i="3"/>
  <c r="J1022" i="3" s="1"/>
  <c r="J116" i="3" s="1"/>
  <c r="T1226" i="3"/>
  <c r="BK122" i="4"/>
  <c r="J122" i="4" s="1"/>
  <c r="J99" i="4" s="1"/>
  <c r="R146" i="2"/>
  <c r="R144" i="3"/>
  <c r="R309" i="3"/>
  <c r="P783" i="3"/>
  <c r="T1022" i="3"/>
  <c r="T1270" i="3"/>
  <c r="R118" i="5"/>
  <c r="R117" i="5"/>
  <c r="T124" i="6"/>
  <c r="T123" i="6" s="1"/>
  <c r="T122" i="6" s="1"/>
  <c r="R180" i="6"/>
  <c r="P121" i="7"/>
  <c r="P120" i="7"/>
  <c r="P119" i="7"/>
  <c r="AU101" i="1"/>
  <c r="BK146" i="2"/>
  <c r="J146" i="2" s="1"/>
  <c r="J99" i="2" s="1"/>
  <c r="BK194" i="3"/>
  <c r="J194" i="3" s="1"/>
  <c r="J101" i="3" s="1"/>
  <c r="P262" i="3"/>
  <c r="T617" i="3"/>
  <c r="R669" i="3"/>
  <c r="R847" i="3"/>
  <c r="R930" i="3"/>
  <c r="R1226" i="3"/>
  <c r="R149" i="6"/>
  <c r="R187" i="6"/>
  <c r="R123" i="8"/>
  <c r="R122" i="8" s="1"/>
  <c r="R121" i="8" s="1"/>
  <c r="BE931" i="3"/>
  <c r="BE934" i="3"/>
  <c r="BE961" i="3"/>
  <c r="F91" i="2"/>
  <c r="F116" i="2"/>
  <c r="BE195" i="3"/>
  <c r="BE223" i="3"/>
  <c r="BE316" i="3"/>
  <c r="BE328" i="3"/>
  <c r="BE386" i="3"/>
  <c r="BE437" i="3"/>
  <c r="BE562" i="3"/>
  <c r="BE604" i="3"/>
  <c r="BE608" i="3"/>
  <c r="BE640" i="3"/>
  <c r="BE686" i="3"/>
  <c r="BE689" i="3"/>
  <c r="BE738" i="3"/>
  <c r="BE773" i="3"/>
  <c r="BE776" i="3"/>
  <c r="BE781" i="3"/>
  <c r="BE788" i="3"/>
  <c r="BE807" i="3"/>
  <c r="BE871" i="3"/>
  <c r="BE890" i="3"/>
  <c r="J93" i="4"/>
  <c r="F91" i="5"/>
  <c r="J111" i="5"/>
  <c r="F119" i="6"/>
  <c r="BE157" i="6"/>
  <c r="J89" i="7"/>
  <c r="BE135" i="7"/>
  <c r="J92" i="2"/>
  <c r="BF149" i="2"/>
  <c r="E85" i="3"/>
  <c r="F94" i="3"/>
  <c r="J139" i="3"/>
  <c r="BE174" i="3"/>
  <c r="BE179" i="3"/>
  <c r="BE383" i="3"/>
  <c r="BE403" i="3"/>
  <c r="BE559" i="3"/>
  <c r="BE575" i="3"/>
  <c r="BE633" i="3"/>
  <c r="BE637" i="3"/>
  <c r="BE653" i="3"/>
  <c r="BE704" i="3"/>
  <c r="BE784" i="3"/>
  <c r="BE970" i="3"/>
  <c r="BE982" i="3"/>
  <c r="BE1013" i="3"/>
  <c r="J94" i="4"/>
  <c r="BE895" i="3"/>
  <c r="BE898" i="3"/>
  <c r="BE907" i="3"/>
  <c r="BE944" i="3"/>
  <c r="BE955" i="3"/>
  <c r="BE958" i="3"/>
  <c r="BE1006" i="3"/>
  <c r="BE1026" i="3"/>
  <c r="BE1029" i="3"/>
  <c r="BE1060" i="3"/>
  <c r="BE1159" i="3"/>
  <c r="J91" i="5"/>
  <c r="BF119" i="5"/>
  <c r="BF121" i="5"/>
  <c r="BF123" i="5"/>
  <c r="E85" i="6"/>
  <c r="F118" i="6"/>
  <c r="BE130" i="6"/>
  <c r="BE166" i="6"/>
  <c r="BF129" i="8"/>
  <c r="BF140" i="8"/>
  <c r="BK136" i="8"/>
  <c r="J136" i="8" s="1"/>
  <c r="J100" i="8" s="1"/>
  <c r="J93" i="3"/>
  <c r="BE145" i="3"/>
  <c r="BE149" i="3"/>
  <c r="BE185" i="3"/>
  <c r="BE203" i="3"/>
  <c r="BE219" i="3"/>
  <c r="BE237" i="3"/>
  <c r="BE252" i="3"/>
  <c r="BE293" i="3"/>
  <c r="BE296" i="3"/>
  <c r="BE349" i="3"/>
  <c r="BE363" i="3"/>
  <c r="BE410" i="3"/>
  <c r="BE414" i="3"/>
  <c r="BE566" i="3"/>
  <c r="BE588" i="3"/>
  <c r="BE630" i="3"/>
  <c r="BE660" i="3"/>
  <c r="BE700" i="3"/>
  <c r="BE749" i="3"/>
  <c r="BE839" i="3"/>
  <c r="BE887" i="3"/>
  <c r="BE991" i="3"/>
  <c r="BE1008" i="3"/>
  <c r="BE1010" i="3"/>
  <c r="BE1100" i="3"/>
  <c r="J91" i="4"/>
  <c r="E109" i="4"/>
  <c r="F117" i="4"/>
  <c r="BF123" i="4"/>
  <c r="J92" i="6"/>
  <c r="J118" i="6"/>
  <c r="BE140" i="6"/>
  <c r="BE150" i="6"/>
  <c r="BE160" i="6"/>
  <c r="BE163" i="6"/>
  <c r="BE169" i="6"/>
  <c r="E85" i="2"/>
  <c r="BF141" i="2"/>
  <c r="BE153" i="3"/>
  <c r="BE230" i="3"/>
  <c r="BE289" i="3"/>
  <c r="BE325" i="3"/>
  <c r="BE431" i="3"/>
  <c r="BE645" i="3"/>
  <c r="BE697" i="3"/>
  <c r="BE753" i="3"/>
  <c r="BE761" i="3"/>
  <c r="BE768" i="3"/>
  <c r="BE824" i="3"/>
  <c r="BE842" i="3"/>
  <c r="BE848" i="3"/>
  <c r="BE855" i="3"/>
  <c r="BE882" i="3"/>
  <c r="BE964" i="3"/>
  <c r="BF125" i="2"/>
  <c r="BF152" i="2"/>
  <c r="BF154" i="2"/>
  <c r="F93" i="3"/>
  <c r="J136" i="3"/>
  <c r="BE157" i="3"/>
  <c r="BE161" i="3"/>
  <c r="BE164" i="3"/>
  <c r="BE168" i="3"/>
  <c r="BE199" i="3"/>
  <c r="BE206" i="3"/>
  <c r="BE215" i="3"/>
  <c r="BE274" i="3"/>
  <c r="BE305" i="3"/>
  <c r="BE307" i="3"/>
  <c r="BE418" i="3"/>
  <c r="BE441" i="3"/>
  <c r="BE572" i="3"/>
  <c r="BE656" i="3"/>
  <c r="BE658" i="3"/>
  <c r="BE682" i="3"/>
  <c r="BE791" i="3"/>
  <c r="BE865" i="3"/>
  <c r="BE910" i="3"/>
  <c r="BE928" i="3"/>
  <c r="BE997" i="3"/>
  <c r="BE1120" i="3"/>
  <c r="BE1170" i="3"/>
  <c r="BE1185" i="3"/>
  <c r="BE1204" i="3"/>
  <c r="BE1224" i="3"/>
  <c r="BE1230" i="3"/>
  <c r="BE1258" i="3"/>
  <c r="BE1261" i="3"/>
  <c r="BE1271" i="3"/>
  <c r="BE1277" i="3"/>
  <c r="BE1282" i="3"/>
  <c r="BE1285" i="3"/>
  <c r="BE1303" i="3"/>
  <c r="F94" i="4"/>
  <c r="BF127" i="4"/>
  <c r="E85" i="5"/>
  <c r="BE134" i="6"/>
  <c r="BE181" i="6"/>
  <c r="BE184" i="6"/>
  <c r="BE198" i="6"/>
  <c r="BE200" i="6"/>
  <c r="E85" i="7"/>
  <c r="J92" i="7"/>
  <c r="J115" i="7"/>
  <c r="BF134" i="8"/>
  <c r="BF137" i="8"/>
  <c r="BE242" i="3"/>
  <c r="BE245" i="3"/>
  <c r="BE425" i="3"/>
  <c r="BE448" i="3"/>
  <c r="BE475" i="3"/>
  <c r="BE550" i="3"/>
  <c r="BE584" i="3"/>
  <c r="BE596" i="3"/>
  <c r="BE612" i="3"/>
  <c r="BE618" i="3"/>
  <c r="BE666" i="3"/>
  <c r="BE670" i="3"/>
  <c r="BE678" i="3"/>
  <c r="BE708" i="3"/>
  <c r="BE811" i="3"/>
  <c r="BE832" i="3"/>
  <c r="BE836" i="3"/>
  <c r="BE845" i="3"/>
  <c r="BE868" i="3"/>
  <c r="BE915" i="3"/>
  <c r="BE922" i="3"/>
  <c r="BE940" i="3"/>
  <c r="BE950" i="3"/>
  <c r="BE1018" i="3"/>
  <c r="BE1037" i="3"/>
  <c r="BE1041" i="3"/>
  <c r="BE188" i="6"/>
  <c r="BE196" i="6"/>
  <c r="BE138" i="7"/>
  <c r="BK137" i="7"/>
  <c r="J137" i="7" s="1"/>
  <c r="J99" i="7" s="1"/>
  <c r="E85" i="8"/>
  <c r="J89" i="8"/>
  <c r="F91" i="8"/>
  <c r="J91" i="8"/>
  <c r="F92" i="8"/>
  <c r="J92" i="8"/>
  <c r="BK139" i="8"/>
  <c r="J139" i="8"/>
  <c r="J101" i="8"/>
  <c r="J89" i="2"/>
  <c r="BF135" i="2"/>
  <c r="BE256" i="3"/>
  <c r="BE263" i="3"/>
  <c r="BE280" i="3"/>
  <c r="BE356" i="3"/>
  <c r="BE369" i="3"/>
  <c r="BE395" i="3"/>
  <c r="BE557" i="3"/>
  <c r="BE581" i="3"/>
  <c r="BE592" i="3"/>
  <c r="BE650" i="3"/>
  <c r="BE729" i="3"/>
  <c r="BE732" i="3"/>
  <c r="BE746" i="3"/>
  <c r="BE758" i="3"/>
  <c r="BE799" i="3"/>
  <c r="BE1023" i="3"/>
  <c r="BE1154" i="3"/>
  <c r="BE1162" i="3"/>
  <c r="BE126" i="7"/>
  <c r="J91" i="2"/>
  <c r="BF122" i="2"/>
  <c r="BF129" i="2"/>
  <c r="BE189" i="3"/>
  <c r="BE226" i="3"/>
  <c r="BE342" i="3"/>
  <c r="BE376" i="3"/>
  <c r="BE741" i="3"/>
  <c r="BE874" i="3"/>
  <c r="BE876" i="3"/>
  <c r="BE879" i="3"/>
  <c r="BE904" i="3"/>
  <c r="BE953" i="3"/>
  <c r="BE967" i="3"/>
  <c r="BE979" i="3"/>
  <c r="BE1000" i="3"/>
  <c r="BE1146" i="3"/>
  <c r="BE1173" i="3"/>
  <c r="BE1252" i="3"/>
  <c r="BE1274" i="3"/>
  <c r="BE1288" i="3"/>
  <c r="BK665" i="3"/>
  <c r="J665" i="3" s="1"/>
  <c r="J106" i="3" s="1"/>
  <c r="BF129" i="4"/>
  <c r="F92" i="5"/>
  <c r="J116" i="6"/>
  <c r="BE172" i="6"/>
  <c r="F92" i="7"/>
  <c r="BE132" i="7"/>
  <c r="BE421" i="3"/>
  <c r="BE479" i="3"/>
  <c r="BE532" i="3"/>
  <c r="BE543" i="3"/>
  <c r="BE569" i="3"/>
  <c r="BE720" i="3"/>
  <c r="BE735" i="3"/>
  <c r="BE820" i="3"/>
  <c r="BE947" i="3"/>
  <c r="BE973" i="3"/>
  <c r="BE1033" i="3"/>
  <c r="F91" i="7"/>
  <c r="BE122" i="7"/>
  <c r="BE828" i="3"/>
  <c r="BE976" i="3"/>
  <c r="BE988" i="3"/>
  <c r="BE994" i="3"/>
  <c r="BE1016" i="3"/>
  <c r="BE1020" i="3"/>
  <c r="BE1067" i="3"/>
  <c r="BE1105" i="3"/>
  <c r="BE1108" i="3"/>
  <c r="BE1149" i="3"/>
  <c r="BE1167" i="3"/>
  <c r="BE1176" i="3"/>
  <c r="BE1255" i="3"/>
  <c r="BE1263" i="3"/>
  <c r="BE1291" i="3"/>
  <c r="BE1298" i="3"/>
  <c r="BK1302" i="3"/>
  <c r="J1302" i="3" s="1"/>
  <c r="J120" i="3" s="1"/>
  <c r="J92" i="5"/>
  <c r="BF125" i="5"/>
  <c r="BK133" i="8"/>
  <c r="J133" i="8"/>
  <c r="J99" i="8" s="1"/>
  <c r="BF144" i="2"/>
  <c r="BE210" i="3"/>
  <c r="BE248" i="3"/>
  <c r="BE286" i="3"/>
  <c r="BE300" i="3"/>
  <c r="BE335" i="3"/>
  <c r="BE359" i="3"/>
  <c r="BE390" i="3"/>
  <c r="BE400" i="3"/>
  <c r="BE406" i="3"/>
  <c r="BE537" i="3"/>
  <c r="BE627" i="3"/>
  <c r="BE711" i="3"/>
  <c r="BE714" i="3"/>
  <c r="BE717" i="3"/>
  <c r="BE795" i="3"/>
  <c r="BE803" i="3"/>
  <c r="BE901" i="3"/>
  <c r="BE919" i="3"/>
  <c r="BE925" i="3"/>
  <c r="BE937" i="3"/>
  <c r="BE1003" i="3"/>
  <c r="BE1179" i="3"/>
  <c r="BE1182" i="3"/>
  <c r="BE1201" i="3"/>
  <c r="BE1221" i="3"/>
  <c r="BE1227" i="3"/>
  <c r="BE1239" i="3"/>
  <c r="BE1268" i="3"/>
  <c r="BF125" i="4"/>
  <c r="BF127" i="5"/>
  <c r="BE125" i="6"/>
  <c r="BE143" i="6"/>
  <c r="BE154" i="6"/>
  <c r="BE176" i="6"/>
  <c r="BE193" i="6"/>
  <c r="BK202" i="6"/>
  <c r="J202" i="6"/>
  <c r="J102" i="6"/>
  <c r="BF147" i="2"/>
  <c r="BE171" i="3"/>
  <c r="BE259" i="3"/>
  <c r="BE268" i="3"/>
  <c r="BE310" i="3"/>
  <c r="BE338" i="3"/>
  <c r="BE366" i="3"/>
  <c r="BE428" i="3"/>
  <c r="BE434" i="3"/>
  <c r="BE553" i="3"/>
  <c r="BE601" i="3"/>
  <c r="BE623" i="3"/>
  <c r="BE674" i="3"/>
  <c r="BE693" i="3"/>
  <c r="BE723" i="3"/>
  <c r="BE726" i="3"/>
  <c r="BE765" i="3"/>
  <c r="BE985" i="3"/>
  <c r="BE1045" i="3"/>
  <c r="BE1064" i="3"/>
  <c r="BE1070" i="3"/>
  <c r="BE1133" i="3"/>
  <c r="BE137" i="6"/>
  <c r="BE203" i="6"/>
  <c r="BE129" i="7"/>
  <c r="BF124" i="8"/>
  <c r="BF127" i="8"/>
  <c r="BF131" i="8"/>
  <c r="F35" i="5"/>
  <c r="BB99" i="1"/>
  <c r="F33" i="2"/>
  <c r="AZ95" i="1"/>
  <c r="F35" i="4"/>
  <c r="AZ98" i="1" s="1"/>
  <c r="F37" i="8"/>
  <c r="BD102" i="1"/>
  <c r="F34" i="7"/>
  <c r="BA101" i="1"/>
  <c r="F39" i="3"/>
  <c r="BD97" i="1"/>
  <c r="F34" i="6"/>
  <c r="BA100" i="1"/>
  <c r="F33" i="8"/>
  <c r="AZ102" i="1"/>
  <c r="F36" i="3"/>
  <c r="BA97" i="1"/>
  <c r="F33" i="5"/>
  <c r="AZ99" i="1" s="1"/>
  <c r="F37" i="3"/>
  <c r="BB97" i="1"/>
  <c r="F35" i="8"/>
  <c r="BB102" i="1"/>
  <c r="J34" i="7"/>
  <c r="AW101" i="1"/>
  <c r="F37" i="2"/>
  <c r="BD95" i="1"/>
  <c r="F38" i="3"/>
  <c r="BC97" i="1"/>
  <c r="J34" i="6"/>
  <c r="AW100" i="1"/>
  <c r="F38" i="4"/>
  <c r="BC98" i="1" s="1"/>
  <c r="J35" i="4"/>
  <c r="AV98" i="1"/>
  <c r="F36" i="2"/>
  <c r="BC95" i="1"/>
  <c r="F37" i="5"/>
  <c r="BD99" i="1" s="1"/>
  <c r="F35" i="6"/>
  <c r="BB100" i="1"/>
  <c r="F37" i="7"/>
  <c r="BD101" i="1"/>
  <c r="J36" i="3"/>
  <c r="AW97" i="1"/>
  <c r="AS94" i="1"/>
  <c r="F37" i="6"/>
  <c r="BD100" i="1"/>
  <c r="J33" i="2"/>
  <c r="AV95" i="1"/>
  <c r="J33" i="8"/>
  <c r="AV102" i="1" s="1"/>
  <c r="F36" i="8"/>
  <c r="BC102" i="1" s="1"/>
  <c r="F35" i="2"/>
  <c r="BB95" i="1" s="1"/>
  <c r="F39" i="4"/>
  <c r="BD98" i="1" s="1"/>
  <c r="F36" i="5"/>
  <c r="BC99" i="1" s="1"/>
  <c r="F36" i="6"/>
  <c r="BC100" i="1"/>
  <c r="F36" i="7"/>
  <c r="BC101" i="1"/>
  <c r="F37" i="4"/>
  <c r="BB98" i="1" s="1"/>
  <c r="F35" i="7"/>
  <c r="BB101" i="1" s="1"/>
  <c r="J33" i="5"/>
  <c r="AV99" i="1"/>
  <c r="R143" i="3" l="1"/>
  <c r="P143" i="3"/>
  <c r="R668" i="3"/>
  <c r="T143" i="3"/>
  <c r="P668" i="3"/>
  <c r="R123" i="6"/>
  <c r="R122" i="6"/>
  <c r="T668" i="3"/>
  <c r="BK123" i="6"/>
  <c r="J123" i="6" s="1"/>
  <c r="J97" i="6" s="1"/>
  <c r="R120" i="2"/>
  <c r="R119" i="2" s="1"/>
  <c r="BK668" i="3"/>
  <c r="J668" i="3" s="1"/>
  <c r="J107" i="3" s="1"/>
  <c r="P120" i="2"/>
  <c r="P119" i="2"/>
  <c r="AU95" i="1"/>
  <c r="BK143" i="3"/>
  <c r="BK121" i="4"/>
  <c r="J121" i="4"/>
  <c r="BK120" i="2"/>
  <c r="BK119" i="2"/>
  <c r="J119" i="2" s="1"/>
  <c r="J96" i="2" s="1"/>
  <c r="BK120" i="7"/>
  <c r="J120" i="7"/>
  <c r="J97" i="7"/>
  <c r="BK122" i="8"/>
  <c r="J122" i="8"/>
  <c r="J97" i="8"/>
  <c r="J124" i="6"/>
  <c r="J98" i="6"/>
  <c r="J669" i="3"/>
  <c r="J108" i="3"/>
  <c r="BK117" i="5"/>
  <c r="J117" i="5"/>
  <c r="J30" i="5" s="1"/>
  <c r="AG99" i="1" s="1"/>
  <c r="J32" i="4"/>
  <c r="AG98" i="1"/>
  <c r="J36" i="4"/>
  <c r="AW98" i="1"/>
  <c r="AT98" i="1"/>
  <c r="BD96" i="1"/>
  <c r="F35" i="3"/>
  <c r="AZ97" i="1" s="1"/>
  <c r="AZ96" i="1" s="1"/>
  <c r="AV96" i="1" s="1"/>
  <c r="J34" i="5"/>
  <c r="AW99" i="1" s="1"/>
  <c r="AT99" i="1" s="1"/>
  <c r="BC96" i="1"/>
  <c r="AY96" i="1" s="1"/>
  <c r="BB96" i="1"/>
  <c r="AX96" i="1" s="1"/>
  <c r="F34" i="5"/>
  <c r="BA99" i="1"/>
  <c r="J33" i="6"/>
  <c r="AV100" i="1" s="1"/>
  <c r="AT100" i="1" s="1"/>
  <c r="J34" i="2"/>
  <c r="AW95" i="1"/>
  <c r="AT95" i="1"/>
  <c r="F34" i="2"/>
  <c r="BA95" i="1" s="1"/>
  <c r="F36" i="4"/>
  <c r="BA98" i="1"/>
  <c r="BA96" i="1"/>
  <c r="AW96" i="1"/>
  <c r="J33" i="7"/>
  <c r="AV101" i="1" s="1"/>
  <c r="AT101" i="1" s="1"/>
  <c r="J35" i="3"/>
  <c r="AV97" i="1" s="1"/>
  <c r="AT97" i="1" s="1"/>
  <c r="F33" i="7"/>
  <c r="AZ101" i="1" s="1"/>
  <c r="J34" i="8"/>
  <c r="AW102" i="1" s="1"/>
  <c r="AT102" i="1" s="1"/>
  <c r="F34" i="8"/>
  <c r="BA102" i="1"/>
  <c r="F33" i="6"/>
  <c r="AZ100" i="1" s="1"/>
  <c r="BK142" i="3" l="1"/>
  <c r="J142" i="3" s="1"/>
  <c r="J32" i="3" s="1"/>
  <c r="AG97" i="1" s="1"/>
  <c r="T142" i="3"/>
  <c r="P142" i="3"/>
  <c r="AU97" i="1" s="1"/>
  <c r="AU96" i="1" s="1"/>
  <c r="R142" i="3"/>
  <c r="J39" i="5"/>
  <c r="J41" i="4"/>
  <c r="J41" i="3"/>
  <c r="J96" i="5"/>
  <c r="J98" i="3"/>
  <c r="J143" i="3"/>
  <c r="J99" i="3"/>
  <c r="J120" i="2"/>
  <c r="J97" i="2" s="1"/>
  <c r="BK122" i="6"/>
  <c r="J122" i="6"/>
  <c r="BK121" i="8"/>
  <c r="J121" i="8"/>
  <c r="J96" i="8"/>
  <c r="BK119" i="7"/>
  <c r="J119" i="7"/>
  <c r="J96" i="7"/>
  <c r="J98" i="4"/>
  <c r="AZ94" i="1"/>
  <c r="AV94" i="1"/>
  <c r="AK29" i="1"/>
  <c r="BD94" i="1"/>
  <c r="W33" i="1"/>
  <c r="BC94" i="1"/>
  <c r="W32" i="1"/>
  <c r="BB94" i="1"/>
  <c r="AX94" i="1"/>
  <c r="AN98" i="1"/>
  <c r="AN99" i="1"/>
  <c r="AN97" i="1"/>
  <c r="BA94" i="1"/>
  <c r="AW94" i="1"/>
  <c r="AK30" i="1"/>
  <c r="AG96" i="1"/>
  <c r="AT96" i="1"/>
  <c r="J30" i="6"/>
  <c r="AG100" i="1" s="1"/>
  <c r="AN100" i="1" s="1"/>
  <c r="J30" i="2"/>
  <c r="AG95" i="1"/>
  <c r="AN95" i="1"/>
  <c r="J39" i="2" l="1"/>
  <c r="J96" i="6"/>
  <c r="J39" i="6"/>
  <c r="AN96" i="1"/>
  <c r="AU94" i="1"/>
  <c r="W30" i="1"/>
  <c r="AY94" i="1"/>
  <c r="W29" i="1"/>
  <c r="J30" i="7"/>
  <c r="AG101" i="1" s="1"/>
  <c r="AN101" i="1" s="1"/>
  <c r="W31" i="1"/>
  <c r="AT94" i="1"/>
  <c r="J30" i="8"/>
  <c r="AG102" i="1" s="1"/>
  <c r="AN102" i="1" s="1"/>
  <c r="J39" i="8" l="1"/>
  <c r="J39" i="7"/>
  <c r="AG94" i="1"/>
  <c r="AN94" i="1" s="1"/>
  <c r="AK26" i="1" l="1"/>
  <c r="AK35" i="1"/>
</calcChain>
</file>

<file path=xl/sharedStrings.xml><?xml version="1.0" encoding="utf-8"?>
<sst xmlns="http://schemas.openxmlformats.org/spreadsheetml/2006/main" count="15338" uniqueCount="2102">
  <si>
    <t>Export Komplet</t>
  </si>
  <si>
    <t/>
  </si>
  <si>
    <t>2.0</t>
  </si>
  <si>
    <t>False</t>
  </si>
  <si>
    <t>{8412d331-9277-4a37-a997-3f24462d4718}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</si>
  <si>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</si>
  <si>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</si>
  <si>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</si>
  <si>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</si>
  <si>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</si>
  <si>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</si>
  <si>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</si>
  <si>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</si>
  <si>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</si>
  <si>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17028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</si>
  <si>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</si>
  <si>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</si>
  <si>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Multifunkční objekt - VH Agroprodukt</t>
  </si>
  <si>
    <t>KSO:</t>
  </si>
  <si>
    <t>CC-CZ:</t>
  </si>
  <si>
    <t>Místo:</t>
  </si>
  <si>
    <t xml:space="preserve"> </t>
  </si>
  <si>
    <t>Datum:</t>
  </si>
  <si>
    <t>28. 1. 2026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</si>
  <si>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</si>
  <si>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</si>
  <si>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</si>
  <si>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</si>
  <si>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</si>
  <si>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</si>
  <si>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</si>
  <si>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</si>
  <si>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</si>
  <si>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</si>
  <si>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</si>
  <si>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</si>
  <si>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</si>
  <si>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</si>
  <si>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</si>
  <si>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</si>
  <si>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</si>
  <si>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</si>
  <si>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</si>
  <si>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</si>
  <si>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</si>
  <si>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</si>
  <si>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</si>
  <si>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</si>
  <si>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</si>
  <si>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</si>
  <si>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</si>
  <si>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</si>
  <si>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</si>
  <si>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</si>
  <si>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</si>
  <si>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</si>
  <si>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</si>
  <si>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</si>
  <si>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</si>
  <si>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</si>
  <si>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</si>
  <si>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</si>
  <si>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</si>
  <si>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</si>
  <si>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</si>
  <si>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</si>
  <si>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</si>
  <si>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</si>
  <si>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</si>
  <si>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</si>
  <si>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</si>
  <si>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</si>
  <si>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</si>
  <si>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</si>
  <si>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</si>
  <si>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</si>
  <si>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</si>
  <si>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</si>
  <si>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Dem</t>
  </si>
  <si>
    <t>Bourací práce</t>
  </si>
  <si>
    <t>STA</t>
  </si>
  <si>
    <t>1</t>
  </si>
  <si>
    <t>{c47f13b0-272e-4e02-8ed8-907b230f1374}</t>
  </si>
  <si>
    <t>SO01</t>
  </si>
  <si>
    <t>Multifunkční objekt</t>
  </si>
  <si>
    <t>{82f356c0-3ff8-4821-9544-00ead0a66684}</t>
  </si>
  <si>
    <t>2</t>
  </si>
  <si>
    <t>D.1.1</t>
  </si>
  <si>
    <t>ASŘ</t>
  </si>
  <si>
    <t>Soupis</t>
  </si>
  <si>
    <t>{066076ad-11be-484f-820c-13c949093ed0}</t>
  </si>
  <si>
    <t>TZB</t>
  </si>
  <si>
    <t>Technologické zařízení budov</t>
  </si>
  <si>
    <t>{086a7e3a-c627-4ca4-b950-fe56dba21f4e}</t>
  </si>
  <si>
    <t>TI</t>
  </si>
  <si>
    <t>Technická infrastruktura</t>
  </si>
  <si>
    <t>{e3babc4a-ac08-49e6-aaba-054ac1e3f999}</t>
  </si>
  <si>
    <t>IO</t>
  </si>
  <si>
    <t>Komunikace a zpevněné plochy</t>
  </si>
  <si>
    <t>{ba663676-a514-4739-a4cb-95ae153f492f}</t>
  </si>
  <si>
    <t>SU</t>
  </si>
  <si>
    <t>Sadové úpravy</t>
  </si>
  <si>
    <t>{0d2bef11-c6e5-44eb-bb52-3c704750fed5}</t>
  </si>
  <si>
    <t>VRN</t>
  </si>
  <si>
    <t>Vedlejší rozpočtové náklady</t>
  </si>
  <si>
    <t>{41405d6b-83d0-4495-b235-5b5c8342e6f5}</t>
  </si>
  <si>
    <t>KRYCÍ LIST SOUPISU PRACÍ</t>
  </si>
  <si>
    <t>Objekt:</t>
  </si>
  <si>
    <t>Dem - Bourací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</si>
  <si>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</si>
  <si>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</si>
  <si>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</si>
  <si>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</si>
  <si>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</si>
  <si>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</si>
  <si>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</si>
  <si>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</si>
  <si>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</si>
  <si>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</si>
  <si>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</si>
  <si>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</si>
  <si>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</si>
  <si>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</si>
  <si>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</si>
  <si>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</si>
  <si>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</si>
  <si>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</si>
  <si>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</si>
  <si>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</si>
  <si>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</si>
  <si>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</si>
  <si>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</si>
  <si>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</si>
  <si>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</si>
  <si>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</si>
  <si>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</si>
  <si>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981011412</t>
  </si>
  <si>
    <t>Demolice budov zděných na MC nebo z betonu podíl konstrukcí přes 10 do 15 % postupným rozebíráním</t>
  </si>
  <si>
    <t>m3</t>
  </si>
  <si>
    <t>CS ÚRS 2026 01</t>
  </si>
  <si>
    <t>4</t>
  </si>
  <si>
    <t>381136891</t>
  </si>
  <si>
    <t>PP</t>
  </si>
  <si>
    <t>Demolice budov postupným rozebíráním z cihel, kamene, tvárnic na maltu cementovou nebo z betonu prostého s podílem konstrukcí přes 10 do 15 %</t>
  </si>
  <si>
    <t>VV</t>
  </si>
  <si>
    <t>"garáž" 270</t>
  </si>
  <si>
    <t>981011413</t>
  </si>
  <si>
    <t>Demolice budov zděných na MC nebo z betonu podíl konstrukcí přes 15 do 20 % postupným rozebíráním</t>
  </si>
  <si>
    <t>-1265760989</t>
  </si>
  <si>
    <t>Demolice budov postupným rozebíráním z cihel, kamene, tvárnic na maltu cementovou nebo z betonu prostého s podílem konstrukcí přes 15 do 20 %</t>
  </si>
  <si>
    <t>"RD" 1212</t>
  </si>
  <si>
    <t>Součet</t>
  </si>
  <si>
    <t>3</t>
  </si>
  <si>
    <t>961044111</t>
  </si>
  <si>
    <t>Bourání základů z betonu prostého</t>
  </si>
  <si>
    <t>774911150</t>
  </si>
  <si>
    <t>"RD" 131*0,2+0,6*0,8*72</t>
  </si>
  <si>
    <t>"garáž" 60*0,2+0,6*0,8*36</t>
  </si>
  <si>
    <t>90,04*0,5 'Přepočtené koeficientem množství</t>
  </si>
  <si>
    <t>961055111</t>
  </si>
  <si>
    <t>Bourání základů ze ŽB</t>
  </si>
  <si>
    <t>1007273506</t>
  </si>
  <si>
    <t>Bourání základů z betonu železového</t>
  </si>
  <si>
    <t>5</t>
  </si>
  <si>
    <t>R0901</t>
  </si>
  <si>
    <t>Demolice oplocení vč. likvidace</t>
  </si>
  <si>
    <t>m2</t>
  </si>
  <si>
    <t>-1076460119</t>
  </si>
  <si>
    <t>13</t>
  </si>
  <si>
    <t>6</t>
  </si>
  <si>
    <t>R0902</t>
  </si>
  <si>
    <t>Demolice kolny vč. základů a likvidace suti</t>
  </si>
  <si>
    <t>kpl</t>
  </si>
  <si>
    <t>508159871</t>
  </si>
  <si>
    <t>997</t>
  </si>
  <si>
    <t>Doprava suti a vybouraných hmot</t>
  </si>
  <si>
    <t>7</t>
  </si>
  <si>
    <t>997006512</t>
  </si>
  <si>
    <t>Vodorovné doprava suti s naložením a složením na skládku přes 100 m do 1 km</t>
  </si>
  <si>
    <t>t</t>
  </si>
  <si>
    <t>-586517993</t>
  </si>
  <si>
    <t>Vodorovná doprava suti na skládku s naložením na dopravní prostředek a složením přes 100 m do 1 km</t>
  </si>
  <si>
    <t>8</t>
  </si>
  <si>
    <t>997006519</t>
  </si>
  <si>
    <t>Příplatek k vodorovnému přemístění suti na skládku ZKD 1 km přes 1 km</t>
  </si>
  <si>
    <t>-625238957</t>
  </si>
  <si>
    <t>Vodorovná doprava suti na skládku Příplatek k ceně -6512 za každý další i započatý 1 km</t>
  </si>
  <si>
    <t>716,728*10 'Přepočtené koeficientem množství</t>
  </si>
  <si>
    <t>997006551</t>
  </si>
  <si>
    <t>Hrubé urovnání suti na skládce bez zhutnění</t>
  </si>
  <si>
    <t>1742149096</t>
  </si>
  <si>
    <t>10</t>
  </si>
  <si>
    <t>997013631</t>
  </si>
  <si>
    <t>Poplatek za uložení na skládce (skládkovné) stavebního odpadu směsného kód odpadu 17 09 04</t>
  </si>
  <si>
    <t>-491044181</t>
  </si>
  <si>
    <t>Poplatek za uložení stavebního odpadu na skládce (skládkovné) směsného stavebního a demoličního zatříděného do Katalogu odpadů pod kódem 17 09 04</t>
  </si>
  <si>
    <t>Bed_01</t>
  </si>
  <si>
    <t>19</t>
  </si>
  <si>
    <t>Bed_03</t>
  </si>
  <si>
    <t>2,4</t>
  </si>
  <si>
    <t>Bed_05</t>
  </si>
  <si>
    <t>237</t>
  </si>
  <si>
    <t>Bed_33</t>
  </si>
  <si>
    <t>49,74</t>
  </si>
  <si>
    <t>Bed_41</t>
  </si>
  <si>
    <t>188</t>
  </si>
  <si>
    <t>Bed_42</t>
  </si>
  <si>
    <t>188,8</t>
  </si>
  <si>
    <t>Bed_44</t>
  </si>
  <si>
    <t>61,64</t>
  </si>
  <si>
    <t>SO01 - Multifunkční objekt</t>
  </si>
  <si>
    <t>Bed_45</t>
  </si>
  <si>
    <t>21,82</t>
  </si>
  <si>
    <t>Soupis:</t>
  </si>
  <si>
    <t>SDK_pod_A</t>
  </si>
  <si>
    <t>29,2</t>
  </si>
  <si>
    <t>D.1.1 - ASŘ</t>
  </si>
  <si>
    <t>SDK_pod_impreg</t>
  </si>
  <si>
    <t>33,92</t>
  </si>
  <si>
    <t>Dlažba</t>
  </si>
  <si>
    <t>464,01</t>
  </si>
  <si>
    <t>EPS_150S_200</t>
  </si>
  <si>
    <t>26,63</t>
  </si>
  <si>
    <t>SD_200</t>
  </si>
  <si>
    <t>89</t>
  </si>
  <si>
    <t>HI_sv</t>
  </si>
  <si>
    <t>HI_vod</t>
  </si>
  <si>
    <t>403,48</t>
  </si>
  <si>
    <t>Ker_obklad</t>
  </si>
  <si>
    <t>154,812</t>
  </si>
  <si>
    <t>Ker_sokl</t>
  </si>
  <si>
    <t>157,021</t>
  </si>
  <si>
    <t>KO_stup</t>
  </si>
  <si>
    <t>22,8</t>
  </si>
  <si>
    <t>Lešení</t>
  </si>
  <si>
    <t>790</t>
  </si>
  <si>
    <t>Malby</t>
  </si>
  <si>
    <t>1855,935</t>
  </si>
  <si>
    <t>Mazanina</t>
  </si>
  <si>
    <t>56,197</t>
  </si>
  <si>
    <t>Odvoz</t>
  </si>
  <si>
    <t>363,31</t>
  </si>
  <si>
    <t>vinyl</t>
  </si>
  <si>
    <t>230,86</t>
  </si>
  <si>
    <t>KZS</t>
  </si>
  <si>
    <t>574</t>
  </si>
  <si>
    <t>Podp_42</t>
  </si>
  <si>
    <t>148</t>
  </si>
  <si>
    <t>ŽB_věnec</t>
  </si>
  <si>
    <t>39,2</t>
  </si>
  <si>
    <t>Podklad_vrstva</t>
  </si>
  <si>
    <t>435,63</t>
  </si>
  <si>
    <t>Podp_41</t>
  </si>
  <si>
    <t>14,16</t>
  </si>
  <si>
    <t>Podstup</t>
  </si>
  <si>
    <t>24</t>
  </si>
  <si>
    <t>Zásyp</t>
  </si>
  <si>
    <t>109,9</t>
  </si>
  <si>
    <t>ZP_jáma</t>
  </si>
  <si>
    <t>264</t>
  </si>
  <si>
    <t>ZP_ornice</t>
  </si>
  <si>
    <t>452</t>
  </si>
  <si>
    <t>ZP_rýha_800</t>
  </si>
  <si>
    <t>73,25</t>
  </si>
  <si>
    <t>ZP_šachta</t>
  </si>
  <si>
    <t>0,36</t>
  </si>
  <si>
    <t>ŽB_nosník</t>
  </si>
  <si>
    <t>12,59</t>
  </si>
  <si>
    <t>ŽB_pas</t>
  </si>
  <si>
    <t>103,21</t>
  </si>
  <si>
    <t>ŽB_patka</t>
  </si>
  <si>
    <t>ŽB_schod</t>
  </si>
  <si>
    <t>2,72</t>
  </si>
  <si>
    <t>ŽB_sloupy</t>
  </si>
  <si>
    <t>3,731</t>
  </si>
  <si>
    <t>ŽB_strop</t>
  </si>
  <si>
    <t>37</t>
  </si>
  <si>
    <t>TI_kročej</t>
  </si>
  <si>
    <t>461,55</t>
  </si>
  <si>
    <t>Ext_střecha</t>
  </si>
  <si>
    <t>409</t>
  </si>
  <si>
    <t>VCM_schod</t>
  </si>
  <si>
    <t>101,983</t>
  </si>
  <si>
    <t>VCM_strop</t>
  </si>
  <si>
    <t>597,92</t>
  </si>
  <si>
    <t>VCM_sloup</t>
  </si>
  <si>
    <t>18</t>
  </si>
  <si>
    <t>VCM_stěn</t>
  </si>
  <si>
    <t>1176,895</t>
  </si>
  <si>
    <t>Malby_schod</t>
  </si>
  <si>
    <t>OM_silikon</t>
  </si>
  <si>
    <t>481</t>
  </si>
  <si>
    <t>OM_pod</t>
  </si>
  <si>
    <t>14</t>
  </si>
  <si>
    <t>Om_sokl</t>
  </si>
  <si>
    <t>25,3</t>
  </si>
  <si>
    <t>Dlažba_1NP</t>
  </si>
  <si>
    <t>345,35</t>
  </si>
  <si>
    <t>Dlažba_2NP</t>
  </si>
  <si>
    <t>92,48</t>
  </si>
  <si>
    <t>Dlažba_chlad</t>
  </si>
  <si>
    <t>26,18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</si>
  <si>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</si>
  <si>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</si>
  <si>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</si>
  <si>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</si>
  <si>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</si>
  <si>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</si>
  <si>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</si>
  <si>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</si>
  <si>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</si>
  <si>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</si>
  <si>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</si>
  <si>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</si>
  <si>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</si>
  <si>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</si>
  <si>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</si>
  <si>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</si>
  <si>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</si>
  <si>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781 - Dokončovací práce - obklady</t>
  </si>
  <si>
    <t xml:space="preserve">    784 - Dokončovací práce - malby a tapety</t>
  </si>
  <si>
    <t>HZS - Hodinové zúčtovací sazby</t>
  </si>
  <si>
    <t>Zemní práce</t>
  </si>
  <si>
    <t>121151125</t>
  </si>
  <si>
    <t>Sejmutí ornice plochy přes 500 m2 tl vrstvy přes 250 do 300 mm strojně</t>
  </si>
  <si>
    <t>2120631639</t>
  </si>
  <si>
    <t>Sejmutí ornice strojně při souvislé ploše přes 500 m2, tl. vrstvy přes 250 do 300 mm</t>
  </si>
  <si>
    <t>"sejmutí ornice - v tl. 30cm" 452</t>
  </si>
  <si>
    <t>131251103</t>
  </si>
  <si>
    <t>Hloubení jam nezapažených v hornině třídy těžitelnosti I skupiny 3 objem do 100 m3 strojně</t>
  </si>
  <si>
    <t>-24056092</t>
  </si>
  <si>
    <t>Hloubení nezapažených jam a zářezů strojně s urovnáním dna do předepsaného profilu a spádu v hornině třídy těžitelnosti I skupiny 3 přes 50 do 100 m3</t>
  </si>
  <si>
    <t>"hloubení - měřeno elektronicky" 264</t>
  </si>
  <si>
    <t>132254104</t>
  </si>
  <si>
    <t>Hloubení rýh zapažených š do 800 mm v hornině třídy těžitelnosti I skupiny 3 objem přes 100 m3 strojně</t>
  </si>
  <si>
    <t>1486726046</t>
  </si>
  <si>
    <t>Hloubení zapažených rýh šířky do 800 mm strojně s urovnáním dna do předepsaného profilu a spádu v hornině třídy těžitelnosti I skupiny 3 přes 100 m3</t>
  </si>
  <si>
    <t>"spodní stupeň pasů vč. rozšíření" 39,75+33,5</t>
  </si>
  <si>
    <t>133251104</t>
  </si>
  <si>
    <t>Hloubení šachet nezapažených v hornině třídy těžitelnosti I skupiny 3 objem přes 100 m3</t>
  </si>
  <si>
    <t>489880997</t>
  </si>
  <si>
    <t>Hloubení nezapažených šachet strojně v hornině třídy těžitelnosti I skupiny 3 přes 100 m3</t>
  </si>
  <si>
    <t>"ŽB patka" 0,6*1*0,6</t>
  </si>
  <si>
    <t>162251102</t>
  </si>
  <si>
    <t>Vodorovné přemístění přes 20 do 50 m výkopku/sypaniny z horniny třídy těžitelnosti I skupiny 1 až 3</t>
  </si>
  <si>
    <t>-327375946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</si>
  <si>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</si>
  <si>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"uložení na mezideponii a zpětný Odvoz" 2*Zásyp+ZP_ornice*0,3*2</t>
  </si>
  <si>
    <t>162751117</t>
  </si>
  <si>
    <t>Vodorovné přemístění přes 9 000 do 10000 m výkopku/sypaniny z horniny třídy těžitelnosti I skupiny 1 až 3</t>
  </si>
  <si>
    <t>-72325186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</si>
  <si>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</si>
  <si>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ZP_jáma+ZP_šachta+ZP_rýha_800-Zásyp+ZP_ornice*0,3</t>
  </si>
  <si>
    <t>167151111</t>
  </si>
  <si>
    <t>Nakládání výkopku z hornin třídy těžitelnosti I skupiny 1 až 3 přes 100 m3</t>
  </si>
  <si>
    <t>1712741026</t>
  </si>
  <si>
    <t>Nakládání, skládání a překládání neulehlého výkopku nebo sypaniny strojně nakládání, množství přes 100 m3, z hornin třídy těžitelnosti I, skupiny 1 až 3</t>
  </si>
  <si>
    <t>Zásyp+ZP_ornice*0,3</t>
  </si>
  <si>
    <t>171201231</t>
  </si>
  <si>
    <t>Poplatek za předání recyklačnímu zařízení zeminy a kamení kód odpadu 17 05 04</t>
  </si>
  <si>
    <t>416684247</t>
  </si>
  <si>
    <t>Poplatek za předání zeminy a kamení recyklačnímu zařízení zatříděné do Katalogu odpadů pod kódem 17 05 04</t>
  </si>
  <si>
    <t>Odvoz*1,8</t>
  </si>
  <si>
    <t>171251201</t>
  </si>
  <si>
    <t>Uložení sypaniny na skládky nebo meziskládky</t>
  </si>
  <si>
    <t>1554469805</t>
  </si>
  <si>
    <t>Uložení sypaniny na skládky nebo meziskládky bez hutnění s upravením uložené sypaniny do předepsaného tvaru</t>
  </si>
  <si>
    <t>"mezideponie" Zásyp+ZP_ornice*0,3</t>
  </si>
  <si>
    <t>174151101</t>
  </si>
  <si>
    <t>Zásyp jam, šachet rýh nebo kolem objektů sypaninou se zhutněním</t>
  </si>
  <si>
    <t>708640648</t>
  </si>
  <si>
    <t>Zásyp sypaninou z jakékoliv horniny strojně s uložením výkopku ve vrstvách se zhutněním jam, šachet, rýh nebo kolem objektů v těchto vykopávkách</t>
  </si>
  <si>
    <t>"pod základovou desku" 0,1*355</t>
  </si>
  <si>
    <t>"okap chodník" 24*0,1</t>
  </si>
  <si>
    <t>"kolem objektu" 72</t>
  </si>
  <si>
    <t>11</t>
  </si>
  <si>
    <t>181351117</t>
  </si>
  <si>
    <t>Rozprostření ornice tl vrstvy přes 400 do 500 mm pl přes 500 m2 v rovině nebo ve svahu do 1:5 strojně</t>
  </si>
  <si>
    <t>1718458010</t>
  </si>
  <si>
    <t>Rozprostření a urovnání ornice v rovině nebo ve svahu sklonu do 1:5 strojně při souvislé ploše přes 500 m2, tl. vrstvy přes 400 do 500 mm</t>
  </si>
  <si>
    <t>"rozprostření na pozemku investora" ZP_ornice</t>
  </si>
  <si>
    <t>181951112</t>
  </si>
  <si>
    <t>Úprava pláně v hornině třídy těžitelnosti I skupiny 1 až 3 se zhutněním strojně</t>
  </si>
  <si>
    <t>2014160043</t>
  </si>
  <si>
    <t>Úprava pláně vyrovnáním výškových rozdílů strojně v hornině třídy těžitelnosti I, skupiny 1 až 3 se zhutněním</t>
  </si>
  <si>
    <t>"okap chodník" 24</t>
  </si>
  <si>
    <t>"pod deskou" 405</t>
  </si>
  <si>
    <t>Zakládání</t>
  </si>
  <si>
    <t>218111112</t>
  </si>
  <si>
    <t>Odvětrání radonu vodorovné drenážní kladené do štěrkového podsypu z plastových perforovaných trubek DN přes 60 do 80 mm</t>
  </si>
  <si>
    <t>m</t>
  </si>
  <si>
    <t>-1310185357</t>
  </si>
  <si>
    <t>Odvětrání radonu vodorovné kladené do štěrkového podsypu drenážní z plastových perforovaných trubek, vnitřní průměr přes 60 do 80 mm</t>
  </si>
  <si>
    <t>"odvětrání objektu" 79+28</t>
  </si>
  <si>
    <t>218111121</t>
  </si>
  <si>
    <t>Odvětrání radonu vodorovné sběrné kladené do štěrkového podsypu z plastových trubek DN přes 80 do 110 mm</t>
  </si>
  <si>
    <t>1076019156</t>
  </si>
  <si>
    <t>Odvětrání radonu vodorovné kladené do štěrkového podsypu sběrné z plastových trubek, vnitřní průměr přes 80 do 110 mm</t>
  </si>
  <si>
    <t>6+11</t>
  </si>
  <si>
    <t>15</t>
  </si>
  <si>
    <t>218121112</t>
  </si>
  <si>
    <t>Odvětrání radonu svislé z plastových trubek DN přes 110 do 125 mm</t>
  </si>
  <si>
    <t>-2110529929</t>
  </si>
  <si>
    <t>Odvětrání radonu svislé z plastových trubek, vnitřní průměr přes 110 do 125 mm</t>
  </si>
  <si>
    <t>8*2</t>
  </si>
  <si>
    <t>16</t>
  </si>
  <si>
    <t>271532212</t>
  </si>
  <si>
    <t>Podsyp pod základové konstrukce se zhutněním z hrubého kameniva frakce 16 až 32 mm</t>
  </si>
  <si>
    <t>1301321519</t>
  </si>
  <si>
    <t>Podsyp pod základové konstrukce se zhutněním a urovnáním povrchu z kameniva hrubého, frakce 16 - 32 mm</t>
  </si>
  <si>
    <t>"pod základovou desku" 355*0,1</t>
  </si>
  <si>
    <t>17</t>
  </si>
  <si>
    <t>273313511</t>
  </si>
  <si>
    <t>Základové desky z betonu tř. C 12/15</t>
  </si>
  <si>
    <t>-1084460219</t>
  </si>
  <si>
    <t>Základy z betonu prostého desky z betonu kamenem neprokládaného tř. C 12/15</t>
  </si>
  <si>
    <t>podkladní beton pod desku</t>
  </si>
  <si>
    <t>"základová deska" 0,05*354,77</t>
  </si>
  <si>
    <t>273321511</t>
  </si>
  <si>
    <t>Základové desky ze ŽB bez zvýšených nároků na prostředí tř. C 25/30</t>
  </si>
  <si>
    <t>2114598556</t>
  </si>
  <si>
    <t>Základy z betonu železového (bez výztuže) desky z betonu bez zvláštních nároků na prostředí tř. C 25/30</t>
  </si>
  <si>
    <t>"základová deska" 0,2*403,38</t>
  </si>
  <si>
    <t>ŽB_deska</t>
  </si>
  <si>
    <t>273351121</t>
  </si>
  <si>
    <t>Zřízení bednění základových desek</t>
  </si>
  <si>
    <t>-1870188296</t>
  </si>
  <si>
    <t>Bednění základů desek zřízení</t>
  </si>
  <si>
    <t>"základová deska - obvod" 0,2*95</t>
  </si>
  <si>
    <t>20</t>
  </si>
  <si>
    <t>273351122</t>
  </si>
  <si>
    <t>Odstranění bednění základových desek</t>
  </si>
  <si>
    <t>1023805355</t>
  </si>
  <si>
    <t>Bednění základů desek odstranění</t>
  </si>
  <si>
    <t>273362021</t>
  </si>
  <si>
    <t>Výztuž základových desek svařovanými sítěmi Kari</t>
  </si>
  <si>
    <t>-512672926</t>
  </si>
  <si>
    <t>Výztuž základů desek ze svařovaných sítí z drátů typu KARI</t>
  </si>
  <si>
    <t>"základová deska" (404)*4,44*2*1,4*0,001</t>
  </si>
  <si>
    <t>22</t>
  </si>
  <si>
    <t>274321511</t>
  </si>
  <si>
    <t>Základové pasy ze ŽB bez zvýšených nároků na prostředí tř. C 25/30</t>
  </si>
  <si>
    <t>1256052507</t>
  </si>
  <si>
    <t>Základy z betonu železového (bez výztuže) pasy z betonu bez zvláštních nároků na prostředí tř. C 25/30</t>
  </si>
  <si>
    <t>P</t>
  </si>
  <si>
    <t>Poznámka k položce:_x000D_
spodní úroveň do rýhy, horní bednění</t>
  </si>
  <si>
    <t>"horní stupeň pasů" 24,4</t>
  </si>
  <si>
    <t>"spodní stupeň pasů vč. rozšíření" 66*1,035</t>
  </si>
  <si>
    <t>"základ chladící jednotky" 10,5</t>
  </si>
  <si>
    <t>23</t>
  </si>
  <si>
    <t>274351121</t>
  </si>
  <si>
    <t>Zřízení bednění základových pasů rovného</t>
  </si>
  <si>
    <t>-236083362</t>
  </si>
  <si>
    <t>Bednění základů pasů rovné zřízení</t>
  </si>
  <si>
    <t>"horní stupeň pasů" 2*0,5*165</t>
  </si>
  <si>
    <t>"základ chladící jednotky" 2*1,5*24</t>
  </si>
  <si>
    <t>274351122</t>
  </si>
  <si>
    <t>Odstranění bednění základových pasů rovného</t>
  </si>
  <si>
    <t>-267416802</t>
  </si>
  <si>
    <t>Bednění základů pasů rovné odstranění</t>
  </si>
  <si>
    <t>25</t>
  </si>
  <si>
    <t>274361821</t>
  </si>
  <si>
    <t>Výztuž základových pasů betonářskou ocelí 10 505 (R)</t>
  </si>
  <si>
    <t>-1127507621</t>
  </si>
  <si>
    <t>Výztuž základů pasů z betonářské oceli 10 505 (R) nebo BSt 500</t>
  </si>
  <si>
    <t>ŽB_pas*0,08</t>
  </si>
  <si>
    <t>26</t>
  </si>
  <si>
    <t>275321511</t>
  </si>
  <si>
    <t>Základové patky ze ŽB bez zvýšených nároků na prostředí tř. C 25/30</t>
  </si>
  <si>
    <t>565177036</t>
  </si>
  <si>
    <t>Základy z betonu železového (bez výztuže) patky z betonu bez zvláštních nároků na prostředí tř. C 25/30</t>
  </si>
  <si>
    <t>27</t>
  </si>
  <si>
    <t>275351121</t>
  </si>
  <si>
    <t>Zřízení bednění základových patek</t>
  </si>
  <si>
    <t>1627493794</t>
  </si>
  <si>
    <t>Bednění základů patek zřízení</t>
  </si>
  <si>
    <t>"ŽB patka" 4*1*0,6</t>
  </si>
  <si>
    <t>28</t>
  </si>
  <si>
    <t>275351122</t>
  </si>
  <si>
    <t>Odstranění bednění základových patek</t>
  </si>
  <si>
    <t>-1764340146</t>
  </si>
  <si>
    <t>Bednění základů patek odstranění</t>
  </si>
  <si>
    <t>29</t>
  </si>
  <si>
    <t>275361821</t>
  </si>
  <si>
    <t>Výztuž základových patek betonářskou ocelí 10 505 (R)</t>
  </si>
  <si>
    <t>-2105095839</t>
  </si>
  <si>
    <t>Výztuž základů patek z betonářské oceli 10 505 (R)</t>
  </si>
  <si>
    <t>ŽB_patka*0,08</t>
  </si>
  <si>
    <t>Svislé a kompletní konstrukce</t>
  </si>
  <si>
    <t>30</t>
  </si>
  <si>
    <t>311235161</t>
  </si>
  <si>
    <t>Zdivo jednovrstvé z cihel broušených přes P10 do P15 na tenkovrstvou maltu tl 300 mm</t>
  </si>
  <si>
    <t>1723461396</t>
  </si>
  <si>
    <t>Zdivo jednovrstvé z cihel děrovaných broušených na celoplošnou tenkovrstvou maltu, pevnost cihel přes P10 do P15, tl. zdiva 300 mm</t>
  </si>
  <si>
    <t>"1NP" 108</t>
  </si>
  <si>
    <t>"2NP" 225</t>
  </si>
  <si>
    <t>31</t>
  </si>
  <si>
    <t>311236151</t>
  </si>
  <si>
    <t>Zdivo jednovrstvé zvukově izolační na cementovou maltu M10 z cihel děrovaných přes P15 do P20 tl 300 mm</t>
  </si>
  <si>
    <t>930131762</t>
  </si>
  <si>
    <t>Zdivo jednovrstvé zvukově izolační z cihel děrovaných spojených na pero a drážku na maltu cementovou M10, pevnost cihel přes P15 do P20, tl. zdiva 300 mm</t>
  </si>
  <si>
    <t>"1NP" 86</t>
  </si>
  <si>
    <t>"2NP" 99</t>
  </si>
  <si>
    <t>"přizdívky" 15</t>
  </si>
  <si>
    <t>32</t>
  </si>
  <si>
    <t>330321410</t>
  </si>
  <si>
    <t>Sloupy nebo pilíře ze ŽB tř. C 25/30 bez výztuže</t>
  </si>
  <si>
    <t>-815941357</t>
  </si>
  <si>
    <t>Sloupy, pilíře, táhla, rámové stojky, vzpěry z betonu železového (bez výztuže) bez zvláštních nároků na vliv prostředí tř. C 25/30</t>
  </si>
  <si>
    <t>"1NP sloupy" 0,3*0,3*2,95*7</t>
  </si>
  <si>
    <t>"2NP sloupy" 0,3*0,3*(2,6*3+3*2)</t>
  </si>
  <si>
    <t>"2NP sloupy - exteriér" 0,3*0,3*3,5*2</t>
  </si>
  <si>
    <t>33</t>
  </si>
  <si>
    <t>331351115</t>
  </si>
  <si>
    <t>Zřízení bednění čtyřúhelníkových sloupů v do 4 m průřezu přes 0,04 do 0,08 m2</t>
  </si>
  <si>
    <t>-1167618476</t>
  </si>
  <si>
    <t>Bednění hranatých sloupů a pilířů včetně vzepření průřezu pravoúhlého čtyřúhelníka výšky do 4 m, průřezu přes 0,04 do 0,08 m2 zřízení</t>
  </si>
  <si>
    <t>"1NP sloupy" 2,95*0,3*4*7</t>
  </si>
  <si>
    <t>"2NP sloupy" 3*0,3*4*2+2,6*0,3*4*3</t>
  </si>
  <si>
    <t>"2NP sloupy - exteriér" 0,3*4*3,5*2</t>
  </si>
  <si>
    <t>34</t>
  </si>
  <si>
    <t>331351116</t>
  </si>
  <si>
    <t>Odstranění bednění čtyřúhelníkových sloupů v do 4 m průřezu do 0,08 m2</t>
  </si>
  <si>
    <t>-1221107478</t>
  </si>
  <si>
    <t>Bednění hranatých sloupů a pilířů včetně vzepření průřezu pravoúhlého čtyřúhelníka výšky do 4 m, průřezu přes 0,04 do 0,08 m2 odstranění</t>
  </si>
  <si>
    <t>35</t>
  </si>
  <si>
    <t>331361821</t>
  </si>
  <si>
    <t>Výztuž sloupů hranatých betonářskou ocelí 10 505</t>
  </si>
  <si>
    <t>-796179879</t>
  </si>
  <si>
    <t>Výztuž sloupů, pilířů, rámových stojek, táhel nebo vzpěr hranatých svislých nebo šikmých (odkloněných) z betonářské oceli 10 505 (R) nebo BSt 500</t>
  </si>
  <si>
    <t>ŽB_sloupy*0,16</t>
  </si>
  <si>
    <t>36</t>
  </si>
  <si>
    <t>342244211</t>
  </si>
  <si>
    <t>Příčka z cihel broušených na tenkovrstvou maltu tloušťky 115 mm</t>
  </si>
  <si>
    <t>-2054895687</t>
  </si>
  <si>
    <t>Příčky jednoduché z cihel děrovaných broušených na tenkovrstvou maltu, pevnost cihel do P15, tl. příčky 115 mm</t>
  </si>
  <si>
    <t>"2NP - příčky" 199,8</t>
  </si>
  <si>
    <t>342244221</t>
  </si>
  <si>
    <t>Příčka z cihel broušených na tenkovrstvou maltu tloušťky 140 mm</t>
  </si>
  <si>
    <t>-1246085242</t>
  </si>
  <si>
    <t>Příčky jednoduché z cihel děrovaných broušených na tenkovrstvou maltu, pevnost cihel do P15, tl. příčky 140 mm</t>
  </si>
  <si>
    <t>"1NP" 15</t>
  </si>
  <si>
    <t>38</t>
  </si>
  <si>
    <t>R0301b</t>
  </si>
  <si>
    <t>Montáž a dodávka sendvičových stěnových panelů tl. 100mm - chladírenské prostory</t>
  </si>
  <si>
    <t>-2127992544</t>
  </si>
  <si>
    <t>Poznámka k položce:_x000D_
panely ks-nc</t>
  </si>
  <si>
    <t>"chladírenské prostory" 90</t>
  </si>
  <si>
    <t>39</t>
  </si>
  <si>
    <t>R0301c</t>
  </si>
  <si>
    <t>M+D překladů 1NP</t>
  </si>
  <si>
    <t>2089817866</t>
  </si>
  <si>
    <t>40</t>
  </si>
  <si>
    <t>R0301d</t>
  </si>
  <si>
    <t>M+D překladů 2NP</t>
  </si>
  <si>
    <t>1691060276</t>
  </si>
  <si>
    <t>Vodorovné konstrukce</t>
  </si>
  <si>
    <t>41</t>
  </si>
  <si>
    <t>411321414</t>
  </si>
  <si>
    <t>Stropy deskové ze ŽB tř. C 25/30</t>
  </si>
  <si>
    <t>-1151605952</t>
  </si>
  <si>
    <t>Stropy z betonu železového (bez výztuže) stropů deskových, plochých střech, desek balkonových, desek hřibových stropů včetně hlavic hřibových sloupů tř. C 25/30</t>
  </si>
  <si>
    <t>"strop nad 1NP - 250mm" 15</t>
  </si>
  <si>
    <t>"strop nad 1NP - 320mm" 4</t>
  </si>
  <si>
    <t>"strop nad 2NP - kce střecha" 18</t>
  </si>
  <si>
    <t>42</t>
  </si>
  <si>
    <t>411351011</t>
  </si>
  <si>
    <t>Zřízení bednění stropů deskových tl přes 5 do 25 cm bez podpěrné kce</t>
  </si>
  <si>
    <t>-712505617</t>
  </si>
  <si>
    <t>Bednění stropních konstrukcí - bez podpěrné konstrukce desek tloušťky stropní desky přes 5 do 25 cm zřízení</t>
  </si>
  <si>
    <t>1NP</t>
  </si>
  <si>
    <t>"vodorovné bednění" 80</t>
  </si>
  <si>
    <t>"svislé" 0,25*64+0,32*15</t>
  </si>
  <si>
    <t>2NP</t>
  </si>
  <si>
    <t>"vodorovné bednění" 68</t>
  </si>
  <si>
    <t>"svislé" 20</t>
  </si>
  <si>
    <t>43</t>
  </si>
  <si>
    <t>411351012</t>
  </si>
  <si>
    <t>Odstranění bednění stropů deskových tl přes 5 do 25 cm bez podpěrné kce</t>
  </si>
  <si>
    <t>1097340437</t>
  </si>
  <si>
    <t>Bednění stropních konstrukcí - bez podpěrné konstrukce desek tloušťky stropní desky přes 5 do 25 cm odstranění</t>
  </si>
  <si>
    <t>44</t>
  </si>
  <si>
    <t>411354315</t>
  </si>
  <si>
    <t>Zřízení podpěrné konstrukce stropů výšky do 4 m tl přes 25 do 35 cm</t>
  </si>
  <si>
    <t>170746704</t>
  </si>
  <si>
    <t>Podpěrná konstrukce stropů - desek, kleneb a skořepin výška podepření do 4 m tloušťka stropu přes 25 do 35 cm zřízení</t>
  </si>
  <si>
    <t>45</t>
  </si>
  <si>
    <t>411354316</t>
  </si>
  <si>
    <t>Odstranění podpěrné konstrukce stropů výšky do 4 m tl přes 25 do 35 cm</t>
  </si>
  <si>
    <t>-909112738</t>
  </si>
  <si>
    <t>Podpěrná konstrukce stropů - desek, kleneb a skořepin výška podepření do 4 m tloušťka stropu přes 25 do 35 cm odstranění</t>
  </si>
  <si>
    <t>46</t>
  </si>
  <si>
    <t>411361821</t>
  </si>
  <si>
    <t>Výztuž stropů betonářskou ocelí 10 505</t>
  </si>
  <si>
    <t>-818411688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</si>
  <si>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</si>
  <si>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ŽB_strop*0,13</t>
  </si>
  <si>
    <t>47</t>
  </si>
  <si>
    <t>413321515</t>
  </si>
  <si>
    <t>Nosníky ze ŽB tř. C 20/25</t>
  </si>
  <si>
    <t>1381878466</t>
  </si>
  <si>
    <t>Nosníky z betonu železového (bez výztuže) včetně stěnových i jeřábových drah, volných trámů, průvlaků, rámových příčlí, ztužidel, konzol, vodorovných táhel apod., tyčových konstrukcí tř. C 20/25</t>
  </si>
  <si>
    <t>"průvlaky" 5,7</t>
  </si>
  <si>
    <t>"průvlaky" 5,7+1,19</t>
  </si>
  <si>
    <t>48</t>
  </si>
  <si>
    <t>413351111</t>
  </si>
  <si>
    <t>Zřízení bednění nosníků a průvlaků bez podpěrné kce výšky do 100 cm</t>
  </si>
  <si>
    <t>-1209437962</t>
  </si>
  <si>
    <t>Bednění nosníků a průvlaků - bez podpěrné konstrukce výška nosníku po spodní líc stropní desky do 100 cm zřízení</t>
  </si>
  <si>
    <t>"průvlaky" 0,4*2*(9,1+12,7+13,6)</t>
  </si>
  <si>
    <t>"průvlaky" 0,4*2*(9,1+12,7+13,6)+5</t>
  </si>
  <si>
    <t>49</t>
  </si>
  <si>
    <t>413351112</t>
  </si>
  <si>
    <t>Odstranění bednění nosníků a průvlaků bez podpěrné kce výšky do 100 cm</t>
  </si>
  <si>
    <t>774000095</t>
  </si>
  <si>
    <t>Bednění nosníků a průvlaků - bez podpěrné konstrukce výška nosníku po spodní líc stropní desky do 100 cm odstranění</t>
  </si>
  <si>
    <t>50</t>
  </si>
  <si>
    <t>413352111</t>
  </si>
  <si>
    <t>Zřízení podpěrné konstrukce nosníků výšky podepření do 4 m pro nosník výšky do 100 cm</t>
  </si>
  <si>
    <t>-579811476</t>
  </si>
  <si>
    <t>Podpěrná konstrukce nosníků a průvlaků výšky podepření do 4 m výšky nosníku (po spodní hranu stropní desky) do 100 cm zřízení</t>
  </si>
  <si>
    <t>"průvlaky" 0,4*(9,1+12,7+13,6)</t>
  </si>
  <si>
    <t>51</t>
  </si>
  <si>
    <t>413352112</t>
  </si>
  <si>
    <t>Odstranění podpěrné konstrukce nosníků výšky podepření do 4 m pro nosník výšky do 100 cm</t>
  </si>
  <si>
    <t>-1694243754</t>
  </si>
  <si>
    <t>Podpěrná konstrukce nosníků a průvlaků výšky podepření do 4 m výšky nosníku (po spodní hranu stropní desky) do 100 cm odstranění</t>
  </si>
  <si>
    <t>52</t>
  </si>
  <si>
    <t>413361821</t>
  </si>
  <si>
    <t>Výztuž nosníků, volných trámů nebo průvlaků volných trámů betonářskou ocelí 10 505</t>
  </si>
  <si>
    <t>1727192130</t>
  </si>
  <si>
    <t>Výztuž nosníků včetně stěnových i jeřábových drah, volných trámů, průvlaků, rámových příčlí, ztužidel, konzol, vodorovných táhel apod. tyčových konstrukcí lemujících nebo vyztužujících stropní a podobné střešní konstrukce z betonářské oceli 10 505 (R) nebo BSt 500</t>
  </si>
  <si>
    <t>ŽB_nosník*0,18</t>
  </si>
  <si>
    <t>53</t>
  </si>
  <si>
    <t>417321414</t>
  </si>
  <si>
    <t>Ztužující pásy a věnce ze ŽB tř. C 20/25</t>
  </si>
  <si>
    <t>1521131622</t>
  </si>
  <si>
    <t>Ztužující pásy a věnce z betonu železového (bez výztuže) tř. C 20/25</t>
  </si>
  <si>
    <t>"rozšíření - průvlaky x věnce" 18,2</t>
  </si>
  <si>
    <t>"rozšíření - průvlaky x věnce" 21</t>
  </si>
  <si>
    <t>54</t>
  </si>
  <si>
    <t>417351115</t>
  </si>
  <si>
    <t>Zřízení bednění ztužujících věnců</t>
  </si>
  <si>
    <t>-1434916313</t>
  </si>
  <si>
    <t>Bednění bočnic ztužujících pásů a věnců včetně vzpěr zřízení</t>
  </si>
  <si>
    <t>"rozšíření - průvlaky x věnce" 89</t>
  </si>
  <si>
    <t>"rozšíření - průvlaky x věnce" 99</t>
  </si>
  <si>
    <t>55</t>
  </si>
  <si>
    <t>417351116</t>
  </si>
  <si>
    <t>Odstranění bednění ztužujících věnců</t>
  </si>
  <si>
    <t>1299807598</t>
  </si>
  <si>
    <t>Bednění bočnic ztužujících pásů a věnců včetně vzpěr odstranění</t>
  </si>
  <si>
    <t>56</t>
  </si>
  <si>
    <t>417361821</t>
  </si>
  <si>
    <t>Výztuž ztužujících pásů a věnců betonářskou ocelí 10 505</t>
  </si>
  <si>
    <t>-1894309030</t>
  </si>
  <si>
    <t>Výztuž ztužujících pásů a věnců z betonářské oceli 10 505 (R) nebo BSt 500</t>
  </si>
  <si>
    <t>ŽB_věnec*0,15</t>
  </si>
  <si>
    <t>57</t>
  </si>
  <si>
    <t>430321414</t>
  </si>
  <si>
    <t>Schodišťová konstrukce a rampa ze ŽB tř. C 25/30</t>
  </si>
  <si>
    <t>999740959</t>
  </si>
  <si>
    <t>Schodišťové konstrukce a rampy z betonu železového (bez výztuže) stupně, schodnice, ramena, podesty s nosníky tř. C 25/30</t>
  </si>
  <si>
    <t>"schodiště" 1,2*0,8*2</t>
  </si>
  <si>
    <t>"podesta" 4*0,2</t>
  </si>
  <si>
    <t>58</t>
  </si>
  <si>
    <t>431351121</t>
  </si>
  <si>
    <t>Zřízení bednění podest schodišť a ramp přímočarých v do 4 m</t>
  </si>
  <si>
    <t>785566392</t>
  </si>
  <si>
    <t>Bednění podest, podstupňových desek a ramp včetně podpěrné konstrukce výšky do 4 m půdorysně přímočarých zřízení</t>
  </si>
  <si>
    <t>"schodiště" 20*(0,175+0,28)*1,2+1,2*2,65*2</t>
  </si>
  <si>
    <t>"podesta" 0,2*2,7+4</t>
  </si>
  <si>
    <t>59</t>
  </si>
  <si>
    <t>431351122</t>
  </si>
  <si>
    <t>Odstranění bednění podest schodišť a ramp přímočarých v do 4 m</t>
  </si>
  <si>
    <t>-371796697</t>
  </si>
  <si>
    <t>Bednění podest, podstupňových desek a ramp včetně podpěrné konstrukce výšky do 4 m půdorysně přímočarých odstranění</t>
  </si>
  <si>
    <t>60</t>
  </si>
  <si>
    <t>430361821</t>
  </si>
  <si>
    <t>Výztuž schodišťové konstrukce a rampy betonářskou ocelí 10 505</t>
  </si>
  <si>
    <t>74569058</t>
  </si>
  <si>
    <t>Výztuž schodišťových konstrukcí a ramp stupňů, schodnic, ramen, podest s nosníky z betonářské oceli 10 505 (R) nebo BSt 500</t>
  </si>
  <si>
    <t>ŽB_schod*0,140</t>
  </si>
  <si>
    <t>61</t>
  </si>
  <si>
    <t>R0401</t>
  </si>
  <si>
    <t>Strop skládaný z panelů spiroll tl. 250mm vč. provedení zálivek, konstrukční výztuže a přesunu hmot</t>
  </si>
  <si>
    <t>-339261984</t>
  </si>
  <si>
    <t>"Strop nad 1NP" 69</t>
  </si>
  <si>
    <t>62</t>
  </si>
  <si>
    <t>R0401b</t>
  </si>
  <si>
    <t>Strop skládaný z panelů spiroll tl. 265mm vč. provedení zálivek, konstrukční výztuže a přesunu hmot</t>
  </si>
  <si>
    <t>1735628286</t>
  </si>
  <si>
    <t>"Strop nad 2NP - střecha" 325</t>
  </si>
  <si>
    <t>63</t>
  </si>
  <si>
    <t>R0402</t>
  </si>
  <si>
    <t>Strop skládaný z panelů spiroll tl. 320mm vč. provedení zálivek, konstrukční výztuže a přesunu hmot</t>
  </si>
  <si>
    <t>-120652696</t>
  </si>
  <si>
    <t>"Strop nad 1NP" 237</t>
  </si>
  <si>
    <t>64</t>
  </si>
  <si>
    <t>R0403</t>
  </si>
  <si>
    <t>Provedení vyplnění spár panelů spiroll vč. jejich začištění</t>
  </si>
  <si>
    <t>-1996805556</t>
  </si>
  <si>
    <t>394+237</t>
  </si>
  <si>
    <t>65</t>
  </si>
  <si>
    <t>R0404</t>
  </si>
  <si>
    <t>Montáž a dodávka zateplení stropů ze sendvičových panelů - chladírny</t>
  </si>
  <si>
    <t>-654387682</t>
  </si>
  <si>
    <t>"1NP" 29</t>
  </si>
  <si>
    <t>Úpravy povrchů, podlahy a osazování výplní</t>
  </si>
  <si>
    <t>66</t>
  </si>
  <si>
    <t>611131101</t>
  </si>
  <si>
    <t>Cementový postřik vnitřních stropů nanášený celoplošně ručně</t>
  </si>
  <si>
    <t>-2144727427</t>
  </si>
  <si>
    <t>Podkladní a spojovací vrstva vnitřních omítaných ploch cementový postřik nanášený ručně celoplošně stropů</t>
  </si>
  <si>
    <t>67</t>
  </si>
  <si>
    <t>611131105</t>
  </si>
  <si>
    <t>Cementový postřik vnitřních schodišťových konstrukcí nanášený celoplošně ručně</t>
  </si>
  <si>
    <t>-1962262865</t>
  </si>
  <si>
    <t>Podkladní a spojovací vrstva vnitřních omítaných ploch cementový postřik nanášený ručně celoplošně schodišťových konstrukcí</t>
  </si>
  <si>
    <t>68</t>
  </si>
  <si>
    <t>612131101</t>
  </si>
  <si>
    <t>Cementový postřik vnitřních stěn nanášený celoplošně ručně</t>
  </si>
  <si>
    <t>-1967373698</t>
  </si>
  <si>
    <t>Podkladní a spojovací vrstva vnitřních omítaných ploch cementový postřik nanášený ručně celoplošně stěn</t>
  </si>
  <si>
    <t>VCM_stěn+Ker_obklad</t>
  </si>
  <si>
    <t>69</t>
  </si>
  <si>
    <t>613131101</t>
  </si>
  <si>
    <t>Cementový postřik vnitřních pilířů nebo sloupů nanášený celoplošně ručně</t>
  </si>
  <si>
    <t>647488030</t>
  </si>
  <si>
    <t>Podkladní a spojovací vrstva vnitřních omítaných ploch cementový postřik nanášený ručně celoplošně pilířů nebo sloupů</t>
  </si>
  <si>
    <t>70</t>
  </si>
  <si>
    <t>612321121</t>
  </si>
  <si>
    <t>Vápenocementová omítka hladká jednovrstvá vnitřních stěn nanášená ručně</t>
  </si>
  <si>
    <t>-989729339</t>
  </si>
  <si>
    <t>Omítka vápenocementová vnitřních ploch nanášená ručně jednovrstvá, tloušťky do 10 mm hladká svislých konstrukcí stěn</t>
  </si>
  <si>
    <t>Jádro pod obklad</t>
  </si>
  <si>
    <t>71</t>
  </si>
  <si>
    <t>611321145</t>
  </si>
  <si>
    <t>Vápenocementová omítka štuková dvouvrstvá vnitřních schodišťových konstrukcí nanášená ručně</t>
  </si>
  <si>
    <t>-1156240492</t>
  </si>
  <si>
    <t>Omítka vápenocementová vnitřních ploch nanášená ručně dvouvrstvá, tloušťky jádrové omítky do 10 mm a tloušťky štuku do 3 mm štuková schodišťových konstrukcí stropů, stěn, ramen nebo nosníků</t>
  </si>
  <si>
    <t>"101 Schodiště" 3,3*15,946-0,88*2,01-1*2,5</t>
  </si>
  <si>
    <t>"201 Schodiště"  20*2,9-1*2,02-1*2,35</t>
  </si>
  <si>
    <t>72</t>
  </si>
  <si>
    <t>611321141</t>
  </si>
  <si>
    <t>Vápenocementová omítka štuková dvouvrstvá vnitřních stropů rovných nanášená ručně</t>
  </si>
  <si>
    <t>-970459826</t>
  </si>
  <si>
    <t>Omítka vápenocementová vnitřních ploch nanášená ručně dvouvrstvá, tloušťky jádrové omítky do 10 mm a tloušťky štuku do 3 mm štuková vodorovných konstrukcí stropů rovných</t>
  </si>
  <si>
    <t>"101 Schodiště" 14,25</t>
  </si>
  <si>
    <t>"102 Chodba" 24,13</t>
  </si>
  <si>
    <t>"103 Kancelář" 14,49</t>
  </si>
  <si>
    <t>"104 Prodejna" 279,46</t>
  </si>
  <si>
    <t>"107 Úklid" 4,56</t>
  </si>
  <si>
    <t>Mezisoučet</t>
  </si>
  <si>
    <t>"201 Schodiště"  16,5</t>
  </si>
  <si>
    <t>"202 Chodba" 16,81</t>
  </si>
  <si>
    <t>"A203 Obývací pokoj, kuchyně" 27,55</t>
  </si>
  <si>
    <t>"A204 Pokoj" 13,83</t>
  </si>
  <si>
    <t>"A205 Ložnice" 20,44</t>
  </si>
  <si>
    <t>"B202 Pokoj" 12,31</t>
  </si>
  <si>
    <t>"B203 Obývací pokoj, kuchyně"36,33</t>
  </si>
  <si>
    <t>"B206 Pracovna" 10,64</t>
  </si>
  <si>
    <t>"B207 Šatna" 7,69</t>
  </si>
  <si>
    <t>"B208 Ložnice" 26,27</t>
  </si>
  <si>
    <t>"C203 Obývací pokoj, kuchyně" 24,3</t>
  </si>
  <si>
    <t>"C204 Ložnice"11,73</t>
  </si>
  <si>
    <t>"D203 Obývací pokoj, kuchyně" 19,98</t>
  </si>
  <si>
    <t>"D204 Ložnice" 14,49</t>
  </si>
  <si>
    <t>"D205 Šatna" 2,16</t>
  </si>
  <si>
    <t>73</t>
  </si>
  <si>
    <t>613321141</t>
  </si>
  <si>
    <t>Vápenocementová omítka štuková dvouvrstvá vnitřních pilířů nebo sloupů nanášená ručně</t>
  </si>
  <si>
    <t>-1120523003</t>
  </si>
  <si>
    <t>Omítka vápenocementová vnitřních ploch nanášená ručně dvouvrstvá, tloušťky jádrové omítky do 10 mm a tloušťky štuku do 3 mm štuková svislých konstrukcí pilířů nebo sloupů</t>
  </si>
  <si>
    <t>"104 Prodejna" 4*0,3*3*5</t>
  </si>
  <si>
    <t>74</t>
  </si>
  <si>
    <t>612321141</t>
  </si>
  <si>
    <t>Vápenocementová omítka štuková dvouvrstvá vnitřních stěn nanášená ručně</t>
  </si>
  <si>
    <t>204011842</t>
  </si>
  <si>
    <t>Omítka vápenocementová vnitřních ploch nanášená ručně dvouvrstvá, tloušťky jádrové omítky do 10 mm a tloušťky štuku do 3 mm štuková svislých konstrukcí stěn</t>
  </si>
  <si>
    <t>"102 Chodba" 3,3*(27,145)-1,7*2,01-2,5*2,05-1*2,02-0,9*2,02*4</t>
  </si>
  <si>
    <t>"103 Kancelář" 3,3*15,3-0,9*2,02-1*1-1,5*1</t>
  </si>
  <si>
    <t>"104 Prodejna" 3,3*79,146-1*2,5-3,5*2,5-6*2,5-6*2,5-3*2,5-0,828*2,5-1,7*2,01</t>
  </si>
  <si>
    <t>"107 Úklid" (3,3-2,1)*8,47</t>
  </si>
  <si>
    <t>vnitřní omítka - ostění</t>
  </si>
  <si>
    <t>"103 Kancelář"0,3*(1+1*2+1,5+1*2)</t>
  </si>
  <si>
    <t>"104 Prodejna" 0,3*(1+2,5*2*12+0,828+3+6+6+3,5+1,68+2,01*2)</t>
  </si>
  <si>
    <t>"202 Chodba"2,9*28,2-1*2,02-4*0,9*2,2</t>
  </si>
  <si>
    <t>"A201 Chodba"2,9*10,5-0,9*2,02*4</t>
  </si>
  <si>
    <t>"A202 Koupelna + WC" (2,9-2,1)*12</t>
  </si>
  <si>
    <t>"A203 Obývací pokoj, kuchyně"2,9*22,02-0,9*2,02-1*1,5-1,5*1,5-1,5*1,5</t>
  </si>
  <si>
    <t>"A204 Pokoj"2,9*15,5-0,9*2-1,5*1,5</t>
  </si>
  <si>
    <t>"A205 Ložnice"2,9*22-0,9*2,02-0,8*2,02-2,5*1,5</t>
  </si>
  <si>
    <t>"A206 Koupelna + WC" (2,9-2,1)*11,3</t>
  </si>
  <si>
    <t>"B201 Chodba"2,9*18,5-0,9*2,02*7</t>
  </si>
  <si>
    <t>"B202 Pokoj"2,9*14-0,9*2,02-+1,5*2,35</t>
  </si>
  <si>
    <t>"B203 Obývací pokoj, kuchyně"2,9*26,2-0,9*2,02-2,5*2,35*2-1,5*1,5*3-0,9*2,35</t>
  </si>
  <si>
    <t>"B204 Koupelna" (2,9-2,1)*10,8-1*0,2</t>
  </si>
  <si>
    <t>"B205 WC" (2,9-2,1)*8,4</t>
  </si>
  <si>
    <t>"B206 Pracovna" 2,9*13,2-1,5*1,5-0,9*2,02</t>
  </si>
  <si>
    <t>"B207 Šatna"2,9*11,1-0,9*2,02-1,5*1,5</t>
  </si>
  <si>
    <t>"B208 Ložnice"2,9*24,3-0,9*2,02*2-1,5*1,5-2,5*1,5</t>
  </si>
  <si>
    <t>"B209 Koupelna + WC" (2,9-2,1)*8,8</t>
  </si>
  <si>
    <t>"C201 Chodba" 2,9*8,2-0,9*2,2*3-0,8*2,02</t>
  </si>
  <si>
    <t>"C202 Koupelna + WC" (2,9-2,1)*10,61</t>
  </si>
  <si>
    <t>"C203 Obývací pokoj, kuchyně"2,9*21-0,9*2,02-1*1,5-1,5*1,5-1*2,35</t>
  </si>
  <si>
    <t>"C204 Ložnice" 2,9*13,9-0,9*2,02-1,5*2,35</t>
  </si>
  <si>
    <t>"D201 Chodba" 2,9*10,4-0,8*2,02*2-0,9*2,02*3</t>
  </si>
  <si>
    <t>"D202 Koupelna + WC" (2,9-2,1)*10,5</t>
  </si>
  <si>
    <t>"D203 Obývací pokoj, kuchyně"2,9*17,6-1,5*1,5-1*1,5</t>
  </si>
  <si>
    <t>"D204 Ložnice" 2,9*15,3-0,9*2,02-1,5*1,5-1*1,5</t>
  </si>
  <si>
    <t>"D205 Šatna" 2,9*6-0,8*2,02</t>
  </si>
  <si>
    <t>"201 Schodiště"  0,3*(1+2*2,35)</t>
  </si>
  <si>
    <t>"A203 Obývací pokoj, kuchyně"0,3*(1,5*3*2+1+1,5*2)</t>
  </si>
  <si>
    <t>"A204 Pokoj" 0,3*1,5*3</t>
  </si>
  <si>
    <t>"A205 Ložnice"0,3*(2,5+1,5*2)</t>
  </si>
  <si>
    <t>"B202 Pokoj" 0,3*(1,5+2,35*2)</t>
  </si>
  <si>
    <t>"B203 Obývací pokoj, kuchyně 0,3*(1,5*3*3+2,5+2,35*2+2,5+2,35*2+0,9+2,35*2)</t>
  </si>
  <si>
    <t>"B206 Pracovna" 0,3*1,5*3</t>
  </si>
  <si>
    <t>"B207 Šatna" 0,3*1,5*3</t>
  </si>
  <si>
    <t>"B208 Ložnice"0,3*(1,5*3+2,5+1,5*2)</t>
  </si>
  <si>
    <t>"C203 Obývací pokoj, kuchyně"0,3*(1+2,35*2+1,5*3+1+1,5*2)</t>
  </si>
  <si>
    <t>"C204 Ložnice" 0,3*(1,5+2,35*2)</t>
  </si>
  <si>
    <t>"D203 Obývací pokoj, kuchyně"0,3*(1,5*3+1+1,5*2)</t>
  </si>
  <si>
    <t>"D204 Ložnice" 0,3*(1,5*3+1+1,5*2)</t>
  </si>
  <si>
    <t>75</t>
  </si>
  <si>
    <t>619991001</t>
  </si>
  <si>
    <t>Zakrytí podlahy PE fólií</t>
  </si>
  <si>
    <t>-1239168239</t>
  </si>
  <si>
    <t>Zakrytí vnitřních ploch před znečištěním PE fólií včetně pozdějšího odkrytí podlah</t>
  </si>
  <si>
    <t>"1NP" 367,44</t>
  </si>
  <si>
    <t>"2NP" 342</t>
  </si>
  <si>
    <t>76</t>
  </si>
  <si>
    <t>622142001</t>
  </si>
  <si>
    <t>Sklovláknité pletivo vnějších stěn vtlačené do tmelu</t>
  </si>
  <si>
    <t>1569399745</t>
  </si>
  <si>
    <t>Pletivo vnějších ploch v ploše nebo pruzích, na plném podkladu sklovláknité vtlačené do tmelu stěn</t>
  </si>
  <si>
    <t>"ostění 1NP" 0,2*(1+3+6+6+3,5+1+1,5+1+1+2,2+2,5*16+1*4)</t>
  </si>
  <si>
    <t>"ostění 2NP" 0,2*(1,5*2+1+1,5*2+2,5*2+1,5*3+1*4+1,5*3+1*2+1,5*2+2,5+1+2,5+1,5+1,5*34+2,35*14)</t>
  </si>
  <si>
    <t>om_sokl</t>
  </si>
  <si>
    <t>77</t>
  </si>
  <si>
    <t>622211041</t>
  </si>
  <si>
    <t>Montáž kontaktního zateplení vnějších stěn lepením a mechanickým kotvením polystyrénových desek do betonu a zdiva tl přes 160 do 200 mm</t>
  </si>
  <si>
    <t>-2052682760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</si>
  <si>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160 do 200 mm</t>
  </si>
  <si>
    <t>"1NP KZS" 255</t>
  </si>
  <si>
    <t>"2NP KZS" 250</t>
  </si>
  <si>
    <t>"2NP přizdívky" 55</t>
  </si>
  <si>
    <t>"2NP - pilíře" 3,5*(0,3*2+0,7*2)*2</t>
  </si>
  <si>
    <t>78</t>
  </si>
  <si>
    <t>M</t>
  </si>
  <si>
    <t>28376048</t>
  </si>
  <si>
    <t>deska EPS grafitová fasádní λ=0,032 tl 200mm</t>
  </si>
  <si>
    <t>-19326238</t>
  </si>
  <si>
    <t>574*1,05 'Přepočtené koeficientem množství</t>
  </si>
  <si>
    <t>79</t>
  </si>
  <si>
    <t>621221041</t>
  </si>
  <si>
    <t>Montáž kontaktního zateplení vnějších podhledů lepením a mechanickým kotvením TI z minerální vlny s podélnou orientací do betonu a zdiva tl přes 160 do 200 mm</t>
  </si>
  <si>
    <t>1817937254</t>
  </si>
  <si>
    <t>Montáž kontaktního zateplení lepením a mechanickým kotvením z desek minerální vlny s podélnou orientací vláken nebo kombinovaných (dodávka ve specifikaci) na vnější podhledy, na podklad betonový nebo z lehčeného betonu nebo keramický, tloušťky desek přes 160 do 200 mm</t>
  </si>
  <si>
    <t>"Podhled střecha" 13,88</t>
  </si>
  <si>
    <t>KZS_pod</t>
  </si>
  <si>
    <t>80</t>
  </si>
  <si>
    <t>63142031</t>
  </si>
  <si>
    <t>deska tepelně izolační minerální kontaktních fasád podélné vlákno λ=0,035-0,036 tl 200mm</t>
  </si>
  <si>
    <t>-585241109</t>
  </si>
  <si>
    <t>81</t>
  </si>
  <si>
    <t>621151031</t>
  </si>
  <si>
    <t>Penetrační silikonový nátěr vnějších pastovitých tenkovrstvých omítek podhledů</t>
  </si>
  <si>
    <t>167468762</t>
  </si>
  <si>
    <t>Penetrační nátěr vnějších pastovitých tenkovrstvých omítek silikonový podhledů</t>
  </si>
  <si>
    <t>Om_pod</t>
  </si>
  <si>
    <t>82</t>
  </si>
  <si>
    <t>621531022</t>
  </si>
  <si>
    <t>Tenkovrstvá silikonová zatíraná omítka zrnitost 2,0 mm vnějších podhledů</t>
  </si>
  <si>
    <t>347673981</t>
  </si>
  <si>
    <t>Omítka tenkovrstvá silikonová vnějších ploch probarvená bez penetrace zatíraná (škrábaná), zrnitost 2,0 mm podhledů</t>
  </si>
  <si>
    <t>Podhled markýza</t>
  </si>
  <si>
    <t>"2NP" 14</t>
  </si>
  <si>
    <t>83</t>
  </si>
  <si>
    <t>623151031</t>
  </si>
  <si>
    <t>Penetrační silikonový nátěr vnějších pastovitých tenkovrstvých omítek pilířů a sloupů</t>
  </si>
  <si>
    <t>-1338034584</t>
  </si>
  <si>
    <t>Penetrační nátěr vnějších pastovitých tenkovrstvých omítek silikonový pilířů</t>
  </si>
  <si>
    <t>84</t>
  </si>
  <si>
    <t>623531022</t>
  </si>
  <si>
    <t>Tenkovrstvá silikonová zatíraná omítka zrnitost 2,0 mm vnějších pilířů nebo sloupů</t>
  </si>
  <si>
    <t>-827598807</t>
  </si>
  <si>
    <t>Omítka tenkovrstvá silikonová vnějších ploch probarvená bez penetrace zatíraná (škrábaná), zrnitost 2,0 mm pilířů a sloupů</t>
  </si>
  <si>
    <t>"1NP - pilíře" 3,5*(0,3*2+0,7*2)*2</t>
  </si>
  <si>
    <t>85</t>
  </si>
  <si>
    <t>622151031</t>
  </si>
  <si>
    <t>Penetrační silikonový nátěr vnějších pastovitých tenkovrstvých omítek stěn</t>
  </si>
  <si>
    <t>724465349</t>
  </si>
  <si>
    <t>Penetrační nátěr vnějších pastovitých tenkovrstvých omítek silikonový stěn</t>
  </si>
  <si>
    <t>Om_silikon</t>
  </si>
  <si>
    <t>86</t>
  </si>
  <si>
    <t>622531022</t>
  </si>
  <si>
    <t>Tenkovrstvá silikonová zatíraná omítka zrnitost 2,0 mm vnějších stěn</t>
  </si>
  <si>
    <t>-1250214091</t>
  </si>
  <si>
    <t>Omítka tenkovrstvá silikonová vnějších ploch probarvená bez penetrace zatíraná (škrábaná), zrnitost 2,0 mm stěn</t>
  </si>
  <si>
    <t>hladká + drážka omítka</t>
  </si>
  <si>
    <t>"1NP" 46+151</t>
  </si>
  <si>
    <t>"2NP" 99+185</t>
  </si>
  <si>
    <t>87</t>
  </si>
  <si>
    <t>622151021</t>
  </si>
  <si>
    <t>Penetrační akrylátový nátěr vnějších mozaikových tenkovrstvých omítek stěn</t>
  </si>
  <si>
    <t>-1522633362</t>
  </si>
  <si>
    <t>Penetrační nátěr vnějších pastovitých tenkovrstvých omítek mozaikových akrylátový stěn</t>
  </si>
  <si>
    <t>88</t>
  </si>
  <si>
    <t>622511112</t>
  </si>
  <si>
    <t>Tenkovrstvá akrylátová mozaiková střednězrnná omítka vnějších stěn</t>
  </si>
  <si>
    <t>545819829</t>
  </si>
  <si>
    <t>Omítka tenkovrstvá akrylátová vnějších ploch probarvená bez penetrace mozaiková střednězrnná stěn</t>
  </si>
  <si>
    <t>"1NP" 25,3</t>
  </si>
  <si>
    <t>R62201</t>
  </si>
  <si>
    <t>Tenkovrstvá fasádní omítka imitace dřevěného obkladu vč. penetrace</t>
  </si>
  <si>
    <t>-677587509</t>
  </si>
  <si>
    <t>Tenkovrstvá fasádní omítka točená (odstín bílá, tmavě šedá) vč. penetrace a fasádních profilů (rohové, okapničky, ukončovací, začišťovací...)</t>
  </si>
  <si>
    <t>"2NP" 19+0,2*(2,5*2+1,5+1,5+1+2,35*12)</t>
  </si>
  <si>
    <t>90</t>
  </si>
  <si>
    <t>RKZS</t>
  </si>
  <si>
    <t>Příplatek za použití lišt a doplňků pro KZS - stěny a podhledy</t>
  </si>
  <si>
    <t>954568086</t>
  </si>
  <si>
    <t>Poznámka k položce:_x000D_
okapnčiky, rohové profily, parapatení profily, začiťovací lišty, ukončovací lišty, napojení oplechování</t>
  </si>
  <si>
    <t>91</t>
  </si>
  <si>
    <t>631311114</t>
  </si>
  <si>
    <t>Mazanina tl přes 50 do 80 mm z betonu prostého bez zvýšených nároků na prostředí tř. C 16/20</t>
  </si>
  <si>
    <t>1650833115</t>
  </si>
  <si>
    <t>Mazanina z betonu prostého bez zvýšených nároků na prostředí tl. přes 50 do 80 mm tř. C 16/20</t>
  </si>
  <si>
    <t>"mazanina 1NP" 0,08*364,46</t>
  </si>
  <si>
    <t>"mazanina 2NP" 0,08*338</t>
  </si>
  <si>
    <t>92</t>
  </si>
  <si>
    <t>631319011</t>
  </si>
  <si>
    <t>Příplatek k mazanině tl přes 50 do 80 mm za přehlazení povrchu</t>
  </si>
  <si>
    <t>-901139838</t>
  </si>
  <si>
    <t>Příplatek k cenám mazanin za úpravu povrchu mazaniny přehlazením, mazanina tl. přes 50 do 80 mm</t>
  </si>
  <si>
    <t>93</t>
  </si>
  <si>
    <t>631361821</t>
  </si>
  <si>
    <t>Výztuž mazanin betonářskou ocelí 10 505</t>
  </si>
  <si>
    <t>-1317923511</t>
  </si>
  <si>
    <t>Výztuž mazanin 10 505 (R) nebo BSt 500</t>
  </si>
  <si>
    <t>(365+338)*(3,034/1000)*1,4</t>
  </si>
  <si>
    <t>94</t>
  </si>
  <si>
    <t>631341134</t>
  </si>
  <si>
    <t>Mazanina tl přes 120 do 240 mm z betonu lehkého keramického LC 20/22</t>
  </si>
  <si>
    <t>1629301774</t>
  </si>
  <si>
    <t>Mazanina z lehkého keramického betonu tl. přes 120 do 240 mm tř. LC 20/22</t>
  </si>
  <si>
    <t>SPÁDOVÁ VRSTVA STŘECHA</t>
  </si>
  <si>
    <t>34,04</t>
  </si>
  <si>
    <t>95</t>
  </si>
  <si>
    <t>634112113</t>
  </si>
  <si>
    <t>Obvodová dilatace podlahovým páskem z pěnového PE mezi stěnou a mazaninou nebo potěrem v 80 mm</t>
  </si>
  <si>
    <t>-37482129</t>
  </si>
  <si>
    <t>Obvodová dilatace mezi stěnou a mazaninou nebo potěrem podlahovým páskem z pěnového PE tl. do 10 mm, výšky 80 mm</t>
  </si>
  <si>
    <t>"1NP" 175</t>
  </si>
  <si>
    <t>"2NP" 420</t>
  </si>
  <si>
    <t>96</t>
  </si>
  <si>
    <t>941111112</t>
  </si>
  <si>
    <t>Montáž lešení řadového trubkového lehkého s podlahami zatížení do 200 kg/m2 š od 0,6 do 0,9 m v přes 10 do 25 m</t>
  </si>
  <si>
    <t>-371434929</t>
  </si>
  <si>
    <t>Lešení řadové trubkové lehké pracovní s podlahami s provozním zatížením tř. 3 do 200 kg/m2 šířky tř. W06 od 0,6 do 0,9 m výšky přes 10 do 25 m montáž</t>
  </si>
  <si>
    <t>"1NP" 395</t>
  </si>
  <si>
    <t>"2NP" 395</t>
  </si>
  <si>
    <t>97</t>
  </si>
  <si>
    <t>941111212</t>
  </si>
  <si>
    <t>Příplatek k lešení řadovému trubkovému lehkému s podlahami do 200 kg/m2 š od 0,6 do 0,9 m v přes 10 do 25 m za každý den použití</t>
  </si>
  <si>
    <t>-114849688</t>
  </si>
  <si>
    <t>Lešení řadové trubkové lehké pracovní s podlahami s provozním zatížením tř. 3 do 200 kg/m2 šířky tř. W06 od 0,6 do 0,9 m výšky přes 10 do 25 m příplatek k ceně za každý den použití</t>
  </si>
  <si>
    <t>790*30 'Přepočtené koeficientem množství</t>
  </si>
  <si>
    <t>98</t>
  </si>
  <si>
    <t>941111812</t>
  </si>
  <si>
    <t>Demontáž lešení řadového trubkového lehkého s podlahami zatížení do 200 kg/m2 š od 0,6 do 0,9 m v přes 10 do 25 m</t>
  </si>
  <si>
    <t>-2109781289</t>
  </si>
  <si>
    <t>Lešení řadové trubkové lehké pracovní s podlahami s provozním zatížením tř. 3 do 200 kg/m2 šířky tř. W06 od 0,6 do 0,9 m výšky přes 10 do 25 m demontáž</t>
  </si>
  <si>
    <t>99</t>
  </si>
  <si>
    <t>944511111</t>
  </si>
  <si>
    <t>Montáž ochranné sítě z textilie z umělých vláken</t>
  </si>
  <si>
    <t>35262774</t>
  </si>
  <si>
    <t>Síť ochranná zavěšená na konstrukci lešení z textilie z umělých vláken montáž</t>
  </si>
  <si>
    <t>100</t>
  </si>
  <si>
    <t>944511211</t>
  </si>
  <si>
    <t>Příplatek k ochranné síti za každý den použití</t>
  </si>
  <si>
    <t>-1815479698</t>
  </si>
  <si>
    <t>Síť ochranná zavěšená na konstrukci lešení z textilie z umělých vláken příplatek k ceně za každý den použití</t>
  </si>
  <si>
    <t>101</t>
  </si>
  <si>
    <t>944511811</t>
  </si>
  <si>
    <t>Demontáž ochranné sítě z textilie z umělých vláken</t>
  </si>
  <si>
    <t>-33482147</t>
  </si>
  <si>
    <t>Síť ochranná zavěšená na konstrukci lešení z textilie z umělých vláken demontáž</t>
  </si>
  <si>
    <t>102</t>
  </si>
  <si>
    <t>949101112</t>
  </si>
  <si>
    <t>Lešení pomocné pro objekty pozemních staveb s lešeňovou podlahou v přes 1,9 do 3,5 m zatížení do 150 kg/m2</t>
  </si>
  <si>
    <t>310154116</t>
  </si>
  <si>
    <t>Lešení pomocné pracovní pro objekty pozemních staveb pro zatížení do 150 kg/m2, o výšce lešeňové podlahy přes 1,9 do 3,5 m</t>
  </si>
  <si>
    <t>"1NP" 364</t>
  </si>
  <si>
    <t>"2NP" 339</t>
  </si>
  <si>
    <t>103</t>
  </si>
  <si>
    <t>952901111</t>
  </si>
  <si>
    <t>Vyčištění budov bytové a občanské výstavby při výšce podlaží do 4 m</t>
  </si>
  <si>
    <t>1449534008</t>
  </si>
  <si>
    <t>Vyčištění budov nebo objektů před předáním do užívání budov bytové nebo občanské výstavby, světlé výšky podlaží do 4 m</t>
  </si>
  <si>
    <t>104</t>
  </si>
  <si>
    <t>993111111</t>
  </si>
  <si>
    <t>Dovoz a odvoz lešení řadového do 10 km včetně naložení a složení</t>
  </si>
  <si>
    <t>-1658546254</t>
  </si>
  <si>
    <t>Dovoz a odvoz lešení včetně naložení a složení řadového, na vzdálenost do 10 km</t>
  </si>
  <si>
    <t>105</t>
  </si>
  <si>
    <t>993111119</t>
  </si>
  <si>
    <t>Příplatek k ceně dovozu a odvozu lešení řadového ZKD 10 km přes 10 km</t>
  </si>
  <si>
    <t>301178940</t>
  </si>
  <si>
    <t>Dovoz a odvoz lešení včetně naložení a složení řadového, na vzdálenost Příplatek k ceně za každých dalších i započatých 10 km přes 10 km</t>
  </si>
  <si>
    <t>106</t>
  </si>
  <si>
    <t>M+D akustických prvků schodiště</t>
  </si>
  <si>
    <t>1885163205</t>
  </si>
  <si>
    <t>107</t>
  </si>
  <si>
    <t>Provedení prostupů pro řemesla vč. systémových průchodek</t>
  </si>
  <si>
    <t>-922542987</t>
  </si>
  <si>
    <t>108</t>
  </si>
  <si>
    <t>R09OS1a</t>
  </si>
  <si>
    <t>M+D hasícího přístroje s revizí a nástěnného držáku - 21A</t>
  </si>
  <si>
    <t>kus</t>
  </si>
  <si>
    <t>975940391</t>
  </si>
  <si>
    <t>"1NP" 3+1</t>
  </si>
  <si>
    <t>"2NP" 1</t>
  </si>
  <si>
    <t>998</t>
  </si>
  <si>
    <t>Přesun hmot</t>
  </si>
  <si>
    <t>109</t>
  </si>
  <si>
    <t>998011002</t>
  </si>
  <si>
    <t>Přesun hmot pro budovy zděné v přes 6 do 12 m</t>
  </si>
  <si>
    <t>99975339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</si>
  <si>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</si>
  <si>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PSV</t>
  </si>
  <si>
    <t>Práce a dodávky PSV</t>
  </si>
  <si>
    <t>711</t>
  </si>
  <si>
    <t>Izolace proti vodě, vlhkosti a plynům</t>
  </si>
  <si>
    <t>110</t>
  </si>
  <si>
    <t>711111001</t>
  </si>
  <si>
    <t>Provedení izolace proti zemní vlhkosti vodorovné za studena nátěrem penetračním</t>
  </si>
  <si>
    <t>1493829498</t>
  </si>
  <si>
    <t>Provedení izolace proti zemní vlhkosti natěradly a tmely za studena na ploše vodorovné V jednonásobným nátěrem penetračním</t>
  </si>
  <si>
    <t>"HI objektu - vodorovná - měřeno elektronicky"  403,48</t>
  </si>
  <si>
    <t>111</t>
  </si>
  <si>
    <t>11163150</t>
  </si>
  <si>
    <t>lak penetrační asfaltový</t>
  </si>
  <si>
    <t>1331313369</t>
  </si>
  <si>
    <t>Poznámka k položce:_x000D_
Spotřeba 0,3-0,4kg/m2</t>
  </si>
  <si>
    <t>403,48*0,0003 'Přepočtené koeficientem množství</t>
  </si>
  <si>
    <t>112</t>
  </si>
  <si>
    <t>711112001</t>
  </si>
  <si>
    <t>Provedení izolace proti zemní vlhkosti svislé za studena nátěrem penetračním</t>
  </si>
  <si>
    <t>-81535685</t>
  </si>
  <si>
    <t>Provedení izolace proti zemní vlhkosti natěradly a tmely za studena na ploše svislé S jednonásobným nátěrem penetračním</t>
  </si>
  <si>
    <t>113</t>
  </si>
  <si>
    <t>-1411581722</t>
  </si>
  <si>
    <t>89*0,00035 'Přepočtené koeficientem množství</t>
  </si>
  <si>
    <t>114</t>
  </si>
  <si>
    <t>711141559</t>
  </si>
  <si>
    <t>Provedení izolace proti zemní vlhkosti pásy přitavením vodorovné NAIP</t>
  </si>
  <si>
    <t>-358768486</t>
  </si>
  <si>
    <t>Provedení izolace proti zemní vlhkosti pásy přitavením NAIP na ploše vodorovné V</t>
  </si>
  <si>
    <t>HI_vod*2</t>
  </si>
  <si>
    <t>115</t>
  </si>
  <si>
    <t>62855001</t>
  </si>
  <si>
    <t>pás asfaltový natavitelný modifikovaný SBS s vložkou z polyesterové rohože a spalitelnou PE fólií nebo jemnozrnným minerálním posypem na horním povrchu tl 4,0mm</t>
  </si>
  <si>
    <t>-564582357</t>
  </si>
  <si>
    <t>403,48*1,165 'Přepočtené koeficientem množství</t>
  </si>
  <si>
    <t>116</t>
  </si>
  <si>
    <t>62856011</t>
  </si>
  <si>
    <t>pás asfaltový natavitelný modifikovaný SBS s vložkou z hliníkové fólie s textilií a spalitelnou PE fólií nebo jemnozrnným minerálním posypem na horním povrchu tl 4,0mm</t>
  </si>
  <si>
    <t>488751610</t>
  </si>
  <si>
    <t>117</t>
  </si>
  <si>
    <t>711142559</t>
  </si>
  <si>
    <t>Provedení izolace proti zemní vlhkosti pásy přitavením svislé NAIP</t>
  </si>
  <si>
    <t>-1386367922</t>
  </si>
  <si>
    <t>Provedení izolace proti zemní vlhkosti pásy přitavením NAIP na ploše svislé S</t>
  </si>
  <si>
    <t>HI_sv*2</t>
  </si>
  <si>
    <t>118</t>
  </si>
  <si>
    <t>-1554329547</t>
  </si>
  <si>
    <t>89*1,23 'Přepočtené koeficientem množství</t>
  </si>
  <si>
    <t>119</t>
  </si>
  <si>
    <t>-1904868103</t>
  </si>
  <si>
    <t>120</t>
  </si>
  <si>
    <t>711161212</t>
  </si>
  <si>
    <t>Izolace proti zemní vlhkosti nopovou fólií svislá, výška nopu 8,0 mm, tl do 0,6 mm</t>
  </si>
  <si>
    <t>-1206281555</t>
  </si>
  <si>
    <t>Izolace proti zemní vlhkosti a beztlakové vodě nopovými fóliemi na ploše svislé S vrstva ochranná, odvětrávací a drenážní výška nopu 8,0 mm, tl. fólie do 0,6 mm</t>
  </si>
  <si>
    <t>121</t>
  </si>
  <si>
    <t>711161383</t>
  </si>
  <si>
    <t>Izolace proti zemní vlhkosti nopovou fólií ukončení horní lištou</t>
  </si>
  <si>
    <t>-831535484</t>
  </si>
  <si>
    <t>Izolace proti zemní vlhkosti a beztlakové vodě nopovými fóliemi ostatní ukončení izolace lištou</t>
  </si>
  <si>
    <t>122</t>
  </si>
  <si>
    <t>998711202</t>
  </si>
  <si>
    <t>Přesun hmot procentní pro izolace proti vodě, vlhkosti a plynům v objektech v přes 6 do 12 m</t>
  </si>
  <si>
    <t>%</t>
  </si>
  <si>
    <t>-1696636536</t>
  </si>
  <si>
    <t>Přesun hmot pro izolace proti vodě, vlhkosti a plynům stanovený procentní sazbou (%) z ceny vodorovná dopravní vzdálenost do 50 m základní v objektech výšky přes 6 do 12 m</t>
  </si>
  <si>
    <t>712</t>
  </si>
  <si>
    <t>Povlakové krytiny</t>
  </si>
  <si>
    <t>123</t>
  </si>
  <si>
    <t>712771101</t>
  </si>
  <si>
    <t>Provedení ochranné vrstvy z textilií nebo rohoží volně s přesahem vegetační střechy sklon do 5°</t>
  </si>
  <si>
    <t>1115326562</t>
  </si>
  <si>
    <t>Provedení ochranné vrstvy vegetační střechy proti prorůstání kořenů, proti mechanickému poškození hydroizolace z textilií nebo rohoží volně kladených s přesahem, sklon střechy do 5°</t>
  </si>
  <si>
    <t>"extenzivní střecha + vytažení" 377+32</t>
  </si>
  <si>
    <t>124</t>
  </si>
  <si>
    <t>69311068</t>
  </si>
  <si>
    <t>geotextilie netkaná separační, ochranná, filtrační, drenážní PP 300g/m2</t>
  </si>
  <si>
    <t>1337327058</t>
  </si>
  <si>
    <t>409*1,05 'Přepočtené koeficientem množství</t>
  </si>
  <si>
    <t>125</t>
  </si>
  <si>
    <t>712771221</t>
  </si>
  <si>
    <t>Provedení drenážní vrstvy vegetační střechy z plastových nopových fólií v nopů do 25 mm do 5°</t>
  </si>
  <si>
    <t>1513791624</t>
  </si>
  <si>
    <t>Provedení drenážní vrstvy vegetační střechy z plastových nopových fólií, výšky nopů do 25 mm, sklon střechy do 5°</t>
  </si>
  <si>
    <t>126</t>
  </si>
  <si>
    <t>69334152</t>
  </si>
  <si>
    <t>fólie profilovaná (nopová) perforovaná HDPE s hydroakumulační a drenážní funkcí do vegetačních střech s výškou nopů 20mm</t>
  </si>
  <si>
    <t>143783177</t>
  </si>
  <si>
    <t>409*1,1025 'Přepočtené koeficientem množství</t>
  </si>
  <si>
    <t>127</t>
  </si>
  <si>
    <t>712771401</t>
  </si>
  <si>
    <t>Provedení vegetační vrstvy ze substrátu tl do 100 mm vegetační střechy sklon do 5°</t>
  </si>
  <si>
    <t>235051</t>
  </si>
  <si>
    <t>Provedení vegetační vrstvy vegetační střechy ze substrátu, tloušťky do 100 mm, sklon střechy do 5°</t>
  </si>
  <si>
    <t>"extenzivní střecha" 377</t>
  </si>
  <si>
    <t>128</t>
  </si>
  <si>
    <t>10321230</t>
  </si>
  <si>
    <t>substrát vegetačních střech extenzivní s vyšším obsahem organické složky</t>
  </si>
  <si>
    <t>-1866511558</t>
  </si>
  <si>
    <t>"extenzivní střecha" 377*0,08</t>
  </si>
  <si>
    <t>129</t>
  </si>
  <si>
    <t>712771521</t>
  </si>
  <si>
    <t>Položení vegetační nebo trávníkové rohože vegetační střechy sklon do 5°</t>
  </si>
  <si>
    <t>-1872627098</t>
  </si>
  <si>
    <t>Založení vegetace vegetační střechy položením vegetační nebo trávníkové rohože, sklon střechy do 5°</t>
  </si>
  <si>
    <t>130</t>
  </si>
  <si>
    <t>69334504</t>
  </si>
  <si>
    <t>koberec rozchodníkový vegetačních střech</t>
  </si>
  <si>
    <t>793985482</t>
  </si>
  <si>
    <t>Poznámka k položce:_x000D_
předpěstovaná vegetační rohož se směsí extenzivních rostlin</t>
  </si>
  <si>
    <t>131</t>
  </si>
  <si>
    <t>R71201b</t>
  </si>
  <si>
    <t>M+D hydroizolační folie z PVC 1,5mm - provedení Broof T3 -  mechanicky kotvená vč. doplňků, lišt a opracování prostupů střechy</t>
  </si>
  <si>
    <t>1043266886</t>
  </si>
  <si>
    <t>Poznámka k položce:_x000D_
vč. dodávek prvků KP01, KP02</t>
  </si>
  <si>
    <t>"terasa + vytažení" 21,11+0,3*(16,6+0,6*3)</t>
  </si>
  <si>
    <t>132</t>
  </si>
  <si>
    <t>712311101</t>
  </si>
  <si>
    <t>Provedení povlakové krytiny střech do 10° za studena lakem penetračním nebo asfaltovým</t>
  </si>
  <si>
    <t>501151125</t>
  </si>
  <si>
    <t>Provedení povlakové krytiny střech plochých do 10° natěradly a tmely za studena nátěrem lakem penetračním nebo asfaltovým</t>
  </si>
  <si>
    <t>133</t>
  </si>
  <si>
    <t>11163150.1</t>
  </si>
  <si>
    <t>590527906</t>
  </si>
  <si>
    <t>435,63*0,004 'Přepočtené koeficientem množství</t>
  </si>
  <si>
    <t>134</t>
  </si>
  <si>
    <t>712341559</t>
  </si>
  <si>
    <t>Provedení povlakové krytiny střech do 10° pásy NAIP přitavením v plné ploše</t>
  </si>
  <si>
    <t>-1459814314</t>
  </si>
  <si>
    <t>Provedení povlakové krytiny střech plochých do 10° pásy přitavením NAIP v plné ploše</t>
  </si>
  <si>
    <t>135</t>
  </si>
  <si>
    <t>62853004.1</t>
  </si>
  <si>
    <t>pás asfaltový natavitelný modifikovaný SBS s vložkou ze skleněné tkaniny a spalitelnou PE fólií nebo jemnozrnným minerálním posypem na horním povrchu tl 4,0mm</t>
  </si>
  <si>
    <t>-462908315</t>
  </si>
  <si>
    <t>435,63*1,165 'Přepočtené koeficientem množství</t>
  </si>
  <si>
    <t>136</t>
  </si>
  <si>
    <t>712331111</t>
  </si>
  <si>
    <t>Provedení povlakové krytiny střech do 10° podkladní vrstvy pásy na sucho samolepící</t>
  </si>
  <si>
    <t>-1970970265</t>
  </si>
  <si>
    <t>Provedení povlakové krytiny střech plochých do 10° pásy na sucho podkladní samolepící asfaltový pás</t>
  </si>
  <si>
    <t>Podklad_samolep</t>
  </si>
  <si>
    <t>137</t>
  </si>
  <si>
    <t>62866281</t>
  </si>
  <si>
    <t>pás asfaltový samolepicí modifikovaný SBS s vložkou ze skleněné tkaniny se spalitelnou fólií nebo jemnozrnným minerálním posypem nebo textilií na horním povrchu tl 3,0mm</t>
  </si>
  <si>
    <t>-701892538</t>
  </si>
  <si>
    <t>409*1,165 'Přepočtené koeficientem množství</t>
  </si>
  <si>
    <t>138</t>
  </si>
  <si>
    <t>712391172</t>
  </si>
  <si>
    <t>Provedení povlakové krytiny střech do 10° ochranné textilní vrstvy</t>
  </si>
  <si>
    <t>-504237418</t>
  </si>
  <si>
    <t>Provedení povlakové krytiny střech plochých do 10° -ostatní práce provedení vrstvy textilní ochranné</t>
  </si>
  <si>
    <t>separační_300</t>
  </si>
  <si>
    <t>139</t>
  </si>
  <si>
    <t>69311081</t>
  </si>
  <si>
    <t>geotextilie netkaná separační, ochranná, filtrační, drenážní PES 300g/m2</t>
  </si>
  <si>
    <t>-640732013</t>
  </si>
  <si>
    <t>26,63*1,1 'Přepočtené koeficientem množství</t>
  </si>
  <si>
    <t>140</t>
  </si>
  <si>
    <t>R71233</t>
  </si>
  <si>
    <t>Provedení povlakové krytiny střech - pás z SBS proti prorůstání kořenů</t>
  </si>
  <si>
    <t>1245942115</t>
  </si>
  <si>
    <t>Provedení povlakové krytiny střech - pás z SBS modifikovaného asfaltu s aditivy proti prorůstání kořenů a břidličným posypem a odolností proti prorůstání kořínků_x000D_</t>
  </si>
  <si>
    <t>Poznámka k položce:_x000D_
pás z SBS modifikovaného asfaltu s aditivy proti prorůstání kořenů a břidličným posypem a odolností proti prorůstání kořínků_x000D_</t>
  </si>
  <si>
    <t>141</t>
  </si>
  <si>
    <t>998712202</t>
  </si>
  <si>
    <t>Přesun hmot procentní pro krytiny povlakové v objektech v přes 6 do 12 m</t>
  </si>
  <si>
    <t>-1169551251</t>
  </si>
  <si>
    <t>Přesun hmot pro povlakové krytiny stanovený procentní sazbou (%) z ceny vodorovná dopravní vzdálenost do 50 m základní v objektech výšky přes 6 do 12 m</t>
  </si>
  <si>
    <t>713</t>
  </si>
  <si>
    <t>Izolace tepelné</t>
  </si>
  <si>
    <t>142</t>
  </si>
  <si>
    <t>713121111</t>
  </si>
  <si>
    <t>Montáž izolace tepelné podlah volně kladenými rohožemi, pásy, dílci, deskami 1 vrstva</t>
  </si>
  <si>
    <t>1333909168</t>
  </si>
  <si>
    <t>Montáž tepelné izolace podlah rohožemi, pásy, deskami, dílci, bloky (izolační materiál ve specifikaci) kladenými volně jednovrstvá</t>
  </si>
  <si>
    <t>XPS_150</t>
  </si>
  <si>
    <t>"1NP - ti podlaha" 365</t>
  </si>
  <si>
    <t>143</t>
  </si>
  <si>
    <t>28376426</t>
  </si>
  <si>
    <t>deska XPS hrana polodrážková a hladký povrch 300kPA λ=0,035 tl 150mm</t>
  </si>
  <si>
    <t>1807971414</t>
  </si>
  <si>
    <t>365*1,05 'Přepočtené koeficientem množství</t>
  </si>
  <si>
    <t>144</t>
  </si>
  <si>
    <t>713121121</t>
  </si>
  <si>
    <t>Montáž izolace tepelné podlah volně kladenými rohožemi, pásy, dílci, deskami 2 vrstvy</t>
  </si>
  <si>
    <t>299383489</t>
  </si>
  <si>
    <t>Montáž tepelné izolace podlah rohožemi, pásy, deskami, dílci, bloky (izolační materiál ve specifikaci) kladenými volně dvouvrstvá</t>
  </si>
  <si>
    <t>"2NP - akustická izolace"  338+123,55</t>
  </si>
  <si>
    <t>145</t>
  </si>
  <si>
    <t>28376552</t>
  </si>
  <si>
    <t>deska polystyrénová pro snížení kročejového hluku (max. zatížení 4 kN/m2) tl 25mm</t>
  </si>
  <si>
    <t>2043064337</t>
  </si>
  <si>
    <t>461,55*1,05 'Přepočtené koeficientem množství</t>
  </si>
  <si>
    <t>146</t>
  </si>
  <si>
    <t>28376553</t>
  </si>
  <si>
    <t>deska polystyrénová pro snížení kročejového hluku (max. zatížení 4 kN/m2) tl 30mm</t>
  </si>
  <si>
    <t>1124066281</t>
  </si>
  <si>
    <t>147</t>
  </si>
  <si>
    <t>713131141</t>
  </si>
  <si>
    <t>Montáž izolace tepelné stěn lepením celoplošně rohoží, pásů, dílců, desek</t>
  </si>
  <si>
    <t>-615194702</t>
  </si>
  <si>
    <t>Montáž tepelné izolace stěn rohožemi, pásy, deskami, dílci, bloky (izolační materiál ve specifikaci) lepením celoplošně bez mechanického kotvení</t>
  </si>
  <si>
    <t>"obvod sokl" 89</t>
  </si>
  <si>
    <t>28376023</t>
  </si>
  <si>
    <t>deska perimetrická fasádní soklová 150kPa λ=0,035 tl 200mm</t>
  </si>
  <si>
    <t>-1158290299</t>
  </si>
  <si>
    <t>89*1,05 'Přepočtené koeficientem množství</t>
  </si>
  <si>
    <t>149</t>
  </si>
  <si>
    <t>713141136</t>
  </si>
  <si>
    <t>Montáž izolace tepelné střech plochých lepené za studena nízkoexpanzní (PUR) pěnou 1 vrstva rohoží, pásů, dílců, desek</t>
  </si>
  <si>
    <t>-1824153767</t>
  </si>
  <si>
    <t>Montáž tepelné izolace střech plochých rohožemi, pásy, deskami, dílci, bloky (izolační materiál ve specifikaci) přilepenými za studena jednovrstvá nízkoexpanzní (PUR) pěnou</t>
  </si>
  <si>
    <t>"extenzivní střecha + vytažení - izol 120" 377+32</t>
  </si>
  <si>
    <t>"extenzivní střecha + vytažení - izol 180" 377+32</t>
  </si>
  <si>
    <t>150</t>
  </si>
  <si>
    <t>28375993</t>
  </si>
  <si>
    <t>deska EPS 150 pro konstrukce s vysokým zatížením λ=0,035 tl 200mm</t>
  </si>
  <si>
    <t>1393161602</t>
  </si>
  <si>
    <t>26,63*1,05 'Přepočtené koeficientem množství</t>
  </si>
  <si>
    <t>151</t>
  </si>
  <si>
    <t>28375915</t>
  </si>
  <si>
    <t>deska EPS 150 pro konstrukce s vysokým zatížením λ=0,035 tl 120mm</t>
  </si>
  <si>
    <t>-1746955103</t>
  </si>
  <si>
    <t>152</t>
  </si>
  <si>
    <t>28375992</t>
  </si>
  <si>
    <t>deska EPS 150 pro konstrukce s vysokým zatížením λ=0,035 tl 180mm</t>
  </si>
  <si>
    <t>874318696</t>
  </si>
  <si>
    <t>153</t>
  </si>
  <si>
    <t>713191132</t>
  </si>
  <si>
    <t>Montáž izolace tepelné podlah, stropů vrchem nebo střech překrytí separační fólií z PE</t>
  </si>
  <si>
    <t>-1128512406</t>
  </si>
  <si>
    <t>Montáž tepelné izolace stavebních konstrukcí - doplňky a konstrukční součásti podlah, stropů vrchem nebo střech překrytí fólií separační z PE</t>
  </si>
  <si>
    <t>154</t>
  </si>
  <si>
    <t>28329042</t>
  </si>
  <si>
    <t>fólie PE separační či ochranná tl 0,2mm</t>
  </si>
  <si>
    <t>-672042494</t>
  </si>
  <si>
    <t>461,55*1,15 'Přepočtené koeficientem množství</t>
  </si>
  <si>
    <t>155</t>
  </si>
  <si>
    <t>998713202</t>
  </si>
  <si>
    <t>Přesun hmot procentní pro izolace tepelné v objektech v přes 6 do 12 m</t>
  </si>
  <si>
    <t>672974457</t>
  </si>
  <si>
    <t>Přesun hmot pro izolace tepelné stanovený procentní sazbou (%) z ceny vodorovná dopravní vzdálenost do 50 m s užitím mechanizace v objektech výšky přes 6 do 12 m</t>
  </si>
  <si>
    <t>762</t>
  </si>
  <si>
    <t>Konstrukce tesařské</t>
  </si>
  <si>
    <t>156</t>
  </si>
  <si>
    <t>762361331</t>
  </si>
  <si>
    <t>Konstrukční a vyrovnávací vrstva pod klempířské prvky (atiky) z vodovzdorné překližky tl 18 mm</t>
  </si>
  <si>
    <t>-179747052</t>
  </si>
  <si>
    <t>Konstrukční vrstva pod klempířské prvky pro oplechování horních ploch zdí a nadezdívek (atik) z vodovzdorné překližky šroubovaných do podkladu, tloušťky desky 18 mm</t>
  </si>
  <si>
    <t>"atika" (7+3)*0,5</t>
  </si>
  <si>
    <t>157</t>
  </si>
  <si>
    <t>998762202</t>
  </si>
  <si>
    <t>Přesun hmot procentní pro kce tesařské v objektech v přes 6 do 12 m</t>
  </si>
  <si>
    <t>1135077723</t>
  </si>
  <si>
    <t>Přesun hmot pro konstrukce tesařské stanovený procentní sazbou (%) z ceny vodorovná dopravní vzdálenost do 50 m základní v objektech výšky přes 6 do 12 m</t>
  </si>
  <si>
    <t>763</t>
  </si>
  <si>
    <t>Konstrukce suché výstavby</t>
  </si>
  <si>
    <t>158</t>
  </si>
  <si>
    <t>763131411</t>
  </si>
  <si>
    <t>SDK podhled desky 1xA 12,5 bez izolace dvouvrstvá spodní kce profil CD+UD</t>
  </si>
  <si>
    <t>-792277405</t>
  </si>
  <si>
    <t>Podhled ze sádrokartonových desek dvouvrstvá zavěšená spodní konstrukce z ocelových profilů CD, UD jednoduše opláštěná deskou standardní A, tl. 12,5 mm, bez izolace</t>
  </si>
  <si>
    <t>"A201 Chodba" 6,94</t>
  </si>
  <si>
    <t>"B201 Chodba"13,27</t>
  </si>
  <si>
    <t>"C201 Chodba" 3,79</t>
  </si>
  <si>
    <t>"D201 Chodba"5,2</t>
  </si>
  <si>
    <t>159</t>
  </si>
  <si>
    <t>763131451</t>
  </si>
  <si>
    <t>SDK podhled deska 1xH2 12,5 bez izolace dvouvrstvá spodní kce profil CD+UD</t>
  </si>
  <si>
    <t>909563267</t>
  </si>
  <si>
    <t>Podhled ze sádrokartonových desek dvouvrstvá zavěšená spodní konstrukce z ocelových profilů CD, UD jednoduše opláštěná deskou impregnovanou H2, tl. 12,5 mm, bez izolace</t>
  </si>
  <si>
    <t>"A202 Koupelna + WC"5,99</t>
  </si>
  <si>
    <t>"A206 Koupelna + WC"5,19</t>
  </si>
  <si>
    <t>"B204 Koupelna"4,96</t>
  </si>
  <si>
    <t>"B205 WC"3,92</t>
  </si>
  <si>
    <t>"B209 Koupelna + WC"4,66</t>
  </si>
  <si>
    <t>"C202 Koupelna + WC"4,51</t>
  </si>
  <si>
    <t>"D202 Koupelna + WC"4,69</t>
  </si>
  <si>
    <t>160</t>
  </si>
  <si>
    <t>763131751</t>
  </si>
  <si>
    <t>Montáž parotěsné zábrany do SDK podhledu</t>
  </si>
  <si>
    <t>-2142807601</t>
  </si>
  <si>
    <t>Podhled ze sádrokartonových desek ostatní práce a konstrukce na podhledech ze sádrokartonových desek montáž parotěsné zábrany</t>
  </si>
  <si>
    <t>SDK_pod_A+SDK_pod_impreg</t>
  </si>
  <si>
    <t>161</t>
  </si>
  <si>
    <t>28329012</t>
  </si>
  <si>
    <t>fólie PE vyztužená pro parotěsnou vrstvu (reakce na oheň - třída F) 140g/m2</t>
  </si>
  <si>
    <t>1979625131</t>
  </si>
  <si>
    <t>63,12*1,15 'Přepočtené koeficientem množství</t>
  </si>
  <si>
    <t>162</t>
  </si>
  <si>
    <t>763131771</t>
  </si>
  <si>
    <t>Příplatek k SDK podhledu za rovinnost kvality Q3</t>
  </si>
  <si>
    <t>-637661585</t>
  </si>
  <si>
    <t>Podhled ze sádrokartonových desek Příplatek k cenám za rovinnost kvality speciální tmelení kvality Q3</t>
  </si>
  <si>
    <t>163</t>
  </si>
  <si>
    <t>R76309</t>
  </si>
  <si>
    <t>M+D revizních dvířek do podhledů</t>
  </si>
  <si>
    <t>1608417527</t>
  </si>
  <si>
    <t>164</t>
  </si>
  <si>
    <t>998763402</t>
  </si>
  <si>
    <t>Přesun hmot procentní pro konstrukce montované z desek v objektech v přes 6 do 12 m</t>
  </si>
  <si>
    <t>181685299</t>
  </si>
  <si>
    <t>Přesun hmot pro konstrukce montované z desek sádrokartonových, sádrovláknitých, cementovláknitých nebo cementových stanovený procentní sazbou (%) z ceny vodorovná dopravní vzdálenost do 50 m základní v objektech výšky přes 6 do 12 m</t>
  </si>
  <si>
    <t>764</t>
  </si>
  <si>
    <t>Konstrukce klempířské</t>
  </si>
  <si>
    <t>165</t>
  </si>
  <si>
    <t>764225407</t>
  </si>
  <si>
    <t>Oplechování horních ploch a nadezdívek (atik) bez rohů z Al plechu celoplošně lepené rš 670 mm</t>
  </si>
  <si>
    <t>-1404015765</t>
  </si>
  <si>
    <t>Oplechování horních ploch zdí a nadezdívek (atik) z hliníkového plechu celoplošně lepené rš 670 mm</t>
  </si>
  <si>
    <t>"atika" 7+3</t>
  </si>
  <si>
    <t>166</t>
  </si>
  <si>
    <t>764226444</t>
  </si>
  <si>
    <t>Oplechování parapetů rovných celoplošně lepené z Al plechu rš 330 mm</t>
  </si>
  <si>
    <t>1824599126</t>
  </si>
  <si>
    <t>Oplechování parapetů z hliníkového plechu rovných celoplošně lepené, bez rohů rš 330 mm</t>
  </si>
  <si>
    <t>"1NP" 0,83+3+6+6+3,5+1+1,5+1</t>
  </si>
  <si>
    <t>"2NP" 1,5*13+1*7+2,5*4</t>
  </si>
  <si>
    <t>167</t>
  </si>
  <si>
    <t>998764212</t>
  </si>
  <si>
    <t>Přesun hmot procentní pro konstrukce klempířské s omezením mechanizace v objektech v přes 6 do 12 m</t>
  </si>
  <si>
    <t>-51166989</t>
  </si>
  <si>
    <t>Přesun hmot pro konstrukce klempířské stanovený procentní sazbou (%) z ceny vodorovná dopravní vzdálenost do 50 m základní v objektech výšky přes 6 do 12 m</t>
  </si>
  <si>
    <t>766</t>
  </si>
  <si>
    <t>Konstrukce truhlářské</t>
  </si>
  <si>
    <t>168</t>
  </si>
  <si>
    <t>766694116</t>
  </si>
  <si>
    <t>Montáž parapetních desek dřevěných nebo plastových š do 300 mm</t>
  </si>
  <si>
    <t>-1025293774</t>
  </si>
  <si>
    <t>Montáž ostatních truhlářských konstrukcí parapetních desek dřevěných nebo plastových šířky do 300 mm</t>
  </si>
  <si>
    <t>169</t>
  </si>
  <si>
    <t>60794102</t>
  </si>
  <si>
    <t>parapet dřevotřískový vnitřní povrch laminátový š 250mm</t>
  </si>
  <si>
    <t>1170176308</t>
  </si>
  <si>
    <t>59,33*1,05 'Přepočtené koeficientem množství</t>
  </si>
  <si>
    <t>170</t>
  </si>
  <si>
    <t>R766Di1</t>
  </si>
  <si>
    <t>M+D dveří prosklených 1970x800 vč. zárubně a příslušenství</t>
  </si>
  <si>
    <t>-531698604</t>
  </si>
  <si>
    <t>"1NP kancelář" 1</t>
  </si>
  <si>
    <t>171</t>
  </si>
  <si>
    <t>R766Di2</t>
  </si>
  <si>
    <t>M+D interiérových dveří 1970x1000 vč. zárubně a příslušenství</t>
  </si>
  <si>
    <t>1160967225</t>
  </si>
  <si>
    <t>"1NP - úklid" 1</t>
  </si>
  <si>
    <t>172</t>
  </si>
  <si>
    <t>1350887143</t>
  </si>
  <si>
    <t>173</t>
  </si>
  <si>
    <t>R766Di3</t>
  </si>
  <si>
    <t>M+D interiérových dveří 1970x700 vč. zárubně a příslušenství</t>
  </si>
  <si>
    <t>108774215</t>
  </si>
  <si>
    <t>"2NP - koupelny" 2+4</t>
  </si>
  <si>
    <t>174</t>
  </si>
  <si>
    <t>R766Di4</t>
  </si>
  <si>
    <t>M+D interiérových dveří do zdiva nosného 1970x800 vč. zárubně a příslušenství</t>
  </si>
  <si>
    <t>36786901</t>
  </si>
  <si>
    <t>"2NP - ložnice" 1</t>
  </si>
  <si>
    <t>"2NP - chodba" 1</t>
  </si>
  <si>
    <t>175</t>
  </si>
  <si>
    <t>R766Di5</t>
  </si>
  <si>
    <t>M+D interiérových dveří požárních - vstup do bytů 1970x800 vč. zárubně a příslušenství</t>
  </si>
  <si>
    <t>632242221</t>
  </si>
  <si>
    <t>"2NP - byty vstupy" 4+1</t>
  </si>
  <si>
    <t>176</t>
  </si>
  <si>
    <t>R766Di6</t>
  </si>
  <si>
    <t>M+D interiérových požárních dveř 1970x800  vč. zárubně a příslušenství</t>
  </si>
  <si>
    <t>-390990063</t>
  </si>
  <si>
    <t>177</t>
  </si>
  <si>
    <t>R766Di7</t>
  </si>
  <si>
    <t>M+D interiérových dveří 1970x800 do příček  vč. zárubně a příslušenství</t>
  </si>
  <si>
    <t>-771879013</t>
  </si>
  <si>
    <t>"2NP - byty"  5+5</t>
  </si>
  <si>
    <t>178</t>
  </si>
  <si>
    <t>R766Di8</t>
  </si>
  <si>
    <t>M+D dveří na schodiště 1970x900 vč. zárubně a příslušenství</t>
  </si>
  <si>
    <t>-1829593697</t>
  </si>
  <si>
    <t>"2NP schodiště" 1</t>
  </si>
  <si>
    <t>179</t>
  </si>
  <si>
    <t>998766202</t>
  </si>
  <si>
    <t>Přesun hmot procentní pro kce truhlářské v objektech v přes 6 do 12 m</t>
  </si>
  <si>
    <t>-1266805816</t>
  </si>
  <si>
    <t>Přesun hmot pro konstrukce truhlářské stanovený procentní sazbou (%) z ceny vodorovná dopravní vzdálenost do 50 m základní v objektech výšky přes 6 do 12 m</t>
  </si>
  <si>
    <t>767</t>
  </si>
  <si>
    <t>Konstrukce zámečnické</t>
  </si>
  <si>
    <t>180</t>
  </si>
  <si>
    <t>R767Al_schodiště</t>
  </si>
  <si>
    <t>M+D  protipožárních dveří hliníkových 1970x800 vč. zárubně a příslušenství</t>
  </si>
  <si>
    <t>1737488601</t>
  </si>
  <si>
    <t>"1NP - schodiště" 1</t>
  </si>
  <si>
    <t>181</t>
  </si>
  <si>
    <t>R767Al_vstup</t>
  </si>
  <si>
    <t>M+D vstupních hliníkových dveří dvoukřídlých 1970x1600 vč. zárubně a příslušenství</t>
  </si>
  <si>
    <t>-1218949960</t>
  </si>
  <si>
    <t>"1NP - vstup prodejna" 1</t>
  </si>
  <si>
    <t>182</t>
  </si>
  <si>
    <t>R767Al_vstup2</t>
  </si>
  <si>
    <t>M+D vstupních hliníkových dveří  2500x1000  vč. zárubně a příslušenství</t>
  </si>
  <si>
    <t>1636412822</t>
  </si>
  <si>
    <t>183</t>
  </si>
  <si>
    <t>R767chlad01</t>
  </si>
  <si>
    <t>M+D chladírenských dveří ocelových 1970x800 vč. zárubně a příslušenství</t>
  </si>
  <si>
    <t>1763880104</t>
  </si>
  <si>
    <t>"1NP" 1+1</t>
  </si>
  <si>
    <t>184</t>
  </si>
  <si>
    <t>R767vstup</t>
  </si>
  <si>
    <t>-359983709</t>
  </si>
  <si>
    <t>185</t>
  </si>
  <si>
    <t>R767výloha</t>
  </si>
  <si>
    <t xml:space="preserve">M+D výlohy bez vstupních dveří z hliníkových profilů vč. příslušenství </t>
  </si>
  <si>
    <t>-195485397</t>
  </si>
  <si>
    <t>"1NP" 2,5*1*4+2,5*2,5*5+2,5*0,828</t>
  </si>
  <si>
    <t>186</t>
  </si>
  <si>
    <t>R767výloha_vstup</t>
  </si>
  <si>
    <t>M+D vstupních dveří do obchodu</t>
  </si>
  <si>
    <t>-1211829705</t>
  </si>
  <si>
    <t>"1NP" 3</t>
  </si>
  <si>
    <t>187</t>
  </si>
  <si>
    <t>R767OS07</t>
  </si>
  <si>
    <t>M+D zádržného systému proti pásu osob ze střechy</t>
  </si>
  <si>
    <t>set</t>
  </si>
  <si>
    <t>1492125648</t>
  </si>
  <si>
    <t>R767G01</t>
  </si>
  <si>
    <t>M+D garážových vrat 2500x2058 vč.. příslušenství</t>
  </si>
  <si>
    <t>-2036287660</t>
  </si>
  <si>
    <t>"1NP" 1</t>
  </si>
  <si>
    <t>189</t>
  </si>
  <si>
    <t>R767O01</t>
  </si>
  <si>
    <t>M+D okna O01 vč. příslušenství - 1000x1000</t>
  </si>
  <si>
    <t>-400760000</t>
  </si>
  <si>
    <t>190</t>
  </si>
  <si>
    <t>R767O02</t>
  </si>
  <si>
    <t>M+D okna O02 vč. příslušenství -1000x1000</t>
  </si>
  <si>
    <t>1011820189</t>
  </si>
  <si>
    <t>191</t>
  </si>
  <si>
    <t>R767O03</t>
  </si>
  <si>
    <t>M+D okna O03 vč. příslušenství - 1500x1000</t>
  </si>
  <si>
    <t>1819185067</t>
  </si>
  <si>
    <t>192</t>
  </si>
  <si>
    <t>R767O04</t>
  </si>
  <si>
    <t>M+D okna O04 vč. příslušenství - 1500x1000</t>
  </si>
  <si>
    <t>-1116060730</t>
  </si>
  <si>
    <t>"2NP" 13</t>
  </si>
  <si>
    <t>193</t>
  </si>
  <si>
    <t>R767O05</t>
  </si>
  <si>
    <t>M+D okna O05 vč. příslušenství - 1000x500</t>
  </si>
  <si>
    <t>1287979016</t>
  </si>
  <si>
    <t>194</t>
  </si>
  <si>
    <t>R767O06</t>
  </si>
  <si>
    <t>M+D okna O06 vč. příslušenství - 2350x1000</t>
  </si>
  <si>
    <t>1583986134</t>
  </si>
  <si>
    <t>M+D okna O06 vč. příslušenství - spec v PD</t>
  </si>
  <si>
    <t>195</t>
  </si>
  <si>
    <t>R767O07</t>
  </si>
  <si>
    <t>M+D okna O07 vč. příslušenství - 2200x500</t>
  </si>
  <si>
    <t>1617593198</t>
  </si>
  <si>
    <t>"2NP" 4</t>
  </si>
  <si>
    <t>196</t>
  </si>
  <si>
    <t>R767O08</t>
  </si>
  <si>
    <t>M+D okna O08 vč. příslušenství - 2200x1000</t>
  </si>
  <si>
    <t>1980172373</t>
  </si>
  <si>
    <t>"2NP" 6</t>
  </si>
  <si>
    <t>197</t>
  </si>
  <si>
    <t>R767O09</t>
  </si>
  <si>
    <t>M+D okna O09 vč. příslušenství - 1500x500</t>
  </si>
  <si>
    <t>-562734907</t>
  </si>
  <si>
    <t>"2NP" 7</t>
  </si>
  <si>
    <t>198</t>
  </si>
  <si>
    <t>R767O10</t>
  </si>
  <si>
    <t>M+D okna O10 vč. příslušenství - 1500x1000</t>
  </si>
  <si>
    <t>1276628327</t>
  </si>
  <si>
    <t>199</t>
  </si>
  <si>
    <t>R767O11</t>
  </si>
  <si>
    <t>M+D okna O11 vč. přislušenství - 2200x898</t>
  </si>
  <si>
    <t>1387452641</t>
  </si>
  <si>
    <t>200</t>
  </si>
  <si>
    <t>R767O12</t>
  </si>
  <si>
    <t>M+D okna O12 vč. přislušenství - 1500x500</t>
  </si>
  <si>
    <t>-1911376750</t>
  </si>
  <si>
    <t>"2NP" 5</t>
  </si>
  <si>
    <t>201</t>
  </si>
  <si>
    <t>R767O13</t>
  </si>
  <si>
    <t>M+D okna O13 vč. přislušenství - 1500x1000</t>
  </si>
  <si>
    <t>-777669351</t>
  </si>
  <si>
    <t>202</t>
  </si>
  <si>
    <t>R767O14</t>
  </si>
  <si>
    <t>M+D okna O14 vč. přislušenství - 2200x1000</t>
  </si>
  <si>
    <t>779198898</t>
  </si>
  <si>
    <t>203</t>
  </si>
  <si>
    <t>R767O15</t>
  </si>
  <si>
    <t>M+D okna O15 vč. přislušenství - 1500x100</t>
  </si>
  <si>
    <t>-228883120</t>
  </si>
  <si>
    <t>"2NP" 2</t>
  </si>
  <si>
    <t>204</t>
  </si>
  <si>
    <t>R767O16</t>
  </si>
  <si>
    <t>M+D okna O16 vč. přislušenství - 1500x1000</t>
  </si>
  <si>
    <t>1705550191</t>
  </si>
  <si>
    <t>205</t>
  </si>
  <si>
    <t>R767markyza</t>
  </si>
  <si>
    <t>Provedení kompletní konstrukce markýzy vč. střešení skladby a provedení  říms (1NP)</t>
  </si>
  <si>
    <t>435797442</t>
  </si>
  <si>
    <t>206</t>
  </si>
  <si>
    <t>R767rimsa</t>
  </si>
  <si>
    <t>Provedení kompletní konstrukce říms ve 2NP</t>
  </si>
  <si>
    <t>1371226960</t>
  </si>
  <si>
    <t>207</t>
  </si>
  <si>
    <t>R767Z01</t>
  </si>
  <si>
    <t>M+D ocelového zábradlí na terase vč. kotvení a povrchové úpravy</t>
  </si>
  <si>
    <t>bm</t>
  </si>
  <si>
    <t>462831262</t>
  </si>
  <si>
    <t>"2NP" 6,4+6+0,6</t>
  </si>
  <si>
    <t>208</t>
  </si>
  <si>
    <t>R767Z02</t>
  </si>
  <si>
    <t>M+D zábradlí do oken vč. kotvení a provrchové úpravy</t>
  </si>
  <si>
    <t>1442629643</t>
  </si>
  <si>
    <t>209</t>
  </si>
  <si>
    <t>R767Z03</t>
  </si>
  <si>
    <t>M+D ocelového žebříku na střechu vč. povrchové úpravy a kotvení</t>
  </si>
  <si>
    <t>1803588155</t>
  </si>
  <si>
    <t>M+D ocelového svařovaného rámu pro vynesení říms a zábradlí terasy vč. povrchové úpravy</t>
  </si>
  <si>
    <t>210</t>
  </si>
  <si>
    <t>R767Z04</t>
  </si>
  <si>
    <t>M+D zábradlí na schodiště vč. madel, kotvení a povrchové úpravy</t>
  </si>
  <si>
    <t>1115318458</t>
  </si>
  <si>
    <t>211</t>
  </si>
  <si>
    <t>998767202</t>
  </si>
  <si>
    <t>Přesun hmot procentní pro zámečnické konstrukce v objektech v přes 6 do 12 m</t>
  </si>
  <si>
    <t>-1273924596</t>
  </si>
  <si>
    <t>Přesun hmot pro zámečnické konstrukce stanovený procentní sazbou (%) z ceny vodorovná dopravní vzdálenost do 50 m základní v objektech výšky přes 6 do 12 m</t>
  </si>
  <si>
    <t>771</t>
  </si>
  <si>
    <t>Podlahy z dlaždic</t>
  </si>
  <si>
    <t>212</t>
  </si>
  <si>
    <t>771111011</t>
  </si>
  <si>
    <t>Vysátí podkladu podlah před pokládkou dlažby</t>
  </si>
  <si>
    <t>1413473172</t>
  </si>
  <si>
    <t>Příprava podkladu před provedením dlažby vysátí podlah</t>
  </si>
  <si>
    <t>213</t>
  </si>
  <si>
    <t>771121011</t>
  </si>
  <si>
    <t>Nátěr penetrační na podlahu</t>
  </si>
  <si>
    <t>1818224333</t>
  </si>
  <si>
    <t>Příprava podkladu před provedením dlažby nátěr penetrační na podlahu</t>
  </si>
  <si>
    <t>214</t>
  </si>
  <si>
    <t>771274123</t>
  </si>
  <si>
    <t>Montáž obkladů stupnic z dlaždic keramických reliéfních nebo z dekorů lepených cementovým flexibilním lepidlem š přes 250 do 300 mm</t>
  </si>
  <si>
    <t>1813593143</t>
  </si>
  <si>
    <t>Montáž obkladů schodišť z dlaždic keramických lepených cementovým flexibilním lepidlem stupnic reliéfních nebo z dekorů, šířky přes 250 do 300 mm</t>
  </si>
  <si>
    <t>"hlavní schodiště" 1,2*19</t>
  </si>
  <si>
    <t>215</t>
  </si>
  <si>
    <t>59761337</t>
  </si>
  <si>
    <t>schodovka protiskluzná šířky 300x600mm</t>
  </si>
  <si>
    <t>1257185094</t>
  </si>
  <si>
    <t>KO_stup/0,6</t>
  </si>
  <si>
    <t>38*1,15 'Přepočtené koeficientem množství</t>
  </si>
  <si>
    <t>216</t>
  </si>
  <si>
    <t>771274242</t>
  </si>
  <si>
    <t>Montáž obkladů podstupnic z dlaždic keramických reliéfních nebo z dekorů lepených cementovým flexibilním lepidlem v přes 150 do 200 mm</t>
  </si>
  <si>
    <t>2134082160</t>
  </si>
  <si>
    <t>Montáž obkladů schodišť z dlaždic keramických lepených cementovým flexibilním lepidlem podstupnic reliéfních nebo z dekorů, výšky přes 150 do 200 mm</t>
  </si>
  <si>
    <t>"hlavní schodiště" 1,2*20</t>
  </si>
  <si>
    <t>217</t>
  </si>
  <si>
    <t>59761013</t>
  </si>
  <si>
    <t>dlažba keramická pro obklad podstupnic - dle PD</t>
  </si>
  <si>
    <t>1729404015</t>
  </si>
  <si>
    <t>Podstup*0,175</t>
  </si>
  <si>
    <t>4,2*1,15 'Přepočtené koeficientem množství</t>
  </si>
  <si>
    <t>218</t>
  </si>
  <si>
    <t>771474112</t>
  </si>
  <si>
    <t>Montáž soklů z dlaždic keramických rovných lepených cementovým flexibilním lepidlem v přes 65 do 90 mm</t>
  </si>
  <si>
    <t>836665305</t>
  </si>
  <si>
    <t>Montáž soklů z dlaždic keramických lepených cementovým flexibilním lepidlem rovných, výšky přes 65 do 90 mm</t>
  </si>
  <si>
    <t>"101 schodiště + mezipodesta" 2,5+0,5+2,5+2</t>
  </si>
  <si>
    <t>"102 Chodba" 27,145-0,9*4-1-1,7-2,06</t>
  </si>
  <si>
    <t>"103 Kancelář" 15,3-0,8</t>
  </si>
  <si>
    <t>"104 Prodejna" 79,146-1-3,5-6-6-3-0,88-1,6</t>
  </si>
  <si>
    <t>"201 Schodiště"  4,2+1,2*2-1</t>
  </si>
  <si>
    <t>"202 Chodba"28,17-1-4*0,9</t>
  </si>
  <si>
    <t>"A201 Chodba"10,5-0,9*4</t>
  </si>
  <si>
    <t>"B201 Chodba" 18,5-7*0,9</t>
  </si>
  <si>
    <t>"C201 Chodba" 8,2-0,9*3-0,8</t>
  </si>
  <si>
    <t>"D201 Chodba"10,4-0,9*3-0,8*2</t>
  </si>
  <si>
    <t>219</t>
  </si>
  <si>
    <t>59761175</t>
  </si>
  <si>
    <t>sokl keramický mrazuvzdorný povrch hladký/matný tl do 10mm výšky přes 90 do 120mm</t>
  </si>
  <si>
    <t>-34029129</t>
  </si>
  <si>
    <t>157,021*1,1 'Přepočtené koeficientem množství</t>
  </si>
  <si>
    <t>220</t>
  </si>
  <si>
    <t>771474132</t>
  </si>
  <si>
    <t>Montáž soklů z dlaždic keramických schodišťových stupňovitých lepených cementovým flexibilním lepidlem v přes 65 do 90 mm</t>
  </si>
  <si>
    <t>2127419604</t>
  </si>
  <si>
    <t>Montáž soklů z dlaždic keramických lepených cementovým flexibilním lepidlem schodišťových stupňovitých, výšky přes 65 do 90 mm</t>
  </si>
  <si>
    <t>(0,175+0,277)*20</t>
  </si>
  <si>
    <t>221</t>
  </si>
  <si>
    <t>59761184</t>
  </si>
  <si>
    <t>sokl keramický mrazuvzdorný povrch hladký/matný tl do 10mm výšky přes 65 do 90mm</t>
  </si>
  <si>
    <t>306305923</t>
  </si>
  <si>
    <t>9,04*1,15 'Přepočtené koeficientem množství</t>
  </si>
  <si>
    <t>222</t>
  </si>
  <si>
    <t>771574413</t>
  </si>
  <si>
    <t>Montáž podlah keramických hladkých lepených cementovým flexibilním lepidlem přes 2 do 4 ks/m2</t>
  </si>
  <si>
    <t>-593053466</t>
  </si>
  <si>
    <t>Montáž podlah z dlaždic keramických lepených cementovým flexibilním lepidlem hladkých, tloušťky do 10 mm přes 2 do 4 ks/m2</t>
  </si>
  <si>
    <t>výměry dle tabulky místností</t>
  </si>
  <si>
    <t>"101 Schodiště " 14,25</t>
  </si>
  <si>
    <t>"102 Chodba" 23,05</t>
  </si>
  <si>
    <t>"104 Prodejna" 285,1</t>
  </si>
  <si>
    <t>Mezipodesta</t>
  </si>
  <si>
    <t>"101 Schodiště" 3,9</t>
  </si>
  <si>
    <t>"201 Schodiště" 16,5</t>
  </si>
  <si>
    <t>"A201 Chodba" 7,08</t>
  </si>
  <si>
    <t>"A202 Koupelna + WC" 5,99</t>
  </si>
  <si>
    <t>"A206 Koupelna + WC" 5,2</t>
  </si>
  <si>
    <t>"B201 Chodba" 13,27</t>
  </si>
  <si>
    <t>"B204 Koupelna" 4,96</t>
  </si>
  <si>
    <t>"B209 Koupelna" 4,66</t>
  </si>
  <si>
    <t>"C202 Koupelna +WC" 4,51</t>
  </si>
  <si>
    <t>"D201 Chodba" 5,02</t>
  </si>
  <si>
    <t>"D202 Koupelna + WC" 4,69</t>
  </si>
  <si>
    <t xml:space="preserve">1NP </t>
  </si>
  <si>
    <t>"105+106 chladící boxy" 13,09*2</t>
  </si>
  <si>
    <t>223</t>
  </si>
  <si>
    <t>59761152</t>
  </si>
  <si>
    <t>dlažba keramická slinutá mrazuvzdorná R10/A povrch hladký/matný tl do 10mm přes 2 do 4ks/m2</t>
  </si>
  <si>
    <t>1978030970</t>
  </si>
  <si>
    <t>92,48*1,15 'Přepočtené koeficientem množství</t>
  </si>
  <si>
    <t>224</t>
  </si>
  <si>
    <t>59761110</t>
  </si>
  <si>
    <t>dlažba keramická slinutá mrazuvzdorná R10/B povrch hladký/matný tl do 10mm přes 2 do 4ks/m2</t>
  </si>
  <si>
    <t>649961781</t>
  </si>
  <si>
    <t>Dlažba_1NP+Dlažba_chlad</t>
  </si>
  <si>
    <t>225</t>
  </si>
  <si>
    <t>771591112</t>
  </si>
  <si>
    <t>Izolace pod dlažbu nátěrem nebo stěrkou ve dvou vrstvách</t>
  </si>
  <si>
    <t>-763998998</t>
  </si>
  <si>
    <t>Izolace podlahy pod dlažbu nátěrem nebo stěrkou ve dvou vrstvách</t>
  </si>
  <si>
    <t>226</t>
  </si>
  <si>
    <t>771591115</t>
  </si>
  <si>
    <t>Podlahy spárování silikonem</t>
  </si>
  <si>
    <t>358644776</t>
  </si>
  <si>
    <t>Podlahy - dokončovací práce spárování silikonem</t>
  </si>
  <si>
    <t>přechod dlažba x obklad</t>
  </si>
  <si>
    <t>"107 Úklid" 8,47</t>
  </si>
  <si>
    <t>"A202 Koupelna + WC" 10,442</t>
  </si>
  <si>
    <t>"A206 Koupelna + WC" 11,254</t>
  </si>
  <si>
    <t>"B204 Koupelna" 10,8</t>
  </si>
  <si>
    <t>"B205 WC" 8,4</t>
  </si>
  <si>
    <t>"B209 Koupelna + WC" 8,712</t>
  </si>
  <si>
    <t>"C202 Koupelna + WC" 10,61</t>
  </si>
  <si>
    <t>"D202 Koupelna + WC"10,5</t>
  </si>
  <si>
    <t>227</t>
  </si>
  <si>
    <t>771591121</t>
  </si>
  <si>
    <t>Podlahy separační provazec do pružných spar průměru 4 mm</t>
  </si>
  <si>
    <t>-258354594</t>
  </si>
  <si>
    <t>Podlahy - dokončovací práce separační provazec do pružných spar, průměru 4 mm</t>
  </si>
  <si>
    <t>228</t>
  </si>
  <si>
    <t>771592011</t>
  </si>
  <si>
    <t>Čištění vnitřních ploch podlah nebo schodišť po položení dlažby chemickými prostředky</t>
  </si>
  <si>
    <t>-230454164</t>
  </si>
  <si>
    <t>Čištění vnitřních ploch po položení dlažby podlah nebo schodišť chemickými prostředky</t>
  </si>
  <si>
    <t>Dlažba+KO_stup*0,275+Podstup*0,175</t>
  </si>
  <si>
    <t>229</t>
  </si>
  <si>
    <t>R77101</t>
  </si>
  <si>
    <t>M+D přechodových profilů</t>
  </si>
  <si>
    <t>-1222862207</t>
  </si>
  <si>
    <t>"1NP" 2</t>
  </si>
  <si>
    <t>"2NP" 10</t>
  </si>
  <si>
    <t>230</t>
  </si>
  <si>
    <t>R77102</t>
  </si>
  <si>
    <t>Dilatace dlažby - dlažba dilatována dle doporučení výrobce, nevjíce však po 3m s poměrem stran max 1:1,5</t>
  </si>
  <si>
    <t>1098426930</t>
  </si>
  <si>
    <t>"1NP" 95</t>
  </si>
  <si>
    <t>231</t>
  </si>
  <si>
    <t>R77103</t>
  </si>
  <si>
    <t>Příplatek za hydrofobní spárovací hmotu s biocidní složkou</t>
  </si>
  <si>
    <t>57727912</t>
  </si>
  <si>
    <t>Dlažba+KO_stup*0,3+Podstup*0,17</t>
  </si>
  <si>
    <t>232</t>
  </si>
  <si>
    <t>R77104</t>
  </si>
  <si>
    <t>Montáž podlah z dlaždic keramických na rektifkačních podložkách</t>
  </si>
  <si>
    <t>-795273898</t>
  </si>
  <si>
    <t>Poznámka k položce:_x000D_
vč. podložek a přířezů pvc folie</t>
  </si>
  <si>
    <t>"2NP - balkon" 11,68+2,64</t>
  </si>
  <si>
    <t>Dlazba_terasa</t>
  </si>
  <si>
    <t>233</t>
  </si>
  <si>
    <t>59761144</t>
  </si>
  <si>
    <t>dlažba keramická slinutá mrazuvzdorná R11/B povrch reliéfní/matný tl přes 15 do 20mm přes 2 do 4ks/m2</t>
  </si>
  <si>
    <t>327871911</t>
  </si>
  <si>
    <t>14,32*1,15 'Přepočtené koeficientem množství</t>
  </si>
  <si>
    <t>234</t>
  </si>
  <si>
    <t>998771202</t>
  </si>
  <si>
    <t>Přesun hmot procentní pro podlahy z dlaždic v objektech v přes 6 do 12 m</t>
  </si>
  <si>
    <t>898583939</t>
  </si>
  <si>
    <t>Přesun hmot pro podlahy z dlaždic stanovený procentní sazbou (%) z ceny vodorovná dopravní vzdálenost do 50 m základní v objektech výšky přes 6 do 12 m</t>
  </si>
  <si>
    <t>775</t>
  </si>
  <si>
    <t>Podlahy skládané</t>
  </si>
  <si>
    <t>235</t>
  </si>
  <si>
    <t>775111112</t>
  </si>
  <si>
    <t>Broušení betonového podkladu skládaných podlah</t>
  </si>
  <si>
    <t>1444012665</t>
  </si>
  <si>
    <t>Příprava podkladu skládaných podlah broušení podlah nového podkladu betonového</t>
  </si>
  <si>
    <t>Vinyl</t>
  </si>
  <si>
    <t>236</t>
  </si>
  <si>
    <t>775111311</t>
  </si>
  <si>
    <t>Vysátí podkladu skládaných podlah</t>
  </si>
  <si>
    <t>-1219353938</t>
  </si>
  <si>
    <t>Příprava podkladu skládaných podlah vysátí podlah</t>
  </si>
  <si>
    <t>775121111</t>
  </si>
  <si>
    <t>Vodou ředitelná penetrace savého podkladu skládaných podlah</t>
  </si>
  <si>
    <t>2066958226</t>
  </si>
  <si>
    <t>Příprava podkladu skládaných podlah penetrace vodou ředitelná na savý podklad (válečkováním) podlah</t>
  </si>
  <si>
    <t>238</t>
  </si>
  <si>
    <t>775141111</t>
  </si>
  <si>
    <t>Stěrka podlahová nivelační pro vyrovnání podkladu skládaných podlah pevnosti 20 MPa tl do 3 mm</t>
  </si>
  <si>
    <t>590182147</t>
  </si>
  <si>
    <t>Příprava podkladu skládaných podlah vyrovnání samonivelační stěrkou podlah pevnosti 20 MPa, tloušťky do 3 mm</t>
  </si>
  <si>
    <t>239</t>
  </si>
  <si>
    <t>775411315</t>
  </si>
  <si>
    <t>Montáž podlahového soklíku nebo lišty obvodové lepené</t>
  </si>
  <si>
    <t>-1153242448</t>
  </si>
  <si>
    <t>Montáž lišt obvodových nebo soklíků lepených</t>
  </si>
  <si>
    <t>"A203 Obývací pokoj, kuchyně" 22,02-0,9</t>
  </si>
  <si>
    <t>"A204 Pokoj" 15,5-0,9</t>
  </si>
  <si>
    <t>"A205 Ložnice" 22-0,9-0,8</t>
  </si>
  <si>
    <t>"B202 Pokoj"14-0,9-1,5</t>
  </si>
  <si>
    <t>"B203 Obývací pokoj, kuchyně"26,2-0,9-2,5-2,5</t>
  </si>
  <si>
    <t>"B206 Pracovna"13,2-0,9</t>
  </si>
  <si>
    <t>"B207 Šatna"11,1-0,9</t>
  </si>
  <si>
    <t>"B208 Ložnice"24,3-0,9*2-0,8</t>
  </si>
  <si>
    <t>"C203 Obývací pokoj, kuchyně"21-0,9</t>
  </si>
  <si>
    <t>"C204 Ložnice" 13,9-1,5-0,9</t>
  </si>
  <si>
    <t>"D203 Obývací pokoj, kuchyně"17,7-0,9</t>
  </si>
  <si>
    <t>"D204 Ložnice" 15,3-0,9</t>
  </si>
  <si>
    <t>"D205 Šatna" 6-0,8</t>
  </si>
  <si>
    <t>240</t>
  </si>
  <si>
    <t>28341071</t>
  </si>
  <si>
    <t>lišta soklová vinilová s HDF jádrem 15x56mm</t>
  </si>
  <si>
    <t>-721755616</t>
  </si>
  <si>
    <t>200,12*1,08 'Přepočtené koeficientem množství</t>
  </si>
  <si>
    <t>241</t>
  </si>
  <si>
    <t>775541335</t>
  </si>
  <si>
    <t>Montáž podlah z vinylových dílců bez zámkového spoje celoplošným lepením 2-složkovým lepidlem přes 200 mm</t>
  </si>
  <si>
    <t>294763754</t>
  </si>
  <si>
    <t>Montáž podlah z vinylových dílců bez zámkového spoje celoplošným lepením 2-složkovým lepidlem šířky dílce přes 200 mm</t>
  </si>
  <si>
    <t>"B202 Pokoj" 12,76</t>
  </si>
  <si>
    <t>"B203 Obývací pokoj, Kuchyně" 38,1</t>
  </si>
  <si>
    <t>"C203 Obývací pokoj, Kuchyně" 24,6</t>
  </si>
  <si>
    <t>"C204 Ložnice" 12,18</t>
  </si>
  <si>
    <t>"D203 Obývací pokoj, Kuchyně" 19,98</t>
  </si>
  <si>
    <t>"D205 Šatna" 2,33</t>
  </si>
  <si>
    <t>242</t>
  </si>
  <si>
    <t>28411051</t>
  </si>
  <si>
    <t>dílec vinylový heterogenní úprava PUR třída zátěže 23/33/42, hořlavost Bfl S1, nášlapná vrstva 0,55mm tl 2,5mm</t>
  </si>
  <si>
    <t>1053729508</t>
  </si>
  <si>
    <t>230,86*1,08 'Přepočtené koeficientem množství</t>
  </si>
  <si>
    <t>243</t>
  </si>
  <si>
    <t>998775202</t>
  </si>
  <si>
    <t>Přesun hmot procentní pro podlahy a obklady skládané v objektech v přes 6 do 12 m</t>
  </si>
  <si>
    <t>-515509328</t>
  </si>
  <si>
    <t>Přesun hmot pro podlahy a obklady skládané stanovený procentní sazbou (%) z ceny vodorovná dopravní vzdálenost do 50 m základní v objektech výšky přes 6 do 12 m</t>
  </si>
  <si>
    <t>781</t>
  </si>
  <si>
    <t>Dokončovací práce - obklady</t>
  </si>
  <si>
    <t>244</t>
  </si>
  <si>
    <t>781121011</t>
  </si>
  <si>
    <t>Nátěr penetrační na stěnu</t>
  </si>
  <si>
    <t>508611715</t>
  </si>
  <si>
    <t>Příprava podkladu před provedením obkladu nátěr penetrační na stěnu</t>
  </si>
  <si>
    <t>245</t>
  </si>
  <si>
    <t>781131112</t>
  </si>
  <si>
    <t>Izolace pod obklad nátěrem nebo stěrkou ve dvou vrstvách</t>
  </si>
  <si>
    <t>568678612</t>
  </si>
  <si>
    <t>Izolace stěny pod obklad izolace nátěrem nebo stěrkou ve dvou vrstvách</t>
  </si>
  <si>
    <t>"A202 Koupelna + WC" 2,1*12-0,8*2,02</t>
  </si>
  <si>
    <t>"A206 Koupelna + WC"2,1*11,3-0,8*2,02</t>
  </si>
  <si>
    <t>"B204 Koupelna"2,1*10,8-0,9*2,02-1*1,3</t>
  </si>
  <si>
    <t>"B209 Koupelna + WC" 2,1*8,8-0,8*2,02</t>
  </si>
  <si>
    <t>"C202 Koupelna + WC"2,1*10,61-0,8*2,02</t>
  </si>
  <si>
    <t>"D202 Koupelna + WC"2,1*10,5-0,8*2,02</t>
  </si>
  <si>
    <t>246</t>
  </si>
  <si>
    <t>781472214</t>
  </si>
  <si>
    <t>Montáž obkladů keramických hladkých lepených cementovým flexibilním lepidlem přes 4 do 6 ks/m2</t>
  </si>
  <si>
    <t>1001336442</t>
  </si>
  <si>
    <t>Montáž keramických obkladů stěn lepených cementovým flexibilním lepidlem hladkých přes 4 do 6 ks/m2</t>
  </si>
  <si>
    <t>"107 Úklid" 2,1*8,47-1*2,02</t>
  </si>
  <si>
    <t>"B205 WC" 2,1*8,4-0,9*2,02</t>
  </si>
  <si>
    <t>247</t>
  </si>
  <si>
    <t>59761717</t>
  </si>
  <si>
    <t>obklad keramický nemrazuvzdorný povrch hladký/matný tl do 10mm přes 4 do 6ks/m2</t>
  </si>
  <si>
    <t>116269368</t>
  </si>
  <si>
    <t>154,812*1,1 'Přepočtené koeficientem množství</t>
  </si>
  <si>
    <t>248</t>
  </si>
  <si>
    <t>R78102</t>
  </si>
  <si>
    <t>-1409234088</t>
  </si>
  <si>
    <t>249</t>
  </si>
  <si>
    <t>781495211</t>
  </si>
  <si>
    <t>Čištění vnitřních ploch stěn po provedení obkladu chemickými prostředky</t>
  </si>
  <si>
    <t>1295023792</t>
  </si>
  <si>
    <t>Čištění vnitřních ploch po provedení obkladu stěn chemickými prostředky</t>
  </si>
  <si>
    <t>250</t>
  </si>
  <si>
    <t>R78101</t>
  </si>
  <si>
    <t>M+D lišť a doplňků pro obklady keramické</t>
  </si>
  <si>
    <t>-1898045249</t>
  </si>
  <si>
    <t>251</t>
  </si>
  <si>
    <t>R781WE2A</t>
  </si>
  <si>
    <t>M+D Keramického obkladu stěn v exteriéru vč. doplňků a provedení ostění</t>
  </si>
  <si>
    <t>442578531</t>
  </si>
  <si>
    <t>"1NP výměra + ostění" 31,5</t>
  </si>
  <si>
    <t>"2NP výměra + ostění" 31,5+0,2*(0,828+3+6+6+3,5+2,5*10)</t>
  </si>
  <si>
    <t>252</t>
  </si>
  <si>
    <t>998781202</t>
  </si>
  <si>
    <t>Přesun hmot procentní pro obklady keramické v objektech v přes 6 do 12 m</t>
  </si>
  <si>
    <t>1740110837</t>
  </si>
  <si>
    <t>Přesun hmot pro obklady keramické stanovený procentní sazbou (%) z ceny vodorovná dopravní vzdálenost do 50 m základní v objektech výšky přes 6 do 12 m</t>
  </si>
  <si>
    <t>784</t>
  </si>
  <si>
    <t>Dokončovací práce - malby a tapety</t>
  </si>
  <si>
    <t>253</t>
  </si>
  <si>
    <t>784111001</t>
  </si>
  <si>
    <t>Oprášení (ometení ) podkladu v místnostech v do 3,80 m</t>
  </si>
  <si>
    <t>1631269423</t>
  </si>
  <si>
    <t>Oprášení (ometení) podkladu v místnostech výšky do 3,80 m</t>
  </si>
  <si>
    <t>254</t>
  </si>
  <si>
    <t>784111009</t>
  </si>
  <si>
    <t>Oprášení (ometení ) podkladu na schodišti podlaží v přes 3,80 do 5,00 m</t>
  </si>
  <si>
    <t>-430613124</t>
  </si>
  <si>
    <t>Oprášení (ometení) podkladu na schodišti o výšce podlaží přes 3,80 do 5,00 m</t>
  </si>
  <si>
    <t>255</t>
  </si>
  <si>
    <t>784171101</t>
  </si>
  <si>
    <t>Zakrytí vnitřních podlah včetně pozdějšího odkrytí</t>
  </si>
  <si>
    <t>316719225</t>
  </si>
  <si>
    <t>Zakrytí nemalovaných ploch (materiál ve specifikaci) včetně pozdějšího odkrytí podlah</t>
  </si>
  <si>
    <t>256</t>
  </si>
  <si>
    <t>28323157</t>
  </si>
  <si>
    <t>fólie pro malířské potřeby zakrývací tl 14µ 4x5m</t>
  </si>
  <si>
    <t>-2126486225</t>
  </si>
  <si>
    <t>709,44*1,15 'Přepočtené koeficientem množství</t>
  </si>
  <si>
    <t>257</t>
  </si>
  <si>
    <t>784181121</t>
  </si>
  <si>
    <t>Hloubková jednonásobná bezbarvá penetrace podkladu v místnostech v do 3,80 m</t>
  </si>
  <si>
    <t>715496849</t>
  </si>
  <si>
    <t>Penetrace podkladu jednonásobná hloubková akrylátová bezbarvá v místnostech výšky do 3,80 m</t>
  </si>
  <si>
    <t>258</t>
  </si>
  <si>
    <t>784181129</t>
  </si>
  <si>
    <t>Hloubková jednonásobná bezbarvá penetrace podkladu na schodišti podlaží v přes 3,80 do 5,00 m</t>
  </si>
  <si>
    <t>1433763314</t>
  </si>
  <si>
    <t>Penetrace podkladu jednonásobná hloubková akrylátová bezbarvá na schodišti o výšce podlaží přes 3,80 do 5,00 m</t>
  </si>
  <si>
    <t>259</t>
  </si>
  <si>
    <t>784221101</t>
  </si>
  <si>
    <t>Dvojnásobné bílé malby ze směsí za sucha dobře otěruvzdorných v místnostech do 3,80 m</t>
  </si>
  <si>
    <t>2143746832</t>
  </si>
  <si>
    <t>Malby z malířských směsí otěruvzdorných za sucha dvojnásobné, bílé za sucha otěruvzdorné dobře v místnostech výšky do 3,80 m</t>
  </si>
  <si>
    <t>Strop:</t>
  </si>
  <si>
    <t>VCM_strop+SDK_pod_A+SDK_pod_impreg</t>
  </si>
  <si>
    <t>Stěny:</t>
  </si>
  <si>
    <t>VCM_stěn+VCM_sloup</t>
  </si>
  <si>
    <t>260</t>
  </si>
  <si>
    <t>784221109</t>
  </si>
  <si>
    <t>Dvojnásobné bílé malby ze směsí za sucha dobře otěruvzdorných na schodišti přes 3,80 do 5,00 m</t>
  </si>
  <si>
    <t>-443145371</t>
  </si>
  <si>
    <t>Malby z malířských směsí otěruvzdorných za sucha dvojnásobné, bílé za sucha otěruvzdorné dobře na schodišti o výšce podlaží přes 3,80 do 5,00 m</t>
  </si>
  <si>
    <t>HZS</t>
  </si>
  <si>
    <t>Hodinové zúčtovací sazby</t>
  </si>
  <si>
    <t>261</t>
  </si>
  <si>
    <t>HZS1301</t>
  </si>
  <si>
    <t>Hodinová zúčtovací sazba zedník</t>
  </si>
  <si>
    <t>hod</t>
  </si>
  <si>
    <t>512</t>
  </si>
  <si>
    <t>-1416024744</t>
  </si>
  <si>
    <t>Hodinové zúčtovací sazby profesí HSV provádění konstrukcí zedník</t>
  </si>
  <si>
    <t>spolupráce s TZB a drobné práce HSV (prostupy, sekání, rýhy apod.)</t>
  </si>
  <si>
    <t>TZB - Technologické zařízení budov</t>
  </si>
  <si>
    <t>OST - Ostatní</t>
  </si>
  <si>
    <t>OST</t>
  </si>
  <si>
    <t>Ostatní</t>
  </si>
  <si>
    <t>El</t>
  </si>
  <si>
    <t>Elektroinstalace</t>
  </si>
  <si>
    <t>344548958</t>
  </si>
  <si>
    <t>Vyt</t>
  </si>
  <si>
    <t>Vytápění</t>
  </si>
  <si>
    <t>-1515966578</t>
  </si>
  <si>
    <t>VZT</t>
  </si>
  <si>
    <t>Vzduchotechnika</t>
  </si>
  <si>
    <t>-1956636183</t>
  </si>
  <si>
    <t>ZTI</t>
  </si>
  <si>
    <t>Zdravotechnika</t>
  </si>
  <si>
    <t>-476370499</t>
  </si>
  <si>
    <t>TI - Technická infrastruktura</t>
  </si>
  <si>
    <t>TI01</t>
  </si>
  <si>
    <t>Areálové elektro podzemní NN</t>
  </si>
  <si>
    <t>-94569608</t>
  </si>
  <si>
    <t>TI02</t>
  </si>
  <si>
    <t>Kanalizace dešťová + retence</t>
  </si>
  <si>
    <t>-1826387604</t>
  </si>
  <si>
    <t>Kanalizace dešťová</t>
  </si>
  <si>
    <t>TI03</t>
  </si>
  <si>
    <t>Přípojka kanalizace splašková</t>
  </si>
  <si>
    <t>-282665411</t>
  </si>
  <si>
    <t>TI04</t>
  </si>
  <si>
    <t>Přípojka vodovod</t>
  </si>
  <si>
    <t>1237938889</t>
  </si>
  <si>
    <t>TI05</t>
  </si>
  <si>
    <t>Vodovod</t>
  </si>
  <si>
    <t>-1418668830</t>
  </si>
  <si>
    <t>Asfalt</t>
  </si>
  <si>
    <t>525,6</t>
  </si>
  <si>
    <t>Beton_dlazba</t>
  </si>
  <si>
    <t>Vsak_dlazba</t>
  </si>
  <si>
    <t>524</t>
  </si>
  <si>
    <t>Odkop</t>
  </si>
  <si>
    <t>260,525</t>
  </si>
  <si>
    <t>Obr_sil</t>
  </si>
  <si>
    <t>174,5</t>
  </si>
  <si>
    <t>IO - Komunikace a zpevněné plochy</t>
  </si>
  <si>
    <t xml:space="preserve">    1 - Zemní práce - ornice připravena v rámci ASŘ</t>
  </si>
  <si>
    <t xml:space="preserve">    5 - Komunikace pozemní</t>
  </si>
  <si>
    <t>Zemní práce - ornice připravena v rámci ASŘ</t>
  </si>
  <si>
    <t>122251103</t>
  </si>
  <si>
    <t>Odkopávky a prokopávky nezapažené v hornině třídy těžitelnosti I skupiny 3 objem do 100 m3 strojně</t>
  </si>
  <si>
    <t>-1267853944</t>
  </si>
  <si>
    <t>Odkopávky a prokopávky nezapažené strojně v hornině třídy těžitelnosti I skupiny 3 přes 50 do 100 m3</t>
  </si>
  <si>
    <t>216,9</t>
  </si>
  <si>
    <t>"obruby" Obr_sil*0,5*0,5</t>
  </si>
  <si>
    <t>-1989268110</t>
  </si>
  <si>
    <t>162751119</t>
  </si>
  <si>
    <t>Příplatek k vodorovnému přemístění výkopku/sypaniny z horniny třídy těžitelnosti I skupiny 1 až 3 ZKD 1000 m přes 10000 m</t>
  </si>
  <si>
    <t>-177321321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</si>
  <si>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</si>
  <si>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-1994841932</t>
  </si>
  <si>
    <t>Poplatek za uložení stavebního odpadu na recyklační skládce (skládkovné) zeminy a kamení zatříděného do Katalogu odpadů pod kódem 17 05 04</t>
  </si>
  <si>
    <t>1373669505</t>
  </si>
  <si>
    <t>-1007445226</t>
  </si>
  <si>
    <t>"pojízdné plochy - živice" 525,6</t>
  </si>
  <si>
    <t>"parkoviště - beton" 219</t>
  </si>
  <si>
    <t>"obruby" 0,5*(Obr_sil)</t>
  </si>
  <si>
    <t>Komunikace pozemní</t>
  </si>
  <si>
    <t>564861111</t>
  </si>
  <si>
    <t>Podklad ze štěrkodrtě ŠD plochy přes 100 m2 tl 200 mm</t>
  </si>
  <si>
    <t>461866143</t>
  </si>
  <si>
    <t>Podklad ze štěrkodrti ŠD s rozprostřením a zhutněním plochy přes 100 m2, po zhutnění tl. 200 mm</t>
  </si>
  <si>
    <t>"ŠD A" Asfalt+Beton_dlazba</t>
  </si>
  <si>
    <t>565155001</t>
  </si>
  <si>
    <t>Asfaltový beton vrstva podkladní ACP 16 + tl 70 mm š do 1,5 m z nemodifikovaného asfaltu</t>
  </si>
  <si>
    <t>1298622763</t>
  </si>
  <si>
    <t>Asfaltový beton vrstva podkladní ACP 16 z nemodifikovaného asfaltu s rozprostřením a zhutněním ACP 16 + v pruhu šířky do 1,5 m, po zhutnění tl. 70 mm</t>
  </si>
  <si>
    <t>567122112</t>
  </si>
  <si>
    <t>Podklad ze směsi stmelené cementem SC C 8/10 tl 130 mm</t>
  </si>
  <si>
    <t>1460584997</t>
  </si>
  <si>
    <t>Podklad ze směsi stmelené cementem SC bez dilatačních spár, s rozprostřením a zhutněním SC C 8/10, po zhutnění tl. 130 mm</t>
  </si>
  <si>
    <t>Vsak_dlazba+Beton_dlazba</t>
  </si>
  <si>
    <t>567132113</t>
  </si>
  <si>
    <t>Podklad ze směsi stmelené cementem SC C 8/10 tl 180 mm</t>
  </si>
  <si>
    <t>989108896</t>
  </si>
  <si>
    <t>Podklad ze směsi stmelené cementem SC bez dilatačních spár, s rozprostřením a zhutněním SC C 8/10, po zhutnění tl. 180 mm</t>
  </si>
  <si>
    <t>573111112</t>
  </si>
  <si>
    <t>Postřik živičný infiltrační s posypem z asfaltu množství 1 kg/m2</t>
  </si>
  <si>
    <t>-877773790</t>
  </si>
  <si>
    <t>Postřik infiltrační PI z asfaltu silničního s posypem kamenivem, v množství 1,00 kg/m2</t>
  </si>
  <si>
    <t>573211108</t>
  </si>
  <si>
    <t>Postřik živičný spojovací z asfaltu v množství 0,40 kg/m2</t>
  </si>
  <si>
    <t>-1973058821</t>
  </si>
  <si>
    <t>Postřik spojovací PS bez posypu kamenivem z asfaltu silničního, v množství 0,40 kg/m2</t>
  </si>
  <si>
    <t>577134011</t>
  </si>
  <si>
    <t>Asfaltový beton vrstva obrusná ACO 11+ tř. I tl 40 mm š do 1,5 m z nemodifikovaného asfaltu</t>
  </si>
  <si>
    <t>-817052150</t>
  </si>
  <si>
    <t>Asfaltový beton vrstva obrusná ACO 11 z nemodifikovaného asfaltu s rozprostřením a se zhutněním ACO 11+ v pruhu šířky do 1,5 m, po zhutnění tl. 40 mm</t>
  </si>
  <si>
    <t>596212212</t>
  </si>
  <si>
    <t>Kladení zámkové dlažby pozemních komunikací ručně tl 80 mm skupiny A pl přes 100 do 300 m2</t>
  </si>
  <si>
    <t>1692757885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</si>
  <si>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100 do 300 m2</t>
  </si>
  <si>
    <t>59245020</t>
  </si>
  <si>
    <t>dlažba skladebná betonová 200x100mm tl 80mm přírodní</t>
  </si>
  <si>
    <t>-746809408</t>
  </si>
  <si>
    <t>219*1,03 'Přepočtené koeficientem množství</t>
  </si>
  <si>
    <t>637211121</t>
  </si>
  <si>
    <t>Okapový chodník z betonových dlaždic tl 40 mm kladených do písku se zalitím spár MC</t>
  </si>
  <si>
    <t>-406853136</t>
  </si>
  <si>
    <t>Okapový chodník z dlaždic betonových do písku se zalitím spár cementovou maltou, tl. dlaždic 40 mm</t>
  </si>
  <si>
    <t>637311121</t>
  </si>
  <si>
    <t>Okapový chodník z betonových chodníkových obrubníků ležatých lože beton</t>
  </si>
  <si>
    <t>1794003007</t>
  </si>
  <si>
    <t>Okapový chodník z obrubníků betonových chodníkových, se zalitím spár cementovou maltou do lože z betonu prostého, z obrubníků ležatých</t>
  </si>
  <si>
    <t>916131113</t>
  </si>
  <si>
    <t>Osazení silničního obrubníku betonového ležatého s boční opěrou do lože z betonu prostého</t>
  </si>
  <si>
    <t>297949719</t>
  </si>
  <si>
    <t>Osazení silničního obrubníku betonového se zřízením lože, s vyplněním a zatřením spár cementovou maltou ležatého s boční opěrou z betonu prostého, do lože z betonu prostého</t>
  </si>
  <si>
    <t>59217031</t>
  </si>
  <si>
    <t>obrubník silniční betonový 1000x150x250mm</t>
  </si>
  <si>
    <t>1122774492</t>
  </si>
  <si>
    <t>167,722360937717*1,03 'Přepočtené koeficientem množství</t>
  </si>
  <si>
    <t>M+D nové komunikace na stávající</t>
  </si>
  <si>
    <t>1265604323</t>
  </si>
  <si>
    <t>M+D dopravního značení</t>
  </si>
  <si>
    <t>2095536091</t>
  </si>
  <si>
    <t>R0903</t>
  </si>
  <si>
    <t>M+D zatrubnění pod novou komunikací</t>
  </si>
  <si>
    <t>876800906</t>
  </si>
  <si>
    <t>998223011</t>
  </si>
  <si>
    <t>Přesun hmot pro pozemní komunikace s krytem dlážděným</t>
  </si>
  <si>
    <t>-131425698</t>
  </si>
  <si>
    <t>Přesun hmot pro pozemní komunikace s krytem dlážděným dopravní vzdálenost do 200 m jakékoliv délky objektu</t>
  </si>
  <si>
    <t>Trávník</t>
  </si>
  <si>
    <t>333,36</t>
  </si>
  <si>
    <t>SU - Sadové úpravy</t>
  </si>
  <si>
    <t>181411131</t>
  </si>
  <si>
    <t>Založení parkového trávníku výsevem pl do 1000 m2 v rovině a ve svahu do 1:5</t>
  </si>
  <si>
    <t>1033175813</t>
  </si>
  <si>
    <t>Založení trávníku na půdě předem připravené plochy do 1000 m2 výsevem včetně utažení parkového v rovině nebo na svahu do 1:5</t>
  </si>
  <si>
    <t>"Trávník" 333,36</t>
  </si>
  <si>
    <t>00572410</t>
  </si>
  <si>
    <t>osivo směs travní parková</t>
  </si>
  <si>
    <t>kg</t>
  </si>
  <si>
    <t>-2126099772</t>
  </si>
  <si>
    <t>333,36*0,2 'Přepočtené koeficientem množství</t>
  </si>
  <si>
    <t>184813512</t>
  </si>
  <si>
    <t>Chemické odplevelení před založením kultury postřikem na široko ve svahu přes 1:5 do 1:2 ručně</t>
  </si>
  <si>
    <t>311074665</t>
  </si>
  <si>
    <t>Chemické odplevelení půdy před založením kultury, trávníku nebo zpevněných ploch ručně o jakékoli výměře postřikem na široko na svahu přes 1:5 do 1:2</t>
  </si>
  <si>
    <t>185803112</t>
  </si>
  <si>
    <t>Ošetření trávníku shrabáním ve svahu přes 1:5 do 1:2</t>
  </si>
  <si>
    <t>960380885</t>
  </si>
  <si>
    <t>Ošetření trávníku jednorázové na svahu přes 1:5 do 1:2</t>
  </si>
  <si>
    <t>R0101</t>
  </si>
  <si>
    <t>Výsadba navržené zeleně</t>
  </si>
  <si>
    <t>1342496005</t>
  </si>
  <si>
    <t>998231311</t>
  </si>
  <si>
    <t>Přesun hmot pro sadovnické a krajinářské úpravy vodorovně do 5000 m</t>
  </si>
  <si>
    <t>-1560199577</t>
  </si>
  <si>
    <t>Přesun hmot pro sadovnické a krajinářské úpravy - strojně dopravní vzdálenost do 5000 m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</si>
  <si>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</si>
  <si>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</si>
  <si>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</si>
  <si>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</si>
  <si>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</si>
  <si>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</si>
  <si>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</si>
  <si>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012002000</t>
  </si>
  <si>
    <t>Geodetické práce</t>
  </si>
  <si>
    <t>Kč</t>
  </si>
  <si>
    <t>1024</t>
  </si>
  <si>
    <t>-311702699</t>
  </si>
  <si>
    <t>Poznámka k položce:_x000D_
Vytýčení sítí, geometrický plán</t>
  </si>
  <si>
    <t>013244000</t>
  </si>
  <si>
    <t>Dokumentace pro provádění stavby</t>
  </si>
  <si>
    <t>1866426034</t>
  </si>
  <si>
    <t>013002000a</t>
  </si>
  <si>
    <t>Projektové práce- dílenská a výrobní dokumentace</t>
  </si>
  <si>
    <t>-729121690</t>
  </si>
  <si>
    <t>013254000</t>
  </si>
  <si>
    <t>Dokumentace skutečného provedení stavby</t>
  </si>
  <si>
    <t>-1645716090</t>
  </si>
  <si>
    <t>VRN2</t>
  </si>
  <si>
    <t>Příprava staveniště</t>
  </si>
  <si>
    <t>020001000</t>
  </si>
  <si>
    <t>-1550630990</t>
  </si>
  <si>
    <t>VRN3</t>
  </si>
  <si>
    <t>Zařízení staveniště</t>
  </si>
  <si>
    <t>030001000</t>
  </si>
  <si>
    <t>-1860112461</t>
  </si>
  <si>
    <t>VRN4</t>
  </si>
  <si>
    <t>Inženýrská činnost</t>
  </si>
  <si>
    <t>043002000</t>
  </si>
  <si>
    <t>Zkoušky a ostatní měření</t>
  </si>
  <si>
    <t>1270088556</t>
  </si>
  <si>
    <t>SEZNAM FIGUR</t>
  </si>
  <si>
    <t>Výměra</t>
  </si>
  <si>
    <t>SO01/ D.1.1</t>
  </si>
  <si>
    <t>Použití figury:</t>
  </si>
  <si>
    <t>XPS_500</t>
  </si>
  <si>
    <t>Beton_dlazba_poch</t>
  </si>
  <si>
    <t>Beton_dlazba_slep</t>
  </si>
  <si>
    <t>demontáž</t>
  </si>
  <si>
    <t>"chodník + vjezd" 63+23+21+27</t>
  </si>
  <si>
    <t>"založení trávníků na násypu viz ASŘ" 588</t>
  </si>
  <si>
    <t>Multifunkční objekt - VH Agroprodukt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</si>
</sst>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8"/>
      <color rgb="FF000000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25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9" fillId="0" borderId="0" xfId="0" applyFont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40" fillId="0" borderId="22" xfId="0" applyFont="1" applyBorder="1" applyAlignment="1" applyProtection="1">
      <alignment horizontal="center" vertical="center"/>
      <protection locked="0"/>
    </xf>
    <xf numFmtId="49" fontId="40" fillId="0" borderId="22" xfId="0" applyNumberFormat="1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center" vertical="center" wrapText="1"/>
      <protection locked="0"/>
    </xf>
    <xf numFmtId="167" fontId="40" fillId="0" borderId="22" xfId="0" applyNumberFormat="1" applyFont="1" applyBorder="1" applyAlignment="1" applyProtection="1">
      <alignment vertical="center"/>
      <protection locked="0"/>
    </xf>
    <xf numFmtId="4" fontId="40" fillId="3" borderId="22" xfId="0" applyNumberFormat="1" applyFont="1" applyFill="1" applyBorder="1" applyAlignment="1" applyProtection="1">
      <alignment vertical="center"/>
      <protection locked="0"/>
    </xf>
    <xf numFmtId="4" fontId="40" fillId="0" borderId="22" xfId="0" applyNumberFormat="1" applyFont="1" applyBorder="1" applyAlignment="1" applyProtection="1">
      <alignment vertical="center"/>
      <protection locked="0"/>
    </xf>
    <xf numFmtId="0" fontId="41" fillId="0" borderId="3" xfId="0" applyFont="1" applyBorder="1" applyAlignment="1">
      <alignment vertical="center"/>
    </xf>
    <xf numFmtId="0" fontId="40" fillId="3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center"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/>
    </xf>
    <xf numFmtId="167" fontId="42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horizontal="righ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4"/>
  <sheetViews>
    <sheetView showGridLines="0" tabSelected="1" workbookViewId="0">
      <selection activeCell="AI4" sqref="AI4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>
      <c r="AR2" s="209" t="s">
        <v>5</v>
      </c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21" t="s">
        <v>14</v>
      </c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R5" s="20"/>
      <c r="BE5" s="218" t="s">
        <v>15</v>
      </c>
      <c r="BS5" s="17" t="s">
        <v>6</v>
      </c>
    </row>
    <row r="6" spans="1:74" ht="36.9" customHeight="1">
      <c r="B6" s="20"/>
      <c r="D6" s="26" t="s">
        <v>16</v>
      </c>
      <c r="K6" s="222" t="s">
        <v>2101</v>
      </c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R6" s="20"/>
      <c r="BE6" s="219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19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19"/>
      <c r="BS8" s="17" t="s">
        <v>6</v>
      </c>
    </row>
    <row r="9" spans="1:74" ht="14.4" customHeight="1">
      <c r="B9" s="20"/>
      <c r="AR9" s="20"/>
      <c r="BE9" s="219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19"/>
      <c r="BS10" s="17" t="s">
        <v>6</v>
      </c>
    </row>
    <row r="11" spans="1:74" ht="18.45" customHeight="1">
      <c r="B11" s="20"/>
      <c r="E11" s="25" t="s">
        <v>21</v>
      </c>
      <c r="AK11" s="27" t="s">
        <v>26</v>
      </c>
      <c r="AN11" s="25" t="s">
        <v>1</v>
      </c>
      <c r="AR11" s="20"/>
      <c r="BE11" s="219"/>
      <c r="BS11" s="17" t="s">
        <v>6</v>
      </c>
    </row>
    <row r="12" spans="1:74" ht="6.9" customHeight="1">
      <c r="B12" s="20"/>
      <c r="AR12" s="20"/>
      <c r="BE12" s="219"/>
      <c r="BS12" s="17" t="s">
        <v>6</v>
      </c>
    </row>
    <row r="13" spans="1:74" ht="12" customHeight="1">
      <c r="B13" s="20"/>
      <c r="D13" s="27" t="s">
        <v>27</v>
      </c>
      <c r="AK13" s="27" t="s">
        <v>25</v>
      </c>
      <c r="AN13" s="29" t="s">
        <v>28</v>
      </c>
      <c r="AR13" s="20"/>
      <c r="BE13" s="219"/>
      <c r="BS13" s="17" t="s">
        <v>6</v>
      </c>
    </row>
    <row r="14" spans="1:74" ht="13.2">
      <c r="B14" s="20"/>
      <c r="E14" s="223" t="s">
        <v>28</v>
      </c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7" t="s">
        <v>26</v>
      </c>
      <c r="AN14" s="29" t="s">
        <v>28</v>
      </c>
      <c r="AR14" s="20"/>
      <c r="BE14" s="219"/>
      <c r="BS14" s="17" t="s">
        <v>6</v>
      </c>
    </row>
    <row r="15" spans="1:74" ht="6.9" customHeight="1">
      <c r="B15" s="20"/>
      <c r="AR15" s="20"/>
      <c r="BE15" s="219"/>
      <c r="BS15" s="17" t="s">
        <v>3</v>
      </c>
    </row>
    <row r="16" spans="1:74" ht="12" customHeight="1">
      <c r="B16" s="20"/>
      <c r="D16" s="27" t="s">
        <v>29</v>
      </c>
      <c r="AK16" s="27" t="s">
        <v>25</v>
      </c>
      <c r="AN16" s="25" t="s">
        <v>1</v>
      </c>
      <c r="AR16" s="20"/>
      <c r="BE16" s="219"/>
      <c r="BS16" s="17" t="s">
        <v>3</v>
      </c>
    </row>
    <row r="17" spans="2:71" ht="18.45" customHeight="1">
      <c r="B17" s="20"/>
      <c r="E17" s="25" t="s">
        <v>21</v>
      </c>
      <c r="AK17" s="27" t="s">
        <v>26</v>
      </c>
      <c r="AN17" s="25" t="s">
        <v>1</v>
      </c>
      <c r="AR17" s="20"/>
      <c r="BE17" s="219"/>
      <c r="BS17" s="17" t="s">
        <v>30</v>
      </c>
    </row>
    <row r="18" spans="2:71" ht="6.9" customHeight="1">
      <c r="B18" s="20"/>
      <c r="AR18" s="20"/>
      <c r="BE18" s="219"/>
      <c r="BS18" s="17" t="s">
        <v>6</v>
      </c>
    </row>
    <row r="19" spans="2:71" ht="12" customHeight="1">
      <c r="B19" s="20"/>
      <c r="D19" s="27" t="s">
        <v>31</v>
      </c>
      <c r="AK19" s="27" t="s">
        <v>25</v>
      </c>
      <c r="AN19" s="25" t="s">
        <v>1</v>
      </c>
      <c r="AR19" s="20"/>
      <c r="BE19" s="219"/>
      <c r="BS19" s="17" t="s">
        <v>6</v>
      </c>
    </row>
    <row r="20" spans="2:71" ht="18.45" customHeight="1">
      <c r="B20" s="20"/>
      <c r="E20" s="25" t="s">
        <v>21</v>
      </c>
      <c r="AK20" s="27" t="s">
        <v>26</v>
      </c>
      <c r="AN20" s="25" t="s">
        <v>1</v>
      </c>
      <c r="AR20" s="20"/>
      <c r="BE20" s="219"/>
      <c r="BS20" s="17" t="s">
        <v>30</v>
      </c>
    </row>
    <row r="21" spans="2:71" ht="6.9" customHeight="1">
      <c r="B21" s="20"/>
      <c r="AR21" s="20"/>
      <c r="BE21" s="219"/>
    </row>
    <row r="22" spans="2:71" ht="12" customHeight="1">
      <c r="B22" s="20"/>
      <c r="D22" s="27" t="s">
        <v>32</v>
      </c>
      <c r="AR22" s="20"/>
      <c r="BE22" s="219"/>
    </row>
    <row r="23" spans="2:71" ht="16.5" customHeight="1">
      <c r="B23" s="20"/>
      <c r="E23" s="225" t="s">
        <v>1</v>
      </c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R23" s="20"/>
      <c r="BE23" s="219"/>
    </row>
    <row r="24" spans="2:71" ht="6.9" customHeight="1">
      <c r="B24" s="20"/>
      <c r="AR24" s="20"/>
      <c r="BE24" s="219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19"/>
    </row>
    <row r="26" spans="2:71" s="1" customFormat="1" ht="25.95" customHeight="1">
      <c r="B26" s="32"/>
      <c r="D26" s="33" t="s">
        <v>33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6">
        <f>ROUND(AG94,2)</f>
        <v>0</v>
      </c>
      <c r="AL26" s="227"/>
      <c r="AM26" s="227"/>
      <c r="AN26" s="227"/>
      <c r="AO26" s="227"/>
      <c r="AR26" s="32"/>
      <c r="BE26" s="219"/>
    </row>
    <row r="27" spans="2:71" s="1" customFormat="1" ht="6.9" customHeight="1">
      <c r="B27" s="32"/>
      <c r="AR27" s="32"/>
      <c r="BE27" s="219"/>
    </row>
    <row r="28" spans="2:71" s="1" customFormat="1" ht="13.2">
      <c r="B28" s="32"/>
      <c r="L28" s="228" t="s">
        <v>34</v>
      </c>
      <c r="M28" s="228"/>
      <c r="N28" s="228"/>
      <c r="O28" s="228"/>
      <c r="P28" s="228"/>
      <c r="W28" s="228" t="s">
        <v>35</v>
      </c>
      <c r="X28" s="228"/>
      <c r="Y28" s="228"/>
      <c r="Z28" s="228"/>
      <c r="AA28" s="228"/>
      <c r="AB28" s="228"/>
      <c r="AC28" s="228"/>
      <c r="AD28" s="228"/>
      <c r="AE28" s="228"/>
      <c r="AK28" s="228" t="s">
        <v>36</v>
      </c>
      <c r="AL28" s="228"/>
      <c r="AM28" s="228"/>
      <c r="AN28" s="228"/>
      <c r="AO28" s="228"/>
      <c r="AR28" s="32"/>
      <c r="BE28" s="219"/>
    </row>
    <row r="29" spans="2:71" s="2" customFormat="1" ht="14.4" customHeight="1">
      <c r="B29" s="36"/>
      <c r="D29" s="27" t="s">
        <v>37</v>
      </c>
      <c r="F29" s="27" t="s">
        <v>38</v>
      </c>
      <c r="L29" s="211">
        <v>0.21</v>
      </c>
      <c r="M29" s="212"/>
      <c r="N29" s="212"/>
      <c r="O29" s="212"/>
      <c r="P29" s="212"/>
      <c r="W29" s="213">
        <f>ROUND(AZ94, 2)</f>
        <v>0</v>
      </c>
      <c r="X29" s="212"/>
      <c r="Y29" s="212"/>
      <c r="Z29" s="212"/>
      <c r="AA29" s="212"/>
      <c r="AB29" s="212"/>
      <c r="AC29" s="212"/>
      <c r="AD29" s="212"/>
      <c r="AE29" s="212"/>
      <c r="AK29" s="213">
        <f>ROUND(AV94, 2)</f>
        <v>0</v>
      </c>
      <c r="AL29" s="212"/>
      <c r="AM29" s="212"/>
      <c r="AN29" s="212"/>
      <c r="AO29" s="212"/>
      <c r="AR29" s="36"/>
      <c r="BE29" s="220"/>
    </row>
    <row r="30" spans="2:71" s="2" customFormat="1" ht="14.4" customHeight="1">
      <c r="B30" s="36"/>
      <c r="F30" s="27" t="s">
        <v>39</v>
      </c>
      <c r="L30" s="211">
        <v>0.12</v>
      </c>
      <c r="M30" s="212"/>
      <c r="N30" s="212"/>
      <c r="O30" s="212"/>
      <c r="P30" s="212"/>
      <c r="W30" s="213">
        <f>ROUND(BA94, 2)</f>
        <v>0</v>
      </c>
      <c r="X30" s="212"/>
      <c r="Y30" s="212"/>
      <c r="Z30" s="212"/>
      <c r="AA30" s="212"/>
      <c r="AB30" s="212"/>
      <c r="AC30" s="212"/>
      <c r="AD30" s="212"/>
      <c r="AE30" s="212"/>
      <c r="AK30" s="213">
        <f>ROUND(AW94, 2)</f>
        <v>0</v>
      </c>
      <c r="AL30" s="212"/>
      <c r="AM30" s="212"/>
      <c r="AN30" s="212"/>
      <c r="AO30" s="212"/>
      <c r="AR30" s="36"/>
      <c r="BE30" s="220"/>
    </row>
    <row r="31" spans="2:71" s="2" customFormat="1" ht="14.4" hidden="1" customHeight="1">
      <c r="B31" s="36"/>
      <c r="F31" s="27" t="s">
        <v>40</v>
      </c>
      <c r="L31" s="211">
        <v>0.21</v>
      </c>
      <c r="M31" s="212"/>
      <c r="N31" s="212"/>
      <c r="O31" s="212"/>
      <c r="P31" s="212"/>
      <c r="W31" s="213">
        <f>ROUND(BB94, 2)</f>
        <v>0</v>
      </c>
      <c r="X31" s="212"/>
      <c r="Y31" s="212"/>
      <c r="Z31" s="212"/>
      <c r="AA31" s="212"/>
      <c r="AB31" s="212"/>
      <c r="AC31" s="212"/>
      <c r="AD31" s="212"/>
      <c r="AE31" s="212"/>
      <c r="AK31" s="213">
        <v>0</v>
      </c>
      <c r="AL31" s="212"/>
      <c r="AM31" s="212"/>
      <c r="AN31" s="212"/>
      <c r="AO31" s="212"/>
      <c r="AR31" s="36"/>
      <c r="BE31" s="220"/>
    </row>
    <row r="32" spans="2:71" s="2" customFormat="1" ht="14.4" hidden="1" customHeight="1">
      <c r="B32" s="36"/>
      <c r="F32" s="27" t="s">
        <v>41</v>
      </c>
      <c r="L32" s="211">
        <v>0.12</v>
      </c>
      <c r="M32" s="212"/>
      <c r="N32" s="212"/>
      <c r="O32" s="212"/>
      <c r="P32" s="212"/>
      <c r="W32" s="213">
        <f>ROUND(BC94, 2)</f>
        <v>0</v>
      </c>
      <c r="X32" s="212"/>
      <c r="Y32" s="212"/>
      <c r="Z32" s="212"/>
      <c r="AA32" s="212"/>
      <c r="AB32" s="212"/>
      <c r="AC32" s="212"/>
      <c r="AD32" s="212"/>
      <c r="AE32" s="212"/>
      <c r="AK32" s="213">
        <v>0</v>
      </c>
      <c r="AL32" s="212"/>
      <c r="AM32" s="212"/>
      <c r="AN32" s="212"/>
      <c r="AO32" s="212"/>
      <c r="AR32" s="36"/>
      <c r="BE32" s="220"/>
    </row>
    <row r="33" spans="2:57" s="2" customFormat="1" ht="14.4" hidden="1" customHeight="1">
      <c r="B33" s="36"/>
      <c r="F33" s="27" t="s">
        <v>42</v>
      </c>
      <c r="L33" s="211">
        <v>0</v>
      </c>
      <c r="M33" s="212"/>
      <c r="N33" s="212"/>
      <c r="O33" s="212"/>
      <c r="P33" s="212"/>
      <c r="W33" s="213">
        <f>ROUND(BD94, 2)</f>
        <v>0</v>
      </c>
      <c r="X33" s="212"/>
      <c r="Y33" s="212"/>
      <c r="Z33" s="212"/>
      <c r="AA33" s="212"/>
      <c r="AB33" s="212"/>
      <c r="AC33" s="212"/>
      <c r="AD33" s="212"/>
      <c r="AE33" s="212"/>
      <c r="AK33" s="213">
        <v>0</v>
      </c>
      <c r="AL33" s="212"/>
      <c r="AM33" s="212"/>
      <c r="AN33" s="212"/>
      <c r="AO33" s="212"/>
      <c r="AR33" s="36"/>
      <c r="BE33" s="220"/>
    </row>
    <row r="34" spans="2:57" s="1" customFormat="1" ht="6.9" customHeight="1">
      <c r="B34" s="32"/>
      <c r="AR34" s="32"/>
      <c r="BE34" s="219"/>
    </row>
    <row r="35" spans="2:57" s="1" customFormat="1" ht="25.95" customHeight="1">
      <c r="B35" s="32"/>
      <c r="C35" s="37"/>
      <c r="D35" s="38" t="s">
        <v>43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44</v>
      </c>
      <c r="U35" s="39"/>
      <c r="V35" s="39"/>
      <c r="W35" s="39"/>
      <c r="X35" s="217" t="s">
        <v>45</v>
      </c>
      <c r="Y35" s="215"/>
      <c r="Z35" s="215"/>
      <c r="AA35" s="215"/>
      <c r="AB35" s="215"/>
      <c r="AC35" s="39"/>
      <c r="AD35" s="39"/>
      <c r="AE35" s="39"/>
      <c r="AF35" s="39"/>
      <c r="AG35" s="39"/>
      <c r="AH35" s="39"/>
      <c r="AI35" s="39"/>
      <c r="AJ35" s="39"/>
      <c r="AK35" s="214">
        <f>SUM(AK26:AK33)</f>
        <v>0</v>
      </c>
      <c r="AL35" s="215"/>
      <c r="AM35" s="215"/>
      <c r="AN35" s="215"/>
      <c r="AO35" s="216"/>
      <c r="AP35" s="37"/>
      <c r="AQ35" s="37"/>
      <c r="AR35" s="32"/>
    </row>
    <row r="36" spans="2:57" s="1" customFormat="1" ht="6.9" customHeight="1">
      <c r="B36" s="32"/>
      <c r="AR36" s="32"/>
    </row>
    <row r="37" spans="2:57" s="1" customFormat="1" ht="14.4" customHeight="1">
      <c r="B37" s="32"/>
      <c r="AR37" s="32"/>
    </row>
    <row r="38" spans="2:57" ht="14.4" customHeight="1">
      <c r="B38" s="20"/>
      <c r="AR38" s="20"/>
    </row>
    <row r="39" spans="2:57" ht="14.4" customHeight="1">
      <c r="B39" s="20"/>
      <c r="AR39" s="20"/>
    </row>
    <row r="40" spans="2:57" ht="14.4" customHeight="1">
      <c r="B40" s="20"/>
      <c r="AR40" s="20"/>
    </row>
    <row r="41" spans="2:57" ht="14.4" customHeight="1">
      <c r="B41" s="20"/>
      <c r="AR41" s="20"/>
    </row>
    <row r="42" spans="2:57" ht="14.4" customHeight="1">
      <c r="B42" s="20"/>
      <c r="AR42" s="20"/>
    </row>
    <row r="43" spans="2:57" ht="14.4" customHeight="1">
      <c r="B43" s="20"/>
      <c r="AR43" s="20"/>
    </row>
    <row r="44" spans="2:57" ht="14.4" customHeight="1">
      <c r="B44" s="20"/>
      <c r="AR44" s="20"/>
    </row>
    <row r="45" spans="2:57" ht="14.4" customHeight="1">
      <c r="B45" s="20"/>
      <c r="AR45" s="20"/>
    </row>
    <row r="46" spans="2:57" ht="14.4" customHeight="1">
      <c r="B46" s="20"/>
      <c r="AR46" s="20"/>
    </row>
    <row r="47" spans="2:57" ht="14.4" customHeight="1">
      <c r="B47" s="20"/>
      <c r="AR47" s="20"/>
    </row>
    <row r="48" spans="2:57" ht="14.4" customHeight="1">
      <c r="B48" s="20"/>
      <c r="AR48" s="20"/>
    </row>
    <row r="49" spans="2:44" s="1" customFormat="1" ht="14.4" customHeight="1">
      <c r="B49" s="32"/>
      <c r="D49" s="41" t="s">
        <v>46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47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3.2">
      <c r="B60" s="32"/>
      <c r="D60" s="43" t="s">
        <v>48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49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48</v>
      </c>
      <c r="AI60" s="34"/>
      <c r="AJ60" s="34"/>
      <c r="AK60" s="34"/>
      <c r="AL60" s="34"/>
      <c r="AM60" s="43" t="s">
        <v>49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.2">
      <c r="B64" s="32"/>
      <c r="D64" s="41" t="s">
        <v>50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51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3.2">
      <c r="B75" s="32"/>
      <c r="D75" s="43" t="s">
        <v>48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49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48</v>
      </c>
      <c r="AI75" s="34"/>
      <c r="AJ75" s="34"/>
      <c r="AK75" s="34"/>
      <c r="AL75" s="34"/>
      <c r="AM75" s="43" t="s">
        <v>49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" customHeight="1">
      <c r="B82" s="32"/>
      <c r="C82" s="21" t="s">
        <v>52</v>
      </c>
      <c r="AR82" s="32"/>
    </row>
    <row r="83" spans="1:91" s="1" customFormat="1" ht="6.9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17028</v>
      </c>
      <c r="AR84" s="48"/>
    </row>
    <row r="85" spans="1:91" s="4" customFormat="1" ht="36.9" customHeight="1">
      <c r="B85" s="49"/>
      <c r="C85" s="50" t="s">
        <v>16</v>
      </c>
      <c r="L85" s="243" t="str">
        <f>K6</f>
        <v>Multifunkční objekt - VH Agroprodukt 2</v>
      </c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  <c r="AK85" s="244"/>
      <c r="AL85" s="244"/>
      <c r="AM85" s="244"/>
      <c r="AN85" s="244"/>
      <c r="AO85" s="244"/>
      <c r="AR85" s="49"/>
    </row>
    <row r="86" spans="1:91" s="1" customFormat="1" ht="6.9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 xml:space="preserve"> </v>
      </c>
      <c r="AI87" s="27" t="s">
        <v>22</v>
      </c>
      <c r="AM87" s="245" t="str">
        <f>IF(AN8= "","",AN8)</f>
        <v>28. 1. 2026</v>
      </c>
      <c r="AN87" s="245"/>
      <c r="AR87" s="32"/>
    </row>
    <row r="88" spans="1:91" s="1" customFormat="1" ht="6.9" customHeight="1">
      <c r="B88" s="32"/>
      <c r="AR88" s="32"/>
    </row>
    <row r="89" spans="1:91" s="1" customFormat="1" ht="15.15" customHeight="1">
      <c r="B89" s="32"/>
      <c r="C89" s="27" t="s">
        <v>24</v>
      </c>
      <c r="L89" s="3" t="str">
        <f>IF(E11= "","",E11)</f>
        <v xml:space="preserve"> </v>
      </c>
      <c r="AI89" s="27" t="s">
        <v>29</v>
      </c>
      <c r="AM89" s="246" t="str">
        <f>IF(E17="","",E17)</f>
        <v xml:space="preserve"> </v>
      </c>
      <c r="AN89" s="247"/>
      <c r="AO89" s="247"/>
      <c r="AP89" s="247"/>
      <c r="AR89" s="32"/>
      <c r="AS89" s="248" t="s">
        <v>53</v>
      </c>
      <c r="AT89" s="249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15" customHeight="1">
      <c r="B90" s="32"/>
      <c r="C90" s="27" t="s">
        <v>27</v>
      </c>
      <c r="L90" s="3" t="str">
        <f>IF(E14= "Vyplň údaj","",E14)</f>
        <v/>
      </c>
      <c r="AI90" s="27" t="s">
        <v>31</v>
      </c>
      <c r="AM90" s="246" t="str">
        <f>IF(E20="","",E20)</f>
        <v xml:space="preserve"> </v>
      </c>
      <c r="AN90" s="247"/>
      <c r="AO90" s="247"/>
      <c r="AP90" s="247"/>
      <c r="AR90" s="32"/>
      <c r="AS90" s="250"/>
      <c r="AT90" s="251"/>
      <c r="BD90" s="56"/>
    </row>
    <row r="91" spans="1:91" s="1" customFormat="1" ht="10.95" customHeight="1">
      <c r="B91" s="32"/>
      <c r="AR91" s="32"/>
      <c r="AS91" s="250"/>
      <c r="AT91" s="251"/>
      <c r="BD91" s="56"/>
    </row>
    <row r="92" spans="1:91" s="1" customFormat="1" ht="29.25" customHeight="1">
      <c r="B92" s="32"/>
      <c r="C92" s="238" t="s">
        <v>54</v>
      </c>
      <c r="D92" s="239"/>
      <c r="E92" s="239"/>
      <c r="F92" s="239"/>
      <c r="G92" s="239"/>
      <c r="H92" s="57"/>
      <c r="I92" s="241" t="s">
        <v>55</v>
      </c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40" t="s">
        <v>56</v>
      </c>
      <c r="AH92" s="239"/>
      <c r="AI92" s="239"/>
      <c r="AJ92" s="239"/>
      <c r="AK92" s="239"/>
      <c r="AL92" s="239"/>
      <c r="AM92" s="239"/>
      <c r="AN92" s="241" t="s">
        <v>57</v>
      </c>
      <c r="AO92" s="239"/>
      <c r="AP92" s="242"/>
      <c r="AQ92" s="58" t="s">
        <v>58</v>
      </c>
      <c r="AR92" s="32"/>
      <c r="AS92" s="59" t="s">
        <v>59</v>
      </c>
      <c r="AT92" s="60" t="s">
        <v>60</v>
      </c>
      <c r="AU92" s="60" t="s">
        <v>61</v>
      </c>
      <c r="AV92" s="60" t="s">
        <v>62</v>
      </c>
      <c r="AW92" s="60" t="s">
        <v>63</v>
      </c>
      <c r="AX92" s="60" t="s">
        <v>64</v>
      </c>
      <c r="AY92" s="60" t="s">
        <v>65</v>
      </c>
      <c r="AZ92" s="60" t="s">
        <v>66</v>
      </c>
      <c r="BA92" s="60" t="s">
        <v>67</v>
      </c>
      <c r="BB92" s="60" t="s">
        <v>68</v>
      </c>
      <c r="BC92" s="60" t="s">
        <v>69</v>
      </c>
      <c r="BD92" s="61" t="s">
        <v>70</v>
      </c>
    </row>
    <row r="93" spans="1:91" s="1" customFormat="1" ht="10.95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" customHeight="1">
      <c r="B94" s="63"/>
      <c r="C94" s="64" t="s">
        <v>71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32">
        <f>ROUND(AG95+AG96+SUM(AG99:AG102),2)</f>
        <v>0</v>
      </c>
      <c r="AH94" s="232"/>
      <c r="AI94" s="232"/>
      <c r="AJ94" s="232"/>
      <c r="AK94" s="232"/>
      <c r="AL94" s="232"/>
      <c r="AM94" s="232"/>
      <c r="AN94" s="233">
        <f t="shared" ref="AN94:AN102" si="0">SUM(AG94,AT94)</f>
        <v>0</v>
      </c>
      <c r="AO94" s="233"/>
      <c r="AP94" s="233"/>
      <c r="AQ94" s="67" t="s">
        <v>1</v>
      </c>
      <c r="AR94" s="63"/>
      <c r="AS94" s="68">
        <f>ROUND(AS95+AS96+SUM(AS99:AS102),2)</f>
        <v>0</v>
      </c>
      <c r="AT94" s="69">
        <f t="shared" ref="AT94:AT102" si="1">ROUND(SUM(AV94:AW94),2)</f>
        <v>0</v>
      </c>
      <c r="AU94" s="70">
        <f>ROUND(AU95+AU96+SUM(AU99:AU102),5)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ROUND(AZ95+AZ96+SUM(AZ99:AZ102),2)</f>
        <v>0</v>
      </c>
      <c r="BA94" s="69">
        <f>ROUND(BA95+BA96+SUM(BA99:BA102),2)</f>
        <v>0</v>
      </c>
      <c r="BB94" s="69">
        <f>ROUND(BB95+BB96+SUM(BB99:BB102),2)</f>
        <v>0</v>
      </c>
      <c r="BC94" s="69">
        <f>ROUND(BC95+BC96+SUM(BC99:BC102),2)</f>
        <v>0</v>
      </c>
      <c r="BD94" s="71">
        <f>ROUND(BD95+BD96+SUM(BD99:BD102),2)</f>
        <v>0</v>
      </c>
      <c r="BS94" s="72" t="s">
        <v>72</v>
      </c>
      <c r="BT94" s="72" t="s">
        <v>73</v>
      </c>
      <c r="BU94" s="73" t="s">
        <v>74</v>
      </c>
      <c r="BV94" s="72" t="s">
        <v>75</v>
      </c>
      <c r="BW94" s="72" t="s">
        <v>4</v>
      </c>
      <c r="BX94" s="72" t="s">
        <v>76</v>
      </c>
      <c r="CL94" s="72" t="s">
        <v>1</v>
      </c>
    </row>
    <row r="95" spans="1:91" s="6" customFormat="1" ht="16.5" customHeight="1">
      <c r="A95" s="74" t="s">
        <v>77</v>
      </c>
      <c r="B95" s="75"/>
      <c r="C95" s="76"/>
      <c r="D95" s="231" t="s">
        <v>78</v>
      </c>
      <c r="E95" s="231"/>
      <c r="F95" s="231"/>
      <c r="G95" s="231"/>
      <c r="H95" s="231"/>
      <c r="I95" s="77"/>
      <c r="J95" s="231" t="s">
        <v>79</v>
      </c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  <c r="W95" s="231"/>
      <c r="X95" s="231"/>
      <c r="Y95" s="231"/>
      <c r="Z95" s="231"/>
      <c r="AA95" s="231"/>
      <c r="AB95" s="231"/>
      <c r="AC95" s="231"/>
      <c r="AD95" s="231"/>
      <c r="AE95" s="231"/>
      <c r="AF95" s="231"/>
      <c r="AG95" s="229">
        <f>'Dem - Bourací práce'!J30</f>
        <v>0</v>
      </c>
      <c r="AH95" s="230"/>
      <c r="AI95" s="230"/>
      <c r="AJ95" s="230"/>
      <c r="AK95" s="230"/>
      <c r="AL95" s="230"/>
      <c r="AM95" s="230"/>
      <c r="AN95" s="229">
        <f t="shared" si="0"/>
        <v>0</v>
      </c>
      <c r="AO95" s="230"/>
      <c r="AP95" s="230"/>
      <c r="AQ95" s="78" t="s">
        <v>80</v>
      </c>
      <c r="AR95" s="75"/>
      <c r="AS95" s="79">
        <v>0</v>
      </c>
      <c r="AT95" s="80">
        <f t="shared" si="1"/>
        <v>0</v>
      </c>
      <c r="AU95" s="81">
        <f>'Dem - Bourací práce'!P119</f>
        <v>0</v>
      </c>
      <c r="AV95" s="80">
        <f>'Dem - Bourací práce'!J33</f>
        <v>0</v>
      </c>
      <c r="AW95" s="80">
        <f>'Dem - Bourací práce'!J34</f>
        <v>0</v>
      </c>
      <c r="AX95" s="80">
        <f>'Dem - Bourací práce'!J35</f>
        <v>0</v>
      </c>
      <c r="AY95" s="80">
        <f>'Dem - Bourací práce'!J36</f>
        <v>0</v>
      </c>
      <c r="AZ95" s="80">
        <f>'Dem - Bourací práce'!F33</f>
        <v>0</v>
      </c>
      <c r="BA95" s="80">
        <f>'Dem - Bourací práce'!F34</f>
        <v>0</v>
      </c>
      <c r="BB95" s="80">
        <f>'Dem - Bourací práce'!F35</f>
        <v>0</v>
      </c>
      <c r="BC95" s="80">
        <f>'Dem - Bourací práce'!F36</f>
        <v>0</v>
      </c>
      <c r="BD95" s="82">
        <f>'Dem - Bourací práce'!F37</f>
        <v>0</v>
      </c>
      <c r="BT95" s="83" t="s">
        <v>81</v>
      </c>
      <c r="BV95" s="83" t="s">
        <v>75</v>
      </c>
      <c r="BW95" s="83" t="s">
        <v>82</v>
      </c>
      <c r="BX95" s="83" t="s">
        <v>4</v>
      </c>
      <c r="CL95" s="83" t="s">
        <v>1</v>
      </c>
      <c r="CM95" s="83" t="s">
        <v>81</v>
      </c>
    </row>
    <row r="96" spans="1:91" s="6" customFormat="1" ht="16.5" customHeight="1">
      <c r="B96" s="75"/>
      <c r="C96" s="76"/>
      <c r="D96" s="231" t="s">
        <v>83</v>
      </c>
      <c r="E96" s="231"/>
      <c r="F96" s="231"/>
      <c r="G96" s="231"/>
      <c r="H96" s="231"/>
      <c r="I96" s="77"/>
      <c r="J96" s="231" t="s">
        <v>84</v>
      </c>
      <c r="K96" s="231"/>
      <c r="L96" s="231"/>
      <c r="M96" s="231"/>
      <c r="N96" s="231"/>
      <c r="O96" s="231"/>
      <c r="P96" s="231"/>
      <c r="Q96" s="231"/>
      <c r="R96" s="231"/>
      <c r="S96" s="231"/>
      <c r="T96" s="231"/>
      <c r="U96" s="231"/>
      <c r="V96" s="231"/>
      <c r="W96" s="231"/>
      <c r="X96" s="231"/>
      <c r="Y96" s="231"/>
      <c r="Z96" s="231"/>
      <c r="AA96" s="231"/>
      <c r="AB96" s="231"/>
      <c r="AC96" s="231"/>
      <c r="AD96" s="231"/>
      <c r="AE96" s="231"/>
      <c r="AF96" s="231"/>
      <c r="AG96" s="237">
        <f>ROUND(SUM(AG97:AG98),2)</f>
        <v>0</v>
      </c>
      <c r="AH96" s="230"/>
      <c r="AI96" s="230"/>
      <c r="AJ96" s="230"/>
      <c r="AK96" s="230"/>
      <c r="AL96" s="230"/>
      <c r="AM96" s="230"/>
      <c r="AN96" s="229">
        <f t="shared" si="0"/>
        <v>0</v>
      </c>
      <c r="AO96" s="230"/>
      <c r="AP96" s="230"/>
      <c r="AQ96" s="78" t="s">
        <v>80</v>
      </c>
      <c r="AR96" s="75"/>
      <c r="AS96" s="79">
        <f>ROUND(SUM(AS97:AS98),2)</f>
        <v>0</v>
      </c>
      <c r="AT96" s="80">
        <f t="shared" si="1"/>
        <v>0</v>
      </c>
      <c r="AU96" s="81">
        <f>ROUND(SUM(AU97:AU98),5)</f>
        <v>0</v>
      </c>
      <c r="AV96" s="80">
        <f>ROUND(AZ96*L29,2)</f>
        <v>0</v>
      </c>
      <c r="AW96" s="80">
        <f>ROUND(BA96*L30,2)</f>
        <v>0</v>
      </c>
      <c r="AX96" s="80">
        <f>ROUND(BB96*L29,2)</f>
        <v>0</v>
      </c>
      <c r="AY96" s="80">
        <f>ROUND(BC96*L30,2)</f>
        <v>0</v>
      </c>
      <c r="AZ96" s="80">
        <f>ROUND(SUM(AZ97:AZ98),2)</f>
        <v>0</v>
      </c>
      <c r="BA96" s="80">
        <f>ROUND(SUM(BA97:BA98),2)</f>
        <v>0</v>
      </c>
      <c r="BB96" s="80">
        <f>ROUND(SUM(BB97:BB98),2)</f>
        <v>0</v>
      </c>
      <c r="BC96" s="80">
        <f>ROUND(SUM(BC97:BC98),2)</f>
        <v>0</v>
      </c>
      <c r="BD96" s="82">
        <f>ROUND(SUM(BD97:BD98),2)</f>
        <v>0</v>
      </c>
      <c r="BS96" s="83" t="s">
        <v>72</v>
      </c>
      <c r="BT96" s="83" t="s">
        <v>81</v>
      </c>
      <c r="BU96" s="83" t="s">
        <v>74</v>
      </c>
      <c r="BV96" s="83" t="s">
        <v>75</v>
      </c>
      <c r="BW96" s="83" t="s">
        <v>85</v>
      </c>
      <c r="BX96" s="83" t="s">
        <v>4</v>
      </c>
      <c r="CL96" s="83" t="s">
        <v>1</v>
      </c>
      <c r="CM96" s="83" t="s">
        <v>86</v>
      </c>
    </row>
    <row r="97" spans="1:91" s="3" customFormat="1" ht="16.5" customHeight="1">
      <c r="A97" s="74" t="s">
        <v>77</v>
      </c>
      <c r="B97" s="48"/>
      <c r="C97" s="9"/>
      <c r="D97" s="9"/>
      <c r="E97" s="236" t="s">
        <v>87</v>
      </c>
      <c r="F97" s="236"/>
      <c r="G97" s="236"/>
      <c r="H97" s="236"/>
      <c r="I97" s="236"/>
      <c r="J97" s="9"/>
      <c r="K97" s="236" t="s">
        <v>88</v>
      </c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34">
        <f>'D.1.1 - ASŘ'!J32</f>
        <v>0</v>
      </c>
      <c r="AH97" s="235"/>
      <c r="AI97" s="235"/>
      <c r="AJ97" s="235"/>
      <c r="AK97" s="235"/>
      <c r="AL97" s="235"/>
      <c r="AM97" s="235"/>
      <c r="AN97" s="234">
        <f t="shared" si="0"/>
        <v>0</v>
      </c>
      <c r="AO97" s="235"/>
      <c r="AP97" s="235"/>
      <c r="AQ97" s="84" t="s">
        <v>89</v>
      </c>
      <c r="AR97" s="48"/>
      <c r="AS97" s="85">
        <v>0</v>
      </c>
      <c r="AT97" s="86">
        <f t="shared" si="1"/>
        <v>0</v>
      </c>
      <c r="AU97" s="87">
        <f>'D.1.1 - ASŘ'!P142</f>
        <v>0</v>
      </c>
      <c r="AV97" s="86">
        <f>'D.1.1 - ASŘ'!J35</f>
        <v>0</v>
      </c>
      <c r="AW97" s="86">
        <f>'D.1.1 - ASŘ'!J36</f>
        <v>0</v>
      </c>
      <c r="AX97" s="86">
        <f>'D.1.1 - ASŘ'!J37</f>
        <v>0</v>
      </c>
      <c r="AY97" s="86">
        <f>'D.1.1 - ASŘ'!J38</f>
        <v>0</v>
      </c>
      <c r="AZ97" s="86">
        <f>'D.1.1 - ASŘ'!F35</f>
        <v>0</v>
      </c>
      <c r="BA97" s="86">
        <f>'D.1.1 - ASŘ'!F36</f>
        <v>0</v>
      </c>
      <c r="BB97" s="86">
        <f>'D.1.1 - ASŘ'!F37</f>
        <v>0</v>
      </c>
      <c r="BC97" s="86">
        <f>'D.1.1 - ASŘ'!F38</f>
        <v>0</v>
      </c>
      <c r="BD97" s="88">
        <f>'D.1.1 - ASŘ'!F39</f>
        <v>0</v>
      </c>
      <c r="BT97" s="25" t="s">
        <v>86</v>
      </c>
      <c r="BV97" s="25" t="s">
        <v>75</v>
      </c>
      <c r="BW97" s="25" t="s">
        <v>90</v>
      </c>
      <c r="BX97" s="25" t="s">
        <v>85</v>
      </c>
      <c r="CL97" s="25" t="s">
        <v>1</v>
      </c>
    </row>
    <row r="98" spans="1:91" s="3" customFormat="1" ht="16.5" customHeight="1">
      <c r="A98" s="74" t="s">
        <v>77</v>
      </c>
      <c r="B98" s="48"/>
      <c r="C98" s="9"/>
      <c r="D98" s="9"/>
      <c r="E98" s="236" t="s">
        <v>91</v>
      </c>
      <c r="F98" s="236"/>
      <c r="G98" s="236"/>
      <c r="H98" s="236"/>
      <c r="I98" s="236"/>
      <c r="J98" s="9"/>
      <c r="K98" s="236" t="s">
        <v>92</v>
      </c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4">
        <f>'TZB - Technologické zaříz...'!J32</f>
        <v>0</v>
      </c>
      <c r="AH98" s="235"/>
      <c r="AI98" s="235"/>
      <c r="AJ98" s="235"/>
      <c r="AK98" s="235"/>
      <c r="AL98" s="235"/>
      <c r="AM98" s="235"/>
      <c r="AN98" s="234">
        <f t="shared" si="0"/>
        <v>0</v>
      </c>
      <c r="AO98" s="235"/>
      <c r="AP98" s="235"/>
      <c r="AQ98" s="84" t="s">
        <v>89</v>
      </c>
      <c r="AR98" s="48"/>
      <c r="AS98" s="85">
        <v>0</v>
      </c>
      <c r="AT98" s="86">
        <f t="shared" si="1"/>
        <v>0</v>
      </c>
      <c r="AU98" s="87">
        <f>'TZB - Technologické zaříz...'!P121</f>
        <v>0</v>
      </c>
      <c r="AV98" s="86">
        <f>'TZB - Technologické zaříz...'!J35</f>
        <v>0</v>
      </c>
      <c r="AW98" s="86">
        <f>'TZB - Technologické zaříz...'!J36</f>
        <v>0</v>
      </c>
      <c r="AX98" s="86">
        <f>'TZB - Technologické zaříz...'!J37</f>
        <v>0</v>
      </c>
      <c r="AY98" s="86">
        <f>'TZB - Technologické zaříz...'!J38</f>
        <v>0</v>
      </c>
      <c r="AZ98" s="86">
        <f>'TZB - Technologické zaříz...'!F35</f>
        <v>0</v>
      </c>
      <c r="BA98" s="86">
        <f>'TZB - Technologické zaříz...'!F36</f>
        <v>0</v>
      </c>
      <c r="BB98" s="86">
        <f>'TZB - Technologické zaříz...'!F37</f>
        <v>0</v>
      </c>
      <c r="BC98" s="86">
        <f>'TZB - Technologické zaříz...'!F38</f>
        <v>0</v>
      </c>
      <c r="BD98" s="88">
        <f>'TZB - Technologické zaříz...'!F39</f>
        <v>0</v>
      </c>
      <c r="BT98" s="25" t="s">
        <v>86</v>
      </c>
      <c r="BV98" s="25" t="s">
        <v>75</v>
      </c>
      <c r="BW98" s="25" t="s">
        <v>93</v>
      </c>
      <c r="BX98" s="25" t="s">
        <v>85</v>
      </c>
      <c r="CL98" s="25" t="s">
        <v>1</v>
      </c>
    </row>
    <row r="99" spans="1:91" s="6" customFormat="1" ht="16.5" customHeight="1">
      <c r="A99" s="74" t="s">
        <v>77</v>
      </c>
      <c r="B99" s="75"/>
      <c r="C99" s="76"/>
      <c r="D99" s="231" t="s">
        <v>94</v>
      </c>
      <c r="E99" s="231"/>
      <c r="F99" s="231"/>
      <c r="G99" s="231"/>
      <c r="H99" s="231"/>
      <c r="I99" s="77"/>
      <c r="J99" s="231" t="s">
        <v>95</v>
      </c>
      <c r="K99" s="231"/>
      <c r="L99" s="231"/>
      <c r="M99" s="231"/>
      <c r="N99" s="231"/>
      <c r="O99" s="231"/>
      <c r="P99" s="231"/>
      <c r="Q99" s="231"/>
      <c r="R99" s="231"/>
      <c r="S99" s="231"/>
      <c r="T99" s="231"/>
      <c r="U99" s="231"/>
      <c r="V99" s="231"/>
      <c r="W99" s="231"/>
      <c r="X99" s="231"/>
      <c r="Y99" s="231"/>
      <c r="Z99" s="231"/>
      <c r="AA99" s="231"/>
      <c r="AB99" s="231"/>
      <c r="AC99" s="231"/>
      <c r="AD99" s="231"/>
      <c r="AE99" s="231"/>
      <c r="AF99" s="231"/>
      <c r="AG99" s="229">
        <f>'TI - Technická infrastruk...'!J30</f>
        <v>0</v>
      </c>
      <c r="AH99" s="230"/>
      <c r="AI99" s="230"/>
      <c r="AJ99" s="230"/>
      <c r="AK99" s="230"/>
      <c r="AL99" s="230"/>
      <c r="AM99" s="230"/>
      <c r="AN99" s="229">
        <f t="shared" si="0"/>
        <v>0</v>
      </c>
      <c r="AO99" s="230"/>
      <c r="AP99" s="230"/>
      <c r="AQ99" s="78" t="s">
        <v>80</v>
      </c>
      <c r="AR99" s="75"/>
      <c r="AS99" s="79">
        <v>0</v>
      </c>
      <c r="AT99" s="80">
        <f t="shared" si="1"/>
        <v>0</v>
      </c>
      <c r="AU99" s="81">
        <f>'TI - Technická infrastruk...'!P117</f>
        <v>0</v>
      </c>
      <c r="AV99" s="80">
        <f>'TI - Technická infrastruk...'!J33</f>
        <v>0</v>
      </c>
      <c r="AW99" s="80">
        <f>'TI - Technická infrastruk...'!J34</f>
        <v>0</v>
      </c>
      <c r="AX99" s="80">
        <f>'TI - Technická infrastruk...'!J35</f>
        <v>0</v>
      </c>
      <c r="AY99" s="80">
        <f>'TI - Technická infrastruk...'!J36</f>
        <v>0</v>
      </c>
      <c r="AZ99" s="80">
        <f>'TI - Technická infrastruk...'!F33</f>
        <v>0</v>
      </c>
      <c r="BA99" s="80">
        <f>'TI - Technická infrastruk...'!F34</f>
        <v>0</v>
      </c>
      <c r="BB99" s="80">
        <f>'TI - Technická infrastruk...'!F35</f>
        <v>0</v>
      </c>
      <c r="BC99" s="80">
        <f>'TI - Technická infrastruk...'!F36</f>
        <v>0</v>
      </c>
      <c r="BD99" s="82">
        <f>'TI - Technická infrastruk...'!F37</f>
        <v>0</v>
      </c>
      <c r="BT99" s="83" t="s">
        <v>81</v>
      </c>
      <c r="BV99" s="83" t="s">
        <v>75</v>
      </c>
      <c r="BW99" s="83" t="s">
        <v>96</v>
      </c>
      <c r="BX99" s="83" t="s">
        <v>4</v>
      </c>
      <c r="CL99" s="83" t="s">
        <v>1</v>
      </c>
      <c r="CM99" s="83" t="s">
        <v>81</v>
      </c>
    </row>
    <row r="100" spans="1:91" s="6" customFormat="1" ht="16.5" customHeight="1">
      <c r="A100" s="74" t="s">
        <v>77</v>
      </c>
      <c r="B100" s="75"/>
      <c r="C100" s="76"/>
      <c r="D100" s="231" t="s">
        <v>97</v>
      </c>
      <c r="E100" s="231"/>
      <c r="F100" s="231"/>
      <c r="G100" s="231"/>
      <c r="H100" s="231"/>
      <c r="I100" s="77"/>
      <c r="J100" s="231" t="s">
        <v>98</v>
      </c>
      <c r="K100" s="231"/>
      <c r="L100" s="231"/>
      <c r="M100" s="231"/>
      <c r="N100" s="231"/>
      <c r="O100" s="231"/>
      <c r="P100" s="231"/>
      <c r="Q100" s="231"/>
      <c r="R100" s="231"/>
      <c r="S100" s="231"/>
      <c r="T100" s="231"/>
      <c r="U100" s="231"/>
      <c r="V100" s="231"/>
      <c r="W100" s="231"/>
      <c r="X100" s="231"/>
      <c r="Y100" s="231"/>
      <c r="Z100" s="231"/>
      <c r="AA100" s="231"/>
      <c r="AB100" s="231"/>
      <c r="AC100" s="231"/>
      <c r="AD100" s="231"/>
      <c r="AE100" s="231"/>
      <c r="AF100" s="231"/>
      <c r="AG100" s="229">
        <f>'IO - Komunikace a zpevněn...'!J30</f>
        <v>0</v>
      </c>
      <c r="AH100" s="230"/>
      <c r="AI100" s="230"/>
      <c r="AJ100" s="230"/>
      <c r="AK100" s="230"/>
      <c r="AL100" s="230"/>
      <c r="AM100" s="230"/>
      <c r="AN100" s="229">
        <f t="shared" si="0"/>
        <v>0</v>
      </c>
      <c r="AO100" s="230"/>
      <c r="AP100" s="230"/>
      <c r="AQ100" s="78" t="s">
        <v>80</v>
      </c>
      <c r="AR100" s="75"/>
      <c r="AS100" s="79">
        <v>0</v>
      </c>
      <c r="AT100" s="80">
        <f t="shared" si="1"/>
        <v>0</v>
      </c>
      <c r="AU100" s="81">
        <f>'IO - Komunikace a zpevněn...'!P122</f>
        <v>0</v>
      </c>
      <c r="AV100" s="80">
        <f>'IO - Komunikace a zpevněn...'!J33</f>
        <v>0</v>
      </c>
      <c r="AW100" s="80">
        <f>'IO - Komunikace a zpevněn...'!J34</f>
        <v>0</v>
      </c>
      <c r="AX100" s="80">
        <f>'IO - Komunikace a zpevněn...'!J35</f>
        <v>0</v>
      </c>
      <c r="AY100" s="80">
        <f>'IO - Komunikace a zpevněn...'!J36</f>
        <v>0</v>
      </c>
      <c r="AZ100" s="80">
        <f>'IO - Komunikace a zpevněn...'!F33</f>
        <v>0</v>
      </c>
      <c r="BA100" s="80">
        <f>'IO - Komunikace a zpevněn...'!F34</f>
        <v>0</v>
      </c>
      <c r="BB100" s="80">
        <f>'IO - Komunikace a zpevněn...'!F35</f>
        <v>0</v>
      </c>
      <c r="BC100" s="80">
        <f>'IO - Komunikace a zpevněn...'!F36</f>
        <v>0</v>
      </c>
      <c r="BD100" s="82">
        <f>'IO - Komunikace a zpevněn...'!F37</f>
        <v>0</v>
      </c>
      <c r="BT100" s="83" t="s">
        <v>81</v>
      </c>
      <c r="BV100" s="83" t="s">
        <v>75</v>
      </c>
      <c r="BW100" s="83" t="s">
        <v>99</v>
      </c>
      <c r="BX100" s="83" t="s">
        <v>4</v>
      </c>
      <c r="CL100" s="83" t="s">
        <v>1</v>
      </c>
      <c r="CM100" s="83" t="s">
        <v>86</v>
      </c>
    </row>
    <row r="101" spans="1:91" s="6" customFormat="1" ht="16.5" customHeight="1">
      <c r="A101" s="74" t="s">
        <v>77</v>
      </c>
      <c r="B101" s="75"/>
      <c r="C101" s="76"/>
      <c r="D101" s="231" t="s">
        <v>100</v>
      </c>
      <c r="E101" s="231"/>
      <c r="F101" s="231"/>
      <c r="G101" s="231"/>
      <c r="H101" s="231"/>
      <c r="I101" s="77"/>
      <c r="J101" s="231" t="s">
        <v>101</v>
      </c>
      <c r="K101" s="231"/>
      <c r="L101" s="231"/>
      <c r="M101" s="231"/>
      <c r="N101" s="231"/>
      <c r="O101" s="231"/>
      <c r="P101" s="231"/>
      <c r="Q101" s="231"/>
      <c r="R101" s="231"/>
      <c r="S101" s="231"/>
      <c r="T101" s="231"/>
      <c r="U101" s="231"/>
      <c r="V101" s="231"/>
      <c r="W101" s="231"/>
      <c r="X101" s="231"/>
      <c r="Y101" s="231"/>
      <c r="Z101" s="231"/>
      <c r="AA101" s="231"/>
      <c r="AB101" s="231"/>
      <c r="AC101" s="231"/>
      <c r="AD101" s="231"/>
      <c r="AE101" s="231"/>
      <c r="AF101" s="231"/>
      <c r="AG101" s="229">
        <f>'SU - Sadové úpravy'!J30</f>
        <v>0</v>
      </c>
      <c r="AH101" s="230"/>
      <c r="AI101" s="230"/>
      <c r="AJ101" s="230"/>
      <c r="AK101" s="230"/>
      <c r="AL101" s="230"/>
      <c r="AM101" s="230"/>
      <c r="AN101" s="229">
        <f t="shared" si="0"/>
        <v>0</v>
      </c>
      <c r="AO101" s="230"/>
      <c r="AP101" s="230"/>
      <c r="AQ101" s="78" t="s">
        <v>80</v>
      </c>
      <c r="AR101" s="75"/>
      <c r="AS101" s="79">
        <v>0</v>
      </c>
      <c r="AT101" s="80">
        <f t="shared" si="1"/>
        <v>0</v>
      </c>
      <c r="AU101" s="81">
        <f>'SU - Sadové úpravy'!P119</f>
        <v>0</v>
      </c>
      <c r="AV101" s="80">
        <f>'SU - Sadové úpravy'!J33</f>
        <v>0</v>
      </c>
      <c r="AW101" s="80">
        <f>'SU - Sadové úpravy'!J34</f>
        <v>0</v>
      </c>
      <c r="AX101" s="80">
        <f>'SU - Sadové úpravy'!J35</f>
        <v>0</v>
      </c>
      <c r="AY101" s="80">
        <f>'SU - Sadové úpravy'!J36</f>
        <v>0</v>
      </c>
      <c r="AZ101" s="80">
        <f>'SU - Sadové úpravy'!F33</f>
        <v>0</v>
      </c>
      <c r="BA101" s="80">
        <f>'SU - Sadové úpravy'!F34</f>
        <v>0</v>
      </c>
      <c r="BB101" s="80">
        <f>'SU - Sadové úpravy'!F35</f>
        <v>0</v>
      </c>
      <c r="BC101" s="80">
        <f>'SU - Sadové úpravy'!F36</f>
        <v>0</v>
      </c>
      <c r="BD101" s="82">
        <f>'SU - Sadové úpravy'!F37</f>
        <v>0</v>
      </c>
      <c r="BT101" s="83" t="s">
        <v>81</v>
      </c>
      <c r="BV101" s="83" t="s">
        <v>75</v>
      </c>
      <c r="BW101" s="83" t="s">
        <v>102</v>
      </c>
      <c r="BX101" s="83" t="s">
        <v>4</v>
      </c>
      <c r="CL101" s="83" t="s">
        <v>1</v>
      </c>
      <c r="CM101" s="83" t="s">
        <v>86</v>
      </c>
    </row>
    <row r="102" spans="1:91" s="6" customFormat="1" ht="16.5" customHeight="1">
      <c r="A102" s="74" t="s">
        <v>77</v>
      </c>
      <c r="B102" s="75"/>
      <c r="C102" s="76"/>
      <c r="D102" s="231" t="s">
        <v>103</v>
      </c>
      <c r="E102" s="231"/>
      <c r="F102" s="231"/>
      <c r="G102" s="231"/>
      <c r="H102" s="231"/>
      <c r="I102" s="77"/>
      <c r="J102" s="231" t="s">
        <v>104</v>
      </c>
      <c r="K102" s="231"/>
      <c r="L102" s="231"/>
      <c r="M102" s="231"/>
      <c r="N102" s="231"/>
      <c r="O102" s="231"/>
      <c r="P102" s="231"/>
      <c r="Q102" s="231"/>
      <c r="R102" s="231"/>
      <c r="S102" s="231"/>
      <c r="T102" s="231"/>
      <c r="U102" s="231"/>
      <c r="V102" s="231"/>
      <c r="W102" s="231"/>
      <c r="X102" s="231"/>
      <c r="Y102" s="231"/>
      <c r="Z102" s="231"/>
      <c r="AA102" s="231"/>
      <c r="AB102" s="231"/>
      <c r="AC102" s="231"/>
      <c r="AD102" s="231"/>
      <c r="AE102" s="231"/>
      <c r="AF102" s="231"/>
      <c r="AG102" s="229">
        <f>'VRN - Vedlejší rozpočtové...'!J30</f>
        <v>0</v>
      </c>
      <c r="AH102" s="230"/>
      <c r="AI102" s="230"/>
      <c r="AJ102" s="230"/>
      <c r="AK102" s="230"/>
      <c r="AL102" s="230"/>
      <c r="AM102" s="230"/>
      <c r="AN102" s="229">
        <f t="shared" si="0"/>
        <v>0</v>
      </c>
      <c r="AO102" s="230"/>
      <c r="AP102" s="230"/>
      <c r="AQ102" s="78" t="s">
        <v>80</v>
      </c>
      <c r="AR102" s="75"/>
      <c r="AS102" s="89">
        <v>0</v>
      </c>
      <c r="AT102" s="90">
        <f t="shared" si="1"/>
        <v>0</v>
      </c>
      <c r="AU102" s="91">
        <f>'VRN - Vedlejší rozpočtové...'!P121</f>
        <v>0</v>
      </c>
      <c r="AV102" s="90">
        <f>'VRN - Vedlejší rozpočtové...'!J33</f>
        <v>0</v>
      </c>
      <c r="AW102" s="90">
        <f>'VRN - Vedlejší rozpočtové...'!J34</f>
        <v>0</v>
      </c>
      <c r="AX102" s="90">
        <f>'VRN - Vedlejší rozpočtové...'!J35</f>
        <v>0</v>
      </c>
      <c r="AY102" s="90">
        <f>'VRN - Vedlejší rozpočtové...'!J36</f>
        <v>0</v>
      </c>
      <c r="AZ102" s="90">
        <f>'VRN - Vedlejší rozpočtové...'!F33</f>
        <v>0</v>
      </c>
      <c r="BA102" s="90">
        <f>'VRN - Vedlejší rozpočtové...'!F34</f>
        <v>0</v>
      </c>
      <c r="BB102" s="90">
        <f>'VRN - Vedlejší rozpočtové...'!F35</f>
        <v>0</v>
      </c>
      <c r="BC102" s="90">
        <f>'VRN - Vedlejší rozpočtové...'!F36</f>
        <v>0</v>
      </c>
      <c r="BD102" s="92">
        <f>'VRN - Vedlejší rozpočtové...'!F37</f>
        <v>0</v>
      </c>
      <c r="BT102" s="83" t="s">
        <v>81</v>
      </c>
      <c r="BV102" s="83" t="s">
        <v>75</v>
      </c>
      <c r="BW102" s="83" t="s">
        <v>105</v>
      </c>
      <c r="BX102" s="83" t="s">
        <v>4</v>
      </c>
      <c r="CL102" s="83" t="s">
        <v>1</v>
      </c>
      <c r="CM102" s="83" t="s">
        <v>81</v>
      </c>
    </row>
    <row r="103" spans="1:91" s="1" customFormat="1" ht="30" customHeight="1">
      <c r="B103" s="32"/>
      <c r="AR103" s="32"/>
    </row>
    <row r="104" spans="1:91" s="1" customFormat="1" ht="6.9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32"/>
    </row>
  </sheetData>
  <mergeCells count="70">
    <mergeCell ref="AS89:AT91"/>
    <mergeCell ref="AM90:AP90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D99:H99"/>
    <mergeCell ref="J99:AF99"/>
    <mergeCell ref="D96:H96"/>
    <mergeCell ref="J96:AF96"/>
    <mergeCell ref="AN96:AP96"/>
    <mergeCell ref="AG96:AM96"/>
    <mergeCell ref="K97:AF97"/>
    <mergeCell ref="AN97:AP97"/>
    <mergeCell ref="E97:I97"/>
    <mergeCell ref="AG97:AM97"/>
    <mergeCell ref="D102:H102"/>
    <mergeCell ref="J102:AF102"/>
    <mergeCell ref="AG94:AM94"/>
    <mergeCell ref="AN94:AP94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8:AM98"/>
    <mergeCell ref="AN98:AP98"/>
    <mergeCell ref="E98:I98"/>
    <mergeCell ref="K98:AF98"/>
    <mergeCell ref="W30:AE30"/>
    <mergeCell ref="AK30:AO30"/>
    <mergeCell ref="L30:P30"/>
    <mergeCell ref="W31:AE31"/>
    <mergeCell ref="AN102:AP102"/>
    <mergeCell ref="AG102:AM102"/>
    <mergeCell ref="AN99:AP99"/>
    <mergeCell ref="AG99:AM99"/>
    <mergeCell ref="L85:AO85"/>
    <mergeCell ref="AM87:AN87"/>
    <mergeCell ref="AM89:AP89"/>
    <mergeCell ref="AK26:AO26"/>
    <mergeCell ref="L28:P28"/>
    <mergeCell ref="W28:AE28"/>
    <mergeCell ref="AK28:AO28"/>
    <mergeCell ref="AK29:AO29"/>
    <mergeCell ref="W29:AE29"/>
    <mergeCell ref="L29:P29"/>
    <mergeCell ref="AR2:BE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4"/>
    <mergeCell ref="K5:AO5"/>
    <mergeCell ref="K6:AO6"/>
    <mergeCell ref="E14:AJ14"/>
    <mergeCell ref="E23:AN23"/>
  </mergeCells>
  <hyperlinks>
    <hyperlink ref="A95" location="'Dem - Bourací práce'!C2" display="/" xr:uid="{00000000-0004-0000-0000-000000000000}"/>
    <hyperlink ref="A97" location="'D.1.1 - ASŘ'!C2" display="/" xr:uid="{00000000-0004-0000-0000-000001000000}"/>
    <hyperlink ref="A98" location="'TZB - Technologické zaříz...'!C2" display="/" xr:uid="{00000000-0004-0000-0000-000002000000}"/>
    <hyperlink ref="A99" location="'TI - Technická infrastruk...'!C2" display="/" xr:uid="{00000000-0004-0000-0000-000003000000}"/>
    <hyperlink ref="A100" location="'IO - Komunikace a zpevněn...'!C2" display="/" xr:uid="{00000000-0004-0000-0000-000004000000}"/>
    <hyperlink ref="A101" location="'SU - Sadové úpravy'!C2" display="/" xr:uid="{00000000-0004-0000-0000-000005000000}"/>
    <hyperlink ref="A102" location="'VRN - Vedlejší rozpočtové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6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82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hidden="1" customHeight="1">
      <c r="B4" s="20"/>
      <c r="D4" s="21" t="s">
        <v>106</v>
      </c>
      <c r="L4" s="20"/>
      <c r="M4" s="93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3" t="str">
        <f>'Rekapitulace stavby'!K6</f>
        <v>Multifunkční objekt - VH Agroprodukt 2</v>
      </c>
      <c r="F7" s="254"/>
      <c r="G7" s="254"/>
      <c r="H7" s="254"/>
      <c r="L7" s="20"/>
    </row>
    <row r="8" spans="2:46" s="1" customFormat="1" ht="12" hidden="1" customHeight="1">
      <c r="B8" s="32"/>
      <c r="D8" s="27" t="s">
        <v>107</v>
      </c>
      <c r="L8" s="32"/>
    </row>
    <row r="9" spans="2:46" s="1" customFormat="1" ht="16.5" hidden="1" customHeight="1">
      <c r="B9" s="32"/>
      <c r="E9" s="243" t="s">
        <v>108</v>
      </c>
      <c r="F9" s="252"/>
      <c r="G9" s="252"/>
      <c r="H9" s="252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28. 1. 2026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hidden="1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55" t="str">
        <f>'Rekapitulace stavby'!E14</f>
        <v>Vyplň údaj</v>
      </c>
      <c r="F18" s="221"/>
      <c r="G18" s="221"/>
      <c r="H18" s="221"/>
      <c r="I18" s="27" t="s">
        <v>26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hidden="1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32</v>
      </c>
      <c r="L26" s="32"/>
    </row>
    <row r="27" spans="2:12" s="7" customFormat="1" ht="16.5" hidden="1" customHeight="1">
      <c r="B27" s="94"/>
      <c r="E27" s="225" t="s">
        <v>1</v>
      </c>
      <c r="F27" s="225"/>
      <c r="G27" s="225"/>
      <c r="H27" s="225"/>
      <c r="L27" s="94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5" t="s">
        <v>33</v>
      </c>
      <c r="J30" s="66">
        <f>ROUND(J119,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" hidden="1" customHeight="1">
      <c r="B33" s="32"/>
      <c r="D33" s="55" t="s">
        <v>37</v>
      </c>
      <c r="E33" s="27" t="s">
        <v>38</v>
      </c>
      <c r="F33" s="86">
        <f>ROUND((SUM(BE119:BE155)),  2)</f>
        <v>0</v>
      </c>
      <c r="I33" s="96">
        <v>0.21</v>
      </c>
      <c r="J33" s="86">
        <f>ROUND(((SUM(BE119:BE155))*I33),  2)</f>
        <v>0</v>
      </c>
      <c r="L33" s="32"/>
    </row>
    <row r="34" spans="2:12" s="1" customFormat="1" ht="14.4" hidden="1" customHeight="1">
      <c r="B34" s="32"/>
      <c r="E34" s="27" t="s">
        <v>39</v>
      </c>
      <c r="F34" s="86">
        <f>ROUND((SUM(BF119:BF155)),  2)</f>
        <v>0</v>
      </c>
      <c r="I34" s="96">
        <v>0.12</v>
      </c>
      <c r="J34" s="86">
        <f>ROUND(((SUM(BF119:BF155))*I34),  2)</f>
        <v>0</v>
      </c>
      <c r="L34" s="32"/>
    </row>
    <row r="35" spans="2:12" s="1" customFormat="1" ht="14.4" hidden="1" customHeight="1">
      <c r="B35" s="32"/>
      <c r="E35" s="27" t="s">
        <v>40</v>
      </c>
      <c r="F35" s="86">
        <f>ROUND((SUM(BG119:BG155)),  2)</f>
        <v>0</v>
      </c>
      <c r="I35" s="96">
        <v>0.21</v>
      </c>
      <c r="J35" s="86">
        <f>0</f>
        <v>0</v>
      </c>
      <c r="L35" s="32"/>
    </row>
    <row r="36" spans="2:12" s="1" customFormat="1" ht="14.4" hidden="1" customHeight="1">
      <c r="B36" s="32"/>
      <c r="E36" s="27" t="s">
        <v>41</v>
      </c>
      <c r="F36" s="86">
        <f>ROUND((SUM(BH119:BH155)),  2)</f>
        <v>0</v>
      </c>
      <c r="I36" s="96">
        <v>0.12</v>
      </c>
      <c r="J36" s="86">
        <f>0</f>
        <v>0</v>
      </c>
      <c r="L36" s="32"/>
    </row>
    <row r="37" spans="2:12" s="1" customFormat="1" ht="14.4" hidden="1" customHeight="1">
      <c r="B37" s="32"/>
      <c r="E37" s="27" t="s">
        <v>42</v>
      </c>
      <c r="F37" s="86">
        <f>ROUND((SUM(BI119:BI155)),  2)</f>
        <v>0</v>
      </c>
      <c r="I37" s="96">
        <v>0</v>
      </c>
      <c r="J37" s="86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109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3" t="str">
        <f>E7</f>
        <v>Multifunkční objekt - VH Agroprodukt 2</v>
      </c>
      <c r="F85" s="254"/>
      <c r="G85" s="254"/>
      <c r="H85" s="254"/>
      <c r="L85" s="32"/>
    </row>
    <row r="86" spans="2:47" s="1" customFormat="1" ht="12" customHeight="1">
      <c r="B86" s="32"/>
      <c r="C86" s="27" t="s">
        <v>107</v>
      </c>
      <c r="L86" s="32"/>
    </row>
    <row r="87" spans="2:47" s="1" customFormat="1" ht="16.5" customHeight="1">
      <c r="B87" s="32"/>
      <c r="E87" s="243" t="str">
        <f>E9</f>
        <v>Dem - Bourací práce</v>
      </c>
      <c r="F87" s="252"/>
      <c r="G87" s="252"/>
      <c r="H87" s="252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28. 1. 2026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15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110</v>
      </c>
      <c r="D94" s="97"/>
      <c r="E94" s="97"/>
      <c r="F94" s="97"/>
      <c r="G94" s="97"/>
      <c r="H94" s="97"/>
      <c r="I94" s="97"/>
      <c r="J94" s="106" t="s">
        <v>111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7" t="s">
        <v>112</v>
      </c>
      <c r="J96" s="66">
        <f>J119</f>
        <v>0</v>
      </c>
      <c r="L96" s="32"/>
      <c r="AU96" s="17" t="s">
        <v>113</v>
      </c>
    </row>
    <row r="97" spans="2:12" s="8" customFormat="1" ht="24.9" customHeight="1">
      <c r="B97" s="108"/>
      <c r="D97" s="109" t="s">
        <v>114</v>
      </c>
      <c r="E97" s="110"/>
      <c r="F97" s="110"/>
      <c r="G97" s="110"/>
      <c r="H97" s="110"/>
      <c r="I97" s="110"/>
      <c r="J97" s="111">
        <f>J120</f>
        <v>0</v>
      </c>
      <c r="L97" s="108"/>
    </row>
    <row r="98" spans="2:12" s="9" customFormat="1" ht="19.95" customHeight="1">
      <c r="B98" s="112"/>
      <c r="D98" s="113" t="s">
        <v>115</v>
      </c>
      <c r="E98" s="114"/>
      <c r="F98" s="114"/>
      <c r="G98" s="114"/>
      <c r="H98" s="114"/>
      <c r="I98" s="114"/>
      <c r="J98" s="115">
        <f>J121</f>
        <v>0</v>
      </c>
      <c r="L98" s="112"/>
    </row>
    <row r="99" spans="2:12" s="9" customFormat="1" ht="19.95" customHeight="1">
      <c r="B99" s="112"/>
      <c r="D99" s="113" t="s">
        <v>116</v>
      </c>
      <c r="E99" s="114"/>
      <c r="F99" s="114"/>
      <c r="G99" s="114"/>
      <c r="H99" s="114"/>
      <c r="I99" s="114"/>
      <c r="J99" s="115">
        <f>J146</f>
        <v>0</v>
      </c>
      <c r="L99" s="112"/>
    </row>
    <row r="100" spans="2:12" s="1" customFormat="1" ht="21.75" customHeight="1">
      <c r="B100" s="32"/>
      <c r="L100" s="32"/>
    </row>
    <row r="101" spans="2:12" s="1" customFormat="1" ht="6.9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12" s="1" customFormat="1" ht="6.9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12" s="1" customFormat="1" ht="24.9" customHeight="1">
      <c r="B106" s="32"/>
      <c r="C106" s="21" t="s">
        <v>117</v>
      </c>
      <c r="L106" s="32"/>
    </row>
    <row r="107" spans="2:12" s="1" customFormat="1" ht="6.9" customHeight="1">
      <c r="B107" s="32"/>
      <c r="L107" s="32"/>
    </row>
    <row r="108" spans="2:12" s="1" customFormat="1" ht="12" customHeight="1">
      <c r="B108" s="32"/>
      <c r="C108" s="27" t="s">
        <v>16</v>
      </c>
      <c r="L108" s="32"/>
    </row>
    <row r="109" spans="2:12" s="1" customFormat="1" ht="16.5" customHeight="1">
      <c r="B109" s="32"/>
      <c r="E109" s="253" t="str">
        <f>E7</f>
        <v>Multifunkční objekt - VH Agroprodukt 2</v>
      </c>
      <c r="F109" s="254"/>
      <c r="G109" s="254"/>
      <c r="H109" s="254"/>
      <c r="L109" s="32"/>
    </row>
    <row r="110" spans="2:12" s="1" customFormat="1" ht="12" customHeight="1">
      <c r="B110" s="32"/>
      <c r="C110" s="27" t="s">
        <v>107</v>
      </c>
      <c r="L110" s="32"/>
    </row>
    <row r="111" spans="2:12" s="1" customFormat="1" ht="16.5" customHeight="1">
      <c r="B111" s="32"/>
      <c r="E111" s="243" t="str">
        <f>E9</f>
        <v>Dem - Bourací práce</v>
      </c>
      <c r="F111" s="252"/>
      <c r="G111" s="252"/>
      <c r="H111" s="252"/>
      <c r="L111" s="32"/>
    </row>
    <row r="112" spans="2:12" s="1" customFormat="1" ht="6.9" customHeight="1">
      <c r="B112" s="32"/>
      <c r="L112" s="32"/>
    </row>
    <row r="113" spans="2:65" s="1" customFormat="1" ht="12" customHeight="1">
      <c r="B113" s="32"/>
      <c r="C113" s="27" t="s">
        <v>20</v>
      </c>
      <c r="F113" s="25" t="str">
        <f>F12</f>
        <v xml:space="preserve"> </v>
      </c>
      <c r="I113" s="27" t="s">
        <v>22</v>
      </c>
      <c r="J113" s="52" t="str">
        <f>IF(J12="","",J12)</f>
        <v>28. 1. 2026</v>
      </c>
      <c r="L113" s="32"/>
    </row>
    <row r="114" spans="2:65" s="1" customFormat="1" ht="6.9" customHeight="1">
      <c r="B114" s="32"/>
      <c r="L114" s="32"/>
    </row>
    <row r="115" spans="2:65" s="1" customFormat="1" ht="15.15" customHeight="1">
      <c r="B115" s="32"/>
      <c r="C115" s="27" t="s">
        <v>24</v>
      </c>
      <c r="F115" s="25" t="str">
        <f>E15</f>
        <v xml:space="preserve"> </v>
      </c>
      <c r="I115" s="27" t="s">
        <v>29</v>
      </c>
      <c r="J115" s="30" t="str">
        <f>E21</f>
        <v xml:space="preserve"> </v>
      </c>
      <c r="L115" s="32"/>
    </row>
    <row r="116" spans="2:65" s="1" customFormat="1" ht="15.15" customHeight="1">
      <c r="B116" s="32"/>
      <c r="C116" s="27" t="s">
        <v>27</v>
      </c>
      <c r="F116" s="25" t="str">
        <f>IF(E18="","",E18)</f>
        <v>Vyplň údaj</v>
      </c>
      <c r="I116" s="27" t="s">
        <v>31</v>
      </c>
      <c r="J116" s="30" t="str">
        <f>E24</f>
        <v xml:space="preserve"> </v>
      </c>
      <c r="L116" s="32"/>
    </row>
    <row r="117" spans="2:65" s="1" customFormat="1" ht="10.35" customHeight="1">
      <c r="B117" s="32"/>
      <c r="L117" s="32"/>
    </row>
    <row r="118" spans="2:65" s="10" customFormat="1" ht="29.25" customHeight="1">
      <c r="B118" s="116"/>
      <c r="C118" s="117" t="s">
        <v>118</v>
      </c>
      <c r="D118" s="118" t="s">
        <v>58</v>
      </c>
      <c r="E118" s="118" t="s">
        <v>54</v>
      </c>
      <c r="F118" s="118" t="s">
        <v>55</v>
      </c>
      <c r="G118" s="118" t="s">
        <v>119</v>
      </c>
      <c r="H118" s="118" t="s">
        <v>120</v>
      </c>
      <c r="I118" s="118" t="s">
        <v>121</v>
      </c>
      <c r="J118" s="118" t="s">
        <v>111</v>
      </c>
      <c r="K118" s="119" t="s">
        <v>122</v>
      </c>
      <c r="L118" s="116"/>
      <c r="M118" s="59" t="s">
        <v>1</v>
      </c>
      <c r="N118" s="60" t="s">
        <v>37</v>
      </c>
      <c r="O118" s="60" t="s">
        <v>123</v>
      </c>
      <c r="P118" s="60" t="s">
        <v>124</v>
      </c>
      <c r="Q118" s="60" t="s">
        <v>125</v>
      </c>
      <c r="R118" s="60" t="s">
        <v>126</v>
      </c>
      <c r="S118" s="60" t="s">
        <v>127</v>
      </c>
      <c r="T118" s="61" t="s">
        <v>128</v>
      </c>
    </row>
    <row r="119" spans="2:65" s="1" customFormat="1" ht="22.95" customHeight="1">
      <c r="B119" s="32"/>
      <c r="C119" s="64" t="s">
        <v>129</v>
      </c>
      <c r="J119" s="120">
        <f>BK119</f>
        <v>0</v>
      </c>
      <c r="L119" s="32"/>
      <c r="M119" s="62"/>
      <c r="N119" s="53"/>
      <c r="O119" s="53"/>
      <c r="P119" s="121">
        <f>P120</f>
        <v>0</v>
      </c>
      <c r="Q119" s="53"/>
      <c r="R119" s="121">
        <f>R120</f>
        <v>0</v>
      </c>
      <c r="S119" s="53"/>
      <c r="T119" s="122">
        <f>T120</f>
        <v>716.72799999999995</v>
      </c>
      <c r="AT119" s="17" t="s">
        <v>72</v>
      </c>
      <c r="AU119" s="17" t="s">
        <v>113</v>
      </c>
      <c r="BK119" s="123">
        <f>BK120</f>
        <v>0</v>
      </c>
    </row>
    <row r="120" spans="2:65" s="11" customFormat="1" ht="25.95" customHeight="1">
      <c r="B120" s="124"/>
      <c r="D120" s="125" t="s">
        <v>72</v>
      </c>
      <c r="E120" s="126" t="s">
        <v>130</v>
      </c>
      <c r="F120" s="126" t="s">
        <v>131</v>
      </c>
      <c r="I120" s="127"/>
      <c r="J120" s="128">
        <f>BK120</f>
        <v>0</v>
      </c>
      <c r="L120" s="124"/>
      <c r="M120" s="129"/>
      <c r="P120" s="130">
        <f>P121+P146</f>
        <v>0</v>
      </c>
      <c r="R120" s="130">
        <f>R121+R146</f>
        <v>0</v>
      </c>
      <c r="T120" s="131">
        <f>T121+T146</f>
        <v>716.72799999999995</v>
      </c>
      <c r="AR120" s="125" t="s">
        <v>81</v>
      </c>
      <c r="AT120" s="132" t="s">
        <v>72</v>
      </c>
      <c r="AU120" s="132" t="s">
        <v>73</v>
      </c>
      <c r="AY120" s="125" t="s">
        <v>132</v>
      </c>
      <c r="BK120" s="133">
        <f>BK121+BK146</f>
        <v>0</v>
      </c>
    </row>
    <row r="121" spans="2:65" s="11" customFormat="1" ht="22.95" customHeight="1">
      <c r="B121" s="124"/>
      <c r="D121" s="125" t="s">
        <v>72</v>
      </c>
      <c r="E121" s="134" t="s">
        <v>133</v>
      </c>
      <c r="F121" s="134" t="s">
        <v>134</v>
      </c>
      <c r="I121" s="127"/>
      <c r="J121" s="135">
        <f>BK121</f>
        <v>0</v>
      </c>
      <c r="L121" s="124"/>
      <c r="M121" s="129"/>
      <c r="P121" s="130">
        <f>SUM(P122:P145)</f>
        <v>0</v>
      </c>
      <c r="R121" s="130">
        <f>SUM(R122:R145)</f>
        <v>0</v>
      </c>
      <c r="T121" s="131">
        <f>SUM(T122:T145)</f>
        <v>716.72799999999995</v>
      </c>
      <c r="AR121" s="125" t="s">
        <v>81</v>
      </c>
      <c r="AT121" s="132" t="s">
        <v>72</v>
      </c>
      <c r="AU121" s="132" t="s">
        <v>81</v>
      </c>
      <c r="AY121" s="125" t="s">
        <v>132</v>
      </c>
      <c r="BK121" s="133">
        <f>SUM(BK122:BK145)</f>
        <v>0</v>
      </c>
    </row>
    <row r="122" spans="2:65" s="1" customFormat="1" ht="33" customHeight="1">
      <c r="B122" s="136"/>
      <c r="C122" s="137" t="s">
        <v>81</v>
      </c>
      <c r="D122" s="137" t="s">
        <v>135</v>
      </c>
      <c r="E122" s="138" t="s">
        <v>136</v>
      </c>
      <c r="F122" s="139" t="s">
        <v>137</v>
      </c>
      <c r="G122" s="140" t="s">
        <v>138</v>
      </c>
      <c r="H122" s="141">
        <v>270</v>
      </c>
      <c r="I122" s="142"/>
      <c r="J122" s="143">
        <f>ROUND(I122*H122,2)</f>
        <v>0</v>
      </c>
      <c r="K122" s="139" t="s">
        <v>139</v>
      </c>
      <c r="L122" s="32"/>
      <c r="M122" s="144" t="s">
        <v>1</v>
      </c>
      <c r="N122" s="145" t="s">
        <v>39</v>
      </c>
      <c r="P122" s="146">
        <f>O122*H122</f>
        <v>0</v>
      </c>
      <c r="Q122" s="146">
        <v>0</v>
      </c>
      <c r="R122" s="146">
        <f>Q122*H122</f>
        <v>0</v>
      </c>
      <c r="S122" s="146">
        <v>0.26</v>
      </c>
      <c r="T122" s="147">
        <f>S122*H122</f>
        <v>70.2</v>
      </c>
      <c r="AR122" s="148" t="s">
        <v>140</v>
      </c>
      <c r="AT122" s="148" t="s">
        <v>135</v>
      </c>
      <c r="AU122" s="148" t="s">
        <v>86</v>
      </c>
      <c r="AY122" s="17" t="s">
        <v>132</v>
      </c>
      <c r="BE122" s="149">
        <f>IF(N122="základní",J122,0)</f>
        <v>0</v>
      </c>
      <c r="BF122" s="149">
        <f>IF(N122="snížená",J122,0)</f>
        <v>0</v>
      </c>
      <c r="BG122" s="149">
        <f>IF(N122="zákl. přenesená",J122,0)</f>
        <v>0</v>
      </c>
      <c r="BH122" s="149">
        <f>IF(N122="sníž. přenesená",J122,0)</f>
        <v>0</v>
      </c>
      <c r="BI122" s="149">
        <f>IF(N122="nulová",J122,0)</f>
        <v>0</v>
      </c>
      <c r="BJ122" s="17" t="s">
        <v>86</v>
      </c>
      <c r="BK122" s="149">
        <f>ROUND(I122*H122,2)</f>
        <v>0</v>
      </c>
      <c r="BL122" s="17" t="s">
        <v>140</v>
      </c>
      <c r="BM122" s="148" t="s">
        <v>141</v>
      </c>
    </row>
    <row r="123" spans="2:65" s="1" customFormat="1" ht="28.8">
      <c r="B123" s="32"/>
      <c r="D123" s="150" t="s">
        <v>142</v>
      </c>
      <c r="F123" s="151" t="s">
        <v>143</v>
      </c>
      <c r="I123" s="152"/>
      <c r="L123" s="32"/>
      <c r="M123" s="153"/>
      <c r="T123" s="56"/>
      <c r="AT123" s="17" t="s">
        <v>142</v>
      </c>
      <c r="AU123" s="17" t="s">
        <v>86</v>
      </c>
    </row>
    <row r="124" spans="2:65" s="12" customFormat="1">
      <c r="B124" s="154"/>
      <c r="D124" s="150" t="s">
        <v>144</v>
      </c>
      <c r="E124" s="155" t="s">
        <v>1</v>
      </c>
      <c r="F124" s="156" t="s">
        <v>145</v>
      </c>
      <c r="H124" s="157">
        <v>270</v>
      </c>
      <c r="I124" s="158"/>
      <c r="L124" s="154"/>
      <c r="M124" s="159"/>
      <c r="T124" s="160"/>
      <c r="AT124" s="155" t="s">
        <v>144</v>
      </c>
      <c r="AU124" s="155" t="s">
        <v>86</v>
      </c>
      <c r="AV124" s="12" t="s">
        <v>86</v>
      </c>
      <c r="AW124" s="12" t="s">
        <v>30</v>
      </c>
      <c r="AX124" s="12" t="s">
        <v>81</v>
      </c>
      <c r="AY124" s="155" t="s">
        <v>132</v>
      </c>
    </row>
    <row r="125" spans="2:65" s="1" customFormat="1" ht="33" customHeight="1">
      <c r="B125" s="136"/>
      <c r="C125" s="137" t="s">
        <v>86</v>
      </c>
      <c r="D125" s="137" t="s">
        <v>135</v>
      </c>
      <c r="E125" s="138" t="s">
        <v>146</v>
      </c>
      <c r="F125" s="139" t="s">
        <v>147</v>
      </c>
      <c r="G125" s="140" t="s">
        <v>138</v>
      </c>
      <c r="H125" s="141">
        <v>1212</v>
      </c>
      <c r="I125" s="142"/>
      <c r="J125" s="143">
        <f>ROUND(I125*H125,2)</f>
        <v>0</v>
      </c>
      <c r="K125" s="139" t="s">
        <v>139</v>
      </c>
      <c r="L125" s="32"/>
      <c r="M125" s="144" t="s">
        <v>1</v>
      </c>
      <c r="N125" s="145" t="s">
        <v>39</v>
      </c>
      <c r="P125" s="146">
        <f>O125*H125</f>
        <v>0</v>
      </c>
      <c r="Q125" s="146">
        <v>0</v>
      </c>
      <c r="R125" s="146">
        <f>Q125*H125</f>
        <v>0</v>
      </c>
      <c r="S125" s="146">
        <v>0.37</v>
      </c>
      <c r="T125" s="147">
        <f>S125*H125</f>
        <v>448.44</v>
      </c>
      <c r="AR125" s="148" t="s">
        <v>140</v>
      </c>
      <c r="AT125" s="148" t="s">
        <v>135</v>
      </c>
      <c r="AU125" s="148" t="s">
        <v>86</v>
      </c>
      <c r="AY125" s="17" t="s">
        <v>132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86</v>
      </c>
      <c r="BK125" s="149">
        <f>ROUND(I125*H125,2)</f>
        <v>0</v>
      </c>
      <c r="BL125" s="17" t="s">
        <v>140</v>
      </c>
      <c r="BM125" s="148" t="s">
        <v>148</v>
      </c>
    </row>
    <row r="126" spans="2:65" s="1" customFormat="1" ht="28.8">
      <c r="B126" s="32"/>
      <c r="D126" s="150" t="s">
        <v>142</v>
      </c>
      <c r="F126" s="151" t="s">
        <v>149</v>
      </c>
      <c r="I126" s="152"/>
      <c r="L126" s="32"/>
      <c r="M126" s="153"/>
      <c r="T126" s="56"/>
      <c r="AT126" s="17" t="s">
        <v>142</v>
      </c>
      <c r="AU126" s="17" t="s">
        <v>86</v>
      </c>
    </row>
    <row r="127" spans="2:65" s="12" customFormat="1">
      <c r="B127" s="154"/>
      <c r="D127" s="150" t="s">
        <v>144</v>
      </c>
      <c r="E127" s="155" t="s">
        <v>1</v>
      </c>
      <c r="F127" s="156" t="s">
        <v>150</v>
      </c>
      <c r="H127" s="157">
        <v>1212</v>
      </c>
      <c r="I127" s="158"/>
      <c r="L127" s="154"/>
      <c r="M127" s="159"/>
      <c r="T127" s="160"/>
      <c r="AT127" s="155" t="s">
        <v>144</v>
      </c>
      <c r="AU127" s="155" t="s">
        <v>86</v>
      </c>
      <c r="AV127" s="12" t="s">
        <v>86</v>
      </c>
      <c r="AW127" s="12" t="s">
        <v>30</v>
      </c>
      <c r="AX127" s="12" t="s">
        <v>73</v>
      </c>
      <c r="AY127" s="155" t="s">
        <v>132</v>
      </c>
    </row>
    <row r="128" spans="2:65" s="13" customFormat="1">
      <c r="B128" s="161"/>
      <c r="D128" s="150" t="s">
        <v>144</v>
      </c>
      <c r="E128" s="162" t="s">
        <v>1</v>
      </c>
      <c r="F128" s="163" t="s">
        <v>151</v>
      </c>
      <c r="H128" s="164">
        <v>1212</v>
      </c>
      <c r="I128" s="165"/>
      <c r="L128" s="161"/>
      <c r="M128" s="166"/>
      <c r="T128" s="167"/>
      <c r="AT128" s="162" t="s">
        <v>144</v>
      </c>
      <c r="AU128" s="162" t="s">
        <v>86</v>
      </c>
      <c r="AV128" s="13" t="s">
        <v>140</v>
      </c>
      <c r="AW128" s="13" t="s">
        <v>30</v>
      </c>
      <c r="AX128" s="13" t="s">
        <v>81</v>
      </c>
      <c r="AY128" s="162" t="s">
        <v>132</v>
      </c>
    </row>
    <row r="129" spans="2:65" s="1" customFormat="1" ht="16.5" customHeight="1">
      <c r="B129" s="136"/>
      <c r="C129" s="137" t="s">
        <v>152</v>
      </c>
      <c r="D129" s="137" t="s">
        <v>135</v>
      </c>
      <c r="E129" s="138" t="s">
        <v>153</v>
      </c>
      <c r="F129" s="139" t="s">
        <v>154</v>
      </c>
      <c r="G129" s="140" t="s">
        <v>138</v>
      </c>
      <c r="H129" s="141">
        <v>45.02</v>
      </c>
      <c r="I129" s="142"/>
      <c r="J129" s="143">
        <f>ROUND(I129*H129,2)</f>
        <v>0</v>
      </c>
      <c r="K129" s="139" t="s">
        <v>139</v>
      </c>
      <c r="L129" s="32"/>
      <c r="M129" s="144" t="s">
        <v>1</v>
      </c>
      <c r="N129" s="145" t="s">
        <v>39</v>
      </c>
      <c r="P129" s="146">
        <f>O129*H129</f>
        <v>0</v>
      </c>
      <c r="Q129" s="146">
        <v>0</v>
      </c>
      <c r="R129" s="146">
        <f>Q129*H129</f>
        <v>0</v>
      </c>
      <c r="S129" s="146">
        <v>2</v>
      </c>
      <c r="T129" s="147">
        <f>S129*H129</f>
        <v>90.04</v>
      </c>
      <c r="AR129" s="148" t="s">
        <v>140</v>
      </c>
      <c r="AT129" s="148" t="s">
        <v>135</v>
      </c>
      <c r="AU129" s="148" t="s">
        <v>86</v>
      </c>
      <c r="AY129" s="17" t="s">
        <v>132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86</v>
      </c>
      <c r="BK129" s="149">
        <f>ROUND(I129*H129,2)</f>
        <v>0</v>
      </c>
      <c r="BL129" s="17" t="s">
        <v>140</v>
      </c>
      <c r="BM129" s="148" t="s">
        <v>155</v>
      </c>
    </row>
    <row r="130" spans="2:65" s="1" customFormat="1">
      <c r="B130" s="32"/>
      <c r="D130" s="150" t="s">
        <v>142</v>
      </c>
      <c r="F130" s="151" t="s">
        <v>154</v>
      </c>
      <c r="I130" s="152"/>
      <c r="L130" s="32"/>
      <c r="M130" s="153"/>
      <c r="T130" s="56"/>
      <c r="AT130" s="17" t="s">
        <v>142</v>
      </c>
      <c r="AU130" s="17" t="s">
        <v>86</v>
      </c>
    </row>
    <row r="131" spans="2:65" s="12" customFormat="1">
      <c r="B131" s="154"/>
      <c r="D131" s="150" t="s">
        <v>144</v>
      </c>
      <c r="E131" s="155" t="s">
        <v>1</v>
      </c>
      <c r="F131" s="156" t="s">
        <v>156</v>
      </c>
      <c r="H131" s="157">
        <v>60.76</v>
      </c>
      <c r="I131" s="158"/>
      <c r="L131" s="154"/>
      <c r="M131" s="159"/>
      <c r="T131" s="160"/>
      <c r="AT131" s="155" t="s">
        <v>144</v>
      </c>
      <c r="AU131" s="155" t="s">
        <v>86</v>
      </c>
      <c r="AV131" s="12" t="s">
        <v>86</v>
      </c>
      <c r="AW131" s="12" t="s">
        <v>30</v>
      </c>
      <c r="AX131" s="12" t="s">
        <v>73</v>
      </c>
      <c r="AY131" s="155" t="s">
        <v>132</v>
      </c>
    </row>
    <row r="132" spans="2:65" s="12" customFormat="1">
      <c r="B132" s="154"/>
      <c r="D132" s="150" t="s">
        <v>144</v>
      </c>
      <c r="E132" s="155" t="s">
        <v>1</v>
      </c>
      <c r="F132" s="156" t="s">
        <v>157</v>
      </c>
      <c r="H132" s="157">
        <v>29.28</v>
      </c>
      <c r="I132" s="158"/>
      <c r="L132" s="154"/>
      <c r="M132" s="159"/>
      <c r="T132" s="160"/>
      <c r="AT132" s="155" t="s">
        <v>144</v>
      </c>
      <c r="AU132" s="155" t="s">
        <v>86</v>
      </c>
      <c r="AV132" s="12" t="s">
        <v>86</v>
      </c>
      <c r="AW132" s="12" t="s">
        <v>30</v>
      </c>
      <c r="AX132" s="12" t="s">
        <v>73</v>
      </c>
      <c r="AY132" s="155" t="s">
        <v>132</v>
      </c>
    </row>
    <row r="133" spans="2:65" s="13" customFormat="1">
      <c r="B133" s="161"/>
      <c r="D133" s="150" t="s">
        <v>144</v>
      </c>
      <c r="E133" s="162" t="s">
        <v>1</v>
      </c>
      <c r="F133" s="163" t="s">
        <v>151</v>
      </c>
      <c r="H133" s="164">
        <v>90.039999999999992</v>
      </c>
      <c r="I133" s="165"/>
      <c r="L133" s="161"/>
      <c r="M133" s="166"/>
      <c r="T133" s="167"/>
      <c r="AT133" s="162" t="s">
        <v>144</v>
      </c>
      <c r="AU133" s="162" t="s">
        <v>86</v>
      </c>
      <c r="AV133" s="13" t="s">
        <v>140</v>
      </c>
      <c r="AW133" s="13" t="s">
        <v>30</v>
      </c>
      <c r="AX133" s="13" t="s">
        <v>81</v>
      </c>
      <c r="AY133" s="162" t="s">
        <v>132</v>
      </c>
    </row>
    <row r="134" spans="2:65" s="12" customFormat="1">
      <c r="B134" s="154"/>
      <c r="D134" s="150" t="s">
        <v>144</v>
      </c>
      <c r="F134" s="156" t="s">
        <v>158</v>
      </c>
      <c r="H134" s="157">
        <v>45.02</v>
      </c>
      <c r="I134" s="158"/>
      <c r="L134" s="154"/>
      <c r="M134" s="159"/>
      <c r="T134" s="160"/>
      <c r="AT134" s="155" t="s">
        <v>144</v>
      </c>
      <c r="AU134" s="155" t="s">
        <v>86</v>
      </c>
      <c r="AV134" s="12" t="s">
        <v>86</v>
      </c>
      <c r="AW134" s="12" t="s">
        <v>3</v>
      </c>
      <c r="AX134" s="12" t="s">
        <v>81</v>
      </c>
      <c r="AY134" s="155" t="s">
        <v>132</v>
      </c>
    </row>
    <row r="135" spans="2:65" s="1" customFormat="1" ht="16.5" customHeight="1">
      <c r="B135" s="136"/>
      <c r="C135" s="137" t="s">
        <v>140</v>
      </c>
      <c r="D135" s="137" t="s">
        <v>135</v>
      </c>
      <c r="E135" s="138" t="s">
        <v>159</v>
      </c>
      <c r="F135" s="139" t="s">
        <v>160</v>
      </c>
      <c r="G135" s="140" t="s">
        <v>138</v>
      </c>
      <c r="H135" s="141">
        <v>45.02</v>
      </c>
      <c r="I135" s="142"/>
      <c r="J135" s="143">
        <f>ROUND(I135*H135,2)</f>
        <v>0</v>
      </c>
      <c r="K135" s="139" t="s">
        <v>139</v>
      </c>
      <c r="L135" s="32"/>
      <c r="M135" s="144" t="s">
        <v>1</v>
      </c>
      <c r="N135" s="145" t="s">
        <v>39</v>
      </c>
      <c r="P135" s="146">
        <f>O135*H135</f>
        <v>0</v>
      </c>
      <c r="Q135" s="146">
        <v>0</v>
      </c>
      <c r="R135" s="146">
        <f>Q135*H135</f>
        <v>0</v>
      </c>
      <c r="S135" s="146">
        <v>2.4</v>
      </c>
      <c r="T135" s="147">
        <f>S135*H135</f>
        <v>108.048</v>
      </c>
      <c r="AR135" s="148" t="s">
        <v>140</v>
      </c>
      <c r="AT135" s="148" t="s">
        <v>135</v>
      </c>
      <c r="AU135" s="148" t="s">
        <v>86</v>
      </c>
      <c r="AY135" s="17" t="s">
        <v>132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86</v>
      </c>
      <c r="BK135" s="149">
        <f>ROUND(I135*H135,2)</f>
        <v>0</v>
      </c>
      <c r="BL135" s="17" t="s">
        <v>140</v>
      </c>
      <c r="BM135" s="148" t="s">
        <v>161</v>
      </c>
    </row>
    <row r="136" spans="2:65" s="1" customFormat="1">
      <c r="B136" s="32"/>
      <c r="D136" s="150" t="s">
        <v>142</v>
      </c>
      <c r="F136" s="151" t="s">
        <v>162</v>
      </c>
      <c r="I136" s="152"/>
      <c r="L136" s="32"/>
      <c r="M136" s="153"/>
      <c r="T136" s="56"/>
      <c r="AT136" s="17" t="s">
        <v>142</v>
      </c>
      <c r="AU136" s="17" t="s">
        <v>86</v>
      </c>
    </row>
    <row r="137" spans="2:65" s="12" customFormat="1">
      <c r="B137" s="154"/>
      <c r="D137" s="150" t="s">
        <v>144</v>
      </c>
      <c r="E137" s="155" t="s">
        <v>1</v>
      </c>
      <c r="F137" s="156" t="s">
        <v>156</v>
      </c>
      <c r="H137" s="157">
        <v>60.76</v>
      </c>
      <c r="I137" s="158"/>
      <c r="L137" s="154"/>
      <c r="M137" s="159"/>
      <c r="T137" s="160"/>
      <c r="AT137" s="155" t="s">
        <v>144</v>
      </c>
      <c r="AU137" s="155" t="s">
        <v>86</v>
      </c>
      <c r="AV137" s="12" t="s">
        <v>86</v>
      </c>
      <c r="AW137" s="12" t="s">
        <v>30</v>
      </c>
      <c r="AX137" s="12" t="s">
        <v>73</v>
      </c>
      <c r="AY137" s="155" t="s">
        <v>132</v>
      </c>
    </row>
    <row r="138" spans="2:65" s="12" customFormat="1">
      <c r="B138" s="154"/>
      <c r="D138" s="150" t="s">
        <v>144</v>
      </c>
      <c r="E138" s="155" t="s">
        <v>1</v>
      </c>
      <c r="F138" s="156" t="s">
        <v>157</v>
      </c>
      <c r="H138" s="157">
        <v>29.28</v>
      </c>
      <c r="I138" s="158"/>
      <c r="L138" s="154"/>
      <c r="M138" s="159"/>
      <c r="T138" s="160"/>
      <c r="AT138" s="155" t="s">
        <v>144</v>
      </c>
      <c r="AU138" s="155" t="s">
        <v>86</v>
      </c>
      <c r="AV138" s="12" t="s">
        <v>86</v>
      </c>
      <c r="AW138" s="12" t="s">
        <v>30</v>
      </c>
      <c r="AX138" s="12" t="s">
        <v>73</v>
      </c>
      <c r="AY138" s="155" t="s">
        <v>132</v>
      </c>
    </row>
    <row r="139" spans="2:65" s="13" customFormat="1">
      <c r="B139" s="161"/>
      <c r="D139" s="150" t="s">
        <v>144</v>
      </c>
      <c r="E139" s="162" t="s">
        <v>1</v>
      </c>
      <c r="F139" s="163" t="s">
        <v>151</v>
      </c>
      <c r="H139" s="164">
        <v>90.039999999999992</v>
      </c>
      <c r="I139" s="165"/>
      <c r="L139" s="161"/>
      <c r="M139" s="166"/>
      <c r="T139" s="167"/>
      <c r="AT139" s="162" t="s">
        <v>144</v>
      </c>
      <c r="AU139" s="162" t="s">
        <v>86</v>
      </c>
      <c r="AV139" s="13" t="s">
        <v>140</v>
      </c>
      <c r="AW139" s="13" t="s">
        <v>30</v>
      </c>
      <c r="AX139" s="13" t="s">
        <v>81</v>
      </c>
      <c r="AY139" s="162" t="s">
        <v>132</v>
      </c>
    </row>
    <row r="140" spans="2:65" s="12" customFormat="1">
      <c r="B140" s="154"/>
      <c r="D140" s="150" t="s">
        <v>144</v>
      </c>
      <c r="F140" s="156" t="s">
        <v>158</v>
      </c>
      <c r="H140" s="157">
        <v>45.02</v>
      </c>
      <c r="I140" s="158"/>
      <c r="L140" s="154"/>
      <c r="M140" s="159"/>
      <c r="T140" s="160"/>
      <c r="AT140" s="155" t="s">
        <v>144</v>
      </c>
      <c r="AU140" s="155" t="s">
        <v>86</v>
      </c>
      <c r="AV140" s="12" t="s">
        <v>86</v>
      </c>
      <c r="AW140" s="12" t="s">
        <v>3</v>
      </c>
      <c r="AX140" s="12" t="s">
        <v>81</v>
      </c>
      <c r="AY140" s="155" t="s">
        <v>132</v>
      </c>
    </row>
    <row r="141" spans="2:65" s="1" customFormat="1" ht="16.5" customHeight="1">
      <c r="B141" s="136"/>
      <c r="C141" s="137" t="s">
        <v>163</v>
      </c>
      <c r="D141" s="137" t="s">
        <v>135</v>
      </c>
      <c r="E141" s="138" t="s">
        <v>164</v>
      </c>
      <c r="F141" s="139" t="s">
        <v>165</v>
      </c>
      <c r="G141" s="140" t="s">
        <v>166</v>
      </c>
      <c r="H141" s="141">
        <v>13</v>
      </c>
      <c r="I141" s="142"/>
      <c r="J141" s="143">
        <f>ROUND(I141*H141,2)</f>
        <v>0</v>
      </c>
      <c r="K141" s="139" t="s">
        <v>1</v>
      </c>
      <c r="L141" s="32"/>
      <c r="M141" s="144" t="s">
        <v>1</v>
      </c>
      <c r="N141" s="145" t="s">
        <v>39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AR141" s="148" t="s">
        <v>140</v>
      </c>
      <c r="AT141" s="148" t="s">
        <v>135</v>
      </c>
      <c r="AU141" s="148" t="s">
        <v>86</v>
      </c>
      <c r="AY141" s="17" t="s">
        <v>132</v>
      </c>
      <c r="BE141" s="149">
        <f>IF(N141="základní",J141,0)</f>
        <v>0</v>
      </c>
      <c r="BF141" s="149">
        <f>IF(N141="snížená",J141,0)</f>
        <v>0</v>
      </c>
      <c r="BG141" s="149">
        <f>IF(N141="zákl. přenesená",J141,0)</f>
        <v>0</v>
      </c>
      <c r="BH141" s="149">
        <f>IF(N141="sníž. přenesená",J141,0)</f>
        <v>0</v>
      </c>
      <c r="BI141" s="149">
        <f>IF(N141="nulová",J141,0)</f>
        <v>0</v>
      </c>
      <c r="BJ141" s="17" t="s">
        <v>86</v>
      </c>
      <c r="BK141" s="149">
        <f>ROUND(I141*H141,2)</f>
        <v>0</v>
      </c>
      <c r="BL141" s="17" t="s">
        <v>140</v>
      </c>
      <c r="BM141" s="148" t="s">
        <v>167</v>
      </c>
    </row>
    <row r="142" spans="2:65" s="1" customFormat="1">
      <c r="B142" s="32"/>
      <c r="D142" s="150" t="s">
        <v>142</v>
      </c>
      <c r="F142" s="151" t="s">
        <v>165</v>
      </c>
      <c r="I142" s="152"/>
      <c r="L142" s="32"/>
      <c r="M142" s="153"/>
      <c r="T142" s="56"/>
      <c r="AT142" s="17" t="s">
        <v>142</v>
      </c>
      <c r="AU142" s="17" t="s">
        <v>86</v>
      </c>
    </row>
    <row r="143" spans="2:65" s="12" customFormat="1">
      <c r="B143" s="154"/>
      <c r="D143" s="150" t="s">
        <v>144</v>
      </c>
      <c r="E143" s="155" t="s">
        <v>1</v>
      </c>
      <c r="F143" s="156" t="s">
        <v>168</v>
      </c>
      <c r="H143" s="157">
        <v>13</v>
      </c>
      <c r="I143" s="158"/>
      <c r="L143" s="154"/>
      <c r="M143" s="159"/>
      <c r="T143" s="160"/>
      <c r="AT143" s="155" t="s">
        <v>144</v>
      </c>
      <c r="AU143" s="155" t="s">
        <v>86</v>
      </c>
      <c r="AV143" s="12" t="s">
        <v>86</v>
      </c>
      <c r="AW143" s="12" t="s">
        <v>30</v>
      </c>
      <c r="AX143" s="12" t="s">
        <v>81</v>
      </c>
      <c r="AY143" s="155" t="s">
        <v>132</v>
      </c>
    </row>
    <row r="144" spans="2:65" s="1" customFormat="1" ht="16.5" customHeight="1">
      <c r="B144" s="136"/>
      <c r="C144" s="137" t="s">
        <v>169</v>
      </c>
      <c r="D144" s="137" t="s">
        <v>135</v>
      </c>
      <c r="E144" s="138" t="s">
        <v>170</v>
      </c>
      <c r="F144" s="139" t="s">
        <v>171</v>
      </c>
      <c r="G144" s="140" t="s">
        <v>172</v>
      </c>
      <c r="H144" s="141">
        <v>1</v>
      </c>
      <c r="I144" s="142"/>
      <c r="J144" s="143">
        <f>ROUND(I144*H144,2)</f>
        <v>0</v>
      </c>
      <c r="K144" s="139" t="s">
        <v>1</v>
      </c>
      <c r="L144" s="32"/>
      <c r="M144" s="144" t="s">
        <v>1</v>
      </c>
      <c r="N144" s="145" t="s">
        <v>39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AR144" s="148" t="s">
        <v>140</v>
      </c>
      <c r="AT144" s="148" t="s">
        <v>135</v>
      </c>
      <c r="AU144" s="148" t="s">
        <v>86</v>
      </c>
      <c r="AY144" s="17" t="s">
        <v>132</v>
      </c>
      <c r="BE144" s="149">
        <f>IF(N144="základní",J144,0)</f>
        <v>0</v>
      </c>
      <c r="BF144" s="149">
        <f>IF(N144="snížená",J144,0)</f>
        <v>0</v>
      </c>
      <c r="BG144" s="149">
        <f>IF(N144="zákl. přenesená",J144,0)</f>
        <v>0</v>
      </c>
      <c r="BH144" s="149">
        <f>IF(N144="sníž. přenesená",J144,0)</f>
        <v>0</v>
      </c>
      <c r="BI144" s="149">
        <f>IF(N144="nulová",J144,0)</f>
        <v>0</v>
      </c>
      <c r="BJ144" s="17" t="s">
        <v>86</v>
      </c>
      <c r="BK144" s="149">
        <f>ROUND(I144*H144,2)</f>
        <v>0</v>
      </c>
      <c r="BL144" s="17" t="s">
        <v>140</v>
      </c>
      <c r="BM144" s="148" t="s">
        <v>173</v>
      </c>
    </row>
    <row r="145" spans="2:65" s="1" customFormat="1">
      <c r="B145" s="32"/>
      <c r="D145" s="150" t="s">
        <v>142</v>
      </c>
      <c r="F145" s="151" t="s">
        <v>171</v>
      </c>
      <c r="I145" s="152"/>
      <c r="L145" s="32"/>
      <c r="M145" s="153"/>
      <c r="T145" s="56"/>
      <c r="AT145" s="17" t="s">
        <v>142</v>
      </c>
      <c r="AU145" s="17" t="s">
        <v>86</v>
      </c>
    </row>
    <row r="146" spans="2:65" s="11" customFormat="1" ht="22.95" customHeight="1">
      <c r="B146" s="124"/>
      <c r="D146" s="125" t="s">
        <v>72</v>
      </c>
      <c r="E146" s="134" t="s">
        <v>174</v>
      </c>
      <c r="F146" s="134" t="s">
        <v>175</v>
      </c>
      <c r="I146" s="127"/>
      <c r="J146" s="135">
        <f>BK146</f>
        <v>0</v>
      </c>
      <c r="L146" s="124"/>
      <c r="M146" s="129"/>
      <c r="P146" s="130">
        <f>SUM(P147:P155)</f>
        <v>0</v>
      </c>
      <c r="R146" s="130">
        <f>SUM(R147:R155)</f>
        <v>0</v>
      </c>
      <c r="T146" s="131">
        <f>SUM(T147:T155)</f>
        <v>0</v>
      </c>
      <c r="AR146" s="125" t="s">
        <v>81</v>
      </c>
      <c r="AT146" s="132" t="s">
        <v>72</v>
      </c>
      <c r="AU146" s="132" t="s">
        <v>81</v>
      </c>
      <c r="AY146" s="125" t="s">
        <v>132</v>
      </c>
      <c r="BK146" s="133">
        <f>SUM(BK147:BK155)</f>
        <v>0</v>
      </c>
    </row>
    <row r="147" spans="2:65" s="1" customFormat="1" ht="24.15" customHeight="1">
      <c r="B147" s="136"/>
      <c r="C147" s="137" t="s">
        <v>176</v>
      </c>
      <c r="D147" s="137" t="s">
        <v>135</v>
      </c>
      <c r="E147" s="138" t="s">
        <v>177</v>
      </c>
      <c r="F147" s="139" t="s">
        <v>178</v>
      </c>
      <c r="G147" s="140" t="s">
        <v>179</v>
      </c>
      <c r="H147" s="141">
        <v>716.72799999999995</v>
      </c>
      <c r="I147" s="142"/>
      <c r="J147" s="143">
        <f>ROUND(I147*H147,2)</f>
        <v>0</v>
      </c>
      <c r="K147" s="139" t="s">
        <v>139</v>
      </c>
      <c r="L147" s="32"/>
      <c r="M147" s="144" t="s">
        <v>1</v>
      </c>
      <c r="N147" s="145" t="s">
        <v>39</v>
      </c>
      <c r="P147" s="146">
        <f>O147*H147</f>
        <v>0</v>
      </c>
      <c r="Q147" s="146">
        <v>0</v>
      </c>
      <c r="R147" s="146">
        <f>Q147*H147</f>
        <v>0</v>
      </c>
      <c r="S147" s="146">
        <v>0</v>
      </c>
      <c r="T147" s="147">
        <f>S147*H147</f>
        <v>0</v>
      </c>
      <c r="AR147" s="148" t="s">
        <v>140</v>
      </c>
      <c r="AT147" s="148" t="s">
        <v>135</v>
      </c>
      <c r="AU147" s="148" t="s">
        <v>86</v>
      </c>
      <c r="AY147" s="17" t="s">
        <v>132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86</v>
      </c>
      <c r="BK147" s="149">
        <f>ROUND(I147*H147,2)</f>
        <v>0</v>
      </c>
      <c r="BL147" s="17" t="s">
        <v>140</v>
      </c>
      <c r="BM147" s="148" t="s">
        <v>180</v>
      </c>
    </row>
    <row r="148" spans="2:65" s="1" customFormat="1" ht="19.2">
      <c r="B148" s="32"/>
      <c r="D148" s="150" t="s">
        <v>142</v>
      </c>
      <c r="F148" s="151" t="s">
        <v>181</v>
      </c>
      <c r="I148" s="152"/>
      <c r="L148" s="32"/>
      <c r="M148" s="153"/>
      <c r="T148" s="56"/>
      <c r="AT148" s="17" t="s">
        <v>142</v>
      </c>
      <c r="AU148" s="17" t="s">
        <v>86</v>
      </c>
    </row>
    <row r="149" spans="2:65" s="1" customFormat="1" ht="24.15" customHeight="1">
      <c r="B149" s="136"/>
      <c r="C149" s="137" t="s">
        <v>182</v>
      </c>
      <c r="D149" s="137" t="s">
        <v>135</v>
      </c>
      <c r="E149" s="138" t="s">
        <v>183</v>
      </c>
      <c r="F149" s="139" t="s">
        <v>184</v>
      </c>
      <c r="G149" s="140" t="s">
        <v>179</v>
      </c>
      <c r="H149" s="141">
        <v>7167.28</v>
      </c>
      <c r="I149" s="142"/>
      <c r="J149" s="143">
        <f>ROUND(I149*H149,2)</f>
        <v>0</v>
      </c>
      <c r="K149" s="139" t="s">
        <v>139</v>
      </c>
      <c r="L149" s="32"/>
      <c r="M149" s="144" t="s">
        <v>1</v>
      </c>
      <c r="N149" s="145" t="s">
        <v>39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140</v>
      </c>
      <c r="AT149" s="148" t="s">
        <v>135</v>
      </c>
      <c r="AU149" s="148" t="s">
        <v>86</v>
      </c>
      <c r="AY149" s="17" t="s">
        <v>132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86</v>
      </c>
      <c r="BK149" s="149">
        <f>ROUND(I149*H149,2)</f>
        <v>0</v>
      </c>
      <c r="BL149" s="17" t="s">
        <v>140</v>
      </c>
      <c r="BM149" s="148" t="s">
        <v>185</v>
      </c>
    </row>
    <row r="150" spans="2:65" s="1" customFormat="1" ht="19.2">
      <c r="B150" s="32"/>
      <c r="D150" s="150" t="s">
        <v>142</v>
      </c>
      <c r="F150" s="151" t="s">
        <v>186</v>
      </c>
      <c r="I150" s="152"/>
      <c r="L150" s="32"/>
      <c r="M150" s="153"/>
      <c r="T150" s="56"/>
      <c r="AT150" s="17" t="s">
        <v>142</v>
      </c>
      <c r="AU150" s="17" t="s">
        <v>86</v>
      </c>
    </row>
    <row r="151" spans="2:65" s="12" customFormat="1">
      <c r="B151" s="154"/>
      <c r="D151" s="150" t="s">
        <v>144</v>
      </c>
      <c r="F151" s="156" t="s">
        <v>187</v>
      </c>
      <c r="H151" s="157">
        <v>7167.28</v>
      </c>
      <c r="I151" s="158"/>
      <c r="L151" s="154"/>
      <c r="M151" s="159"/>
      <c r="T151" s="160"/>
      <c r="AT151" s="155" t="s">
        <v>144</v>
      </c>
      <c r="AU151" s="155" t="s">
        <v>86</v>
      </c>
      <c r="AV151" s="12" t="s">
        <v>86</v>
      </c>
      <c r="AW151" s="12" t="s">
        <v>3</v>
      </c>
      <c r="AX151" s="12" t="s">
        <v>81</v>
      </c>
      <c r="AY151" s="155" t="s">
        <v>132</v>
      </c>
    </row>
    <row r="152" spans="2:65" s="1" customFormat="1" ht="16.5" customHeight="1">
      <c r="B152" s="136"/>
      <c r="C152" s="137" t="s">
        <v>133</v>
      </c>
      <c r="D152" s="137" t="s">
        <v>135</v>
      </c>
      <c r="E152" s="138" t="s">
        <v>188</v>
      </c>
      <c r="F152" s="139" t="s">
        <v>189</v>
      </c>
      <c r="G152" s="140" t="s">
        <v>179</v>
      </c>
      <c r="H152" s="141">
        <v>716.72799999999995</v>
      </c>
      <c r="I152" s="142"/>
      <c r="J152" s="143">
        <f>ROUND(I152*H152,2)</f>
        <v>0</v>
      </c>
      <c r="K152" s="139" t="s">
        <v>139</v>
      </c>
      <c r="L152" s="32"/>
      <c r="M152" s="144" t="s">
        <v>1</v>
      </c>
      <c r="N152" s="145" t="s">
        <v>39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140</v>
      </c>
      <c r="AT152" s="148" t="s">
        <v>135</v>
      </c>
      <c r="AU152" s="148" t="s">
        <v>86</v>
      </c>
      <c r="AY152" s="17" t="s">
        <v>132</v>
      </c>
      <c r="BE152" s="149">
        <f>IF(N152="základní",J152,0)</f>
        <v>0</v>
      </c>
      <c r="BF152" s="149">
        <f>IF(N152="snížená",J152,0)</f>
        <v>0</v>
      </c>
      <c r="BG152" s="149">
        <f>IF(N152="zákl. přenesená",J152,0)</f>
        <v>0</v>
      </c>
      <c r="BH152" s="149">
        <f>IF(N152="sníž. přenesená",J152,0)</f>
        <v>0</v>
      </c>
      <c r="BI152" s="149">
        <f>IF(N152="nulová",J152,0)</f>
        <v>0</v>
      </c>
      <c r="BJ152" s="17" t="s">
        <v>86</v>
      </c>
      <c r="BK152" s="149">
        <f>ROUND(I152*H152,2)</f>
        <v>0</v>
      </c>
      <c r="BL152" s="17" t="s">
        <v>140</v>
      </c>
      <c r="BM152" s="148" t="s">
        <v>190</v>
      </c>
    </row>
    <row r="153" spans="2:65" s="1" customFormat="1">
      <c r="B153" s="32"/>
      <c r="D153" s="150" t="s">
        <v>142</v>
      </c>
      <c r="F153" s="151" t="s">
        <v>189</v>
      </c>
      <c r="I153" s="152"/>
      <c r="L153" s="32"/>
      <c r="M153" s="153"/>
      <c r="T153" s="56"/>
      <c r="AT153" s="17" t="s">
        <v>142</v>
      </c>
      <c r="AU153" s="17" t="s">
        <v>86</v>
      </c>
    </row>
    <row r="154" spans="2:65" s="1" customFormat="1" ht="33" customHeight="1">
      <c r="B154" s="136"/>
      <c r="C154" s="137" t="s">
        <v>191</v>
      </c>
      <c r="D154" s="137" t="s">
        <v>135</v>
      </c>
      <c r="E154" s="138" t="s">
        <v>192</v>
      </c>
      <c r="F154" s="139" t="s">
        <v>193</v>
      </c>
      <c r="G154" s="140" t="s">
        <v>179</v>
      </c>
      <c r="H154" s="141">
        <v>716.72799999999995</v>
      </c>
      <c r="I154" s="142"/>
      <c r="J154" s="143">
        <f>ROUND(I154*H154,2)</f>
        <v>0</v>
      </c>
      <c r="K154" s="139" t="s">
        <v>139</v>
      </c>
      <c r="L154" s="32"/>
      <c r="M154" s="144" t="s">
        <v>1</v>
      </c>
      <c r="N154" s="145" t="s">
        <v>39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140</v>
      </c>
      <c r="AT154" s="148" t="s">
        <v>135</v>
      </c>
      <c r="AU154" s="148" t="s">
        <v>86</v>
      </c>
      <c r="AY154" s="17" t="s">
        <v>132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86</v>
      </c>
      <c r="BK154" s="149">
        <f>ROUND(I154*H154,2)</f>
        <v>0</v>
      </c>
      <c r="BL154" s="17" t="s">
        <v>140</v>
      </c>
      <c r="BM154" s="148" t="s">
        <v>194</v>
      </c>
    </row>
    <row r="155" spans="2:65" s="1" customFormat="1" ht="28.8">
      <c r="B155" s="32"/>
      <c r="D155" s="150" t="s">
        <v>142</v>
      </c>
      <c r="F155" s="151" t="s">
        <v>195</v>
      </c>
      <c r="I155" s="152"/>
      <c r="L155" s="32"/>
      <c r="M155" s="168"/>
      <c r="N155" s="169"/>
      <c r="O155" s="169"/>
      <c r="P155" s="169"/>
      <c r="Q155" s="169"/>
      <c r="R155" s="169"/>
      <c r="S155" s="169"/>
      <c r="T155" s="170"/>
      <c r="AT155" s="17" t="s">
        <v>142</v>
      </c>
      <c r="AU155" s="17" t="s">
        <v>86</v>
      </c>
    </row>
    <row r="156" spans="2:65" s="1" customFormat="1" ht="6.9" customHeight="1">
      <c r="B156" s="44"/>
      <c r="C156" s="45"/>
      <c r="D156" s="45"/>
      <c r="E156" s="45"/>
      <c r="F156" s="45"/>
      <c r="G156" s="45"/>
      <c r="H156" s="45"/>
      <c r="I156" s="45"/>
      <c r="J156" s="45"/>
      <c r="K156" s="45"/>
      <c r="L156" s="32"/>
    </row>
  </sheetData>
  <autoFilter ref="C118:K155" xr:uid="{00000000-0009-0000-0000-000001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07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90</v>
      </c>
      <c r="AZ2" s="171" t="s">
        <v>196</v>
      </c>
      <c r="BA2" s="171" t="s">
        <v>1</v>
      </c>
      <c r="BB2" s="171" t="s">
        <v>1</v>
      </c>
      <c r="BC2" s="171" t="s">
        <v>197</v>
      </c>
      <c r="BD2" s="171" t="s">
        <v>86</v>
      </c>
    </row>
    <row r="3" spans="2:5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  <c r="AZ3" s="171" t="s">
        <v>198</v>
      </c>
      <c r="BA3" s="171" t="s">
        <v>1</v>
      </c>
      <c r="BB3" s="171" t="s">
        <v>1</v>
      </c>
      <c r="BC3" s="171" t="s">
        <v>199</v>
      </c>
      <c r="BD3" s="171" t="s">
        <v>86</v>
      </c>
    </row>
    <row r="4" spans="2:56" ht="24.9" hidden="1" customHeight="1">
      <c r="B4" s="20"/>
      <c r="D4" s="21" t="s">
        <v>106</v>
      </c>
      <c r="L4" s="20"/>
      <c r="M4" s="93" t="s">
        <v>10</v>
      </c>
      <c r="AT4" s="17" t="s">
        <v>3</v>
      </c>
      <c r="AZ4" s="171" t="s">
        <v>200</v>
      </c>
      <c r="BA4" s="171" t="s">
        <v>1</v>
      </c>
      <c r="BB4" s="171" t="s">
        <v>1</v>
      </c>
      <c r="BC4" s="171" t="s">
        <v>201</v>
      </c>
      <c r="BD4" s="171" t="s">
        <v>86</v>
      </c>
    </row>
    <row r="5" spans="2:56" ht="6.9" hidden="1" customHeight="1">
      <c r="B5" s="20"/>
      <c r="L5" s="20"/>
      <c r="AZ5" s="171" t="s">
        <v>202</v>
      </c>
      <c r="BA5" s="171" t="s">
        <v>1</v>
      </c>
      <c r="BB5" s="171" t="s">
        <v>1</v>
      </c>
      <c r="BC5" s="171" t="s">
        <v>203</v>
      </c>
      <c r="BD5" s="171" t="s">
        <v>86</v>
      </c>
    </row>
    <row r="6" spans="2:56" ht="12" hidden="1" customHeight="1">
      <c r="B6" s="20"/>
      <c r="D6" s="27" t="s">
        <v>16</v>
      </c>
      <c r="L6" s="20"/>
      <c r="AZ6" s="171" t="s">
        <v>204</v>
      </c>
      <c r="BA6" s="171" t="s">
        <v>1</v>
      </c>
      <c r="BB6" s="171" t="s">
        <v>1</v>
      </c>
      <c r="BC6" s="171" t="s">
        <v>205</v>
      </c>
      <c r="BD6" s="171" t="s">
        <v>86</v>
      </c>
    </row>
    <row r="7" spans="2:56" ht="16.5" hidden="1" customHeight="1">
      <c r="B7" s="20"/>
      <c r="E7" s="253" t="str">
        <f>'Rekapitulace stavby'!K6</f>
        <v>Multifunkční objekt - VH Agroprodukt 2</v>
      </c>
      <c r="F7" s="254"/>
      <c r="G7" s="254"/>
      <c r="H7" s="254"/>
      <c r="L7" s="20"/>
      <c r="AZ7" s="171" t="s">
        <v>206</v>
      </c>
      <c r="BA7" s="171" t="s">
        <v>1</v>
      </c>
      <c r="BB7" s="171" t="s">
        <v>1</v>
      </c>
      <c r="BC7" s="171" t="s">
        <v>207</v>
      </c>
      <c r="BD7" s="171" t="s">
        <v>86</v>
      </c>
    </row>
    <row r="8" spans="2:56" ht="12" hidden="1" customHeight="1">
      <c r="B8" s="20"/>
      <c r="D8" s="27" t="s">
        <v>107</v>
      </c>
      <c r="L8" s="20"/>
      <c r="AZ8" s="171" t="s">
        <v>208</v>
      </c>
      <c r="BA8" s="171" t="s">
        <v>1</v>
      </c>
      <c r="BB8" s="171" t="s">
        <v>1</v>
      </c>
      <c r="BC8" s="171" t="s">
        <v>209</v>
      </c>
      <c r="BD8" s="171" t="s">
        <v>86</v>
      </c>
    </row>
    <row r="9" spans="2:56" s="1" customFormat="1" ht="16.5" hidden="1" customHeight="1">
      <c r="B9" s="32"/>
      <c r="E9" s="253" t="s">
        <v>210</v>
      </c>
      <c r="F9" s="252"/>
      <c r="G9" s="252"/>
      <c r="H9" s="252"/>
      <c r="L9" s="32"/>
      <c r="AZ9" s="171" t="s">
        <v>211</v>
      </c>
      <c r="BA9" s="171" t="s">
        <v>1</v>
      </c>
      <c r="BB9" s="171" t="s">
        <v>1</v>
      </c>
      <c r="BC9" s="171" t="s">
        <v>212</v>
      </c>
      <c r="BD9" s="171" t="s">
        <v>86</v>
      </c>
    </row>
    <row r="10" spans="2:56" s="1" customFormat="1" ht="12" hidden="1" customHeight="1">
      <c r="B10" s="32"/>
      <c r="D10" s="27" t="s">
        <v>213</v>
      </c>
      <c r="L10" s="32"/>
      <c r="AZ10" s="171" t="s">
        <v>214</v>
      </c>
      <c r="BA10" s="171" t="s">
        <v>1</v>
      </c>
      <c r="BB10" s="171" t="s">
        <v>1</v>
      </c>
      <c r="BC10" s="171" t="s">
        <v>215</v>
      </c>
      <c r="BD10" s="171" t="s">
        <v>86</v>
      </c>
    </row>
    <row r="11" spans="2:56" s="1" customFormat="1" ht="16.5" hidden="1" customHeight="1">
      <c r="B11" s="32"/>
      <c r="E11" s="243" t="s">
        <v>216</v>
      </c>
      <c r="F11" s="252"/>
      <c r="G11" s="252"/>
      <c r="H11" s="252"/>
      <c r="L11" s="32"/>
      <c r="AZ11" s="171" t="s">
        <v>217</v>
      </c>
      <c r="BA11" s="171" t="s">
        <v>1</v>
      </c>
      <c r="BB11" s="171" t="s">
        <v>1</v>
      </c>
      <c r="BC11" s="171" t="s">
        <v>218</v>
      </c>
      <c r="BD11" s="171" t="s">
        <v>86</v>
      </c>
    </row>
    <row r="12" spans="2:56" s="1" customFormat="1" hidden="1">
      <c r="B12" s="32"/>
      <c r="L12" s="32"/>
      <c r="AZ12" s="171" t="s">
        <v>219</v>
      </c>
      <c r="BA12" s="171" t="s">
        <v>1</v>
      </c>
      <c r="BB12" s="171" t="s">
        <v>1</v>
      </c>
      <c r="BC12" s="171" t="s">
        <v>220</v>
      </c>
      <c r="BD12" s="171" t="s">
        <v>86</v>
      </c>
    </row>
    <row r="13" spans="2:56" s="1" customFormat="1" ht="12" hidden="1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  <c r="AZ13" s="171" t="s">
        <v>221</v>
      </c>
      <c r="BA13" s="171" t="s">
        <v>1</v>
      </c>
      <c r="BB13" s="171" t="s">
        <v>1</v>
      </c>
      <c r="BC13" s="171" t="s">
        <v>222</v>
      </c>
      <c r="BD13" s="171" t="s">
        <v>86</v>
      </c>
    </row>
    <row r="14" spans="2:56" s="1" customFormat="1" ht="12" hidden="1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28. 1. 2026</v>
      </c>
      <c r="L14" s="32"/>
      <c r="AZ14" s="171" t="s">
        <v>223</v>
      </c>
      <c r="BA14" s="171" t="s">
        <v>1</v>
      </c>
      <c r="BB14" s="171" t="s">
        <v>1</v>
      </c>
      <c r="BC14" s="171" t="s">
        <v>224</v>
      </c>
      <c r="BD14" s="171" t="s">
        <v>86</v>
      </c>
    </row>
    <row r="15" spans="2:56" s="1" customFormat="1" ht="10.95" hidden="1" customHeight="1">
      <c r="B15" s="32"/>
      <c r="L15" s="32"/>
      <c r="AZ15" s="171" t="s">
        <v>225</v>
      </c>
      <c r="BA15" s="171" t="s">
        <v>1</v>
      </c>
      <c r="BB15" s="171" t="s">
        <v>1</v>
      </c>
      <c r="BC15" s="171" t="s">
        <v>224</v>
      </c>
      <c r="BD15" s="171" t="s">
        <v>86</v>
      </c>
    </row>
    <row r="16" spans="2:56" s="1" customFormat="1" ht="12" hidden="1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  <c r="AZ16" s="171" t="s">
        <v>226</v>
      </c>
      <c r="BA16" s="171" t="s">
        <v>1</v>
      </c>
      <c r="BB16" s="171" t="s">
        <v>1</v>
      </c>
      <c r="BC16" s="171" t="s">
        <v>227</v>
      </c>
      <c r="BD16" s="171" t="s">
        <v>86</v>
      </c>
    </row>
    <row r="17" spans="2:56" s="1" customFormat="1" ht="18" hidden="1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  <c r="AZ17" s="171" t="s">
        <v>228</v>
      </c>
      <c r="BA17" s="171" t="s">
        <v>1</v>
      </c>
      <c r="BB17" s="171" t="s">
        <v>1</v>
      </c>
      <c r="BC17" s="171" t="s">
        <v>229</v>
      </c>
      <c r="BD17" s="171" t="s">
        <v>86</v>
      </c>
    </row>
    <row r="18" spans="2:56" s="1" customFormat="1" ht="6.9" hidden="1" customHeight="1">
      <c r="B18" s="32"/>
      <c r="L18" s="32"/>
      <c r="AZ18" s="171" t="s">
        <v>230</v>
      </c>
      <c r="BA18" s="171" t="s">
        <v>1</v>
      </c>
      <c r="BB18" s="171" t="s">
        <v>1</v>
      </c>
      <c r="BC18" s="171" t="s">
        <v>231</v>
      </c>
      <c r="BD18" s="171" t="s">
        <v>86</v>
      </c>
    </row>
    <row r="19" spans="2:56" s="1" customFormat="1" ht="12" hidden="1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  <c r="AZ19" s="171" t="s">
        <v>232</v>
      </c>
      <c r="BA19" s="171" t="s">
        <v>1</v>
      </c>
      <c r="BB19" s="171" t="s">
        <v>1</v>
      </c>
      <c r="BC19" s="171" t="s">
        <v>233</v>
      </c>
      <c r="BD19" s="171" t="s">
        <v>86</v>
      </c>
    </row>
    <row r="20" spans="2:56" s="1" customFormat="1" ht="18" hidden="1" customHeight="1">
      <c r="B20" s="32"/>
      <c r="E20" s="255" t="str">
        <f>'Rekapitulace stavby'!E14</f>
        <v>Vyplň údaj</v>
      </c>
      <c r="F20" s="221"/>
      <c r="G20" s="221"/>
      <c r="H20" s="221"/>
      <c r="I20" s="27" t="s">
        <v>26</v>
      </c>
      <c r="J20" s="28" t="str">
        <f>'Rekapitulace stavby'!AN14</f>
        <v>Vyplň údaj</v>
      </c>
      <c r="L20" s="32"/>
      <c r="AZ20" s="171" t="s">
        <v>234</v>
      </c>
      <c r="BA20" s="171" t="s">
        <v>1</v>
      </c>
      <c r="BB20" s="171" t="s">
        <v>1</v>
      </c>
      <c r="BC20" s="171" t="s">
        <v>235</v>
      </c>
      <c r="BD20" s="171" t="s">
        <v>86</v>
      </c>
    </row>
    <row r="21" spans="2:56" s="1" customFormat="1" ht="6.9" hidden="1" customHeight="1">
      <c r="B21" s="32"/>
      <c r="L21" s="32"/>
      <c r="AZ21" s="171" t="s">
        <v>236</v>
      </c>
      <c r="BA21" s="171" t="s">
        <v>1</v>
      </c>
      <c r="BB21" s="171" t="s">
        <v>1</v>
      </c>
      <c r="BC21" s="171" t="s">
        <v>237</v>
      </c>
      <c r="BD21" s="171" t="s">
        <v>86</v>
      </c>
    </row>
    <row r="22" spans="2:56" s="1" customFormat="1" ht="12" hidden="1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  <c r="AZ22" s="171" t="s">
        <v>238</v>
      </c>
      <c r="BA22" s="171" t="s">
        <v>1</v>
      </c>
      <c r="BB22" s="171" t="s">
        <v>1</v>
      </c>
      <c r="BC22" s="171" t="s">
        <v>239</v>
      </c>
      <c r="BD22" s="171" t="s">
        <v>86</v>
      </c>
    </row>
    <row r="23" spans="2:56" s="1" customFormat="1" ht="18" hidden="1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  <c r="AZ23" s="171" t="s">
        <v>240</v>
      </c>
      <c r="BA23" s="171" t="s">
        <v>1</v>
      </c>
      <c r="BB23" s="171" t="s">
        <v>1</v>
      </c>
      <c r="BC23" s="171" t="s">
        <v>241</v>
      </c>
      <c r="BD23" s="171" t="s">
        <v>86</v>
      </c>
    </row>
    <row r="24" spans="2:56" s="1" customFormat="1" ht="6.9" hidden="1" customHeight="1">
      <c r="B24" s="32"/>
      <c r="L24" s="32"/>
      <c r="AZ24" s="171" t="s">
        <v>242</v>
      </c>
      <c r="BA24" s="171" t="s">
        <v>1</v>
      </c>
      <c r="BB24" s="171" t="s">
        <v>1</v>
      </c>
      <c r="BC24" s="171" t="s">
        <v>243</v>
      </c>
      <c r="BD24" s="171" t="s">
        <v>86</v>
      </c>
    </row>
    <row r="25" spans="2:56" s="1" customFormat="1" ht="12" hidden="1" customHeight="1">
      <c r="B25" s="32"/>
      <c r="D25" s="27" t="s">
        <v>31</v>
      </c>
      <c r="I25" s="27" t="s">
        <v>25</v>
      </c>
      <c r="J25" s="25" t="str">
        <f>IF('Rekapitulace stavby'!AN19="","",'Rekapitulace stavby'!AN19)</f>
        <v/>
      </c>
      <c r="L25" s="32"/>
      <c r="AZ25" s="171" t="s">
        <v>244</v>
      </c>
      <c r="BA25" s="171" t="s">
        <v>1</v>
      </c>
      <c r="BB25" s="171" t="s">
        <v>1</v>
      </c>
      <c r="BC25" s="171" t="s">
        <v>245</v>
      </c>
      <c r="BD25" s="171" t="s">
        <v>86</v>
      </c>
    </row>
    <row r="26" spans="2:56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26</v>
      </c>
      <c r="J26" s="25" t="str">
        <f>IF('Rekapitulace stavby'!AN20="","",'Rekapitulace stavby'!AN20)</f>
        <v/>
      </c>
      <c r="L26" s="32"/>
      <c r="AZ26" s="171" t="s">
        <v>246</v>
      </c>
      <c r="BA26" s="171" t="s">
        <v>1</v>
      </c>
      <c r="BB26" s="171" t="s">
        <v>1</v>
      </c>
      <c r="BC26" s="171" t="s">
        <v>247</v>
      </c>
      <c r="BD26" s="171" t="s">
        <v>86</v>
      </c>
    </row>
    <row r="27" spans="2:56" s="1" customFormat="1" ht="6.9" hidden="1" customHeight="1">
      <c r="B27" s="32"/>
      <c r="L27" s="32"/>
      <c r="AZ27" s="171" t="s">
        <v>248</v>
      </c>
      <c r="BA27" s="171" t="s">
        <v>1</v>
      </c>
      <c r="BB27" s="171" t="s">
        <v>1</v>
      </c>
      <c r="BC27" s="171" t="s">
        <v>249</v>
      </c>
      <c r="BD27" s="171" t="s">
        <v>86</v>
      </c>
    </row>
    <row r="28" spans="2:56" s="1" customFormat="1" ht="12" hidden="1" customHeight="1">
      <c r="B28" s="32"/>
      <c r="D28" s="27" t="s">
        <v>32</v>
      </c>
      <c r="L28" s="32"/>
      <c r="AZ28" s="171" t="s">
        <v>250</v>
      </c>
      <c r="BA28" s="171" t="s">
        <v>1</v>
      </c>
      <c r="BB28" s="171" t="s">
        <v>1</v>
      </c>
      <c r="BC28" s="171" t="s">
        <v>251</v>
      </c>
      <c r="BD28" s="171" t="s">
        <v>86</v>
      </c>
    </row>
    <row r="29" spans="2:56" s="7" customFormat="1" ht="16.5" hidden="1" customHeight="1">
      <c r="B29" s="94"/>
      <c r="E29" s="225" t="s">
        <v>1</v>
      </c>
      <c r="F29" s="225"/>
      <c r="G29" s="225"/>
      <c r="H29" s="225"/>
      <c r="L29" s="94"/>
      <c r="AZ29" s="172" t="s">
        <v>252</v>
      </c>
      <c r="BA29" s="172" t="s">
        <v>1</v>
      </c>
      <c r="BB29" s="172" t="s">
        <v>1</v>
      </c>
      <c r="BC29" s="172" t="s">
        <v>253</v>
      </c>
      <c r="BD29" s="172" t="s">
        <v>86</v>
      </c>
    </row>
    <row r="30" spans="2:56" s="1" customFormat="1" ht="6.9" hidden="1" customHeight="1">
      <c r="B30" s="32"/>
      <c r="L30" s="32"/>
      <c r="AZ30" s="171" t="s">
        <v>254</v>
      </c>
      <c r="BA30" s="171" t="s">
        <v>1</v>
      </c>
      <c r="BB30" s="171" t="s">
        <v>1</v>
      </c>
      <c r="BC30" s="171" t="s">
        <v>255</v>
      </c>
      <c r="BD30" s="171" t="s">
        <v>86</v>
      </c>
    </row>
    <row r="31" spans="2:56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  <c r="AZ31" s="171" t="s">
        <v>256</v>
      </c>
      <c r="BA31" s="171" t="s">
        <v>1</v>
      </c>
      <c r="BB31" s="171" t="s">
        <v>1</v>
      </c>
      <c r="BC31" s="171" t="s">
        <v>257</v>
      </c>
      <c r="BD31" s="171" t="s">
        <v>86</v>
      </c>
    </row>
    <row r="32" spans="2:56" s="1" customFormat="1" ht="25.35" hidden="1" customHeight="1">
      <c r="B32" s="32"/>
      <c r="D32" s="95" t="s">
        <v>33</v>
      </c>
      <c r="J32" s="66">
        <f>ROUND(J142, 2)</f>
        <v>0</v>
      </c>
      <c r="L32" s="32"/>
      <c r="AZ32" s="171" t="s">
        <v>258</v>
      </c>
      <c r="BA32" s="171" t="s">
        <v>1</v>
      </c>
      <c r="BB32" s="171" t="s">
        <v>1</v>
      </c>
      <c r="BC32" s="171" t="s">
        <v>259</v>
      </c>
      <c r="BD32" s="171" t="s">
        <v>86</v>
      </c>
    </row>
    <row r="33" spans="2:56" s="1" customFormat="1" ht="6.9" hidden="1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  <c r="AZ33" s="171" t="s">
        <v>260</v>
      </c>
      <c r="BA33" s="171" t="s">
        <v>1</v>
      </c>
      <c r="BB33" s="171" t="s">
        <v>1</v>
      </c>
      <c r="BC33" s="171" t="s">
        <v>261</v>
      </c>
      <c r="BD33" s="171" t="s">
        <v>86</v>
      </c>
    </row>
    <row r="34" spans="2:56" s="1" customFormat="1" ht="14.4" hidden="1" customHeight="1">
      <c r="B34" s="32"/>
      <c r="F34" s="35" t="s">
        <v>35</v>
      </c>
      <c r="I34" s="35" t="s">
        <v>34</v>
      </c>
      <c r="J34" s="35" t="s">
        <v>36</v>
      </c>
      <c r="L34" s="32"/>
      <c r="AZ34" s="171" t="s">
        <v>262</v>
      </c>
      <c r="BA34" s="171" t="s">
        <v>1</v>
      </c>
      <c r="BB34" s="171" t="s">
        <v>1</v>
      </c>
      <c r="BC34" s="171" t="s">
        <v>263</v>
      </c>
      <c r="BD34" s="171" t="s">
        <v>86</v>
      </c>
    </row>
    <row r="35" spans="2:56" s="1" customFormat="1" ht="14.4" hidden="1" customHeight="1">
      <c r="B35" s="32"/>
      <c r="D35" s="55" t="s">
        <v>37</v>
      </c>
      <c r="E35" s="27" t="s">
        <v>38</v>
      </c>
      <c r="F35" s="86">
        <f>ROUND((SUM(BE142:BE1306)),  2)</f>
        <v>0</v>
      </c>
      <c r="I35" s="96">
        <v>0.21</v>
      </c>
      <c r="J35" s="86">
        <f>ROUND(((SUM(BE142:BE1306))*I35),  2)</f>
        <v>0</v>
      </c>
      <c r="L35" s="32"/>
      <c r="AZ35" s="171" t="s">
        <v>264</v>
      </c>
      <c r="BA35" s="171" t="s">
        <v>1</v>
      </c>
      <c r="BB35" s="171" t="s">
        <v>1</v>
      </c>
      <c r="BC35" s="171" t="s">
        <v>265</v>
      </c>
      <c r="BD35" s="171" t="s">
        <v>86</v>
      </c>
    </row>
    <row r="36" spans="2:56" s="1" customFormat="1" ht="14.4" hidden="1" customHeight="1">
      <c r="B36" s="32"/>
      <c r="E36" s="27" t="s">
        <v>39</v>
      </c>
      <c r="F36" s="86">
        <f>ROUND((SUM(BF142:BF1306)),  2)</f>
        <v>0</v>
      </c>
      <c r="I36" s="96">
        <v>0.12</v>
      </c>
      <c r="J36" s="86">
        <f>ROUND(((SUM(BF142:BF1306))*I36),  2)</f>
        <v>0</v>
      </c>
      <c r="L36" s="32"/>
      <c r="AZ36" s="171" t="s">
        <v>266</v>
      </c>
      <c r="BA36" s="171" t="s">
        <v>1</v>
      </c>
      <c r="BB36" s="171" t="s">
        <v>1</v>
      </c>
      <c r="BC36" s="171" t="s">
        <v>267</v>
      </c>
      <c r="BD36" s="171" t="s">
        <v>86</v>
      </c>
    </row>
    <row r="37" spans="2:56" s="1" customFormat="1" ht="14.4" hidden="1" customHeight="1">
      <c r="B37" s="32"/>
      <c r="E37" s="27" t="s">
        <v>40</v>
      </c>
      <c r="F37" s="86">
        <f>ROUND((SUM(BG142:BG1306)),  2)</f>
        <v>0</v>
      </c>
      <c r="I37" s="96">
        <v>0.21</v>
      </c>
      <c r="J37" s="86">
        <f>0</f>
        <v>0</v>
      </c>
      <c r="L37" s="32"/>
      <c r="AZ37" s="171" t="s">
        <v>268</v>
      </c>
      <c r="BA37" s="171" t="s">
        <v>1</v>
      </c>
      <c r="BB37" s="171" t="s">
        <v>1</v>
      </c>
      <c r="BC37" s="171" t="s">
        <v>269</v>
      </c>
      <c r="BD37" s="171" t="s">
        <v>86</v>
      </c>
    </row>
    <row r="38" spans="2:56" s="1" customFormat="1" ht="14.4" hidden="1" customHeight="1">
      <c r="B38" s="32"/>
      <c r="E38" s="27" t="s">
        <v>41</v>
      </c>
      <c r="F38" s="86">
        <f>ROUND((SUM(BH142:BH1306)),  2)</f>
        <v>0</v>
      </c>
      <c r="I38" s="96">
        <v>0.12</v>
      </c>
      <c r="J38" s="86">
        <f>0</f>
        <v>0</v>
      </c>
      <c r="L38" s="32"/>
      <c r="AZ38" s="171" t="s">
        <v>270</v>
      </c>
      <c r="BA38" s="171" t="s">
        <v>1</v>
      </c>
      <c r="BB38" s="171" t="s">
        <v>1</v>
      </c>
      <c r="BC38" s="171" t="s">
        <v>265</v>
      </c>
      <c r="BD38" s="171" t="s">
        <v>86</v>
      </c>
    </row>
    <row r="39" spans="2:56" s="1" customFormat="1" ht="14.4" hidden="1" customHeight="1">
      <c r="B39" s="32"/>
      <c r="E39" s="27" t="s">
        <v>42</v>
      </c>
      <c r="F39" s="86">
        <f>ROUND((SUM(BI142:BI1306)),  2)</f>
        <v>0</v>
      </c>
      <c r="I39" s="96">
        <v>0</v>
      </c>
      <c r="J39" s="86">
        <f>0</f>
        <v>0</v>
      </c>
      <c r="L39" s="32"/>
      <c r="AZ39" s="171" t="s">
        <v>271</v>
      </c>
      <c r="BA39" s="171" t="s">
        <v>1</v>
      </c>
      <c r="BB39" s="171" t="s">
        <v>1</v>
      </c>
      <c r="BC39" s="171" t="s">
        <v>272</v>
      </c>
      <c r="BD39" s="171" t="s">
        <v>86</v>
      </c>
    </row>
    <row r="40" spans="2:56" s="1" customFormat="1" ht="6.9" hidden="1" customHeight="1">
      <c r="B40" s="32"/>
      <c r="L40" s="32"/>
      <c r="AZ40" s="171" t="s">
        <v>273</v>
      </c>
      <c r="BA40" s="171" t="s">
        <v>1</v>
      </c>
      <c r="BB40" s="171" t="s">
        <v>1</v>
      </c>
      <c r="BC40" s="171" t="s">
        <v>274</v>
      </c>
      <c r="BD40" s="171" t="s">
        <v>86</v>
      </c>
    </row>
    <row r="41" spans="2:56" s="1" customFormat="1" ht="25.35" hidden="1" customHeight="1">
      <c r="B41" s="32"/>
      <c r="C41" s="97"/>
      <c r="D41" s="98" t="s">
        <v>43</v>
      </c>
      <c r="E41" s="57"/>
      <c r="F41" s="57"/>
      <c r="G41" s="99" t="s">
        <v>44</v>
      </c>
      <c r="H41" s="100" t="s">
        <v>45</v>
      </c>
      <c r="I41" s="57"/>
      <c r="J41" s="101">
        <f>SUM(J32:J39)</f>
        <v>0</v>
      </c>
      <c r="K41" s="102"/>
      <c r="L41" s="32"/>
      <c r="AZ41" s="171" t="s">
        <v>275</v>
      </c>
      <c r="BA41" s="171" t="s">
        <v>1</v>
      </c>
      <c r="BB41" s="171" t="s">
        <v>1</v>
      </c>
      <c r="BC41" s="171" t="s">
        <v>276</v>
      </c>
      <c r="BD41" s="171" t="s">
        <v>86</v>
      </c>
    </row>
    <row r="42" spans="2:56" s="1" customFormat="1" ht="14.4" hidden="1" customHeight="1">
      <c r="B42" s="32"/>
      <c r="L42" s="32"/>
      <c r="AZ42" s="171" t="s">
        <v>277</v>
      </c>
      <c r="BA42" s="171" t="s">
        <v>1</v>
      </c>
      <c r="BB42" s="171" t="s">
        <v>1</v>
      </c>
      <c r="BC42" s="171" t="s">
        <v>278</v>
      </c>
      <c r="BD42" s="171" t="s">
        <v>86</v>
      </c>
    </row>
    <row r="43" spans="2:56" ht="14.4" hidden="1" customHeight="1">
      <c r="B43" s="20"/>
      <c r="L43" s="20"/>
      <c r="AZ43" s="171" t="s">
        <v>279</v>
      </c>
      <c r="BA43" s="171" t="s">
        <v>1</v>
      </c>
      <c r="BB43" s="171" t="s">
        <v>1</v>
      </c>
      <c r="BC43" s="171" t="s">
        <v>280</v>
      </c>
      <c r="BD43" s="171" t="s">
        <v>86</v>
      </c>
    </row>
    <row r="44" spans="2:56" ht="14.4" hidden="1" customHeight="1">
      <c r="B44" s="20"/>
      <c r="L44" s="20"/>
      <c r="AZ44" s="171" t="s">
        <v>281</v>
      </c>
      <c r="BA44" s="171" t="s">
        <v>1</v>
      </c>
      <c r="BB44" s="171" t="s">
        <v>1</v>
      </c>
      <c r="BC44" s="171" t="s">
        <v>282</v>
      </c>
      <c r="BD44" s="171" t="s">
        <v>86</v>
      </c>
    </row>
    <row r="45" spans="2:56" ht="14.4" hidden="1" customHeight="1">
      <c r="B45" s="20"/>
      <c r="L45" s="20"/>
      <c r="AZ45" s="171" t="s">
        <v>283</v>
      </c>
      <c r="BA45" s="171" t="s">
        <v>1</v>
      </c>
      <c r="BB45" s="171" t="s">
        <v>1</v>
      </c>
      <c r="BC45" s="171" t="s">
        <v>284</v>
      </c>
      <c r="BD45" s="171" t="s">
        <v>86</v>
      </c>
    </row>
    <row r="46" spans="2:56" ht="14.4" hidden="1" customHeight="1">
      <c r="B46" s="20"/>
      <c r="L46" s="20"/>
      <c r="AZ46" s="171" t="s">
        <v>285</v>
      </c>
      <c r="BA46" s="171" t="s">
        <v>1</v>
      </c>
      <c r="BB46" s="171" t="s">
        <v>1</v>
      </c>
      <c r="BC46" s="171" t="s">
        <v>286</v>
      </c>
      <c r="BD46" s="171" t="s">
        <v>86</v>
      </c>
    </row>
    <row r="47" spans="2:56" ht="14.4" hidden="1" customHeight="1">
      <c r="B47" s="20"/>
      <c r="L47" s="20"/>
      <c r="AZ47" s="171" t="s">
        <v>287</v>
      </c>
      <c r="BA47" s="171" t="s">
        <v>1</v>
      </c>
      <c r="BB47" s="171" t="s">
        <v>1</v>
      </c>
      <c r="BC47" s="171" t="s">
        <v>288</v>
      </c>
      <c r="BD47" s="171" t="s">
        <v>86</v>
      </c>
    </row>
    <row r="48" spans="2:56" ht="14.4" hidden="1" customHeight="1">
      <c r="B48" s="20"/>
      <c r="L48" s="20"/>
      <c r="AZ48" s="171" t="s">
        <v>289</v>
      </c>
      <c r="BA48" s="171" t="s">
        <v>1</v>
      </c>
      <c r="BB48" s="171" t="s">
        <v>1</v>
      </c>
      <c r="BC48" s="171" t="s">
        <v>282</v>
      </c>
      <c r="BD48" s="171" t="s">
        <v>86</v>
      </c>
    </row>
    <row r="49" spans="2:56" ht="14.4" hidden="1" customHeight="1">
      <c r="B49" s="20"/>
      <c r="L49" s="20"/>
      <c r="AZ49" s="171" t="s">
        <v>290</v>
      </c>
      <c r="BA49" s="171" t="s">
        <v>1</v>
      </c>
      <c r="BB49" s="171" t="s">
        <v>1</v>
      </c>
      <c r="BC49" s="171" t="s">
        <v>291</v>
      </c>
      <c r="BD49" s="171" t="s">
        <v>86</v>
      </c>
    </row>
    <row r="50" spans="2:56" s="1" customFormat="1" ht="14.4" hidden="1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  <c r="AZ50" s="171" t="s">
        <v>292</v>
      </c>
      <c r="BA50" s="171" t="s">
        <v>1</v>
      </c>
      <c r="BB50" s="171" t="s">
        <v>1</v>
      </c>
      <c r="BC50" s="171" t="s">
        <v>293</v>
      </c>
      <c r="BD50" s="171" t="s">
        <v>86</v>
      </c>
    </row>
    <row r="51" spans="2:56" hidden="1">
      <c r="B51" s="20"/>
      <c r="L51" s="20"/>
      <c r="AZ51" s="171" t="s">
        <v>294</v>
      </c>
      <c r="BA51" s="171" t="s">
        <v>1</v>
      </c>
      <c r="BB51" s="171" t="s">
        <v>1</v>
      </c>
      <c r="BC51" s="171" t="s">
        <v>295</v>
      </c>
      <c r="BD51" s="171" t="s">
        <v>86</v>
      </c>
    </row>
    <row r="52" spans="2:56" hidden="1">
      <c r="B52" s="20"/>
      <c r="L52" s="20"/>
      <c r="AZ52" s="171" t="s">
        <v>296</v>
      </c>
      <c r="BA52" s="171" t="s">
        <v>1</v>
      </c>
      <c r="BB52" s="171" t="s">
        <v>1</v>
      </c>
      <c r="BC52" s="171" t="s">
        <v>297</v>
      </c>
      <c r="BD52" s="171" t="s">
        <v>86</v>
      </c>
    </row>
    <row r="53" spans="2:56" hidden="1">
      <c r="B53" s="20"/>
      <c r="L53" s="20"/>
      <c r="AZ53" s="171" t="s">
        <v>298</v>
      </c>
      <c r="BA53" s="171" t="s">
        <v>1</v>
      </c>
      <c r="BB53" s="171" t="s">
        <v>1</v>
      </c>
      <c r="BC53" s="171" t="s">
        <v>299</v>
      </c>
      <c r="BD53" s="171" t="s">
        <v>86</v>
      </c>
    </row>
    <row r="54" spans="2:56" hidden="1">
      <c r="B54" s="20"/>
      <c r="L54" s="20"/>
      <c r="AZ54" s="171" t="s">
        <v>300</v>
      </c>
      <c r="BA54" s="171" t="s">
        <v>1</v>
      </c>
      <c r="BB54" s="171" t="s">
        <v>1</v>
      </c>
      <c r="BC54" s="171" t="s">
        <v>301</v>
      </c>
      <c r="BD54" s="171" t="s">
        <v>86</v>
      </c>
    </row>
    <row r="55" spans="2:56" hidden="1">
      <c r="B55" s="20"/>
      <c r="L55" s="20"/>
    </row>
    <row r="56" spans="2:56" hidden="1">
      <c r="B56" s="20"/>
      <c r="L56" s="20"/>
    </row>
    <row r="57" spans="2:56" hidden="1">
      <c r="B57" s="20"/>
      <c r="L57" s="20"/>
    </row>
    <row r="58" spans="2:56" hidden="1">
      <c r="B58" s="20"/>
      <c r="L58" s="20"/>
    </row>
    <row r="59" spans="2:56" hidden="1">
      <c r="B59" s="20"/>
      <c r="L59" s="20"/>
    </row>
    <row r="60" spans="2:56" hidden="1">
      <c r="B60" s="20"/>
      <c r="L60" s="20"/>
    </row>
    <row r="61" spans="2:56" s="1" customFormat="1" ht="13.2" hidden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56" hidden="1">
      <c r="B62" s="20"/>
      <c r="L62" s="20"/>
    </row>
    <row r="63" spans="2:56" hidden="1">
      <c r="B63" s="20"/>
      <c r="L63" s="20"/>
    </row>
    <row r="64" spans="2:56" hidden="1">
      <c r="B64" s="20"/>
      <c r="L64" s="20"/>
    </row>
    <row r="65" spans="2:12" s="1" customFormat="1" ht="13.2" hidden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109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3" t="str">
        <f>E7</f>
        <v>Multifunkční objekt - VH Agroprodukt 2</v>
      </c>
      <c r="F85" s="254"/>
      <c r="G85" s="254"/>
      <c r="H85" s="254"/>
      <c r="L85" s="32"/>
    </row>
    <row r="86" spans="2:12" ht="12" customHeight="1">
      <c r="B86" s="20"/>
      <c r="C86" s="27" t="s">
        <v>107</v>
      </c>
      <c r="L86" s="20"/>
    </row>
    <row r="87" spans="2:12" s="1" customFormat="1" ht="16.5" customHeight="1">
      <c r="B87" s="32"/>
      <c r="E87" s="253" t="s">
        <v>210</v>
      </c>
      <c r="F87" s="252"/>
      <c r="G87" s="252"/>
      <c r="H87" s="252"/>
      <c r="L87" s="32"/>
    </row>
    <row r="88" spans="2:12" s="1" customFormat="1" ht="12" customHeight="1">
      <c r="B88" s="32"/>
      <c r="C88" s="27" t="s">
        <v>213</v>
      </c>
      <c r="L88" s="32"/>
    </row>
    <row r="89" spans="2:12" s="1" customFormat="1" ht="16.5" customHeight="1">
      <c r="B89" s="32"/>
      <c r="E89" s="243" t="str">
        <f>E11</f>
        <v>D.1.1 - ASŘ</v>
      </c>
      <c r="F89" s="252"/>
      <c r="G89" s="252"/>
      <c r="H89" s="252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28. 1. 2026</v>
      </c>
      <c r="L91" s="32"/>
    </row>
    <row r="92" spans="2:12" s="1" customFormat="1" ht="6.9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15.15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110</v>
      </c>
      <c r="D96" s="97"/>
      <c r="E96" s="97"/>
      <c r="F96" s="97"/>
      <c r="G96" s="97"/>
      <c r="H96" s="97"/>
      <c r="I96" s="97"/>
      <c r="J96" s="106" t="s">
        <v>111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5" customHeight="1">
      <c r="B98" s="32"/>
      <c r="C98" s="107" t="s">
        <v>112</v>
      </c>
      <c r="J98" s="66">
        <f>J142</f>
        <v>0</v>
      </c>
      <c r="L98" s="32"/>
      <c r="AU98" s="17" t="s">
        <v>113</v>
      </c>
    </row>
    <row r="99" spans="2:47" s="8" customFormat="1" ht="24.9" customHeight="1">
      <c r="B99" s="108"/>
      <c r="D99" s="109" t="s">
        <v>114</v>
      </c>
      <c r="E99" s="110"/>
      <c r="F99" s="110"/>
      <c r="G99" s="110"/>
      <c r="H99" s="110"/>
      <c r="I99" s="110"/>
      <c r="J99" s="111">
        <f>J143</f>
        <v>0</v>
      </c>
      <c r="L99" s="108"/>
    </row>
    <row r="100" spans="2:47" s="9" customFormat="1" ht="19.95" customHeight="1">
      <c r="B100" s="112"/>
      <c r="D100" s="113" t="s">
        <v>302</v>
      </c>
      <c r="E100" s="114"/>
      <c r="F100" s="114"/>
      <c r="G100" s="114"/>
      <c r="H100" s="114"/>
      <c r="I100" s="114"/>
      <c r="J100" s="115">
        <f>J144</f>
        <v>0</v>
      </c>
      <c r="L100" s="112"/>
    </row>
    <row r="101" spans="2:47" s="9" customFormat="1" ht="19.95" customHeight="1">
      <c r="B101" s="112"/>
      <c r="D101" s="113" t="s">
        <v>303</v>
      </c>
      <c r="E101" s="114"/>
      <c r="F101" s="114"/>
      <c r="G101" s="114"/>
      <c r="H101" s="114"/>
      <c r="I101" s="114"/>
      <c r="J101" s="115">
        <f>J194</f>
        <v>0</v>
      </c>
      <c r="L101" s="112"/>
    </row>
    <row r="102" spans="2:47" s="9" customFormat="1" ht="19.95" customHeight="1">
      <c r="B102" s="112"/>
      <c r="D102" s="113" t="s">
        <v>304</v>
      </c>
      <c r="E102" s="114"/>
      <c r="F102" s="114"/>
      <c r="G102" s="114"/>
      <c r="H102" s="114"/>
      <c r="I102" s="114"/>
      <c r="J102" s="115">
        <f>J262</f>
        <v>0</v>
      </c>
      <c r="L102" s="112"/>
    </row>
    <row r="103" spans="2:47" s="9" customFormat="1" ht="19.95" customHeight="1">
      <c r="B103" s="112"/>
      <c r="D103" s="113" t="s">
        <v>305</v>
      </c>
      <c r="E103" s="114"/>
      <c r="F103" s="114"/>
      <c r="G103" s="114"/>
      <c r="H103" s="114"/>
      <c r="I103" s="114"/>
      <c r="J103" s="115">
        <f>J309</f>
        <v>0</v>
      </c>
      <c r="L103" s="112"/>
    </row>
    <row r="104" spans="2:47" s="9" customFormat="1" ht="19.95" customHeight="1">
      <c r="B104" s="112"/>
      <c r="D104" s="113" t="s">
        <v>306</v>
      </c>
      <c r="E104" s="114"/>
      <c r="F104" s="114"/>
      <c r="G104" s="114"/>
      <c r="H104" s="114"/>
      <c r="I104" s="114"/>
      <c r="J104" s="115">
        <f>J424</f>
        <v>0</v>
      </c>
      <c r="L104" s="112"/>
    </row>
    <row r="105" spans="2:47" s="9" customFormat="1" ht="19.95" customHeight="1">
      <c r="B105" s="112"/>
      <c r="D105" s="113" t="s">
        <v>115</v>
      </c>
      <c r="E105" s="114"/>
      <c r="F105" s="114"/>
      <c r="G105" s="114"/>
      <c r="H105" s="114"/>
      <c r="I105" s="114"/>
      <c r="J105" s="115">
        <f>J617</f>
        <v>0</v>
      </c>
      <c r="L105" s="112"/>
    </row>
    <row r="106" spans="2:47" s="9" customFormat="1" ht="19.95" customHeight="1">
      <c r="B106" s="112"/>
      <c r="D106" s="113" t="s">
        <v>307</v>
      </c>
      <c r="E106" s="114"/>
      <c r="F106" s="114"/>
      <c r="G106" s="114"/>
      <c r="H106" s="114"/>
      <c r="I106" s="114"/>
      <c r="J106" s="115">
        <f>J665</f>
        <v>0</v>
      </c>
      <c r="L106" s="112"/>
    </row>
    <row r="107" spans="2:47" s="8" customFormat="1" ht="24.9" customHeight="1">
      <c r="B107" s="108"/>
      <c r="D107" s="109" t="s">
        <v>308</v>
      </c>
      <c r="E107" s="110"/>
      <c r="F107" s="110"/>
      <c r="G107" s="110"/>
      <c r="H107" s="110"/>
      <c r="I107" s="110"/>
      <c r="J107" s="111">
        <f>J668</f>
        <v>0</v>
      </c>
      <c r="L107" s="108"/>
    </row>
    <row r="108" spans="2:47" s="9" customFormat="1" ht="19.95" customHeight="1">
      <c r="B108" s="112"/>
      <c r="D108" s="113" t="s">
        <v>309</v>
      </c>
      <c r="E108" s="114"/>
      <c r="F108" s="114"/>
      <c r="G108" s="114"/>
      <c r="H108" s="114"/>
      <c r="I108" s="114"/>
      <c r="J108" s="115">
        <f>J669</f>
        <v>0</v>
      </c>
      <c r="L108" s="112"/>
    </row>
    <row r="109" spans="2:47" s="9" customFormat="1" ht="19.95" customHeight="1">
      <c r="B109" s="112"/>
      <c r="D109" s="113" t="s">
        <v>310</v>
      </c>
      <c r="E109" s="114"/>
      <c r="F109" s="114"/>
      <c r="G109" s="114"/>
      <c r="H109" s="114"/>
      <c r="I109" s="114"/>
      <c r="J109" s="115">
        <f>J716</f>
        <v>0</v>
      </c>
      <c r="L109" s="112"/>
    </row>
    <row r="110" spans="2:47" s="9" customFormat="1" ht="19.95" customHeight="1">
      <c r="B110" s="112"/>
      <c r="D110" s="113" t="s">
        <v>311</v>
      </c>
      <c r="E110" s="114"/>
      <c r="F110" s="114"/>
      <c r="G110" s="114"/>
      <c r="H110" s="114"/>
      <c r="I110" s="114"/>
      <c r="J110" s="115">
        <f>J783</f>
        <v>0</v>
      </c>
      <c r="L110" s="112"/>
    </row>
    <row r="111" spans="2:47" s="9" customFormat="1" ht="19.95" customHeight="1">
      <c r="B111" s="112"/>
      <c r="D111" s="113" t="s">
        <v>312</v>
      </c>
      <c r="E111" s="114"/>
      <c r="F111" s="114"/>
      <c r="G111" s="114"/>
      <c r="H111" s="114"/>
      <c r="I111" s="114"/>
      <c r="J111" s="115">
        <f>J841</f>
        <v>0</v>
      </c>
      <c r="L111" s="112"/>
    </row>
    <row r="112" spans="2:47" s="9" customFormat="1" ht="19.95" customHeight="1">
      <c r="B112" s="112"/>
      <c r="D112" s="113" t="s">
        <v>313</v>
      </c>
      <c r="E112" s="114"/>
      <c r="F112" s="114"/>
      <c r="G112" s="114"/>
      <c r="H112" s="114"/>
      <c r="I112" s="114"/>
      <c r="J112" s="115">
        <f>J847</f>
        <v>0</v>
      </c>
      <c r="L112" s="112"/>
    </row>
    <row r="113" spans="2:12" s="9" customFormat="1" ht="19.95" customHeight="1">
      <c r="B113" s="112"/>
      <c r="D113" s="113" t="s">
        <v>314</v>
      </c>
      <c r="E113" s="114"/>
      <c r="F113" s="114"/>
      <c r="G113" s="114"/>
      <c r="H113" s="114"/>
      <c r="I113" s="114"/>
      <c r="J113" s="115">
        <f>J878</f>
        <v>0</v>
      </c>
      <c r="L113" s="112"/>
    </row>
    <row r="114" spans="2:12" s="9" customFormat="1" ht="19.95" customHeight="1">
      <c r="B114" s="112"/>
      <c r="D114" s="113" t="s">
        <v>315</v>
      </c>
      <c r="E114" s="114"/>
      <c r="F114" s="114"/>
      <c r="G114" s="114"/>
      <c r="H114" s="114"/>
      <c r="I114" s="114"/>
      <c r="J114" s="115">
        <f>J889</f>
        <v>0</v>
      </c>
      <c r="L114" s="112"/>
    </row>
    <row r="115" spans="2:12" s="9" customFormat="1" ht="19.95" customHeight="1">
      <c r="B115" s="112"/>
      <c r="D115" s="113" t="s">
        <v>316</v>
      </c>
      <c r="E115" s="114"/>
      <c r="F115" s="114"/>
      <c r="G115" s="114"/>
      <c r="H115" s="114"/>
      <c r="I115" s="114"/>
      <c r="J115" s="115">
        <f>J930</f>
        <v>0</v>
      </c>
      <c r="L115" s="112"/>
    </row>
    <row r="116" spans="2:12" s="9" customFormat="1" ht="19.95" customHeight="1">
      <c r="B116" s="112"/>
      <c r="D116" s="113" t="s">
        <v>317</v>
      </c>
      <c r="E116" s="114"/>
      <c r="F116" s="114"/>
      <c r="G116" s="114"/>
      <c r="H116" s="114"/>
      <c r="I116" s="114"/>
      <c r="J116" s="115">
        <f>J1022</f>
        <v>0</v>
      </c>
      <c r="L116" s="112"/>
    </row>
    <row r="117" spans="2:12" s="9" customFormat="1" ht="19.95" customHeight="1">
      <c r="B117" s="112"/>
      <c r="D117" s="113" t="s">
        <v>318</v>
      </c>
      <c r="E117" s="114"/>
      <c r="F117" s="114"/>
      <c r="G117" s="114"/>
      <c r="H117" s="114"/>
      <c r="I117" s="114"/>
      <c r="J117" s="115">
        <f>J1172</f>
        <v>0</v>
      </c>
      <c r="L117" s="112"/>
    </row>
    <row r="118" spans="2:12" s="9" customFormat="1" ht="19.95" customHeight="1">
      <c r="B118" s="112"/>
      <c r="D118" s="113" t="s">
        <v>319</v>
      </c>
      <c r="E118" s="114"/>
      <c r="F118" s="114"/>
      <c r="G118" s="114"/>
      <c r="H118" s="114"/>
      <c r="I118" s="114"/>
      <c r="J118" s="115">
        <f>J1226</f>
        <v>0</v>
      </c>
      <c r="L118" s="112"/>
    </row>
    <row r="119" spans="2:12" s="9" customFormat="1" ht="19.95" customHeight="1">
      <c r="B119" s="112"/>
      <c r="D119" s="113" t="s">
        <v>320</v>
      </c>
      <c r="E119" s="114"/>
      <c r="F119" s="114"/>
      <c r="G119" s="114"/>
      <c r="H119" s="114"/>
      <c r="I119" s="114"/>
      <c r="J119" s="115">
        <f>J1270</f>
        <v>0</v>
      </c>
      <c r="L119" s="112"/>
    </row>
    <row r="120" spans="2:12" s="8" customFormat="1" ht="24.9" customHeight="1">
      <c r="B120" s="108"/>
      <c r="D120" s="109" t="s">
        <v>321</v>
      </c>
      <c r="E120" s="110"/>
      <c r="F120" s="110"/>
      <c r="G120" s="110"/>
      <c r="H120" s="110"/>
      <c r="I120" s="110"/>
      <c r="J120" s="111">
        <f>J1302</f>
        <v>0</v>
      </c>
      <c r="L120" s="108"/>
    </row>
    <row r="121" spans="2:12" s="1" customFormat="1" ht="21.75" customHeight="1">
      <c r="B121" s="32"/>
      <c r="L121" s="32"/>
    </row>
    <row r="122" spans="2:12" s="1" customFormat="1" ht="6.9" customHeight="1">
      <c r="B122" s="44"/>
      <c r="C122" s="45"/>
      <c r="D122" s="45"/>
      <c r="E122" s="45"/>
      <c r="F122" s="45"/>
      <c r="G122" s="45"/>
      <c r="H122" s="45"/>
      <c r="I122" s="45"/>
      <c r="J122" s="45"/>
      <c r="K122" s="45"/>
      <c r="L122" s="32"/>
    </row>
    <row r="126" spans="2:12" s="1" customFormat="1" ht="6.9" customHeight="1">
      <c r="B126" s="46"/>
      <c r="C126" s="47"/>
      <c r="D126" s="47"/>
      <c r="E126" s="47"/>
      <c r="F126" s="47"/>
      <c r="G126" s="47"/>
      <c r="H126" s="47"/>
      <c r="I126" s="47"/>
      <c r="J126" s="47"/>
      <c r="K126" s="47"/>
      <c r="L126" s="32"/>
    </row>
    <row r="127" spans="2:12" s="1" customFormat="1" ht="24.9" customHeight="1">
      <c r="B127" s="32"/>
      <c r="C127" s="21" t="s">
        <v>117</v>
      </c>
      <c r="L127" s="32"/>
    </row>
    <row r="128" spans="2:12" s="1" customFormat="1" ht="6.9" customHeight="1">
      <c r="B128" s="32"/>
      <c r="L128" s="32"/>
    </row>
    <row r="129" spans="2:63" s="1" customFormat="1" ht="12" customHeight="1">
      <c r="B129" s="32"/>
      <c r="C129" s="27" t="s">
        <v>16</v>
      </c>
      <c r="L129" s="32"/>
    </row>
    <row r="130" spans="2:63" s="1" customFormat="1" ht="16.5" customHeight="1">
      <c r="B130" s="32"/>
      <c r="E130" s="253" t="str">
        <f>E7</f>
        <v>Multifunkční objekt - VH Agroprodukt 2</v>
      </c>
      <c r="F130" s="254"/>
      <c r="G130" s="254"/>
      <c r="H130" s="254"/>
      <c r="L130" s="32"/>
    </row>
    <row r="131" spans="2:63" ht="12" customHeight="1">
      <c r="B131" s="20"/>
      <c r="C131" s="27" t="s">
        <v>107</v>
      </c>
      <c r="L131" s="20"/>
    </row>
    <row r="132" spans="2:63" s="1" customFormat="1" ht="16.5" customHeight="1">
      <c r="B132" s="32"/>
      <c r="E132" s="253" t="s">
        <v>210</v>
      </c>
      <c r="F132" s="252"/>
      <c r="G132" s="252"/>
      <c r="H132" s="252"/>
      <c r="L132" s="32"/>
    </row>
    <row r="133" spans="2:63" s="1" customFormat="1" ht="12" customHeight="1">
      <c r="B133" s="32"/>
      <c r="C133" s="27" t="s">
        <v>213</v>
      </c>
      <c r="L133" s="32"/>
    </row>
    <row r="134" spans="2:63" s="1" customFormat="1" ht="16.5" customHeight="1">
      <c r="B134" s="32"/>
      <c r="E134" s="243" t="str">
        <f>E11</f>
        <v>D.1.1 - ASŘ</v>
      </c>
      <c r="F134" s="252"/>
      <c r="G134" s="252"/>
      <c r="H134" s="252"/>
      <c r="L134" s="32"/>
    </row>
    <row r="135" spans="2:63" s="1" customFormat="1" ht="6.9" customHeight="1">
      <c r="B135" s="32"/>
      <c r="L135" s="32"/>
    </row>
    <row r="136" spans="2:63" s="1" customFormat="1" ht="12" customHeight="1">
      <c r="B136" s="32"/>
      <c r="C136" s="27" t="s">
        <v>20</v>
      </c>
      <c r="F136" s="25" t="str">
        <f>F14</f>
        <v xml:space="preserve"> </v>
      </c>
      <c r="I136" s="27" t="s">
        <v>22</v>
      </c>
      <c r="J136" s="52" t="str">
        <f>IF(J14="","",J14)</f>
        <v>28. 1. 2026</v>
      </c>
      <c r="L136" s="32"/>
    </row>
    <row r="137" spans="2:63" s="1" customFormat="1" ht="6.9" customHeight="1">
      <c r="B137" s="32"/>
      <c r="L137" s="32"/>
    </row>
    <row r="138" spans="2:63" s="1" customFormat="1" ht="15.15" customHeight="1">
      <c r="B138" s="32"/>
      <c r="C138" s="27" t="s">
        <v>24</v>
      </c>
      <c r="F138" s="25" t="str">
        <f>E17</f>
        <v xml:space="preserve"> </v>
      </c>
      <c r="I138" s="27" t="s">
        <v>29</v>
      </c>
      <c r="J138" s="30" t="str">
        <f>E23</f>
        <v xml:space="preserve"> </v>
      </c>
      <c r="L138" s="32"/>
    </row>
    <row r="139" spans="2:63" s="1" customFormat="1" ht="15.15" customHeight="1">
      <c r="B139" s="32"/>
      <c r="C139" s="27" t="s">
        <v>27</v>
      </c>
      <c r="F139" s="25" t="str">
        <f>IF(E20="","",E20)</f>
        <v>Vyplň údaj</v>
      </c>
      <c r="I139" s="27" t="s">
        <v>31</v>
      </c>
      <c r="J139" s="30" t="str">
        <f>E26</f>
        <v xml:space="preserve"> </v>
      </c>
      <c r="L139" s="32"/>
    </row>
    <row r="140" spans="2:63" s="1" customFormat="1" ht="10.35" customHeight="1">
      <c r="B140" s="32"/>
      <c r="L140" s="32"/>
    </row>
    <row r="141" spans="2:63" s="10" customFormat="1" ht="29.25" customHeight="1">
      <c r="B141" s="116"/>
      <c r="C141" s="117" t="s">
        <v>118</v>
      </c>
      <c r="D141" s="118" t="s">
        <v>58</v>
      </c>
      <c r="E141" s="118" t="s">
        <v>54</v>
      </c>
      <c r="F141" s="118" t="s">
        <v>55</v>
      </c>
      <c r="G141" s="118" t="s">
        <v>119</v>
      </c>
      <c r="H141" s="118" t="s">
        <v>120</v>
      </c>
      <c r="I141" s="118" t="s">
        <v>121</v>
      </c>
      <c r="J141" s="118" t="s">
        <v>111</v>
      </c>
      <c r="K141" s="119" t="s">
        <v>122</v>
      </c>
      <c r="L141" s="116"/>
      <c r="M141" s="59" t="s">
        <v>1</v>
      </c>
      <c r="N141" s="60" t="s">
        <v>37</v>
      </c>
      <c r="O141" s="60" t="s">
        <v>123</v>
      </c>
      <c r="P141" s="60" t="s">
        <v>124</v>
      </c>
      <c r="Q141" s="60" t="s">
        <v>125</v>
      </c>
      <c r="R141" s="60" t="s">
        <v>126</v>
      </c>
      <c r="S141" s="60" t="s">
        <v>127</v>
      </c>
      <c r="T141" s="61" t="s">
        <v>128</v>
      </c>
    </row>
    <row r="142" spans="2:63" s="1" customFormat="1" ht="22.95" customHeight="1">
      <c r="B142" s="32"/>
      <c r="C142" s="64" t="s">
        <v>129</v>
      </c>
      <c r="J142" s="120">
        <f>BK142</f>
        <v>0</v>
      </c>
      <c r="L142" s="32"/>
      <c r="M142" s="62"/>
      <c r="N142" s="53"/>
      <c r="O142" s="53"/>
      <c r="P142" s="121">
        <f>P143+P668+P1302</f>
        <v>0</v>
      </c>
      <c r="Q142" s="53"/>
      <c r="R142" s="121">
        <f>R143+R668+R1302</f>
        <v>1594.3365592800001</v>
      </c>
      <c r="S142" s="53"/>
      <c r="T142" s="122">
        <f>T143+T668+T1302</f>
        <v>6.3849600000000006E-2</v>
      </c>
      <c r="AT142" s="17" t="s">
        <v>72</v>
      </c>
      <c r="AU142" s="17" t="s">
        <v>113</v>
      </c>
      <c r="BK142" s="123">
        <f>BK143+BK668+BK1302</f>
        <v>0</v>
      </c>
    </row>
    <row r="143" spans="2:63" s="11" customFormat="1" ht="25.95" customHeight="1">
      <c r="B143" s="124"/>
      <c r="D143" s="125" t="s">
        <v>72</v>
      </c>
      <c r="E143" s="126" t="s">
        <v>130</v>
      </c>
      <c r="F143" s="126" t="s">
        <v>131</v>
      </c>
      <c r="I143" s="127"/>
      <c r="J143" s="128">
        <f>BK143</f>
        <v>0</v>
      </c>
      <c r="L143" s="124"/>
      <c r="M143" s="129"/>
      <c r="P143" s="130">
        <f>P144+P194+P262+P309+P424+P617+P665</f>
        <v>0</v>
      </c>
      <c r="R143" s="130">
        <f>R144+R194+R262+R309+R424+R617+R665</f>
        <v>1524.28159792</v>
      </c>
      <c r="T143" s="131">
        <f>T144+T194+T262+T309+T424+T617+T665</f>
        <v>4.2566400000000004E-2</v>
      </c>
      <c r="AR143" s="125" t="s">
        <v>81</v>
      </c>
      <c r="AT143" s="132" t="s">
        <v>72</v>
      </c>
      <c r="AU143" s="132" t="s">
        <v>73</v>
      </c>
      <c r="AY143" s="125" t="s">
        <v>132</v>
      </c>
      <c r="BK143" s="133">
        <f>BK144+BK194+BK262+BK309+BK424+BK617+BK665</f>
        <v>0</v>
      </c>
    </row>
    <row r="144" spans="2:63" s="11" customFormat="1" ht="22.95" customHeight="1">
      <c r="B144" s="124"/>
      <c r="D144" s="125" t="s">
        <v>72</v>
      </c>
      <c r="E144" s="134" t="s">
        <v>81</v>
      </c>
      <c r="F144" s="134" t="s">
        <v>322</v>
      </c>
      <c r="I144" s="127"/>
      <c r="J144" s="135">
        <f>BK144</f>
        <v>0</v>
      </c>
      <c r="L144" s="124"/>
      <c r="M144" s="129"/>
      <c r="P144" s="130">
        <f>SUM(P145:P193)</f>
        <v>0</v>
      </c>
      <c r="R144" s="130">
        <f>SUM(R145:R193)</f>
        <v>0</v>
      </c>
      <c r="T144" s="131">
        <f>SUM(T145:T193)</f>
        <v>0</v>
      </c>
      <c r="AR144" s="125" t="s">
        <v>81</v>
      </c>
      <c r="AT144" s="132" t="s">
        <v>72</v>
      </c>
      <c r="AU144" s="132" t="s">
        <v>81</v>
      </c>
      <c r="AY144" s="125" t="s">
        <v>132</v>
      </c>
      <c r="BK144" s="133">
        <f>SUM(BK145:BK193)</f>
        <v>0</v>
      </c>
    </row>
    <row r="145" spans="2:65" s="1" customFormat="1" ht="24.15" customHeight="1">
      <c r="B145" s="136"/>
      <c r="C145" s="137" t="s">
        <v>81</v>
      </c>
      <c r="D145" s="137" t="s">
        <v>135</v>
      </c>
      <c r="E145" s="138" t="s">
        <v>323</v>
      </c>
      <c r="F145" s="139" t="s">
        <v>324</v>
      </c>
      <c r="G145" s="140" t="s">
        <v>166</v>
      </c>
      <c r="H145" s="141">
        <v>452</v>
      </c>
      <c r="I145" s="142"/>
      <c r="J145" s="143">
        <f>ROUND(I145*H145,2)</f>
        <v>0</v>
      </c>
      <c r="K145" s="139" t="s">
        <v>139</v>
      </c>
      <c r="L145" s="32"/>
      <c r="M145" s="144" t="s">
        <v>1</v>
      </c>
      <c r="N145" s="145" t="s">
        <v>38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140</v>
      </c>
      <c r="AT145" s="148" t="s">
        <v>135</v>
      </c>
      <c r="AU145" s="148" t="s">
        <v>86</v>
      </c>
      <c r="AY145" s="17" t="s">
        <v>132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81</v>
      </c>
      <c r="BK145" s="149">
        <f>ROUND(I145*H145,2)</f>
        <v>0</v>
      </c>
      <c r="BL145" s="17" t="s">
        <v>140</v>
      </c>
      <c r="BM145" s="148" t="s">
        <v>325</v>
      </c>
    </row>
    <row r="146" spans="2:65" s="1" customFormat="1" ht="19.2">
      <c r="B146" s="32"/>
      <c r="D146" s="150" t="s">
        <v>142</v>
      </c>
      <c r="F146" s="151" t="s">
        <v>326</v>
      </c>
      <c r="I146" s="152"/>
      <c r="L146" s="32"/>
      <c r="M146" s="153"/>
      <c r="T146" s="56"/>
      <c r="AT146" s="17" t="s">
        <v>142</v>
      </c>
      <c r="AU146" s="17" t="s">
        <v>86</v>
      </c>
    </row>
    <row r="147" spans="2:65" s="12" customFormat="1">
      <c r="B147" s="154"/>
      <c r="D147" s="150" t="s">
        <v>144</v>
      </c>
      <c r="E147" s="155" t="s">
        <v>1</v>
      </c>
      <c r="F147" s="156" t="s">
        <v>327</v>
      </c>
      <c r="H147" s="157">
        <v>452</v>
      </c>
      <c r="I147" s="158"/>
      <c r="L147" s="154"/>
      <c r="M147" s="159"/>
      <c r="T147" s="160"/>
      <c r="AT147" s="155" t="s">
        <v>144</v>
      </c>
      <c r="AU147" s="155" t="s">
        <v>86</v>
      </c>
      <c r="AV147" s="12" t="s">
        <v>86</v>
      </c>
      <c r="AW147" s="12" t="s">
        <v>30</v>
      </c>
      <c r="AX147" s="12" t="s">
        <v>73</v>
      </c>
      <c r="AY147" s="155" t="s">
        <v>132</v>
      </c>
    </row>
    <row r="148" spans="2:65" s="13" customFormat="1">
      <c r="B148" s="161"/>
      <c r="D148" s="150" t="s">
        <v>144</v>
      </c>
      <c r="E148" s="162" t="s">
        <v>260</v>
      </c>
      <c r="F148" s="163" t="s">
        <v>151</v>
      </c>
      <c r="H148" s="164">
        <v>452</v>
      </c>
      <c r="I148" s="165"/>
      <c r="L148" s="161"/>
      <c r="M148" s="166"/>
      <c r="T148" s="167"/>
      <c r="AT148" s="162" t="s">
        <v>144</v>
      </c>
      <c r="AU148" s="162" t="s">
        <v>86</v>
      </c>
      <c r="AV148" s="13" t="s">
        <v>140</v>
      </c>
      <c r="AW148" s="13" t="s">
        <v>30</v>
      </c>
      <c r="AX148" s="13" t="s">
        <v>81</v>
      </c>
      <c r="AY148" s="162" t="s">
        <v>132</v>
      </c>
    </row>
    <row r="149" spans="2:65" s="1" customFormat="1" ht="33" customHeight="1">
      <c r="B149" s="136"/>
      <c r="C149" s="137" t="s">
        <v>86</v>
      </c>
      <c r="D149" s="137" t="s">
        <v>135</v>
      </c>
      <c r="E149" s="138" t="s">
        <v>328</v>
      </c>
      <c r="F149" s="139" t="s">
        <v>329</v>
      </c>
      <c r="G149" s="140" t="s">
        <v>138</v>
      </c>
      <c r="H149" s="141">
        <v>264</v>
      </c>
      <c r="I149" s="142"/>
      <c r="J149" s="143">
        <f>ROUND(I149*H149,2)</f>
        <v>0</v>
      </c>
      <c r="K149" s="139" t="s">
        <v>139</v>
      </c>
      <c r="L149" s="32"/>
      <c r="M149" s="144" t="s">
        <v>1</v>
      </c>
      <c r="N149" s="145" t="s">
        <v>38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140</v>
      </c>
      <c r="AT149" s="148" t="s">
        <v>135</v>
      </c>
      <c r="AU149" s="148" t="s">
        <v>86</v>
      </c>
      <c r="AY149" s="17" t="s">
        <v>132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81</v>
      </c>
      <c r="BK149" s="149">
        <f>ROUND(I149*H149,2)</f>
        <v>0</v>
      </c>
      <c r="BL149" s="17" t="s">
        <v>140</v>
      </c>
      <c r="BM149" s="148" t="s">
        <v>330</v>
      </c>
    </row>
    <row r="150" spans="2:65" s="1" customFormat="1" ht="28.8">
      <c r="B150" s="32"/>
      <c r="D150" s="150" t="s">
        <v>142</v>
      </c>
      <c r="F150" s="151" t="s">
        <v>331</v>
      </c>
      <c r="I150" s="152"/>
      <c r="L150" s="32"/>
      <c r="M150" s="153"/>
      <c r="T150" s="56"/>
      <c r="AT150" s="17" t="s">
        <v>142</v>
      </c>
      <c r="AU150" s="17" t="s">
        <v>86</v>
      </c>
    </row>
    <row r="151" spans="2:65" s="12" customFormat="1">
      <c r="B151" s="154"/>
      <c r="D151" s="150" t="s">
        <v>144</v>
      </c>
      <c r="E151" s="155" t="s">
        <v>1</v>
      </c>
      <c r="F151" s="156" t="s">
        <v>332</v>
      </c>
      <c r="H151" s="157">
        <v>264</v>
      </c>
      <c r="I151" s="158"/>
      <c r="L151" s="154"/>
      <c r="M151" s="159"/>
      <c r="T151" s="160"/>
      <c r="AT151" s="155" t="s">
        <v>144</v>
      </c>
      <c r="AU151" s="155" t="s">
        <v>86</v>
      </c>
      <c r="AV151" s="12" t="s">
        <v>86</v>
      </c>
      <c r="AW151" s="12" t="s">
        <v>30</v>
      </c>
      <c r="AX151" s="12" t="s">
        <v>73</v>
      </c>
      <c r="AY151" s="155" t="s">
        <v>132</v>
      </c>
    </row>
    <row r="152" spans="2:65" s="13" customFormat="1">
      <c r="B152" s="161"/>
      <c r="D152" s="150" t="s">
        <v>144</v>
      </c>
      <c r="E152" s="162" t="s">
        <v>258</v>
      </c>
      <c r="F152" s="163" t="s">
        <v>151</v>
      </c>
      <c r="H152" s="164">
        <v>264</v>
      </c>
      <c r="I152" s="165"/>
      <c r="L152" s="161"/>
      <c r="M152" s="166"/>
      <c r="T152" s="167"/>
      <c r="AT152" s="162" t="s">
        <v>144</v>
      </c>
      <c r="AU152" s="162" t="s">
        <v>86</v>
      </c>
      <c r="AV152" s="13" t="s">
        <v>140</v>
      </c>
      <c r="AW152" s="13" t="s">
        <v>30</v>
      </c>
      <c r="AX152" s="13" t="s">
        <v>81</v>
      </c>
      <c r="AY152" s="162" t="s">
        <v>132</v>
      </c>
    </row>
    <row r="153" spans="2:65" s="1" customFormat="1" ht="33" customHeight="1">
      <c r="B153" s="136"/>
      <c r="C153" s="137" t="s">
        <v>152</v>
      </c>
      <c r="D153" s="137" t="s">
        <v>135</v>
      </c>
      <c r="E153" s="138" t="s">
        <v>333</v>
      </c>
      <c r="F153" s="139" t="s">
        <v>334</v>
      </c>
      <c r="G153" s="140" t="s">
        <v>138</v>
      </c>
      <c r="H153" s="141">
        <v>73.25</v>
      </c>
      <c r="I153" s="142"/>
      <c r="J153" s="143">
        <f>ROUND(I153*H153,2)</f>
        <v>0</v>
      </c>
      <c r="K153" s="139" t="s">
        <v>139</v>
      </c>
      <c r="L153" s="32"/>
      <c r="M153" s="144" t="s">
        <v>1</v>
      </c>
      <c r="N153" s="145" t="s">
        <v>38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140</v>
      </c>
      <c r="AT153" s="148" t="s">
        <v>135</v>
      </c>
      <c r="AU153" s="148" t="s">
        <v>86</v>
      </c>
      <c r="AY153" s="17" t="s">
        <v>132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7" t="s">
        <v>81</v>
      </c>
      <c r="BK153" s="149">
        <f>ROUND(I153*H153,2)</f>
        <v>0</v>
      </c>
      <c r="BL153" s="17" t="s">
        <v>140</v>
      </c>
      <c r="BM153" s="148" t="s">
        <v>335</v>
      </c>
    </row>
    <row r="154" spans="2:65" s="1" customFormat="1" ht="28.8">
      <c r="B154" s="32"/>
      <c r="D154" s="150" t="s">
        <v>142</v>
      </c>
      <c r="F154" s="151" t="s">
        <v>336</v>
      </c>
      <c r="I154" s="152"/>
      <c r="L154" s="32"/>
      <c r="M154" s="153"/>
      <c r="T154" s="56"/>
      <c r="AT154" s="17" t="s">
        <v>142</v>
      </c>
      <c r="AU154" s="17" t="s">
        <v>86</v>
      </c>
    </row>
    <row r="155" spans="2:65" s="12" customFormat="1">
      <c r="B155" s="154"/>
      <c r="D155" s="150" t="s">
        <v>144</v>
      </c>
      <c r="E155" s="155" t="s">
        <v>1</v>
      </c>
      <c r="F155" s="156" t="s">
        <v>337</v>
      </c>
      <c r="H155" s="157">
        <v>73.25</v>
      </c>
      <c r="I155" s="158"/>
      <c r="L155" s="154"/>
      <c r="M155" s="159"/>
      <c r="T155" s="160"/>
      <c r="AT155" s="155" t="s">
        <v>144</v>
      </c>
      <c r="AU155" s="155" t="s">
        <v>86</v>
      </c>
      <c r="AV155" s="12" t="s">
        <v>86</v>
      </c>
      <c r="AW155" s="12" t="s">
        <v>30</v>
      </c>
      <c r="AX155" s="12" t="s">
        <v>73</v>
      </c>
      <c r="AY155" s="155" t="s">
        <v>132</v>
      </c>
    </row>
    <row r="156" spans="2:65" s="13" customFormat="1">
      <c r="B156" s="161"/>
      <c r="D156" s="150" t="s">
        <v>144</v>
      </c>
      <c r="E156" s="162" t="s">
        <v>262</v>
      </c>
      <c r="F156" s="163" t="s">
        <v>151</v>
      </c>
      <c r="H156" s="164">
        <v>73.25</v>
      </c>
      <c r="I156" s="165"/>
      <c r="L156" s="161"/>
      <c r="M156" s="166"/>
      <c r="T156" s="167"/>
      <c r="AT156" s="162" t="s">
        <v>144</v>
      </c>
      <c r="AU156" s="162" t="s">
        <v>86</v>
      </c>
      <c r="AV156" s="13" t="s">
        <v>140</v>
      </c>
      <c r="AW156" s="13" t="s">
        <v>30</v>
      </c>
      <c r="AX156" s="13" t="s">
        <v>81</v>
      </c>
      <c r="AY156" s="162" t="s">
        <v>132</v>
      </c>
    </row>
    <row r="157" spans="2:65" s="1" customFormat="1" ht="24.15" customHeight="1">
      <c r="B157" s="136"/>
      <c r="C157" s="137" t="s">
        <v>140</v>
      </c>
      <c r="D157" s="137" t="s">
        <v>135</v>
      </c>
      <c r="E157" s="138" t="s">
        <v>338</v>
      </c>
      <c r="F157" s="139" t="s">
        <v>339</v>
      </c>
      <c r="G157" s="140" t="s">
        <v>138</v>
      </c>
      <c r="H157" s="141">
        <v>0.36</v>
      </c>
      <c r="I157" s="142"/>
      <c r="J157" s="143">
        <f>ROUND(I157*H157,2)</f>
        <v>0</v>
      </c>
      <c r="K157" s="139" t="s">
        <v>139</v>
      </c>
      <c r="L157" s="32"/>
      <c r="M157" s="144" t="s">
        <v>1</v>
      </c>
      <c r="N157" s="145" t="s">
        <v>38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140</v>
      </c>
      <c r="AT157" s="148" t="s">
        <v>135</v>
      </c>
      <c r="AU157" s="148" t="s">
        <v>86</v>
      </c>
      <c r="AY157" s="17" t="s">
        <v>132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7" t="s">
        <v>81</v>
      </c>
      <c r="BK157" s="149">
        <f>ROUND(I157*H157,2)</f>
        <v>0</v>
      </c>
      <c r="BL157" s="17" t="s">
        <v>140</v>
      </c>
      <c r="BM157" s="148" t="s">
        <v>340</v>
      </c>
    </row>
    <row r="158" spans="2:65" s="1" customFormat="1" ht="19.2">
      <c r="B158" s="32"/>
      <c r="D158" s="150" t="s">
        <v>142</v>
      </c>
      <c r="F158" s="151" t="s">
        <v>341</v>
      </c>
      <c r="I158" s="152"/>
      <c r="L158" s="32"/>
      <c r="M158" s="153"/>
      <c r="T158" s="56"/>
      <c r="AT158" s="17" t="s">
        <v>142</v>
      </c>
      <c r="AU158" s="17" t="s">
        <v>86</v>
      </c>
    </row>
    <row r="159" spans="2:65" s="12" customFormat="1">
      <c r="B159" s="154"/>
      <c r="D159" s="150" t="s">
        <v>144</v>
      </c>
      <c r="E159" s="155" t="s">
        <v>1</v>
      </c>
      <c r="F159" s="156" t="s">
        <v>342</v>
      </c>
      <c r="H159" s="157">
        <v>0.36</v>
      </c>
      <c r="I159" s="158"/>
      <c r="L159" s="154"/>
      <c r="M159" s="159"/>
      <c r="T159" s="160"/>
      <c r="AT159" s="155" t="s">
        <v>144</v>
      </c>
      <c r="AU159" s="155" t="s">
        <v>86</v>
      </c>
      <c r="AV159" s="12" t="s">
        <v>86</v>
      </c>
      <c r="AW159" s="12" t="s">
        <v>30</v>
      </c>
      <c r="AX159" s="12" t="s">
        <v>73</v>
      </c>
      <c r="AY159" s="155" t="s">
        <v>132</v>
      </c>
    </row>
    <row r="160" spans="2:65" s="13" customFormat="1">
      <c r="B160" s="161"/>
      <c r="D160" s="150" t="s">
        <v>144</v>
      </c>
      <c r="E160" s="162" t="s">
        <v>264</v>
      </c>
      <c r="F160" s="163" t="s">
        <v>151</v>
      </c>
      <c r="H160" s="164">
        <v>0.36</v>
      </c>
      <c r="I160" s="165"/>
      <c r="L160" s="161"/>
      <c r="M160" s="166"/>
      <c r="T160" s="167"/>
      <c r="AT160" s="162" t="s">
        <v>144</v>
      </c>
      <c r="AU160" s="162" t="s">
        <v>86</v>
      </c>
      <c r="AV160" s="13" t="s">
        <v>140</v>
      </c>
      <c r="AW160" s="13" t="s">
        <v>30</v>
      </c>
      <c r="AX160" s="13" t="s">
        <v>81</v>
      </c>
      <c r="AY160" s="162" t="s">
        <v>132</v>
      </c>
    </row>
    <row r="161" spans="2:65" s="1" customFormat="1" ht="37.950000000000003" customHeight="1">
      <c r="B161" s="136"/>
      <c r="C161" s="137" t="s">
        <v>163</v>
      </c>
      <c r="D161" s="137" t="s">
        <v>135</v>
      </c>
      <c r="E161" s="138" t="s">
        <v>343</v>
      </c>
      <c r="F161" s="139" t="s">
        <v>344</v>
      </c>
      <c r="G161" s="140" t="s">
        <v>138</v>
      </c>
      <c r="H161" s="141">
        <v>491</v>
      </c>
      <c r="I161" s="142"/>
      <c r="J161" s="143">
        <f>ROUND(I161*H161,2)</f>
        <v>0</v>
      </c>
      <c r="K161" s="139" t="s">
        <v>139</v>
      </c>
      <c r="L161" s="32"/>
      <c r="M161" s="144" t="s">
        <v>1</v>
      </c>
      <c r="N161" s="145" t="s">
        <v>38</v>
      </c>
      <c r="P161" s="146">
        <f>O161*H161</f>
        <v>0</v>
      </c>
      <c r="Q161" s="146">
        <v>0</v>
      </c>
      <c r="R161" s="146">
        <f>Q161*H161</f>
        <v>0</v>
      </c>
      <c r="S161" s="146">
        <v>0</v>
      </c>
      <c r="T161" s="147">
        <f>S161*H161</f>
        <v>0</v>
      </c>
      <c r="AR161" s="148" t="s">
        <v>140</v>
      </c>
      <c r="AT161" s="148" t="s">
        <v>135</v>
      </c>
      <c r="AU161" s="148" t="s">
        <v>86</v>
      </c>
      <c r="AY161" s="17" t="s">
        <v>132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81</v>
      </c>
      <c r="BK161" s="149">
        <f>ROUND(I161*H161,2)</f>
        <v>0</v>
      </c>
      <c r="BL161" s="17" t="s">
        <v>140</v>
      </c>
      <c r="BM161" s="148" t="s">
        <v>345</v>
      </c>
    </row>
    <row r="162" spans="2:65" s="1" customFormat="1" ht="38.4">
      <c r="B162" s="32"/>
      <c r="D162" s="150" t="s">
        <v>142</v>
      </c>
      <c r="F162" s="151" t="s">
        <v>346</v>
      </c>
      <c r="I162" s="152"/>
      <c r="L162" s="32"/>
      <c r="M162" s="153"/>
      <c r="T162" s="56"/>
      <c r="AT162" s="17" t="s">
        <v>142</v>
      </c>
      <c r="AU162" s="17" t="s">
        <v>86</v>
      </c>
    </row>
    <row r="163" spans="2:65" s="12" customFormat="1" ht="20.399999999999999">
      <c r="B163" s="154"/>
      <c r="D163" s="150" t="s">
        <v>144</v>
      </c>
      <c r="E163" s="155" t="s">
        <v>1</v>
      </c>
      <c r="F163" s="156" t="s">
        <v>347</v>
      </c>
      <c r="H163" s="157">
        <v>491</v>
      </c>
      <c r="I163" s="158"/>
      <c r="L163" s="154"/>
      <c r="M163" s="159"/>
      <c r="T163" s="160"/>
      <c r="AT163" s="155" t="s">
        <v>144</v>
      </c>
      <c r="AU163" s="155" t="s">
        <v>86</v>
      </c>
      <c r="AV163" s="12" t="s">
        <v>86</v>
      </c>
      <c r="AW163" s="12" t="s">
        <v>30</v>
      </c>
      <c r="AX163" s="12" t="s">
        <v>81</v>
      </c>
      <c r="AY163" s="155" t="s">
        <v>132</v>
      </c>
    </row>
    <row r="164" spans="2:65" s="1" customFormat="1" ht="37.950000000000003" customHeight="1">
      <c r="B164" s="136"/>
      <c r="C164" s="137" t="s">
        <v>169</v>
      </c>
      <c r="D164" s="137" t="s">
        <v>135</v>
      </c>
      <c r="E164" s="138" t="s">
        <v>348</v>
      </c>
      <c r="F164" s="139" t="s">
        <v>349</v>
      </c>
      <c r="G164" s="140" t="s">
        <v>138</v>
      </c>
      <c r="H164" s="141">
        <v>363.31</v>
      </c>
      <c r="I164" s="142"/>
      <c r="J164" s="143">
        <f>ROUND(I164*H164,2)</f>
        <v>0</v>
      </c>
      <c r="K164" s="139" t="s">
        <v>139</v>
      </c>
      <c r="L164" s="32"/>
      <c r="M164" s="144" t="s">
        <v>1</v>
      </c>
      <c r="N164" s="145" t="s">
        <v>38</v>
      </c>
      <c r="P164" s="146">
        <f>O164*H164</f>
        <v>0</v>
      </c>
      <c r="Q164" s="146">
        <v>0</v>
      </c>
      <c r="R164" s="146">
        <f>Q164*H164</f>
        <v>0</v>
      </c>
      <c r="S164" s="146">
        <v>0</v>
      </c>
      <c r="T164" s="147">
        <f>S164*H164</f>
        <v>0</v>
      </c>
      <c r="AR164" s="148" t="s">
        <v>140</v>
      </c>
      <c r="AT164" s="148" t="s">
        <v>135</v>
      </c>
      <c r="AU164" s="148" t="s">
        <v>86</v>
      </c>
      <c r="AY164" s="17" t="s">
        <v>132</v>
      </c>
      <c r="BE164" s="149">
        <f>IF(N164="základní",J164,0)</f>
        <v>0</v>
      </c>
      <c r="BF164" s="149">
        <f>IF(N164="snížená",J164,0)</f>
        <v>0</v>
      </c>
      <c r="BG164" s="149">
        <f>IF(N164="zákl. přenesená",J164,0)</f>
        <v>0</v>
      </c>
      <c r="BH164" s="149">
        <f>IF(N164="sníž. přenesená",J164,0)</f>
        <v>0</v>
      </c>
      <c r="BI164" s="149">
        <f>IF(N164="nulová",J164,0)</f>
        <v>0</v>
      </c>
      <c r="BJ164" s="17" t="s">
        <v>81</v>
      </c>
      <c r="BK164" s="149">
        <f>ROUND(I164*H164,2)</f>
        <v>0</v>
      </c>
      <c r="BL164" s="17" t="s">
        <v>140</v>
      </c>
      <c r="BM164" s="148" t="s">
        <v>350</v>
      </c>
    </row>
    <row r="165" spans="2:65" s="1" customFormat="1" ht="38.4">
      <c r="B165" s="32"/>
      <c r="D165" s="150" t="s">
        <v>142</v>
      </c>
      <c r="F165" s="151" t="s">
        <v>351</v>
      </c>
      <c r="I165" s="152"/>
      <c r="L165" s="32"/>
      <c r="M165" s="153"/>
      <c r="T165" s="56"/>
      <c r="AT165" s="17" t="s">
        <v>142</v>
      </c>
      <c r="AU165" s="17" t="s">
        <v>86</v>
      </c>
    </row>
    <row r="166" spans="2:65" s="12" customFormat="1">
      <c r="B166" s="154"/>
      <c r="D166" s="150" t="s">
        <v>144</v>
      </c>
      <c r="E166" s="155" t="s">
        <v>1</v>
      </c>
      <c r="F166" s="156" t="s">
        <v>352</v>
      </c>
      <c r="H166" s="157">
        <v>363.31</v>
      </c>
      <c r="I166" s="158"/>
      <c r="L166" s="154"/>
      <c r="M166" s="159"/>
      <c r="T166" s="160"/>
      <c r="AT166" s="155" t="s">
        <v>144</v>
      </c>
      <c r="AU166" s="155" t="s">
        <v>86</v>
      </c>
      <c r="AV166" s="12" t="s">
        <v>86</v>
      </c>
      <c r="AW166" s="12" t="s">
        <v>30</v>
      </c>
      <c r="AX166" s="12" t="s">
        <v>73</v>
      </c>
      <c r="AY166" s="155" t="s">
        <v>132</v>
      </c>
    </row>
    <row r="167" spans="2:65" s="13" customFormat="1">
      <c r="B167" s="161"/>
      <c r="D167" s="150" t="s">
        <v>144</v>
      </c>
      <c r="E167" s="162" t="s">
        <v>240</v>
      </c>
      <c r="F167" s="163" t="s">
        <v>151</v>
      </c>
      <c r="H167" s="164">
        <v>363.31</v>
      </c>
      <c r="I167" s="165"/>
      <c r="L167" s="161"/>
      <c r="M167" s="166"/>
      <c r="T167" s="167"/>
      <c r="AT167" s="162" t="s">
        <v>144</v>
      </c>
      <c r="AU167" s="162" t="s">
        <v>86</v>
      </c>
      <c r="AV167" s="13" t="s">
        <v>140</v>
      </c>
      <c r="AW167" s="13" t="s">
        <v>30</v>
      </c>
      <c r="AX167" s="13" t="s">
        <v>81</v>
      </c>
      <c r="AY167" s="162" t="s">
        <v>132</v>
      </c>
    </row>
    <row r="168" spans="2:65" s="1" customFormat="1" ht="24.15" customHeight="1">
      <c r="B168" s="136"/>
      <c r="C168" s="137" t="s">
        <v>176</v>
      </c>
      <c r="D168" s="137" t="s">
        <v>135</v>
      </c>
      <c r="E168" s="138" t="s">
        <v>353</v>
      </c>
      <c r="F168" s="139" t="s">
        <v>354</v>
      </c>
      <c r="G168" s="140" t="s">
        <v>138</v>
      </c>
      <c r="H168" s="141">
        <v>245.5</v>
      </c>
      <c r="I168" s="142"/>
      <c r="J168" s="143">
        <f>ROUND(I168*H168,2)</f>
        <v>0</v>
      </c>
      <c r="K168" s="139" t="s">
        <v>139</v>
      </c>
      <c r="L168" s="32"/>
      <c r="M168" s="144" t="s">
        <v>1</v>
      </c>
      <c r="N168" s="145" t="s">
        <v>38</v>
      </c>
      <c r="P168" s="146">
        <f>O168*H168</f>
        <v>0</v>
      </c>
      <c r="Q168" s="146">
        <v>0</v>
      </c>
      <c r="R168" s="146">
        <f>Q168*H168</f>
        <v>0</v>
      </c>
      <c r="S168" s="146">
        <v>0</v>
      </c>
      <c r="T168" s="147">
        <f>S168*H168</f>
        <v>0</v>
      </c>
      <c r="AR168" s="148" t="s">
        <v>140</v>
      </c>
      <c r="AT168" s="148" t="s">
        <v>135</v>
      </c>
      <c r="AU168" s="148" t="s">
        <v>86</v>
      </c>
      <c r="AY168" s="17" t="s">
        <v>132</v>
      </c>
      <c r="BE168" s="149">
        <f>IF(N168="základní",J168,0)</f>
        <v>0</v>
      </c>
      <c r="BF168" s="149">
        <f>IF(N168="snížená",J168,0)</f>
        <v>0</v>
      </c>
      <c r="BG168" s="149">
        <f>IF(N168="zákl. přenesená",J168,0)</f>
        <v>0</v>
      </c>
      <c r="BH168" s="149">
        <f>IF(N168="sníž. přenesená",J168,0)</f>
        <v>0</v>
      </c>
      <c r="BI168" s="149">
        <f>IF(N168="nulová",J168,0)</f>
        <v>0</v>
      </c>
      <c r="BJ168" s="17" t="s">
        <v>81</v>
      </c>
      <c r="BK168" s="149">
        <f>ROUND(I168*H168,2)</f>
        <v>0</v>
      </c>
      <c r="BL168" s="17" t="s">
        <v>140</v>
      </c>
      <c r="BM168" s="148" t="s">
        <v>355</v>
      </c>
    </row>
    <row r="169" spans="2:65" s="1" customFormat="1" ht="28.8">
      <c r="B169" s="32"/>
      <c r="D169" s="150" t="s">
        <v>142</v>
      </c>
      <c r="F169" s="151" t="s">
        <v>356</v>
      </c>
      <c r="I169" s="152"/>
      <c r="L169" s="32"/>
      <c r="M169" s="153"/>
      <c r="T169" s="56"/>
      <c r="AT169" s="17" t="s">
        <v>142</v>
      </c>
      <c r="AU169" s="17" t="s">
        <v>86</v>
      </c>
    </row>
    <row r="170" spans="2:65" s="12" customFormat="1">
      <c r="B170" s="154"/>
      <c r="D170" s="150" t="s">
        <v>144</v>
      </c>
      <c r="E170" s="155" t="s">
        <v>1</v>
      </c>
      <c r="F170" s="156" t="s">
        <v>357</v>
      </c>
      <c r="H170" s="157">
        <v>245.5</v>
      </c>
      <c r="I170" s="158"/>
      <c r="L170" s="154"/>
      <c r="M170" s="159"/>
      <c r="T170" s="160"/>
      <c r="AT170" s="155" t="s">
        <v>144</v>
      </c>
      <c r="AU170" s="155" t="s">
        <v>86</v>
      </c>
      <c r="AV170" s="12" t="s">
        <v>86</v>
      </c>
      <c r="AW170" s="12" t="s">
        <v>30</v>
      </c>
      <c r="AX170" s="12" t="s">
        <v>81</v>
      </c>
      <c r="AY170" s="155" t="s">
        <v>132</v>
      </c>
    </row>
    <row r="171" spans="2:65" s="1" customFormat="1" ht="24.15" customHeight="1">
      <c r="B171" s="136"/>
      <c r="C171" s="137" t="s">
        <v>182</v>
      </c>
      <c r="D171" s="137" t="s">
        <v>135</v>
      </c>
      <c r="E171" s="138" t="s">
        <v>358</v>
      </c>
      <c r="F171" s="139" t="s">
        <v>359</v>
      </c>
      <c r="G171" s="140" t="s">
        <v>179</v>
      </c>
      <c r="H171" s="141">
        <v>653.95799999999997</v>
      </c>
      <c r="I171" s="142"/>
      <c r="J171" s="143">
        <f>ROUND(I171*H171,2)</f>
        <v>0</v>
      </c>
      <c r="K171" s="139" t="s">
        <v>139</v>
      </c>
      <c r="L171" s="32"/>
      <c r="M171" s="144" t="s">
        <v>1</v>
      </c>
      <c r="N171" s="145" t="s">
        <v>38</v>
      </c>
      <c r="P171" s="146">
        <f>O171*H171</f>
        <v>0</v>
      </c>
      <c r="Q171" s="146">
        <v>0</v>
      </c>
      <c r="R171" s="146">
        <f>Q171*H171</f>
        <v>0</v>
      </c>
      <c r="S171" s="146">
        <v>0</v>
      </c>
      <c r="T171" s="147">
        <f>S171*H171</f>
        <v>0</v>
      </c>
      <c r="AR171" s="148" t="s">
        <v>140</v>
      </c>
      <c r="AT171" s="148" t="s">
        <v>135</v>
      </c>
      <c r="AU171" s="148" t="s">
        <v>86</v>
      </c>
      <c r="AY171" s="17" t="s">
        <v>132</v>
      </c>
      <c r="BE171" s="149">
        <f>IF(N171="základní",J171,0)</f>
        <v>0</v>
      </c>
      <c r="BF171" s="149">
        <f>IF(N171="snížená",J171,0)</f>
        <v>0</v>
      </c>
      <c r="BG171" s="149">
        <f>IF(N171="zákl. přenesená",J171,0)</f>
        <v>0</v>
      </c>
      <c r="BH171" s="149">
        <f>IF(N171="sníž. přenesená",J171,0)</f>
        <v>0</v>
      </c>
      <c r="BI171" s="149">
        <f>IF(N171="nulová",J171,0)</f>
        <v>0</v>
      </c>
      <c r="BJ171" s="17" t="s">
        <v>81</v>
      </c>
      <c r="BK171" s="149">
        <f>ROUND(I171*H171,2)</f>
        <v>0</v>
      </c>
      <c r="BL171" s="17" t="s">
        <v>140</v>
      </c>
      <c r="BM171" s="148" t="s">
        <v>360</v>
      </c>
    </row>
    <row r="172" spans="2:65" s="1" customFormat="1" ht="19.2">
      <c r="B172" s="32"/>
      <c r="D172" s="150" t="s">
        <v>142</v>
      </c>
      <c r="F172" s="151" t="s">
        <v>361</v>
      </c>
      <c r="I172" s="152"/>
      <c r="L172" s="32"/>
      <c r="M172" s="153"/>
      <c r="T172" s="56"/>
      <c r="AT172" s="17" t="s">
        <v>142</v>
      </c>
      <c r="AU172" s="17" t="s">
        <v>86</v>
      </c>
    </row>
    <row r="173" spans="2:65" s="12" customFormat="1">
      <c r="B173" s="154"/>
      <c r="D173" s="150" t="s">
        <v>144</v>
      </c>
      <c r="E173" s="155" t="s">
        <v>1</v>
      </c>
      <c r="F173" s="156" t="s">
        <v>362</v>
      </c>
      <c r="H173" s="157">
        <v>653.95799999999997</v>
      </c>
      <c r="I173" s="158"/>
      <c r="L173" s="154"/>
      <c r="M173" s="159"/>
      <c r="T173" s="160"/>
      <c r="AT173" s="155" t="s">
        <v>144</v>
      </c>
      <c r="AU173" s="155" t="s">
        <v>86</v>
      </c>
      <c r="AV173" s="12" t="s">
        <v>86</v>
      </c>
      <c r="AW173" s="12" t="s">
        <v>30</v>
      </c>
      <c r="AX173" s="12" t="s">
        <v>81</v>
      </c>
      <c r="AY173" s="155" t="s">
        <v>132</v>
      </c>
    </row>
    <row r="174" spans="2:65" s="1" customFormat="1" ht="16.5" customHeight="1">
      <c r="B174" s="136"/>
      <c r="C174" s="137" t="s">
        <v>133</v>
      </c>
      <c r="D174" s="137" t="s">
        <v>135</v>
      </c>
      <c r="E174" s="138" t="s">
        <v>363</v>
      </c>
      <c r="F174" s="139" t="s">
        <v>364</v>
      </c>
      <c r="G174" s="140" t="s">
        <v>138</v>
      </c>
      <c r="H174" s="141">
        <v>608.80999999999995</v>
      </c>
      <c r="I174" s="142"/>
      <c r="J174" s="143">
        <f>ROUND(I174*H174,2)</f>
        <v>0</v>
      </c>
      <c r="K174" s="139" t="s">
        <v>139</v>
      </c>
      <c r="L174" s="32"/>
      <c r="M174" s="144" t="s">
        <v>1</v>
      </c>
      <c r="N174" s="145" t="s">
        <v>38</v>
      </c>
      <c r="P174" s="146">
        <f>O174*H174</f>
        <v>0</v>
      </c>
      <c r="Q174" s="146">
        <v>0</v>
      </c>
      <c r="R174" s="146">
        <f>Q174*H174</f>
        <v>0</v>
      </c>
      <c r="S174" s="146">
        <v>0</v>
      </c>
      <c r="T174" s="147">
        <f>S174*H174</f>
        <v>0</v>
      </c>
      <c r="AR174" s="148" t="s">
        <v>140</v>
      </c>
      <c r="AT174" s="148" t="s">
        <v>135</v>
      </c>
      <c r="AU174" s="148" t="s">
        <v>86</v>
      </c>
      <c r="AY174" s="17" t="s">
        <v>132</v>
      </c>
      <c r="BE174" s="149">
        <f>IF(N174="základní",J174,0)</f>
        <v>0</v>
      </c>
      <c r="BF174" s="149">
        <f>IF(N174="snížená",J174,0)</f>
        <v>0</v>
      </c>
      <c r="BG174" s="149">
        <f>IF(N174="zákl. přenesená",J174,0)</f>
        <v>0</v>
      </c>
      <c r="BH174" s="149">
        <f>IF(N174="sníž. přenesená",J174,0)</f>
        <v>0</v>
      </c>
      <c r="BI174" s="149">
        <f>IF(N174="nulová",J174,0)</f>
        <v>0</v>
      </c>
      <c r="BJ174" s="17" t="s">
        <v>81</v>
      </c>
      <c r="BK174" s="149">
        <f>ROUND(I174*H174,2)</f>
        <v>0</v>
      </c>
      <c r="BL174" s="17" t="s">
        <v>140</v>
      </c>
      <c r="BM174" s="148" t="s">
        <v>365</v>
      </c>
    </row>
    <row r="175" spans="2:65" s="1" customFormat="1" ht="19.2">
      <c r="B175" s="32"/>
      <c r="D175" s="150" t="s">
        <v>142</v>
      </c>
      <c r="F175" s="151" t="s">
        <v>366</v>
      </c>
      <c r="I175" s="152"/>
      <c r="L175" s="32"/>
      <c r="M175" s="153"/>
      <c r="T175" s="56"/>
      <c r="AT175" s="17" t="s">
        <v>142</v>
      </c>
      <c r="AU175" s="17" t="s">
        <v>86</v>
      </c>
    </row>
    <row r="176" spans="2:65" s="12" customFormat="1">
      <c r="B176" s="154"/>
      <c r="D176" s="150" t="s">
        <v>144</v>
      </c>
      <c r="E176" s="155" t="s">
        <v>1</v>
      </c>
      <c r="F176" s="156" t="s">
        <v>367</v>
      </c>
      <c r="H176" s="157">
        <v>245.5</v>
      </c>
      <c r="I176" s="158"/>
      <c r="L176" s="154"/>
      <c r="M176" s="159"/>
      <c r="T176" s="160"/>
      <c r="AT176" s="155" t="s">
        <v>144</v>
      </c>
      <c r="AU176" s="155" t="s">
        <v>86</v>
      </c>
      <c r="AV176" s="12" t="s">
        <v>86</v>
      </c>
      <c r="AW176" s="12" t="s">
        <v>30</v>
      </c>
      <c r="AX176" s="12" t="s">
        <v>73</v>
      </c>
      <c r="AY176" s="155" t="s">
        <v>132</v>
      </c>
    </row>
    <row r="177" spans="2:65" s="12" customFormat="1">
      <c r="B177" s="154"/>
      <c r="D177" s="150" t="s">
        <v>144</v>
      </c>
      <c r="E177" s="155" t="s">
        <v>1</v>
      </c>
      <c r="F177" s="156" t="s">
        <v>240</v>
      </c>
      <c r="H177" s="157">
        <v>363.31</v>
      </c>
      <c r="I177" s="158"/>
      <c r="L177" s="154"/>
      <c r="M177" s="159"/>
      <c r="T177" s="160"/>
      <c r="AT177" s="155" t="s">
        <v>144</v>
      </c>
      <c r="AU177" s="155" t="s">
        <v>86</v>
      </c>
      <c r="AV177" s="12" t="s">
        <v>86</v>
      </c>
      <c r="AW177" s="12" t="s">
        <v>30</v>
      </c>
      <c r="AX177" s="12" t="s">
        <v>73</v>
      </c>
      <c r="AY177" s="155" t="s">
        <v>132</v>
      </c>
    </row>
    <row r="178" spans="2:65" s="13" customFormat="1">
      <c r="B178" s="161"/>
      <c r="D178" s="150" t="s">
        <v>144</v>
      </c>
      <c r="E178" s="162" t="s">
        <v>1</v>
      </c>
      <c r="F178" s="163" t="s">
        <v>151</v>
      </c>
      <c r="H178" s="164">
        <v>608.80999999999995</v>
      </c>
      <c r="I178" s="165"/>
      <c r="L178" s="161"/>
      <c r="M178" s="166"/>
      <c r="T178" s="167"/>
      <c r="AT178" s="162" t="s">
        <v>144</v>
      </c>
      <c r="AU178" s="162" t="s">
        <v>86</v>
      </c>
      <c r="AV178" s="13" t="s">
        <v>140</v>
      </c>
      <c r="AW178" s="13" t="s">
        <v>30</v>
      </c>
      <c r="AX178" s="13" t="s">
        <v>81</v>
      </c>
      <c r="AY178" s="162" t="s">
        <v>132</v>
      </c>
    </row>
    <row r="179" spans="2:65" s="1" customFormat="1" ht="24.15" customHeight="1">
      <c r="B179" s="136"/>
      <c r="C179" s="137" t="s">
        <v>191</v>
      </c>
      <c r="D179" s="137" t="s">
        <v>135</v>
      </c>
      <c r="E179" s="138" t="s">
        <v>368</v>
      </c>
      <c r="F179" s="139" t="s">
        <v>369</v>
      </c>
      <c r="G179" s="140" t="s">
        <v>138</v>
      </c>
      <c r="H179" s="141">
        <v>109.9</v>
      </c>
      <c r="I179" s="142"/>
      <c r="J179" s="143">
        <f>ROUND(I179*H179,2)</f>
        <v>0</v>
      </c>
      <c r="K179" s="139" t="s">
        <v>139</v>
      </c>
      <c r="L179" s="32"/>
      <c r="M179" s="144" t="s">
        <v>1</v>
      </c>
      <c r="N179" s="145" t="s">
        <v>38</v>
      </c>
      <c r="P179" s="146">
        <f>O179*H179</f>
        <v>0</v>
      </c>
      <c r="Q179" s="146">
        <v>0</v>
      </c>
      <c r="R179" s="146">
        <f>Q179*H179</f>
        <v>0</v>
      </c>
      <c r="S179" s="146">
        <v>0</v>
      </c>
      <c r="T179" s="147">
        <f>S179*H179</f>
        <v>0</v>
      </c>
      <c r="AR179" s="148" t="s">
        <v>140</v>
      </c>
      <c r="AT179" s="148" t="s">
        <v>135</v>
      </c>
      <c r="AU179" s="148" t="s">
        <v>86</v>
      </c>
      <c r="AY179" s="17" t="s">
        <v>132</v>
      </c>
      <c r="BE179" s="149">
        <f>IF(N179="základní",J179,0)</f>
        <v>0</v>
      </c>
      <c r="BF179" s="149">
        <f>IF(N179="snížená",J179,0)</f>
        <v>0</v>
      </c>
      <c r="BG179" s="149">
        <f>IF(N179="zákl. přenesená",J179,0)</f>
        <v>0</v>
      </c>
      <c r="BH179" s="149">
        <f>IF(N179="sníž. přenesená",J179,0)</f>
        <v>0</v>
      </c>
      <c r="BI179" s="149">
        <f>IF(N179="nulová",J179,0)</f>
        <v>0</v>
      </c>
      <c r="BJ179" s="17" t="s">
        <v>81</v>
      </c>
      <c r="BK179" s="149">
        <f>ROUND(I179*H179,2)</f>
        <v>0</v>
      </c>
      <c r="BL179" s="17" t="s">
        <v>140</v>
      </c>
      <c r="BM179" s="148" t="s">
        <v>370</v>
      </c>
    </row>
    <row r="180" spans="2:65" s="1" customFormat="1" ht="28.8">
      <c r="B180" s="32"/>
      <c r="D180" s="150" t="s">
        <v>142</v>
      </c>
      <c r="F180" s="151" t="s">
        <v>371</v>
      </c>
      <c r="I180" s="152"/>
      <c r="L180" s="32"/>
      <c r="M180" s="153"/>
      <c r="T180" s="56"/>
      <c r="AT180" s="17" t="s">
        <v>142</v>
      </c>
      <c r="AU180" s="17" t="s">
        <v>86</v>
      </c>
    </row>
    <row r="181" spans="2:65" s="12" customFormat="1">
      <c r="B181" s="154"/>
      <c r="D181" s="150" t="s">
        <v>144</v>
      </c>
      <c r="E181" s="155" t="s">
        <v>1</v>
      </c>
      <c r="F181" s="156" t="s">
        <v>372</v>
      </c>
      <c r="H181" s="157">
        <v>35.5</v>
      </c>
      <c r="I181" s="158"/>
      <c r="L181" s="154"/>
      <c r="M181" s="159"/>
      <c r="T181" s="160"/>
      <c r="AT181" s="155" t="s">
        <v>144</v>
      </c>
      <c r="AU181" s="155" t="s">
        <v>86</v>
      </c>
      <c r="AV181" s="12" t="s">
        <v>86</v>
      </c>
      <c r="AW181" s="12" t="s">
        <v>30</v>
      </c>
      <c r="AX181" s="12" t="s">
        <v>73</v>
      </c>
      <c r="AY181" s="155" t="s">
        <v>132</v>
      </c>
    </row>
    <row r="182" spans="2:65" s="12" customFormat="1">
      <c r="B182" s="154"/>
      <c r="D182" s="150" t="s">
        <v>144</v>
      </c>
      <c r="E182" s="155" t="s">
        <v>1</v>
      </c>
      <c r="F182" s="156" t="s">
        <v>373</v>
      </c>
      <c r="H182" s="157">
        <v>2.4</v>
      </c>
      <c r="I182" s="158"/>
      <c r="L182" s="154"/>
      <c r="M182" s="159"/>
      <c r="T182" s="160"/>
      <c r="AT182" s="155" t="s">
        <v>144</v>
      </c>
      <c r="AU182" s="155" t="s">
        <v>86</v>
      </c>
      <c r="AV182" s="12" t="s">
        <v>86</v>
      </c>
      <c r="AW182" s="12" t="s">
        <v>30</v>
      </c>
      <c r="AX182" s="12" t="s">
        <v>73</v>
      </c>
      <c r="AY182" s="155" t="s">
        <v>132</v>
      </c>
    </row>
    <row r="183" spans="2:65" s="12" customFormat="1">
      <c r="B183" s="154"/>
      <c r="D183" s="150" t="s">
        <v>144</v>
      </c>
      <c r="E183" s="155" t="s">
        <v>1</v>
      </c>
      <c r="F183" s="156" t="s">
        <v>374</v>
      </c>
      <c r="H183" s="157">
        <v>72</v>
      </c>
      <c r="I183" s="158"/>
      <c r="L183" s="154"/>
      <c r="M183" s="159"/>
      <c r="T183" s="160"/>
      <c r="AT183" s="155" t="s">
        <v>144</v>
      </c>
      <c r="AU183" s="155" t="s">
        <v>86</v>
      </c>
      <c r="AV183" s="12" t="s">
        <v>86</v>
      </c>
      <c r="AW183" s="12" t="s">
        <v>30</v>
      </c>
      <c r="AX183" s="12" t="s">
        <v>73</v>
      </c>
      <c r="AY183" s="155" t="s">
        <v>132</v>
      </c>
    </row>
    <row r="184" spans="2:65" s="13" customFormat="1">
      <c r="B184" s="161"/>
      <c r="D184" s="150" t="s">
        <v>144</v>
      </c>
      <c r="E184" s="162" t="s">
        <v>256</v>
      </c>
      <c r="F184" s="163" t="s">
        <v>151</v>
      </c>
      <c r="H184" s="164">
        <v>109.9</v>
      </c>
      <c r="I184" s="165"/>
      <c r="L184" s="161"/>
      <c r="M184" s="166"/>
      <c r="T184" s="167"/>
      <c r="AT184" s="162" t="s">
        <v>144</v>
      </c>
      <c r="AU184" s="162" t="s">
        <v>86</v>
      </c>
      <c r="AV184" s="13" t="s">
        <v>140</v>
      </c>
      <c r="AW184" s="13" t="s">
        <v>30</v>
      </c>
      <c r="AX184" s="13" t="s">
        <v>81</v>
      </c>
      <c r="AY184" s="162" t="s">
        <v>132</v>
      </c>
    </row>
    <row r="185" spans="2:65" s="1" customFormat="1" ht="33" customHeight="1">
      <c r="B185" s="136"/>
      <c r="C185" s="137" t="s">
        <v>375</v>
      </c>
      <c r="D185" s="137" t="s">
        <v>135</v>
      </c>
      <c r="E185" s="138" t="s">
        <v>376</v>
      </c>
      <c r="F185" s="139" t="s">
        <v>377</v>
      </c>
      <c r="G185" s="140" t="s">
        <v>166</v>
      </c>
      <c r="H185" s="141">
        <v>452</v>
      </c>
      <c r="I185" s="142"/>
      <c r="J185" s="143">
        <f>ROUND(I185*H185,2)</f>
        <v>0</v>
      </c>
      <c r="K185" s="139" t="s">
        <v>139</v>
      </c>
      <c r="L185" s="32"/>
      <c r="M185" s="144" t="s">
        <v>1</v>
      </c>
      <c r="N185" s="145" t="s">
        <v>38</v>
      </c>
      <c r="P185" s="146">
        <f>O185*H185</f>
        <v>0</v>
      </c>
      <c r="Q185" s="146">
        <v>0</v>
      </c>
      <c r="R185" s="146">
        <f>Q185*H185</f>
        <v>0</v>
      </c>
      <c r="S185" s="146">
        <v>0</v>
      </c>
      <c r="T185" s="147">
        <f>S185*H185</f>
        <v>0</v>
      </c>
      <c r="AR185" s="148" t="s">
        <v>140</v>
      </c>
      <c r="AT185" s="148" t="s">
        <v>135</v>
      </c>
      <c r="AU185" s="148" t="s">
        <v>86</v>
      </c>
      <c r="AY185" s="17" t="s">
        <v>132</v>
      </c>
      <c r="BE185" s="149">
        <f>IF(N185="základní",J185,0)</f>
        <v>0</v>
      </c>
      <c r="BF185" s="149">
        <f>IF(N185="snížená",J185,0)</f>
        <v>0</v>
      </c>
      <c r="BG185" s="149">
        <f>IF(N185="zákl. přenesená",J185,0)</f>
        <v>0</v>
      </c>
      <c r="BH185" s="149">
        <f>IF(N185="sníž. přenesená",J185,0)</f>
        <v>0</v>
      </c>
      <c r="BI185" s="149">
        <f>IF(N185="nulová",J185,0)</f>
        <v>0</v>
      </c>
      <c r="BJ185" s="17" t="s">
        <v>81</v>
      </c>
      <c r="BK185" s="149">
        <f>ROUND(I185*H185,2)</f>
        <v>0</v>
      </c>
      <c r="BL185" s="17" t="s">
        <v>140</v>
      </c>
      <c r="BM185" s="148" t="s">
        <v>378</v>
      </c>
    </row>
    <row r="186" spans="2:65" s="1" customFormat="1" ht="28.8">
      <c r="B186" s="32"/>
      <c r="D186" s="150" t="s">
        <v>142</v>
      </c>
      <c r="F186" s="151" t="s">
        <v>379</v>
      </c>
      <c r="I186" s="152"/>
      <c r="L186" s="32"/>
      <c r="M186" s="153"/>
      <c r="T186" s="56"/>
      <c r="AT186" s="17" t="s">
        <v>142</v>
      </c>
      <c r="AU186" s="17" t="s">
        <v>86</v>
      </c>
    </row>
    <row r="187" spans="2:65" s="12" customFormat="1">
      <c r="B187" s="154"/>
      <c r="D187" s="150" t="s">
        <v>144</v>
      </c>
      <c r="E187" s="155" t="s">
        <v>1</v>
      </c>
      <c r="F187" s="156" t="s">
        <v>380</v>
      </c>
      <c r="H187" s="157">
        <v>452</v>
      </c>
      <c r="I187" s="158"/>
      <c r="L187" s="154"/>
      <c r="M187" s="159"/>
      <c r="T187" s="160"/>
      <c r="AT187" s="155" t="s">
        <v>144</v>
      </c>
      <c r="AU187" s="155" t="s">
        <v>86</v>
      </c>
      <c r="AV187" s="12" t="s">
        <v>86</v>
      </c>
      <c r="AW187" s="12" t="s">
        <v>30</v>
      </c>
      <c r="AX187" s="12" t="s">
        <v>73</v>
      </c>
      <c r="AY187" s="155" t="s">
        <v>132</v>
      </c>
    </row>
    <row r="188" spans="2:65" s="13" customFormat="1">
      <c r="B188" s="161"/>
      <c r="D188" s="150" t="s">
        <v>144</v>
      </c>
      <c r="E188" s="162" t="s">
        <v>1</v>
      </c>
      <c r="F188" s="163" t="s">
        <v>151</v>
      </c>
      <c r="H188" s="164">
        <v>452</v>
      </c>
      <c r="I188" s="165"/>
      <c r="L188" s="161"/>
      <c r="M188" s="166"/>
      <c r="T188" s="167"/>
      <c r="AT188" s="162" t="s">
        <v>144</v>
      </c>
      <c r="AU188" s="162" t="s">
        <v>86</v>
      </c>
      <c r="AV188" s="13" t="s">
        <v>140</v>
      </c>
      <c r="AW188" s="13" t="s">
        <v>30</v>
      </c>
      <c r="AX188" s="13" t="s">
        <v>81</v>
      </c>
      <c r="AY188" s="162" t="s">
        <v>132</v>
      </c>
    </row>
    <row r="189" spans="2:65" s="1" customFormat="1" ht="24.15" customHeight="1">
      <c r="B189" s="136"/>
      <c r="C189" s="137" t="s">
        <v>8</v>
      </c>
      <c r="D189" s="137" t="s">
        <v>135</v>
      </c>
      <c r="E189" s="138" t="s">
        <v>381</v>
      </c>
      <c r="F189" s="139" t="s">
        <v>382</v>
      </c>
      <c r="G189" s="140" t="s">
        <v>166</v>
      </c>
      <c r="H189" s="141">
        <v>429</v>
      </c>
      <c r="I189" s="142"/>
      <c r="J189" s="143">
        <f>ROUND(I189*H189,2)</f>
        <v>0</v>
      </c>
      <c r="K189" s="139" t="s">
        <v>139</v>
      </c>
      <c r="L189" s="32"/>
      <c r="M189" s="144" t="s">
        <v>1</v>
      </c>
      <c r="N189" s="145" t="s">
        <v>38</v>
      </c>
      <c r="P189" s="146">
        <f>O189*H189</f>
        <v>0</v>
      </c>
      <c r="Q189" s="146">
        <v>0</v>
      </c>
      <c r="R189" s="146">
        <f>Q189*H189</f>
        <v>0</v>
      </c>
      <c r="S189" s="146">
        <v>0</v>
      </c>
      <c r="T189" s="147">
        <f>S189*H189</f>
        <v>0</v>
      </c>
      <c r="AR189" s="148" t="s">
        <v>140</v>
      </c>
      <c r="AT189" s="148" t="s">
        <v>135</v>
      </c>
      <c r="AU189" s="148" t="s">
        <v>86</v>
      </c>
      <c r="AY189" s="17" t="s">
        <v>132</v>
      </c>
      <c r="BE189" s="149">
        <f>IF(N189="základní",J189,0)</f>
        <v>0</v>
      </c>
      <c r="BF189" s="149">
        <f>IF(N189="snížená",J189,0)</f>
        <v>0</v>
      </c>
      <c r="BG189" s="149">
        <f>IF(N189="zákl. přenesená",J189,0)</f>
        <v>0</v>
      </c>
      <c r="BH189" s="149">
        <f>IF(N189="sníž. přenesená",J189,0)</f>
        <v>0</v>
      </c>
      <c r="BI189" s="149">
        <f>IF(N189="nulová",J189,0)</f>
        <v>0</v>
      </c>
      <c r="BJ189" s="17" t="s">
        <v>81</v>
      </c>
      <c r="BK189" s="149">
        <f>ROUND(I189*H189,2)</f>
        <v>0</v>
      </c>
      <c r="BL189" s="17" t="s">
        <v>140</v>
      </c>
      <c r="BM189" s="148" t="s">
        <v>383</v>
      </c>
    </row>
    <row r="190" spans="2:65" s="1" customFormat="1" ht="19.2">
      <c r="B190" s="32"/>
      <c r="D190" s="150" t="s">
        <v>142</v>
      </c>
      <c r="F190" s="151" t="s">
        <v>384</v>
      </c>
      <c r="I190" s="152"/>
      <c r="L190" s="32"/>
      <c r="M190" s="153"/>
      <c r="T190" s="56"/>
      <c r="AT190" s="17" t="s">
        <v>142</v>
      </c>
      <c r="AU190" s="17" t="s">
        <v>86</v>
      </c>
    </row>
    <row r="191" spans="2:65" s="12" customFormat="1">
      <c r="B191" s="154"/>
      <c r="D191" s="150" t="s">
        <v>144</v>
      </c>
      <c r="E191" s="155" t="s">
        <v>1</v>
      </c>
      <c r="F191" s="156" t="s">
        <v>385</v>
      </c>
      <c r="H191" s="157">
        <v>24</v>
      </c>
      <c r="I191" s="158"/>
      <c r="L191" s="154"/>
      <c r="M191" s="159"/>
      <c r="T191" s="160"/>
      <c r="AT191" s="155" t="s">
        <v>144</v>
      </c>
      <c r="AU191" s="155" t="s">
        <v>86</v>
      </c>
      <c r="AV191" s="12" t="s">
        <v>86</v>
      </c>
      <c r="AW191" s="12" t="s">
        <v>30</v>
      </c>
      <c r="AX191" s="12" t="s">
        <v>73</v>
      </c>
      <c r="AY191" s="155" t="s">
        <v>132</v>
      </c>
    </row>
    <row r="192" spans="2:65" s="12" customFormat="1">
      <c r="B192" s="154"/>
      <c r="D192" s="150" t="s">
        <v>144</v>
      </c>
      <c r="E192" s="155" t="s">
        <v>1</v>
      </c>
      <c r="F192" s="156" t="s">
        <v>386</v>
      </c>
      <c r="H192" s="157">
        <v>405</v>
      </c>
      <c r="I192" s="158"/>
      <c r="L192" s="154"/>
      <c r="M192" s="159"/>
      <c r="T192" s="160"/>
      <c r="AT192" s="155" t="s">
        <v>144</v>
      </c>
      <c r="AU192" s="155" t="s">
        <v>86</v>
      </c>
      <c r="AV192" s="12" t="s">
        <v>86</v>
      </c>
      <c r="AW192" s="12" t="s">
        <v>30</v>
      </c>
      <c r="AX192" s="12" t="s">
        <v>73</v>
      </c>
      <c r="AY192" s="155" t="s">
        <v>132</v>
      </c>
    </row>
    <row r="193" spans="2:65" s="13" customFormat="1">
      <c r="B193" s="161"/>
      <c r="D193" s="150" t="s">
        <v>144</v>
      </c>
      <c r="E193" s="162" t="s">
        <v>1</v>
      </c>
      <c r="F193" s="163" t="s">
        <v>151</v>
      </c>
      <c r="H193" s="164">
        <v>429</v>
      </c>
      <c r="I193" s="165"/>
      <c r="L193" s="161"/>
      <c r="M193" s="166"/>
      <c r="T193" s="167"/>
      <c r="AT193" s="162" t="s">
        <v>144</v>
      </c>
      <c r="AU193" s="162" t="s">
        <v>86</v>
      </c>
      <c r="AV193" s="13" t="s">
        <v>140</v>
      </c>
      <c r="AW193" s="13" t="s">
        <v>30</v>
      </c>
      <c r="AX193" s="13" t="s">
        <v>81</v>
      </c>
      <c r="AY193" s="162" t="s">
        <v>132</v>
      </c>
    </row>
    <row r="194" spans="2:65" s="11" customFormat="1" ht="22.95" customHeight="1">
      <c r="B194" s="124"/>
      <c r="D194" s="125" t="s">
        <v>72</v>
      </c>
      <c r="E194" s="134" t="s">
        <v>86</v>
      </c>
      <c r="F194" s="134" t="s">
        <v>387</v>
      </c>
      <c r="I194" s="127"/>
      <c r="J194" s="135">
        <f>BK194</f>
        <v>0</v>
      </c>
      <c r="L194" s="124"/>
      <c r="M194" s="129"/>
      <c r="P194" s="130">
        <f>SUM(P195:P261)</f>
        <v>0</v>
      </c>
      <c r="R194" s="130">
        <f>SUM(R195:R261)</f>
        <v>593.38278083</v>
      </c>
      <c r="T194" s="131">
        <f>SUM(T195:T261)</f>
        <v>0</v>
      </c>
      <c r="AR194" s="125" t="s">
        <v>81</v>
      </c>
      <c r="AT194" s="132" t="s">
        <v>72</v>
      </c>
      <c r="AU194" s="132" t="s">
        <v>81</v>
      </c>
      <c r="AY194" s="125" t="s">
        <v>132</v>
      </c>
      <c r="BK194" s="133">
        <f>SUM(BK195:BK261)</f>
        <v>0</v>
      </c>
    </row>
    <row r="195" spans="2:65" s="1" customFormat="1" ht="37.950000000000003" customHeight="1">
      <c r="B195" s="136"/>
      <c r="C195" s="137" t="s">
        <v>168</v>
      </c>
      <c r="D195" s="137" t="s">
        <v>135</v>
      </c>
      <c r="E195" s="138" t="s">
        <v>388</v>
      </c>
      <c r="F195" s="139" t="s">
        <v>389</v>
      </c>
      <c r="G195" s="140" t="s">
        <v>390</v>
      </c>
      <c r="H195" s="141">
        <v>107</v>
      </c>
      <c r="I195" s="142"/>
      <c r="J195" s="143">
        <f>ROUND(I195*H195,2)</f>
        <v>0</v>
      </c>
      <c r="K195" s="139" t="s">
        <v>139</v>
      </c>
      <c r="L195" s="32"/>
      <c r="M195" s="144" t="s">
        <v>1</v>
      </c>
      <c r="N195" s="145" t="s">
        <v>38</v>
      </c>
      <c r="P195" s="146">
        <f>O195*H195</f>
        <v>0</v>
      </c>
      <c r="Q195" s="146">
        <v>3.4000000000000002E-4</v>
      </c>
      <c r="R195" s="146">
        <f>Q195*H195</f>
        <v>3.6380000000000003E-2</v>
      </c>
      <c r="S195" s="146">
        <v>0</v>
      </c>
      <c r="T195" s="147">
        <f>S195*H195</f>
        <v>0</v>
      </c>
      <c r="AR195" s="148" t="s">
        <v>140</v>
      </c>
      <c r="AT195" s="148" t="s">
        <v>135</v>
      </c>
      <c r="AU195" s="148" t="s">
        <v>86</v>
      </c>
      <c r="AY195" s="17" t="s">
        <v>132</v>
      </c>
      <c r="BE195" s="149">
        <f>IF(N195="základní",J195,0)</f>
        <v>0</v>
      </c>
      <c r="BF195" s="149">
        <f>IF(N195="snížená",J195,0)</f>
        <v>0</v>
      </c>
      <c r="BG195" s="149">
        <f>IF(N195="zákl. přenesená",J195,0)</f>
        <v>0</v>
      </c>
      <c r="BH195" s="149">
        <f>IF(N195="sníž. přenesená",J195,0)</f>
        <v>0</v>
      </c>
      <c r="BI195" s="149">
        <f>IF(N195="nulová",J195,0)</f>
        <v>0</v>
      </c>
      <c r="BJ195" s="17" t="s">
        <v>81</v>
      </c>
      <c r="BK195" s="149">
        <f>ROUND(I195*H195,2)</f>
        <v>0</v>
      </c>
      <c r="BL195" s="17" t="s">
        <v>140</v>
      </c>
      <c r="BM195" s="148" t="s">
        <v>391</v>
      </c>
    </row>
    <row r="196" spans="2:65" s="1" customFormat="1" ht="28.8">
      <c r="B196" s="32"/>
      <c r="D196" s="150" t="s">
        <v>142</v>
      </c>
      <c r="F196" s="151" t="s">
        <v>392</v>
      </c>
      <c r="I196" s="152"/>
      <c r="L196" s="32"/>
      <c r="M196" s="153"/>
      <c r="T196" s="56"/>
      <c r="AT196" s="17" t="s">
        <v>142</v>
      </c>
      <c r="AU196" s="17" t="s">
        <v>86</v>
      </c>
    </row>
    <row r="197" spans="2:65" s="12" customFormat="1">
      <c r="B197" s="154"/>
      <c r="D197" s="150" t="s">
        <v>144</v>
      </c>
      <c r="E197" s="155" t="s">
        <v>1</v>
      </c>
      <c r="F197" s="156" t="s">
        <v>393</v>
      </c>
      <c r="H197" s="157">
        <v>107</v>
      </c>
      <c r="I197" s="158"/>
      <c r="L197" s="154"/>
      <c r="M197" s="159"/>
      <c r="T197" s="160"/>
      <c r="AT197" s="155" t="s">
        <v>144</v>
      </c>
      <c r="AU197" s="155" t="s">
        <v>86</v>
      </c>
      <c r="AV197" s="12" t="s">
        <v>86</v>
      </c>
      <c r="AW197" s="12" t="s">
        <v>30</v>
      </c>
      <c r="AX197" s="12" t="s">
        <v>73</v>
      </c>
      <c r="AY197" s="155" t="s">
        <v>132</v>
      </c>
    </row>
    <row r="198" spans="2:65" s="13" customFormat="1">
      <c r="B198" s="161"/>
      <c r="D198" s="150" t="s">
        <v>144</v>
      </c>
      <c r="E198" s="162" t="s">
        <v>1</v>
      </c>
      <c r="F198" s="163" t="s">
        <v>151</v>
      </c>
      <c r="H198" s="164">
        <v>107</v>
      </c>
      <c r="I198" s="165"/>
      <c r="L198" s="161"/>
      <c r="M198" s="166"/>
      <c r="T198" s="167"/>
      <c r="AT198" s="162" t="s">
        <v>144</v>
      </c>
      <c r="AU198" s="162" t="s">
        <v>86</v>
      </c>
      <c r="AV198" s="13" t="s">
        <v>140</v>
      </c>
      <c r="AW198" s="13" t="s">
        <v>30</v>
      </c>
      <c r="AX198" s="13" t="s">
        <v>81</v>
      </c>
      <c r="AY198" s="162" t="s">
        <v>132</v>
      </c>
    </row>
    <row r="199" spans="2:65" s="1" customFormat="1" ht="37.950000000000003" customHeight="1">
      <c r="B199" s="136"/>
      <c r="C199" s="137" t="s">
        <v>293</v>
      </c>
      <c r="D199" s="137" t="s">
        <v>135</v>
      </c>
      <c r="E199" s="138" t="s">
        <v>394</v>
      </c>
      <c r="F199" s="139" t="s">
        <v>395</v>
      </c>
      <c r="G199" s="140" t="s">
        <v>390</v>
      </c>
      <c r="H199" s="141">
        <v>17</v>
      </c>
      <c r="I199" s="142"/>
      <c r="J199" s="143">
        <f>ROUND(I199*H199,2)</f>
        <v>0</v>
      </c>
      <c r="K199" s="139" t="s">
        <v>139</v>
      </c>
      <c r="L199" s="32"/>
      <c r="M199" s="144" t="s">
        <v>1</v>
      </c>
      <c r="N199" s="145" t="s">
        <v>38</v>
      </c>
      <c r="P199" s="146">
        <f>O199*H199</f>
        <v>0</v>
      </c>
      <c r="Q199" s="146">
        <v>1.6299999999999999E-3</v>
      </c>
      <c r="R199" s="146">
        <f>Q199*H199</f>
        <v>2.7709999999999999E-2</v>
      </c>
      <c r="S199" s="146">
        <v>0</v>
      </c>
      <c r="T199" s="147">
        <f>S199*H199</f>
        <v>0</v>
      </c>
      <c r="AR199" s="148" t="s">
        <v>140</v>
      </c>
      <c r="AT199" s="148" t="s">
        <v>135</v>
      </c>
      <c r="AU199" s="148" t="s">
        <v>86</v>
      </c>
      <c r="AY199" s="17" t="s">
        <v>132</v>
      </c>
      <c r="BE199" s="149">
        <f>IF(N199="základní",J199,0)</f>
        <v>0</v>
      </c>
      <c r="BF199" s="149">
        <f>IF(N199="snížená",J199,0)</f>
        <v>0</v>
      </c>
      <c r="BG199" s="149">
        <f>IF(N199="zákl. přenesená",J199,0)</f>
        <v>0</v>
      </c>
      <c r="BH199" s="149">
        <f>IF(N199="sníž. přenesená",J199,0)</f>
        <v>0</v>
      </c>
      <c r="BI199" s="149">
        <f>IF(N199="nulová",J199,0)</f>
        <v>0</v>
      </c>
      <c r="BJ199" s="17" t="s">
        <v>81</v>
      </c>
      <c r="BK199" s="149">
        <f>ROUND(I199*H199,2)</f>
        <v>0</v>
      </c>
      <c r="BL199" s="17" t="s">
        <v>140</v>
      </c>
      <c r="BM199" s="148" t="s">
        <v>396</v>
      </c>
    </row>
    <row r="200" spans="2:65" s="1" customFormat="1" ht="19.2">
      <c r="B200" s="32"/>
      <c r="D200" s="150" t="s">
        <v>142</v>
      </c>
      <c r="F200" s="151" t="s">
        <v>397</v>
      </c>
      <c r="I200" s="152"/>
      <c r="L200" s="32"/>
      <c r="M200" s="153"/>
      <c r="T200" s="56"/>
      <c r="AT200" s="17" t="s">
        <v>142</v>
      </c>
      <c r="AU200" s="17" t="s">
        <v>86</v>
      </c>
    </row>
    <row r="201" spans="2:65" s="12" customFormat="1">
      <c r="B201" s="154"/>
      <c r="D201" s="150" t="s">
        <v>144</v>
      </c>
      <c r="E201" s="155" t="s">
        <v>1</v>
      </c>
      <c r="F201" s="156" t="s">
        <v>398</v>
      </c>
      <c r="H201" s="157">
        <v>17</v>
      </c>
      <c r="I201" s="158"/>
      <c r="L201" s="154"/>
      <c r="M201" s="159"/>
      <c r="T201" s="160"/>
      <c r="AT201" s="155" t="s">
        <v>144</v>
      </c>
      <c r="AU201" s="155" t="s">
        <v>86</v>
      </c>
      <c r="AV201" s="12" t="s">
        <v>86</v>
      </c>
      <c r="AW201" s="12" t="s">
        <v>30</v>
      </c>
      <c r="AX201" s="12" t="s">
        <v>73</v>
      </c>
      <c r="AY201" s="155" t="s">
        <v>132</v>
      </c>
    </row>
    <row r="202" spans="2:65" s="13" customFormat="1">
      <c r="B202" s="161"/>
      <c r="D202" s="150" t="s">
        <v>144</v>
      </c>
      <c r="E202" s="162" t="s">
        <v>1</v>
      </c>
      <c r="F202" s="163" t="s">
        <v>151</v>
      </c>
      <c r="H202" s="164">
        <v>17</v>
      </c>
      <c r="I202" s="165"/>
      <c r="L202" s="161"/>
      <c r="M202" s="166"/>
      <c r="T202" s="167"/>
      <c r="AT202" s="162" t="s">
        <v>144</v>
      </c>
      <c r="AU202" s="162" t="s">
        <v>86</v>
      </c>
      <c r="AV202" s="13" t="s">
        <v>140</v>
      </c>
      <c r="AW202" s="13" t="s">
        <v>30</v>
      </c>
      <c r="AX202" s="13" t="s">
        <v>81</v>
      </c>
      <c r="AY202" s="162" t="s">
        <v>132</v>
      </c>
    </row>
    <row r="203" spans="2:65" s="1" customFormat="1" ht="24.15" customHeight="1">
      <c r="B203" s="136"/>
      <c r="C203" s="137" t="s">
        <v>399</v>
      </c>
      <c r="D203" s="137" t="s">
        <v>135</v>
      </c>
      <c r="E203" s="138" t="s">
        <v>400</v>
      </c>
      <c r="F203" s="139" t="s">
        <v>401</v>
      </c>
      <c r="G203" s="140" t="s">
        <v>390</v>
      </c>
      <c r="H203" s="141">
        <v>16</v>
      </c>
      <c r="I203" s="142"/>
      <c r="J203" s="143">
        <f>ROUND(I203*H203,2)</f>
        <v>0</v>
      </c>
      <c r="K203" s="139" t="s">
        <v>139</v>
      </c>
      <c r="L203" s="32"/>
      <c r="M203" s="144" t="s">
        <v>1</v>
      </c>
      <c r="N203" s="145" t="s">
        <v>38</v>
      </c>
      <c r="P203" s="146">
        <f>O203*H203</f>
        <v>0</v>
      </c>
      <c r="Q203" s="146">
        <v>2.1900000000000001E-3</v>
      </c>
      <c r="R203" s="146">
        <f>Q203*H203</f>
        <v>3.5040000000000002E-2</v>
      </c>
      <c r="S203" s="146">
        <v>0</v>
      </c>
      <c r="T203" s="147">
        <f>S203*H203</f>
        <v>0</v>
      </c>
      <c r="AR203" s="148" t="s">
        <v>140</v>
      </c>
      <c r="AT203" s="148" t="s">
        <v>135</v>
      </c>
      <c r="AU203" s="148" t="s">
        <v>86</v>
      </c>
      <c r="AY203" s="17" t="s">
        <v>132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7" t="s">
        <v>81</v>
      </c>
      <c r="BK203" s="149">
        <f>ROUND(I203*H203,2)</f>
        <v>0</v>
      </c>
      <c r="BL203" s="17" t="s">
        <v>140</v>
      </c>
      <c r="BM203" s="148" t="s">
        <v>402</v>
      </c>
    </row>
    <row r="204" spans="2:65" s="1" customFormat="1" ht="19.2">
      <c r="B204" s="32"/>
      <c r="D204" s="150" t="s">
        <v>142</v>
      </c>
      <c r="F204" s="151" t="s">
        <v>403</v>
      </c>
      <c r="I204" s="152"/>
      <c r="L204" s="32"/>
      <c r="M204" s="153"/>
      <c r="T204" s="56"/>
      <c r="AT204" s="17" t="s">
        <v>142</v>
      </c>
      <c r="AU204" s="17" t="s">
        <v>86</v>
      </c>
    </row>
    <row r="205" spans="2:65" s="12" customFormat="1">
      <c r="B205" s="154"/>
      <c r="D205" s="150" t="s">
        <v>144</v>
      </c>
      <c r="E205" s="155" t="s">
        <v>1</v>
      </c>
      <c r="F205" s="156" t="s">
        <v>404</v>
      </c>
      <c r="H205" s="157">
        <v>16</v>
      </c>
      <c r="I205" s="158"/>
      <c r="L205" s="154"/>
      <c r="M205" s="159"/>
      <c r="T205" s="160"/>
      <c r="AT205" s="155" t="s">
        <v>144</v>
      </c>
      <c r="AU205" s="155" t="s">
        <v>86</v>
      </c>
      <c r="AV205" s="12" t="s">
        <v>86</v>
      </c>
      <c r="AW205" s="12" t="s">
        <v>30</v>
      </c>
      <c r="AX205" s="12" t="s">
        <v>81</v>
      </c>
      <c r="AY205" s="155" t="s">
        <v>132</v>
      </c>
    </row>
    <row r="206" spans="2:65" s="1" customFormat="1" ht="24.15" customHeight="1">
      <c r="B206" s="136"/>
      <c r="C206" s="137" t="s">
        <v>405</v>
      </c>
      <c r="D206" s="137" t="s">
        <v>135</v>
      </c>
      <c r="E206" s="138" t="s">
        <v>406</v>
      </c>
      <c r="F206" s="139" t="s">
        <v>407</v>
      </c>
      <c r="G206" s="140" t="s">
        <v>138</v>
      </c>
      <c r="H206" s="141">
        <v>35.5</v>
      </c>
      <c r="I206" s="142"/>
      <c r="J206" s="143">
        <f>ROUND(I206*H206,2)</f>
        <v>0</v>
      </c>
      <c r="K206" s="139" t="s">
        <v>139</v>
      </c>
      <c r="L206" s="32"/>
      <c r="M206" s="144" t="s">
        <v>1</v>
      </c>
      <c r="N206" s="145" t="s">
        <v>38</v>
      </c>
      <c r="P206" s="146">
        <f>O206*H206</f>
        <v>0</v>
      </c>
      <c r="Q206" s="146">
        <v>2.16</v>
      </c>
      <c r="R206" s="146">
        <f>Q206*H206</f>
        <v>76.680000000000007</v>
      </c>
      <c r="S206" s="146">
        <v>0</v>
      </c>
      <c r="T206" s="147">
        <f>S206*H206</f>
        <v>0</v>
      </c>
      <c r="AR206" s="148" t="s">
        <v>140</v>
      </c>
      <c r="AT206" s="148" t="s">
        <v>135</v>
      </c>
      <c r="AU206" s="148" t="s">
        <v>86</v>
      </c>
      <c r="AY206" s="17" t="s">
        <v>132</v>
      </c>
      <c r="BE206" s="149">
        <f>IF(N206="základní",J206,0)</f>
        <v>0</v>
      </c>
      <c r="BF206" s="149">
        <f>IF(N206="snížená",J206,0)</f>
        <v>0</v>
      </c>
      <c r="BG206" s="149">
        <f>IF(N206="zákl. přenesená",J206,0)</f>
        <v>0</v>
      </c>
      <c r="BH206" s="149">
        <f>IF(N206="sníž. přenesená",J206,0)</f>
        <v>0</v>
      </c>
      <c r="BI206" s="149">
        <f>IF(N206="nulová",J206,0)</f>
        <v>0</v>
      </c>
      <c r="BJ206" s="17" t="s">
        <v>81</v>
      </c>
      <c r="BK206" s="149">
        <f>ROUND(I206*H206,2)</f>
        <v>0</v>
      </c>
      <c r="BL206" s="17" t="s">
        <v>140</v>
      </c>
      <c r="BM206" s="148" t="s">
        <v>408</v>
      </c>
    </row>
    <row r="207" spans="2:65" s="1" customFormat="1" ht="19.2">
      <c r="B207" s="32"/>
      <c r="D207" s="150" t="s">
        <v>142</v>
      </c>
      <c r="F207" s="151" t="s">
        <v>409</v>
      </c>
      <c r="I207" s="152"/>
      <c r="L207" s="32"/>
      <c r="M207" s="153"/>
      <c r="T207" s="56"/>
      <c r="AT207" s="17" t="s">
        <v>142</v>
      </c>
      <c r="AU207" s="17" t="s">
        <v>86</v>
      </c>
    </row>
    <row r="208" spans="2:65" s="12" customFormat="1">
      <c r="B208" s="154"/>
      <c r="D208" s="150" t="s">
        <v>144</v>
      </c>
      <c r="E208" s="155" t="s">
        <v>1</v>
      </c>
      <c r="F208" s="156" t="s">
        <v>410</v>
      </c>
      <c r="H208" s="157">
        <v>35.5</v>
      </c>
      <c r="I208" s="158"/>
      <c r="L208" s="154"/>
      <c r="M208" s="159"/>
      <c r="T208" s="160"/>
      <c r="AT208" s="155" t="s">
        <v>144</v>
      </c>
      <c r="AU208" s="155" t="s">
        <v>86</v>
      </c>
      <c r="AV208" s="12" t="s">
        <v>86</v>
      </c>
      <c r="AW208" s="12" t="s">
        <v>30</v>
      </c>
      <c r="AX208" s="12" t="s">
        <v>73</v>
      </c>
      <c r="AY208" s="155" t="s">
        <v>132</v>
      </c>
    </row>
    <row r="209" spans="2:65" s="13" customFormat="1">
      <c r="B209" s="161"/>
      <c r="D209" s="150" t="s">
        <v>144</v>
      </c>
      <c r="E209" s="162" t="s">
        <v>1</v>
      </c>
      <c r="F209" s="163" t="s">
        <v>151</v>
      </c>
      <c r="H209" s="164">
        <v>35.5</v>
      </c>
      <c r="I209" s="165"/>
      <c r="L209" s="161"/>
      <c r="M209" s="166"/>
      <c r="T209" s="167"/>
      <c r="AT209" s="162" t="s">
        <v>144</v>
      </c>
      <c r="AU209" s="162" t="s">
        <v>86</v>
      </c>
      <c r="AV209" s="13" t="s">
        <v>140</v>
      </c>
      <c r="AW209" s="13" t="s">
        <v>30</v>
      </c>
      <c r="AX209" s="13" t="s">
        <v>81</v>
      </c>
      <c r="AY209" s="162" t="s">
        <v>132</v>
      </c>
    </row>
    <row r="210" spans="2:65" s="1" customFormat="1" ht="16.5" customHeight="1">
      <c r="B210" s="136"/>
      <c r="C210" s="137" t="s">
        <v>411</v>
      </c>
      <c r="D210" s="137" t="s">
        <v>135</v>
      </c>
      <c r="E210" s="138" t="s">
        <v>412</v>
      </c>
      <c r="F210" s="139" t="s">
        <v>413</v>
      </c>
      <c r="G210" s="140" t="s">
        <v>138</v>
      </c>
      <c r="H210" s="141">
        <v>17.739000000000001</v>
      </c>
      <c r="I210" s="142"/>
      <c r="J210" s="143">
        <f>ROUND(I210*H210,2)</f>
        <v>0</v>
      </c>
      <c r="K210" s="139" t="s">
        <v>139</v>
      </c>
      <c r="L210" s="32"/>
      <c r="M210" s="144" t="s">
        <v>1</v>
      </c>
      <c r="N210" s="145" t="s">
        <v>38</v>
      </c>
      <c r="P210" s="146">
        <f>O210*H210</f>
        <v>0</v>
      </c>
      <c r="Q210" s="146">
        <v>2.3010199999999998</v>
      </c>
      <c r="R210" s="146">
        <f>Q210*H210</f>
        <v>40.817793780000002</v>
      </c>
      <c r="S210" s="146">
        <v>0</v>
      </c>
      <c r="T210" s="147">
        <f>S210*H210</f>
        <v>0</v>
      </c>
      <c r="AR210" s="148" t="s">
        <v>140</v>
      </c>
      <c r="AT210" s="148" t="s">
        <v>135</v>
      </c>
      <c r="AU210" s="148" t="s">
        <v>86</v>
      </c>
      <c r="AY210" s="17" t="s">
        <v>132</v>
      </c>
      <c r="BE210" s="149">
        <f>IF(N210="základní",J210,0)</f>
        <v>0</v>
      </c>
      <c r="BF210" s="149">
        <f>IF(N210="snížená",J210,0)</f>
        <v>0</v>
      </c>
      <c r="BG210" s="149">
        <f>IF(N210="zákl. přenesená",J210,0)</f>
        <v>0</v>
      </c>
      <c r="BH210" s="149">
        <f>IF(N210="sníž. přenesená",J210,0)</f>
        <v>0</v>
      </c>
      <c r="BI210" s="149">
        <f>IF(N210="nulová",J210,0)</f>
        <v>0</v>
      </c>
      <c r="BJ210" s="17" t="s">
        <v>81</v>
      </c>
      <c r="BK210" s="149">
        <f>ROUND(I210*H210,2)</f>
        <v>0</v>
      </c>
      <c r="BL210" s="17" t="s">
        <v>140</v>
      </c>
      <c r="BM210" s="148" t="s">
        <v>414</v>
      </c>
    </row>
    <row r="211" spans="2:65" s="1" customFormat="1" ht="19.2">
      <c r="B211" s="32"/>
      <c r="D211" s="150" t="s">
        <v>142</v>
      </c>
      <c r="F211" s="151" t="s">
        <v>415</v>
      </c>
      <c r="I211" s="152"/>
      <c r="L211" s="32"/>
      <c r="M211" s="153"/>
      <c r="T211" s="56"/>
      <c r="AT211" s="17" t="s">
        <v>142</v>
      </c>
      <c r="AU211" s="17" t="s">
        <v>86</v>
      </c>
    </row>
    <row r="212" spans="2:65" s="14" customFormat="1">
      <c r="B212" s="173"/>
      <c r="D212" s="150" t="s">
        <v>144</v>
      </c>
      <c r="E212" s="174" t="s">
        <v>1</v>
      </c>
      <c r="F212" s="175" t="s">
        <v>416</v>
      </c>
      <c r="H212" s="174" t="s">
        <v>1</v>
      </c>
      <c r="I212" s="176"/>
      <c r="L212" s="173"/>
      <c r="M212" s="177"/>
      <c r="T212" s="178"/>
      <c r="AT212" s="174" t="s">
        <v>144</v>
      </c>
      <c r="AU212" s="174" t="s">
        <v>86</v>
      </c>
      <c r="AV212" s="14" t="s">
        <v>81</v>
      </c>
      <c r="AW212" s="14" t="s">
        <v>30</v>
      </c>
      <c r="AX212" s="14" t="s">
        <v>73</v>
      </c>
      <c r="AY212" s="174" t="s">
        <v>132</v>
      </c>
    </row>
    <row r="213" spans="2:65" s="12" customFormat="1">
      <c r="B213" s="154"/>
      <c r="D213" s="150" t="s">
        <v>144</v>
      </c>
      <c r="E213" s="155" t="s">
        <v>1</v>
      </c>
      <c r="F213" s="156" t="s">
        <v>417</v>
      </c>
      <c r="H213" s="157">
        <v>17.739000000000001</v>
      </c>
      <c r="I213" s="158"/>
      <c r="L213" s="154"/>
      <c r="M213" s="159"/>
      <c r="T213" s="160"/>
      <c r="AT213" s="155" t="s">
        <v>144</v>
      </c>
      <c r="AU213" s="155" t="s">
        <v>86</v>
      </c>
      <c r="AV213" s="12" t="s">
        <v>86</v>
      </c>
      <c r="AW213" s="12" t="s">
        <v>30</v>
      </c>
      <c r="AX213" s="12" t="s">
        <v>73</v>
      </c>
      <c r="AY213" s="155" t="s">
        <v>132</v>
      </c>
    </row>
    <row r="214" spans="2:65" s="13" customFormat="1">
      <c r="B214" s="161"/>
      <c r="D214" s="150" t="s">
        <v>144</v>
      </c>
      <c r="E214" s="162" t="s">
        <v>1</v>
      </c>
      <c r="F214" s="163" t="s">
        <v>151</v>
      </c>
      <c r="H214" s="164">
        <v>17.739000000000001</v>
      </c>
      <c r="I214" s="165"/>
      <c r="L214" s="161"/>
      <c r="M214" s="166"/>
      <c r="T214" s="167"/>
      <c r="AT214" s="162" t="s">
        <v>144</v>
      </c>
      <c r="AU214" s="162" t="s">
        <v>86</v>
      </c>
      <c r="AV214" s="13" t="s">
        <v>140</v>
      </c>
      <c r="AW214" s="13" t="s">
        <v>30</v>
      </c>
      <c r="AX214" s="13" t="s">
        <v>81</v>
      </c>
      <c r="AY214" s="162" t="s">
        <v>132</v>
      </c>
    </row>
    <row r="215" spans="2:65" s="1" customFormat="1" ht="24.15" customHeight="1">
      <c r="B215" s="136"/>
      <c r="C215" s="137" t="s">
        <v>286</v>
      </c>
      <c r="D215" s="137" t="s">
        <v>135</v>
      </c>
      <c r="E215" s="138" t="s">
        <v>418</v>
      </c>
      <c r="F215" s="139" t="s">
        <v>419</v>
      </c>
      <c r="G215" s="140" t="s">
        <v>138</v>
      </c>
      <c r="H215" s="141">
        <v>80.676000000000002</v>
      </c>
      <c r="I215" s="142"/>
      <c r="J215" s="143">
        <f>ROUND(I215*H215,2)</f>
        <v>0</v>
      </c>
      <c r="K215" s="139" t="s">
        <v>139</v>
      </c>
      <c r="L215" s="32"/>
      <c r="M215" s="144" t="s">
        <v>1</v>
      </c>
      <c r="N215" s="145" t="s">
        <v>38</v>
      </c>
      <c r="P215" s="146">
        <f>O215*H215</f>
        <v>0</v>
      </c>
      <c r="Q215" s="146">
        <v>2.5018699999999998</v>
      </c>
      <c r="R215" s="146">
        <f>Q215*H215</f>
        <v>201.84086411999999</v>
      </c>
      <c r="S215" s="146">
        <v>0</v>
      </c>
      <c r="T215" s="147">
        <f>S215*H215</f>
        <v>0</v>
      </c>
      <c r="AR215" s="148" t="s">
        <v>140</v>
      </c>
      <c r="AT215" s="148" t="s">
        <v>135</v>
      </c>
      <c r="AU215" s="148" t="s">
        <v>86</v>
      </c>
      <c r="AY215" s="17" t="s">
        <v>132</v>
      </c>
      <c r="BE215" s="149">
        <f>IF(N215="základní",J215,0)</f>
        <v>0</v>
      </c>
      <c r="BF215" s="149">
        <f>IF(N215="snížená",J215,0)</f>
        <v>0</v>
      </c>
      <c r="BG215" s="149">
        <f>IF(N215="zákl. přenesená",J215,0)</f>
        <v>0</v>
      </c>
      <c r="BH215" s="149">
        <f>IF(N215="sníž. přenesená",J215,0)</f>
        <v>0</v>
      </c>
      <c r="BI215" s="149">
        <f>IF(N215="nulová",J215,0)</f>
        <v>0</v>
      </c>
      <c r="BJ215" s="17" t="s">
        <v>81</v>
      </c>
      <c r="BK215" s="149">
        <f>ROUND(I215*H215,2)</f>
        <v>0</v>
      </c>
      <c r="BL215" s="17" t="s">
        <v>140</v>
      </c>
      <c r="BM215" s="148" t="s">
        <v>420</v>
      </c>
    </row>
    <row r="216" spans="2:65" s="1" customFormat="1" ht="19.2">
      <c r="B216" s="32"/>
      <c r="D216" s="150" t="s">
        <v>142</v>
      </c>
      <c r="F216" s="151" t="s">
        <v>421</v>
      </c>
      <c r="I216" s="152"/>
      <c r="L216" s="32"/>
      <c r="M216" s="153"/>
      <c r="T216" s="56"/>
      <c r="AT216" s="17" t="s">
        <v>142</v>
      </c>
      <c r="AU216" s="17" t="s">
        <v>86</v>
      </c>
    </row>
    <row r="217" spans="2:65" s="12" customFormat="1">
      <c r="B217" s="154"/>
      <c r="D217" s="150" t="s">
        <v>144</v>
      </c>
      <c r="E217" s="155" t="s">
        <v>1</v>
      </c>
      <c r="F217" s="156" t="s">
        <v>422</v>
      </c>
      <c r="H217" s="157">
        <v>80.676000000000002</v>
      </c>
      <c r="I217" s="158"/>
      <c r="L217" s="154"/>
      <c r="M217" s="159"/>
      <c r="T217" s="160"/>
      <c r="AT217" s="155" t="s">
        <v>144</v>
      </c>
      <c r="AU217" s="155" t="s">
        <v>86</v>
      </c>
      <c r="AV217" s="12" t="s">
        <v>86</v>
      </c>
      <c r="AW217" s="12" t="s">
        <v>30</v>
      </c>
      <c r="AX217" s="12" t="s">
        <v>73</v>
      </c>
      <c r="AY217" s="155" t="s">
        <v>132</v>
      </c>
    </row>
    <row r="218" spans="2:65" s="13" customFormat="1">
      <c r="B218" s="161"/>
      <c r="D218" s="150" t="s">
        <v>144</v>
      </c>
      <c r="E218" s="162" t="s">
        <v>423</v>
      </c>
      <c r="F218" s="163" t="s">
        <v>151</v>
      </c>
      <c r="H218" s="164">
        <v>80.676000000000002</v>
      </c>
      <c r="I218" s="165"/>
      <c r="L218" s="161"/>
      <c r="M218" s="166"/>
      <c r="T218" s="167"/>
      <c r="AT218" s="162" t="s">
        <v>144</v>
      </c>
      <c r="AU218" s="162" t="s">
        <v>86</v>
      </c>
      <c r="AV218" s="13" t="s">
        <v>140</v>
      </c>
      <c r="AW218" s="13" t="s">
        <v>30</v>
      </c>
      <c r="AX218" s="13" t="s">
        <v>81</v>
      </c>
      <c r="AY218" s="162" t="s">
        <v>132</v>
      </c>
    </row>
    <row r="219" spans="2:65" s="1" customFormat="1" ht="16.5" customHeight="1">
      <c r="B219" s="136"/>
      <c r="C219" s="137" t="s">
        <v>197</v>
      </c>
      <c r="D219" s="137" t="s">
        <v>135</v>
      </c>
      <c r="E219" s="138" t="s">
        <v>424</v>
      </c>
      <c r="F219" s="139" t="s">
        <v>425</v>
      </c>
      <c r="G219" s="140" t="s">
        <v>166</v>
      </c>
      <c r="H219" s="141">
        <v>19</v>
      </c>
      <c r="I219" s="142"/>
      <c r="J219" s="143">
        <f>ROUND(I219*H219,2)</f>
        <v>0</v>
      </c>
      <c r="K219" s="139" t="s">
        <v>139</v>
      </c>
      <c r="L219" s="32"/>
      <c r="M219" s="144" t="s">
        <v>1</v>
      </c>
      <c r="N219" s="145" t="s">
        <v>38</v>
      </c>
      <c r="P219" s="146">
        <f>O219*H219</f>
        <v>0</v>
      </c>
      <c r="Q219" s="146">
        <v>2.9399999999999999E-3</v>
      </c>
      <c r="R219" s="146">
        <f>Q219*H219</f>
        <v>5.586E-2</v>
      </c>
      <c r="S219" s="146">
        <v>0</v>
      </c>
      <c r="T219" s="147">
        <f>S219*H219</f>
        <v>0</v>
      </c>
      <c r="AR219" s="148" t="s">
        <v>140</v>
      </c>
      <c r="AT219" s="148" t="s">
        <v>135</v>
      </c>
      <c r="AU219" s="148" t="s">
        <v>86</v>
      </c>
      <c r="AY219" s="17" t="s">
        <v>132</v>
      </c>
      <c r="BE219" s="149">
        <f>IF(N219="základní",J219,0)</f>
        <v>0</v>
      </c>
      <c r="BF219" s="149">
        <f>IF(N219="snížená",J219,0)</f>
        <v>0</v>
      </c>
      <c r="BG219" s="149">
        <f>IF(N219="zákl. přenesená",J219,0)</f>
        <v>0</v>
      </c>
      <c r="BH219" s="149">
        <f>IF(N219="sníž. přenesená",J219,0)</f>
        <v>0</v>
      </c>
      <c r="BI219" s="149">
        <f>IF(N219="nulová",J219,0)</f>
        <v>0</v>
      </c>
      <c r="BJ219" s="17" t="s">
        <v>81</v>
      </c>
      <c r="BK219" s="149">
        <f>ROUND(I219*H219,2)</f>
        <v>0</v>
      </c>
      <c r="BL219" s="17" t="s">
        <v>140</v>
      </c>
      <c r="BM219" s="148" t="s">
        <v>426</v>
      </c>
    </row>
    <row r="220" spans="2:65" s="1" customFormat="1">
      <c r="B220" s="32"/>
      <c r="D220" s="150" t="s">
        <v>142</v>
      </c>
      <c r="F220" s="151" t="s">
        <v>427</v>
      </c>
      <c r="I220" s="152"/>
      <c r="L220" s="32"/>
      <c r="M220" s="153"/>
      <c r="T220" s="56"/>
      <c r="AT220" s="17" t="s">
        <v>142</v>
      </c>
      <c r="AU220" s="17" t="s">
        <v>86</v>
      </c>
    </row>
    <row r="221" spans="2:65" s="12" customFormat="1">
      <c r="B221" s="154"/>
      <c r="D221" s="150" t="s">
        <v>144</v>
      </c>
      <c r="E221" s="155" t="s">
        <v>1</v>
      </c>
      <c r="F221" s="156" t="s">
        <v>428</v>
      </c>
      <c r="H221" s="157">
        <v>19</v>
      </c>
      <c r="I221" s="158"/>
      <c r="L221" s="154"/>
      <c r="M221" s="159"/>
      <c r="T221" s="160"/>
      <c r="AT221" s="155" t="s">
        <v>144</v>
      </c>
      <c r="AU221" s="155" t="s">
        <v>86</v>
      </c>
      <c r="AV221" s="12" t="s">
        <v>86</v>
      </c>
      <c r="AW221" s="12" t="s">
        <v>30</v>
      </c>
      <c r="AX221" s="12" t="s">
        <v>73</v>
      </c>
      <c r="AY221" s="155" t="s">
        <v>132</v>
      </c>
    </row>
    <row r="222" spans="2:65" s="13" customFormat="1">
      <c r="B222" s="161"/>
      <c r="D222" s="150" t="s">
        <v>144</v>
      </c>
      <c r="E222" s="162" t="s">
        <v>196</v>
      </c>
      <c r="F222" s="163" t="s">
        <v>151</v>
      </c>
      <c r="H222" s="164">
        <v>19</v>
      </c>
      <c r="I222" s="165"/>
      <c r="L222" s="161"/>
      <c r="M222" s="166"/>
      <c r="T222" s="167"/>
      <c r="AT222" s="162" t="s">
        <v>144</v>
      </c>
      <c r="AU222" s="162" t="s">
        <v>86</v>
      </c>
      <c r="AV222" s="13" t="s">
        <v>140</v>
      </c>
      <c r="AW222" s="13" t="s">
        <v>30</v>
      </c>
      <c r="AX222" s="13" t="s">
        <v>81</v>
      </c>
      <c r="AY222" s="162" t="s">
        <v>132</v>
      </c>
    </row>
    <row r="223" spans="2:65" s="1" customFormat="1" ht="16.5" customHeight="1">
      <c r="B223" s="136"/>
      <c r="C223" s="137" t="s">
        <v>429</v>
      </c>
      <c r="D223" s="137" t="s">
        <v>135</v>
      </c>
      <c r="E223" s="138" t="s">
        <v>430</v>
      </c>
      <c r="F223" s="139" t="s">
        <v>431</v>
      </c>
      <c r="G223" s="140" t="s">
        <v>166</v>
      </c>
      <c r="H223" s="141">
        <v>19</v>
      </c>
      <c r="I223" s="142"/>
      <c r="J223" s="143">
        <f>ROUND(I223*H223,2)</f>
        <v>0</v>
      </c>
      <c r="K223" s="139" t="s">
        <v>139</v>
      </c>
      <c r="L223" s="32"/>
      <c r="M223" s="144" t="s">
        <v>1</v>
      </c>
      <c r="N223" s="145" t="s">
        <v>38</v>
      </c>
      <c r="P223" s="146">
        <f>O223*H223</f>
        <v>0</v>
      </c>
      <c r="Q223" s="146">
        <v>0</v>
      </c>
      <c r="R223" s="146">
        <f>Q223*H223</f>
        <v>0</v>
      </c>
      <c r="S223" s="146">
        <v>0</v>
      </c>
      <c r="T223" s="147">
        <f>S223*H223</f>
        <v>0</v>
      </c>
      <c r="AR223" s="148" t="s">
        <v>140</v>
      </c>
      <c r="AT223" s="148" t="s">
        <v>135</v>
      </c>
      <c r="AU223" s="148" t="s">
        <v>86</v>
      </c>
      <c r="AY223" s="17" t="s">
        <v>132</v>
      </c>
      <c r="BE223" s="149">
        <f>IF(N223="základní",J223,0)</f>
        <v>0</v>
      </c>
      <c r="BF223" s="149">
        <f>IF(N223="snížená",J223,0)</f>
        <v>0</v>
      </c>
      <c r="BG223" s="149">
        <f>IF(N223="zákl. přenesená",J223,0)</f>
        <v>0</v>
      </c>
      <c r="BH223" s="149">
        <f>IF(N223="sníž. přenesená",J223,0)</f>
        <v>0</v>
      </c>
      <c r="BI223" s="149">
        <f>IF(N223="nulová",J223,0)</f>
        <v>0</v>
      </c>
      <c r="BJ223" s="17" t="s">
        <v>81</v>
      </c>
      <c r="BK223" s="149">
        <f>ROUND(I223*H223,2)</f>
        <v>0</v>
      </c>
      <c r="BL223" s="17" t="s">
        <v>140</v>
      </c>
      <c r="BM223" s="148" t="s">
        <v>432</v>
      </c>
    </row>
    <row r="224" spans="2:65" s="1" customFormat="1">
      <c r="B224" s="32"/>
      <c r="D224" s="150" t="s">
        <v>142</v>
      </c>
      <c r="F224" s="151" t="s">
        <v>433</v>
      </c>
      <c r="I224" s="152"/>
      <c r="L224" s="32"/>
      <c r="M224" s="153"/>
      <c r="T224" s="56"/>
      <c r="AT224" s="17" t="s">
        <v>142</v>
      </c>
      <c r="AU224" s="17" t="s">
        <v>86</v>
      </c>
    </row>
    <row r="225" spans="2:65" s="12" customFormat="1">
      <c r="B225" s="154"/>
      <c r="D225" s="150" t="s">
        <v>144</v>
      </c>
      <c r="E225" s="155" t="s">
        <v>1</v>
      </c>
      <c r="F225" s="156" t="s">
        <v>196</v>
      </c>
      <c r="H225" s="157">
        <v>19</v>
      </c>
      <c r="I225" s="158"/>
      <c r="L225" s="154"/>
      <c r="M225" s="159"/>
      <c r="T225" s="160"/>
      <c r="AT225" s="155" t="s">
        <v>144</v>
      </c>
      <c r="AU225" s="155" t="s">
        <v>86</v>
      </c>
      <c r="AV225" s="12" t="s">
        <v>86</v>
      </c>
      <c r="AW225" s="12" t="s">
        <v>30</v>
      </c>
      <c r="AX225" s="12" t="s">
        <v>81</v>
      </c>
      <c r="AY225" s="155" t="s">
        <v>132</v>
      </c>
    </row>
    <row r="226" spans="2:65" s="1" customFormat="1" ht="16.5" customHeight="1">
      <c r="B226" s="136"/>
      <c r="C226" s="137" t="s">
        <v>7</v>
      </c>
      <c r="D226" s="137" t="s">
        <v>135</v>
      </c>
      <c r="E226" s="138" t="s">
        <v>434</v>
      </c>
      <c r="F226" s="139" t="s">
        <v>435</v>
      </c>
      <c r="G226" s="140" t="s">
        <v>179</v>
      </c>
      <c r="H226" s="141">
        <v>5.0229999999999997</v>
      </c>
      <c r="I226" s="142"/>
      <c r="J226" s="143">
        <f>ROUND(I226*H226,2)</f>
        <v>0</v>
      </c>
      <c r="K226" s="139" t="s">
        <v>139</v>
      </c>
      <c r="L226" s="32"/>
      <c r="M226" s="144" t="s">
        <v>1</v>
      </c>
      <c r="N226" s="145" t="s">
        <v>38</v>
      </c>
      <c r="P226" s="146">
        <f>O226*H226</f>
        <v>0</v>
      </c>
      <c r="Q226" s="146">
        <v>1.06277</v>
      </c>
      <c r="R226" s="146">
        <f>Q226*H226</f>
        <v>5.3382937099999994</v>
      </c>
      <c r="S226" s="146">
        <v>0</v>
      </c>
      <c r="T226" s="147">
        <f>S226*H226</f>
        <v>0</v>
      </c>
      <c r="AR226" s="148" t="s">
        <v>140</v>
      </c>
      <c r="AT226" s="148" t="s">
        <v>135</v>
      </c>
      <c r="AU226" s="148" t="s">
        <v>86</v>
      </c>
      <c r="AY226" s="17" t="s">
        <v>132</v>
      </c>
      <c r="BE226" s="149">
        <f>IF(N226="základní",J226,0)</f>
        <v>0</v>
      </c>
      <c r="BF226" s="149">
        <f>IF(N226="snížená",J226,0)</f>
        <v>0</v>
      </c>
      <c r="BG226" s="149">
        <f>IF(N226="zákl. přenesená",J226,0)</f>
        <v>0</v>
      </c>
      <c r="BH226" s="149">
        <f>IF(N226="sníž. přenesená",J226,0)</f>
        <v>0</v>
      </c>
      <c r="BI226" s="149">
        <f>IF(N226="nulová",J226,0)</f>
        <v>0</v>
      </c>
      <c r="BJ226" s="17" t="s">
        <v>81</v>
      </c>
      <c r="BK226" s="149">
        <f>ROUND(I226*H226,2)</f>
        <v>0</v>
      </c>
      <c r="BL226" s="17" t="s">
        <v>140</v>
      </c>
      <c r="BM226" s="148" t="s">
        <v>436</v>
      </c>
    </row>
    <row r="227" spans="2:65" s="1" customFormat="1">
      <c r="B227" s="32"/>
      <c r="D227" s="150" t="s">
        <v>142</v>
      </c>
      <c r="F227" s="151" t="s">
        <v>437</v>
      </c>
      <c r="I227" s="152"/>
      <c r="L227" s="32"/>
      <c r="M227" s="153"/>
      <c r="T227" s="56"/>
      <c r="AT227" s="17" t="s">
        <v>142</v>
      </c>
      <c r="AU227" s="17" t="s">
        <v>86</v>
      </c>
    </row>
    <row r="228" spans="2:65" s="12" customFormat="1">
      <c r="B228" s="154"/>
      <c r="D228" s="150" t="s">
        <v>144</v>
      </c>
      <c r="E228" s="155" t="s">
        <v>1</v>
      </c>
      <c r="F228" s="156" t="s">
        <v>438</v>
      </c>
      <c r="H228" s="157">
        <v>5.0229999999999997</v>
      </c>
      <c r="I228" s="158"/>
      <c r="L228" s="154"/>
      <c r="M228" s="159"/>
      <c r="T228" s="160"/>
      <c r="AT228" s="155" t="s">
        <v>144</v>
      </c>
      <c r="AU228" s="155" t="s">
        <v>86</v>
      </c>
      <c r="AV228" s="12" t="s">
        <v>86</v>
      </c>
      <c r="AW228" s="12" t="s">
        <v>30</v>
      </c>
      <c r="AX228" s="12" t="s">
        <v>73</v>
      </c>
      <c r="AY228" s="155" t="s">
        <v>132</v>
      </c>
    </row>
    <row r="229" spans="2:65" s="13" customFormat="1">
      <c r="B229" s="161"/>
      <c r="D229" s="150" t="s">
        <v>144</v>
      </c>
      <c r="E229" s="162" t="s">
        <v>1</v>
      </c>
      <c r="F229" s="163" t="s">
        <v>151</v>
      </c>
      <c r="H229" s="164">
        <v>5.0229999999999997</v>
      </c>
      <c r="I229" s="165"/>
      <c r="L229" s="161"/>
      <c r="M229" s="166"/>
      <c r="T229" s="167"/>
      <c r="AT229" s="162" t="s">
        <v>144</v>
      </c>
      <c r="AU229" s="162" t="s">
        <v>86</v>
      </c>
      <c r="AV229" s="13" t="s">
        <v>140</v>
      </c>
      <c r="AW229" s="13" t="s">
        <v>30</v>
      </c>
      <c r="AX229" s="13" t="s">
        <v>81</v>
      </c>
      <c r="AY229" s="162" t="s">
        <v>132</v>
      </c>
    </row>
    <row r="230" spans="2:65" s="1" customFormat="1" ht="24.15" customHeight="1">
      <c r="B230" s="136"/>
      <c r="C230" s="137" t="s">
        <v>439</v>
      </c>
      <c r="D230" s="137" t="s">
        <v>135</v>
      </c>
      <c r="E230" s="138" t="s">
        <v>440</v>
      </c>
      <c r="F230" s="139" t="s">
        <v>441</v>
      </c>
      <c r="G230" s="140" t="s">
        <v>138</v>
      </c>
      <c r="H230" s="141">
        <v>103.21</v>
      </c>
      <c r="I230" s="142"/>
      <c r="J230" s="143">
        <f>ROUND(I230*H230,2)</f>
        <v>0</v>
      </c>
      <c r="K230" s="139" t="s">
        <v>139</v>
      </c>
      <c r="L230" s="32"/>
      <c r="M230" s="144" t="s">
        <v>1</v>
      </c>
      <c r="N230" s="145" t="s">
        <v>38</v>
      </c>
      <c r="P230" s="146">
        <f>O230*H230</f>
        <v>0</v>
      </c>
      <c r="Q230" s="146">
        <v>2.5018699999999998</v>
      </c>
      <c r="R230" s="146">
        <f>Q230*H230</f>
        <v>258.21800269999994</v>
      </c>
      <c r="S230" s="146">
        <v>0</v>
      </c>
      <c r="T230" s="147">
        <f>S230*H230</f>
        <v>0</v>
      </c>
      <c r="AR230" s="148" t="s">
        <v>140</v>
      </c>
      <c r="AT230" s="148" t="s">
        <v>135</v>
      </c>
      <c r="AU230" s="148" t="s">
        <v>86</v>
      </c>
      <c r="AY230" s="17" t="s">
        <v>132</v>
      </c>
      <c r="BE230" s="149">
        <f>IF(N230="základní",J230,0)</f>
        <v>0</v>
      </c>
      <c r="BF230" s="149">
        <f>IF(N230="snížená",J230,0)</f>
        <v>0</v>
      </c>
      <c r="BG230" s="149">
        <f>IF(N230="zákl. přenesená",J230,0)</f>
        <v>0</v>
      </c>
      <c r="BH230" s="149">
        <f>IF(N230="sníž. přenesená",J230,0)</f>
        <v>0</v>
      </c>
      <c r="BI230" s="149">
        <f>IF(N230="nulová",J230,0)</f>
        <v>0</v>
      </c>
      <c r="BJ230" s="17" t="s">
        <v>81</v>
      </c>
      <c r="BK230" s="149">
        <f>ROUND(I230*H230,2)</f>
        <v>0</v>
      </c>
      <c r="BL230" s="17" t="s">
        <v>140</v>
      </c>
      <c r="BM230" s="148" t="s">
        <v>442</v>
      </c>
    </row>
    <row r="231" spans="2:65" s="1" customFormat="1" ht="19.2">
      <c r="B231" s="32"/>
      <c r="D231" s="150" t="s">
        <v>142</v>
      </c>
      <c r="F231" s="151" t="s">
        <v>443</v>
      </c>
      <c r="I231" s="152"/>
      <c r="L231" s="32"/>
      <c r="M231" s="153"/>
      <c r="T231" s="56"/>
      <c r="AT231" s="17" t="s">
        <v>142</v>
      </c>
      <c r="AU231" s="17" t="s">
        <v>86</v>
      </c>
    </row>
    <row r="232" spans="2:65" s="1" customFormat="1" ht="19.2">
      <c r="B232" s="32"/>
      <c r="D232" s="150" t="s">
        <v>444</v>
      </c>
      <c r="F232" s="179" t="s">
        <v>445</v>
      </c>
      <c r="I232" s="152"/>
      <c r="L232" s="32"/>
      <c r="M232" s="153"/>
      <c r="T232" s="56"/>
      <c r="AT232" s="17" t="s">
        <v>444</v>
      </c>
      <c r="AU232" s="17" t="s">
        <v>86</v>
      </c>
    </row>
    <row r="233" spans="2:65" s="12" customFormat="1">
      <c r="B233" s="154"/>
      <c r="D233" s="150" t="s">
        <v>144</v>
      </c>
      <c r="E233" s="155" t="s">
        <v>1</v>
      </c>
      <c r="F233" s="156" t="s">
        <v>446</v>
      </c>
      <c r="H233" s="157">
        <v>24.4</v>
      </c>
      <c r="I233" s="158"/>
      <c r="L233" s="154"/>
      <c r="M233" s="159"/>
      <c r="T233" s="160"/>
      <c r="AT233" s="155" t="s">
        <v>144</v>
      </c>
      <c r="AU233" s="155" t="s">
        <v>86</v>
      </c>
      <c r="AV233" s="12" t="s">
        <v>86</v>
      </c>
      <c r="AW233" s="12" t="s">
        <v>30</v>
      </c>
      <c r="AX233" s="12" t="s">
        <v>73</v>
      </c>
      <c r="AY233" s="155" t="s">
        <v>132</v>
      </c>
    </row>
    <row r="234" spans="2:65" s="12" customFormat="1">
      <c r="B234" s="154"/>
      <c r="D234" s="150" t="s">
        <v>144</v>
      </c>
      <c r="E234" s="155" t="s">
        <v>1</v>
      </c>
      <c r="F234" s="156" t="s">
        <v>447</v>
      </c>
      <c r="H234" s="157">
        <v>68.31</v>
      </c>
      <c r="I234" s="158"/>
      <c r="L234" s="154"/>
      <c r="M234" s="159"/>
      <c r="T234" s="160"/>
      <c r="AT234" s="155" t="s">
        <v>144</v>
      </c>
      <c r="AU234" s="155" t="s">
        <v>86</v>
      </c>
      <c r="AV234" s="12" t="s">
        <v>86</v>
      </c>
      <c r="AW234" s="12" t="s">
        <v>30</v>
      </c>
      <c r="AX234" s="12" t="s">
        <v>73</v>
      </c>
      <c r="AY234" s="155" t="s">
        <v>132</v>
      </c>
    </row>
    <row r="235" spans="2:65" s="12" customFormat="1">
      <c r="B235" s="154"/>
      <c r="D235" s="150" t="s">
        <v>144</v>
      </c>
      <c r="E235" s="155" t="s">
        <v>1</v>
      </c>
      <c r="F235" s="156" t="s">
        <v>448</v>
      </c>
      <c r="H235" s="157">
        <v>10.5</v>
      </c>
      <c r="I235" s="158"/>
      <c r="L235" s="154"/>
      <c r="M235" s="159"/>
      <c r="T235" s="160"/>
      <c r="AT235" s="155" t="s">
        <v>144</v>
      </c>
      <c r="AU235" s="155" t="s">
        <v>86</v>
      </c>
      <c r="AV235" s="12" t="s">
        <v>86</v>
      </c>
      <c r="AW235" s="12" t="s">
        <v>30</v>
      </c>
      <c r="AX235" s="12" t="s">
        <v>73</v>
      </c>
      <c r="AY235" s="155" t="s">
        <v>132</v>
      </c>
    </row>
    <row r="236" spans="2:65" s="13" customFormat="1">
      <c r="B236" s="161"/>
      <c r="D236" s="150" t="s">
        <v>144</v>
      </c>
      <c r="E236" s="162" t="s">
        <v>268</v>
      </c>
      <c r="F236" s="163" t="s">
        <v>151</v>
      </c>
      <c r="H236" s="164">
        <v>103.21</v>
      </c>
      <c r="I236" s="165"/>
      <c r="L236" s="161"/>
      <c r="M236" s="166"/>
      <c r="T236" s="167"/>
      <c r="AT236" s="162" t="s">
        <v>144</v>
      </c>
      <c r="AU236" s="162" t="s">
        <v>86</v>
      </c>
      <c r="AV236" s="13" t="s">
        <v>140</v>
      </c>
      <c r="AW236" s="13" t="s">
        <v>30</v>
      </c>
      <c r="AX236" s="13" t="s">
        <v>81</v>
      </c>
      <c r="AY236" s="162" t="s">
        <v>132</v>
      </c>
    </row>
    <row r="237" spans="2:65" s="1" customFormat="1" ht="16.5" customHeight="1">
      <c r="B237" s="136"/>
      <c r="C237" s="137" t="s">
        <v>449</v>
      </c>
      <c r="D237" s="137" t="s">
        <v>135</v>
      </c>
      <c r="E237" s="138" t="s">
        <v>450</v>
      </c>
      <c r="F237" s="139" t="s">
        <v>451</v>
      </c>
      <c r="G237" s="140" t="s">
        <v>166</v>
      </c>
      <c r="H237" s="141">
        <v>237</v>
      </c>
      <c r="I237" s="142"/>
      <c r="J237" s="143">
        <f>ROUND(I237*H237,2)</f>
        <v>0</v>
      </c>
      <c r="K237" s="139" t="s">
        <v>139</v>
      </c>
      <c r="L237" s="32"/>
      <c r="M237" s="144" t="s">
        <v>1</v>
      </c>
      <c r="N237" s="145" t="s">
        <v>38</v>
      </c>
      <c r="P237" s="146">
        <f>O237*H237</f>
        <v>0</v>
      </c>
      <c r="Q237" s="146">
        <v>2.6900000000000001E-3</v>
      </c>
      <c r="R237" s="146">
        <f>Q237*H237</f>
        <v>0.63753000000000004</v>
      </c>
      <c r="S237" s="146">
        <v>0</v>
      </c>
      <c r="T237" s="147">
        <f>S237*H237</f>
        <v>0</v>
      </c>
      <c r="AR237" s="148" t="s">
        <v>140</v>
      </c>
      <c r="AT237" s="148" t="s">
        <v>135</v>
      </c>
      <c r="AU237" s="148" t="s">
        <v>86</v>
      </c>
      <c r="AY237" s="17" t="s">
        <v>132</v>
      </c>
      <c r="BE237" s="149">
        <f>IF(N237="základní",J237,0)</f>
        <v>0</v>
      </c>
      <c r="BF237" s="149">
        <f>IF(N237="snížená",J237,0)</f>
        <v>0</v>
      </c>
      <c r="BG237" s="149">
        <f>IF(N237="zákl. přenesená",J237,0)</f>
        <v>0</v>
      </c>
      <c r="BH237" s="149">
        <f>IF(N237="sníž. přenesená",J237,0)</f>
        <v>0</v>
      </c>
      <c r="BI237" s="149">
        <f>IF(N237="nulová",J237,0)</f>
        <v>0</v>
      </c>
      <c r="BJ237" s="17" t="s">
        <v>81</v>
      </c>
      <c r="BK237" s="149">
        <f>ROUND(I237*H237,2)</f>
        <v>0</v>
      </c>
      <c r="BL237" s="17" t="s">
        <v>140</v>
      </c>
      <c r="BM237" s="148" t="s">
        <v>452</v>
      </c>
    </row>
    <row r="238" spans="2:65" s="1" customFormat="1">
      <c r="B238" s="32"/>
      <c r="D238" s="150" t="s">
        <v>142</v>
      </c>
      <c r="F238" s="151" t="s">
        <v>453</v>
      </c>
      <c r="I238" s="152"/>
      <c r="L238" s="32"/>
      <c r="M238" s="153"/>
      <c r="T238" s="56"/>
      <c r="AT238" s="17" t="s">
        <v>142</v>
      </c>
      <c r="AU238" s="17" t="s">
        <v>86</v>
      </c>
    </row>
    <row r="239" spans="2:65" s="12" customFormat="1">
      <c r="B239" s="154"/>
      <c r="D239" s="150" t="s">
        <v>144</v>
      </c>
      <c r="E239" s="155" t="s">
        <v>1</v>
      </c>
      <c r="F239" s="156" t="s">
        <v>454</v>
      </c>
      <c r="H239" s="157">
        <v>165</v>
      </c>
      <c r="I239" s="158"/>
      <c r="L239" s="154"/>
      <c r="M239" s="159"/>
      <c r="T239" s="160"/>
      <c r="AT239" s="155" t="s">
        <v>144</v>
      </c>
      <c r="AU239" s="155" t="s">
        <v>86</v>
      </c>
      <c r="AV239" s="12" t="s">
        <v>86</v>
      </c>
      <c r="AW239" s="12" t="s">
        <v>30</v>
      </c>
      <c r="AX239" s="12" t="s">
        <v>73</v>
      </c>
      <c r="AY239" s="155" t="s">
        <v>132</v>
      </c>
    </row>
    <row r="240" spans="2:65" s="12" customFormat="1">
      <c r="B240" s="154"/>
      <c r="D240" s="150" t="s">
        <v>144</v>
      </c>
      <c r="E240" s="155" t="s">
        <v>1</v>
      </c>
      <c r="F240" s="156" t="s">
        <v>455</v>
      </c>
      <c r="H240" s="157">
        <v>72</v>
      </c>
      <c r="I240" s="158"/>
      <c r="L240" s="154"/>
      <c r="M240" s="159"/>
      <c r="T240" s="160"/>
      <c r="AT240" s="155" t="s">
        <v>144</v>
      </c>
      <c r="AU240" s="155" t="s">
        <v>86</v>
      </c>
      <c r="AV240" s="12" t="s">
        <v>86</v>
      </c>
      <c r="AW240" s="12" t="s">
        <v>30</v>
      </c>
      <c r="AX240" s="12" t="s">
        <v>73</v>
      </c>
      <c r="AY240" s="155" t="s">
        <v>132</v>
      </c>
    </row>
    <row r="241" spans="2:65" s="13" customFormat="1">
      <c r="B241" s="161"/>
      <c r="D241" s="150" t="s">
        <v>144</v>
      </c>
      <c r="E241" s="162" t="s">
        <v>200</v>
      </c>
      <c r="F241" s="163" t="s">
        <v>151</v>
      </c>
      <c r="H241" s="164">
        <v>237</v>
      </c>
      <c r="I241" s="165"/>
      <c r="L241" s="161"/>
      <c r="M241" s="166"/>
      <c r="T241" s="167"/>
      <c r="AT241" s="162" t="s">
        <v>144</v>
      </c>
      <c r="AU241" s="162" t="s">
        <v>86</v>
      </c>
      <c r="AV241" s="13" t="s">
        <v>140</v>
      </c>
      <c r="AW241" s="13" t="s">
        <v>30</v>
      </c>
      <c r="AX241" s="13" t="s">
        <v>81</v>
      </c>
      <c r="AY241" s="162" t="s">
        <v>132</v>
      </c>
    </row>
    <row r="242" spans="2:65" s="1" customFormat="1" ht="16.5" customHeight="1">
      <c r="B242" s="136"/>
      <c r="C242" s="137" t="s">
        <v>255</v>
      </c>
      <c r="D242" s="137" t="s">
        <v>135</v>
      </c>
      <c r="E242" s="138" t="s">
        <v>456</v>
      </c>
      <c r="F242" s="139" t="s">
        <v>457</v>
      </c>
      <c r="G242" s="140" t="s">
        <v>166</v>
      </c>
      <c r="H242" s="141">
        <v>237</v>
      </c>
      <c r="I242" s="142"/>
      <c r="J242" s="143">
        <f>ROUND(I242*H242,2)</f>
        <v>0</v>
      </c>
      <c r="K242" s="139" t="s">
        <v>139</v>
      </c>
      <c r="L242" s="32"/>
      <c r="M242" s="144" t="s">
        <v>1</v>
      </c>
      <c r="N242" s="145" t="s">
        <v>38</v>
      </c>
      <c r="P242" s="146">
        <f>O242*H242</f>
        <v>0</v>
      </c>
      <c r="Q242" s="146">
        <v>0</v>
      </c>
      <c r="R242" s="146">
        <f>Q242*H242</f>
        <v>0</v>
      </c>
      <c r="S242" s="146">
        <v>0</v>
      </c>
      <c r="T242" s="147">
        <f>S242*H242</f>
        <v>0</v>
      </c>
      <c r="AR242" s="148" t="s">
        <v>140</v>
      </c>
      <c r="AT242" s="148" t="s">
        <v>135</v>
      </c>
      <c r="AU242" s="148" t="s">
        <v>86</v>
      </c>
      <c r="AY242" s="17" t="s">
        <v>132</v>
      </c>
      <c r="BE242" s="149">
        <f>IF(N242="základní",J242,0)</f>
        <v>0</v>
      </c>
      <c r="BF242" s="149">
        <f>IF(N242="snížená",J242,0)</f>
        <v>0</v>
      </c>
      <c r="BG242" s="149">
        <f>IF(N242="zákl. přenesená",J242,0)</f>
        <v>0</v>
      </c>
      <c r="BH242" s="149">
        <f>IF(N242="sníž. přenesená",J242,0)</f>
        <v>0</v>
      </c>
      <c r="BI242" s="149">
        <f>IF(N242="nulová",J242,0)</f>
        <v>0</v>
      </c>
      <c r="BJ242" s="17" t="s">
        <v>81</v>
      </c>
      <c r="BK242" s="149">
        <f>ROUND(I242*H242,2)</f>
        <v>0</v>
      </c>
      <c r="BL242" s="17" t="s">
        <v>140</v>
      </c>
      <c r="BM242" s="148" t="s">
        <v>458</v>
      </c>
    </row>
    <row r="243" spans="2:65" s="1" customFormat="1">
      <c r="B243" s="32"/>
      <c r="D243" s="150" t="s">
        <v>142</v>
      </c>
      <c r="F243" s="151" t="s">
        <v>459</v>
      </c>
      <c r="I243" s="152"/>
      <c r="L243" s="32"/>
      <c r="M243" s="153"/>
      <c r="T243" s="56"/>
      <c r="AT243" s="17" t="s">
        <v>142</v>
      </c>
      <c r="AU243" s="17" t="s">
        <v>86</v>
      </c>
    </row>
    <row r="244" spans="2:65" s="12" customFormat="1">
      <c r="B244" s="154"/>
      <c r="D244" s="150" t="s">
        <v>144</v>
      </c>
      <c r="E244" s="155" t="s">
        <v>1</v>
      </c>
      <c r="F244" s="156" t="s">
        <v>200</v>
      </c>
      <c r="H244" s="157">
        <v>237</v>
      </c>
      <c r="I244" s="158"/>
      <c r="L244" s="154"/>
      <c r="M244" s="159"/>
      <c r="T244" s="160"/>
      <c r="AT244" s="155" t="s">
        <v>144</v>
      </c>
      <c r="AU244" s="155" t="s">
        <v>86</v>
      </c>
      <c r="AV244" s="12" t="s">
        <v>86</v>
      </c>
      <c r="AW244" s="12" t="s">
        <v>30</v>
      </c>
      <c r="AX244" s="12" t="s">
        <v>81</v>
      </c>
      <c r="AY244" s="155" t="s">
        <v>132</v>
      </c>
    </row>
    <row r="245" spans="2:65" s="1" customFormat="1" ht="21.75" customHeight="1">
      <c r="B245" s="136"/>
      <c r="C245" s="137" t="s">
        <v>460</v>
      </c>
      <c r="D245" s="137" t="s">
        <v>135</v>
      </c>
      <c r="E245" s="138" t="s">
        <v>461</v>
      </c>
      <c r="F245" s="139" t="s">
        <v>462</v>
      </c>
      <c r="G245" s="140" t="s">
        <v>179</v>
      </c>
      <c r="H245" s="141">
        <v>8.2569999999999997</v>
      </c>
      <c r="I245" s="142"/>
      <c r="J245" s="143">
        <f>ROUND(I245*H245,2)</f>
        <v>0</v>
      </c>
      <c r="K245" s="139" t="s">
        <v>139</v>
      </c>
      <c r="L245" s="32"/>
      <c r="M245" s="144" t="s">
        <v>1</v>
      </c>
      <c r="N245" s="145" t="s">
        <v>38</v>
      </c>
      <c r="P245" s="146">
        <f>O245*H245</f>
        <v>0</v>
      </c>
      <c r="Q245" s="146">
        <v>1.0606199999999999</v>
      </c>
      <c r="R245" s="146">
        <f>Q245*H245</f>
        <v>8.7575393399999992</v>
      </c>
      <c r="S245" s="146">
        <v>0</v>
      </c>
      <c r="T245" s="147">
        <f>S245*H245</f>
        <v>0</v>
      </c>
      <c r="AR245" s="148" t="s">
        <v>140</v>
      </c>
      <c r="AT245" s="148" t="s">
        <v>135</v>
      </c>
      <c r="AU245" s="148" t="s">
        <v>86</v>
      </c>
      <c r="AY245" s="17" t="s">
        <v>132</v>
      </c>
      <c r="BE245" s="149">
        <f>IF(N245="základní",J245,0)</f>
        <v>0</v>
      </c>
      <c r="BF245" s="149">
        <f>IF(N245="snížená",J245,0)</f>
        <v>0</v>
      </c>
      <c r="BG245" s="149">
        <f>IF(N245="zákl. přenesená",J245,0)</f>
        <v>0</v>
      </c>
      <c r="BH245" s="149">
        <f>IF(N245="sníž. přenesená",J245,0)</f>
        <v>0</v>
      </c>
      <c r="BI245" s="149">
        <f>IF(N245="nulová",J245,0)</f>
        <v>0</v>
      </c>
      <c r="BJ245" s="17" t="s">
        <v>81</v>
      </c>
      <c r="BK245" s="149">
        <f>ROUND(I245*H245,2)</f>
        <v>0</v>
      </c>
      <c r="BL245" s="17" t="s">
        <v>140</v>
      </c>
      <c r="BM245" s="148" t="s">
        <v>463</v>
      </c>
    </row>
    <row r="246" spans="2:65" s="1" customFormat="1" ht="19.2">
      <c r="B246" s="32"/>
      <c r="D246" s="150" t="s">
        <v>142</v>
      </c>
      <c r="F246" s="151" t="s">
        <v>464</v>
      </c>
      <c r="I246" s="152"/>
      <c r="L246" s="32"/>
      <c r="M246" s="153"/>
      <c r="T246" s="56"/>
      <c r="AT246" s="17" t="s">
        <v>142</v>
      </c>
      <c r="AU246" s="17" t="s">
        <v>86</v>
      </c>
    </row>
    <row r="247" spans="2:65" s="12" customFormat="1">
      <c r="B247" s="154"/>
      <c r="D247" s="150" t="s">
        <v>144</v>
      </c>
      <c r="E247" s="155" t="s">
        <v>1</v>
      </c>
      <c r="F247" s="156" t="s">
        <v>465</v>
      </c>
      <c r="H247" s="157">
        <v>8.2569999999999997</v>
      </c>
      <c r="I247" s="158"/>
      <c r="L247" s="154"/>
      <c r="M247" s="159"/>
      <c r="T247" s="160"/>
      <c r="AT247" s="155" t="s">
        <v>144</v>
      </c>
      <c r="AU247" s="155" t="s">
        <v>86</v>
      </c>
      <c r="AV247" s="12" t="s">
        <v>86</v>
      </c>
      <c r="AW247" s="12" t="s">
        <v>30</v>
      </c>
      <c r="AX247" s="12" t="s">
        <v>81</v>
      </c>
      <c r="AY247" s="155" t="s">
        <v>132</v>
      </c>
    </row>
    <row r="248" spans="2:65" s="1" customFormat="1" ht="24.15" customHeight="1">
      <c r="B248" s="136"/>
      <c r="C248" s="137" t="s">
        <v>466</v>
      </c>
      <c r="D248" s="137" t="s">
        <v>135</v>
      </c>
      <c r="E248" s="138" t="s">
        <v>467</v>
      </c>
      <c r="F248" s="139" t="s">
        <v>468</v>
      </c>
      <c r="G248" s="140" t="s">
        <v>138</v>
      </c>
      <c r="H248" s="141">
        <v>0.36</v>
      </c>
      <c r="I248" s="142"/>
      <c r="J248" s="143">
        <f>ROUND(I248*H248,2)</f>
        <v>0</v>
      </c>
      <c r="K248" s="139" t="s">
        <v>139</v>
      </c>
      <c r="L248" s="32"/>
      <c r="M248" s="144" t="s">
        <v>1</v>
      </c>
      <c r="N248" s="145" t="s">
        <v>38</v>
      </c>
      <c r="P248" s="146">
        <f>O248*H248</f>
        <v>0</v>
      </c>
      <c r="Q248" s="146">
        <v>2.5018699999999998</v>
      </c>
      <c r="R248" s="146">
        <f>Q248*H248</f>
        <v>0.90067319999999995</v>
      </c>
      <c r="S248" s="146">
        <v>0</v>
      </c>
      <c r="T248" s="147">
        <f>S248*H248</f>
        <v>0</v>
      </c>
      <c r="AR248" s="148" t="s">
        <v>140</v>
      </c>
      <c r="AT248" s="148" t="s">
        <v>135</v>
      </c>
      <c r="AU248" s="148" t="s">
        <v>86</v>
      </c>
      <c r="AY248" s="17" t="s">
        <v>132</v>
      </c>
      <c r="BE248" s="149">
        <f>IF(N248="základní",J248,0)</f>
        <v>0</v>
      </c>
      <c r="BF248" s="149">
        <f>IF(N248="snížená",J248,0)</f>
        <v>0</v>
      </c>
      <c r="BG248" s="149">
        <f>IF(N248="zákl. přenesená",J248,0)</f>
        <v>0</v>
      </c>
      <c r="BH248" s="149">
        <f>IF(N248="sníž. přenesená",J248,0)</f>
        <v>0</v>
      </c>
      <c r="BI248" s="149">
        <f>IF(N248="nulová",J248,0)</f>
        <v>0</v>
      </c>
      <c r="BJ248" s="17" t="s">
        <v>81</v>
      </c>
      <c r="BK248" s="149">
        <f>ROUND(I248*H248,2)</f>
        <v>0</v>
      </c>
      <c r="BL248" s="17" t="s">
        <v>140</v>
      </c>
      <c r="BM248" s="148" t="s">
        <v>469</v>
      </c>
    </row>
    <row r="249" spans="2:65" s="1" customFormat="1" ht="19.2">
      <c r="B249" s="32"/>
      <c r="D249" s="150" t="s">
        <v>142</v>
      </c>
      <c r="F249" s="151" t="s">
        <v>470</v>
      </c>
      <c r="I249" s="152"/>
      <c r="L249" s="32"/>
      <c r="M249" s="153"/>
      <c r="T249" s="56"/>
      <c r="AT249" s="17" t="s">
        <v>142</v>
      </c>
      <c r="AU249" s="17" t="s">
        <v>86</v>
      </c>
    </row>
    <row r="250" spans="2:65" s="12" customFormat="1">
      <c r="B250" s="154"/>
      <c r="D250" s="150" t="s">
        <v>144</v>
      </c>
      <c r="E250" s="155" t="s">
        <v>1</v>
      </c>
      <c r="F250" s="156" t="s">
        <v>342</v>
      </c>
      <c r="H250" s="157">
        <v>0.36</v>
      </c>
      <c r="I250" s="158"/>
      <c r="L250" s="154"/>
      <c r="M250" s="159"/>
      <c r="T250" s="160"/>
      <c r="AT250" s="155" t="s">
        <v>144</v>
      </c>
      <c r="AU250" s="155" t="s">
        <v>86</v>
      </c>
      <c r="AV250" s="12" t="s">
        <v>86</v>
      </c>
      <c r="AW250" s="12" t="s">
        <v>30</v>
      </c>
      <c r="AX250" s="12" t="s">
        <v>73</v>
      </c>
      <c r="AY250" s="155" t="s">
        <v>132</v>
      </c>
    </row>
    <row r="251" spans="2:65" s="13" customFormat="1">
      <c r="B251" s="161"/>
      <c r="D251" s="150" t="s">
        <v>144</v>
      </c>
      <c r="E251" s="162" t="s">
        <v>270</v>
      </c>
      <c r="F251" s="163" t="s">
        <v>151</v>
      </c>
      <c r="H251" s="164">
        <v>0.36</v>
      </c>
      <c r="I251" s="165"/>
      <c r="L251" s="161"/>
      <c r="M251" s="166"/>
      <c r="T251" s="167"/>
      <c r="AT251" s="162" t="s">
        <v>144</v>
      </c>
      <c r="AU251" s="162" t="s">
        <v>86</v>
      </c>
      <c r="AV251" s="13" t="s">
        <v>140</v>
      </c>
      <c r="AW251" s="13" t="s">
        <v>30</v>
      </c>
      <c r="AX251" s="13" t="s">
        <v>81</v>
      </c>
      <c r="AY251" s="162" t="s">
        <v>132</v>
      </c>
    </row>
    <row r="252" spans="2:65" s="1" customFormat="1" ht="16.5" customHeight="1">
      <c r="B252" s="136"/>
      <c r="C252" s="137" t="s">
        <v>471</v>
      </c>
      <c r="D252" s="137" t="s">
        <v>135</v>
      </c>
      <c r="E252" s="138" t="s">
        <v>472</v>
      </c>
      <c r="F252" s="139" t="s">
        <v>473</v>
      </c>
      <c r="G252" s="140" t="s">
        <v>166</v>
      </c>
      <c r="H252" s="141">
        <v>2.4</v>
      </c>
      <c r="I252" s="142"/>
      <c r="J252" s="143">
        <f>ROUND(I252*H252,2)</f>
        <v>0</v>
      </c>
      <c r="K252" s="139" t="s">
        <v>139</v>
      </c>
      <c r="L252" s="32"/>
      <c r="M252" s="144" t="s">
        <v>1</v>
      </c>
      <c r="N252" s="145" t="s">
        <v>38</v>
      </c>
      <c r="P252" s="146">
        <f>O252*H252</f>
        <v>0</v>
      </c>
      <c r="Q252" s="146">
        <v>2.64E-3</v>
      </c>
      <c r="R252" s="146">
        <f>Q252*H252</f>
        <v>6.3359999999999996E-3</v>
      </c>
      <c r="S252" s="146">
        <v>0</v>
      </c>
      <c r="T252" s="147">
        <f>S252*H252</f>
        <v>0</v>
      </c>
      <c r="AR252" s="148" t="s">
        <v>140</v>
      </c>
      <c r="AT252" s="148" t="s">
        <v>135</v>
      </c>
      <c r="AU252" s="148" t="s">
        <v>86</v>
      </c>
      <c r="AY252" s="17" t="s">
        <v>132</v>
      </c>
      <c r="BE252" s="149">
        <f>IF(N252="základní",J252,0)</f>
        <v>0</v>
      </c>
      <c r="BF252" s="149">
        <f>IF(N252="snížená",J252,0)</f>
        <v>0</v>
      </c>
      <c r="BG252" s="149">
        <f>IF(N252="zákl. přenesená",J252,0)</f>
        <v>0</v>
      </c>
      <c r="BH252" s="149">
        <f>IF(N252="sníž. přenesená",J252,0)</f>
        <v>0</v>
      </c>
      <c r="BI252" s="149">
        <f>IF(N252="nulová",J252,0)</f>
        <v>0</v>
      </c>
      <c r="BJ252" s="17" t="s">
        <v>81</v>
      </c>
      <c r="BK252" s="149">
        <f>ROUND(I252*H252,2)</f>
        <v>0</v>
      </c>
      <c r="BL252" s="17" t="s">
        <v>140</v>
      </c>
      <c r="BM252" s="148" t="s">
        <v>474</v>
      </c>
    </row>
    <row r="253" spans="2:65" s="1" customFormat="1">
      <c r="B253" s="32"/>
      <c r="D253" s="150" t="s">
        <v>142</v>
      </c>
      <c r="F253" s="151" t="s">
        <v>475</v>
      </c>
      <c r="I253" s="152"/>
      <c r="L253" s="32"/>
      <c r="M253" s="153"/>
      <c r="T253" s="56"/>
      <c r="AT253" s="17" t="s">
        <v>142</v>
      </c>
      <c r="AU253" s="17" t="s">
        <v>86</v>
      </c>
    </row>
    <row r="254" spans="2:65" s="12" customFormat="1">
      <c r="B254" s="154"/>
      <c r="D254" s="150" t="s">
        <v>144</v>
      </c>
      <c r="E254" s="155" t="s">
        <v>1</v>
      </c>
      <c r="F254" s="156" t="s">
        <v>476</v>
      </c>
      <c r="H254" s="157">
        <v>2.4</v>
      </c>
      <c r="I254" s="158"/>
      <c r="L254" s="154"/>
      <c r="M254" s="159"/>
      <c r="T254" s="160"/>
      <c r="AT254" s="155" t="s">
        <v>144</v>
      </c>
      <c r="AU254" s="155" t="s">
        <v>86</v>
      </c>
      <c r="AV254" s="12" t="s">
        <v>86</v>
      </c>
      <c r="AW254" s="12" t="s">
        <v>30</v>
      </c>
      <c r="AX254" s="12" t="s">
        <v>73</v>
      </c>
      <c r="AY254" s="155" t="s">
        <v>132</v>
      </c>
    </row>
    <row r="255" spans="2:65" s="13" customFormat="1">
      <c r="B255" s="161"/>
      <c r="D255" s="150" t="s">
        <v>144</v>
      </c>
      <c r="E255" s="162" t="s">
        <v>198</v>
      </c>
      <c r="F255" s="163" t="s">
        <v>151</v>
      </c>
      <c r="H255" s="164">
        <v>2.4</v>
      </c>
      <c r="I255" s="165"/>
      <c r="L255" s="161"/>
      <c r="M255" s="166"/>
      <c r="T255" s="167"/>
      <c r="AT255" s="162" t="s">
        <v>144</v>
      </c>
      <c r="AU255" s="162" t="s">
        <v>86</v>
      </c>
      <c r="AV255" s="13" t="s">
        <v>140</v>
      </c>
      <c r="AW255" s="13" t="s">
        <v>30</v>
      </c>
      <c r="AX255" s="13" t="s">
        <v>81</v>
      </c>
      <c r="AY255" s="162" t="s">
        <v>132</v>
      </c>
    </row>
    <row r="256" spans="2:65" s="1" customFormat="1" ht="16.5" customHeight="1">
      <c r="B256" s="136"/>
      <c r="C256" s="137" t="s">
        <v>477</v>
      </c>
      <c r="D256" s="137" t="s">
        <v>135</v>
      </c>
      <c r="E256" s="138" t="s">
        <v>478</v>
      </c>
      <c r="F256" s="139" t="s">
        <v>479</v>
      </c>
      <c r="G256" s="140" t="s">
        <v>166</v>
      </c>
      <c r="H256" s="141">
        <v>2.4</v>
      </c>
      <c r="I256" s="142"/>
      <c r="J256" s="143">
        <f>ROUND(I256*H256,2)</f>
        <v>0</v>
      </c>
      <c r="K256" s="139" t="s">
        <v>139</v>
      </c>
      <c r="L256" s="32"/>
      <c r="M256" s="144" t="s">
        <v>1</v>
      </c>
      <c r="N256" s="145" t="s">
        <v>38</v>
      </c>
      <c r="P256" s="146">
        <f>O256*H256</f>
        <v>0</v>
      </c>
      <c r="Q256" s="146">
        <v>0</v>
      </c>
      <c r="R256" s="146">
        <f>Q256*H256</f>
        <v>0</v>
      </c>
      <c r="S256" s="146">
        <v>0</v>
      </c>
      <c r="T256" s="147">
        <f>S256*H256</f>
        <v>0</v>
      </c>
      <c r="AR256" s="148" t="s">
        <v>140</v>
      </c>
      <c r="AT256" s="148" t="s">
        <v>135</v>
      </c>
      <c r="AU256" s="148" t="s">
        <v>86</v>
      </c>
      <c r="AY256" s="17" t="s">
        <v>132</v>
      </c>
      <c r="BE256" s="149">
        <f>IF(N256="základní",J256,0)</f>
        <v>0</v>
      </c>
      <c r="BF256" s="149">
        <f>IF(N256="snížená",J256,0)</f>
        <v>0</v>
      </c>
      <c r="BG256" s="149">
        <f>IF(N256="zákl. přenesená",J256,0)</f>
        <v>0</v>
      </c>
      <c r="BH256" s="149">
        <f>IF(N256="sníž. přenesená",J256,0)</f>
        <v>0</v>
      </c>
      <c r="BI256" s="149">
        <f>IF(N256="nulová",J256,0)</f>
        <v>0</v>
      </c>
      <c r="BJ256" s="17" t="s">
        <v>81</v>
      </c>
      <c r="BK256" s="149">
        <f>ROUND(I256*H256,2)</f>
        <v>0</v>
      </c>
      <c r="BL256" s="17" t="s">
        <v>140</v>
      </c>
      <c r="BM256" s="148" t="s">
        <v>480</v>
      </c>
    </row>
    <row r="257" spans="2:65" s="1" customFormat="1">
      <c r="B257" s="32"/>
      <c r="D257" s="150" t="s">
        <v>142</v>
      </c>
      <c r="F257" s="151" t="s">
        <v>481</v>
      </c>
      <c r="I257" s="152"/>
      <c r="L257" s="32"/>
      <c r="M257" s="153"/>
      <c r="T257" s="56"/>
      <c r="AT257" s="17" t="s">
        <v>142</v>
      </c>
      <c r="AU257" s="17" t="s">
        <v>86</v>
      </c>
    </row>
    <row r="258" spans="2:65" s="12" customFormat="1">
      <c r="B258" s="154"/>
      <c r="D258" s="150" t="s">
        <v>144</v>
      </c>
      <c r="E258" s="155" t="s">
        <v>1</v>
      </c>
      <c r="F258" s="156" t="s">
        <v>198</v>
      </c>
      <c r="H258" s="157">
        <v>2.4</v>
      </c>
      <c r="I258" s="158"/>
      <c r="L258" s="154"/>
      <c r="M258" s="159"/>
      <c r="T258" s="160"/>
      <c r="AT258" s="155" t="s">
        <v>144</v>
      </c>
      <c r="AU258" s="155" t="s">
        <v>86</v>
      </c>
      <c r="AV258" s="12" t="s">
        <v>86</v>
      </c>
      <c r="AW258" s="12" t="s">
        <v>30</v>
      </c>
      <c r="AX258" s="12" t="s">
        <v>81</v>
      </c>
      <c r="AY258" s="155" t="s">
        <v>132</v>
      </c>
    </row>
    <row r="259" spans="2:65" s="1" customFormat="1" ht="21.75" customHeight="1">
      <c r="B259" s="136"/>
      <c r="C259" s="137" t="s">
        <v>482</v>
      </c>
      <c r="D259" s="137" t="s">
        <v>135</v>
      </c>
      <c r="E259" s="138" t="s">
        <v>483</v>
      </c>
      <c r="F259" s="139" t="s">
        <v>484</v>
      </c>
      <c r="G259" s="140" t="s">
        <v>179</v>
      </c>
      <c r="H259" s="141">
        <v>2.9000000000000001E-2</v>
      </c>
      <c r="I259" s="142"/>
      <c r="J259" s="143">
        <f>ROUND(I259*H259,2)</f>
        <v>0</v>
      </c>
      <c r="K259" s="139" t="s">
        <v>139</v>
      </c>
      <c r="L259" s="32"/>
      <c r="M259" s="144" t="s">
        <v>1</v>
      </c>
      <c r="N259" s="145" t="s">
        <v>38</v>
      </c>
      <c r="P259" s="146">
        <f>O259*H259</f>
        <v>0</v>
      </c>
      <c r="Q259" s="146">
        <v>1.0606199999999999</v>
      </c>
      <c r="R259" s="146">
        <f>Q259*H259</f>
        <v>3.0757979999999997E-2</v>
      </c>
      <c r="S259" s="146">
        <v>0</v>
      </c>
      <c r="T259" s="147">
        <f>S259*H259</f>
        <v>0</v>
      </c>
      <c r="AR259" s="148" t="s">
        <v>140</v>
      </c>
      <c r="AT259" s="148" t="s">
        <v>135</v>
      </c>
      <c r="AU259" s="148" t="s">
        <v>86</v>
      </c>
      <c r="AY259" s="17" t="s">
        <v>132</v>
      </c>
      <c r="BE259" s="149">
        <f>IF(N259="základní",J259,0)</f>
        <v>0</v>
      </c>
      <c r="BF259" s="149">
        <f>IF(N259="snížená",J259,0)</f>
        <v>0</v>
      </c>
      <c r="BG259" s="149">
        <f>IF(N259="zákl. přenesená",J259,0)</f>
        <v>0</v>
      </c>
      <c r="BH259" s="149">
        <f>IF(N259="sníž. přenesená",J259,0)</f>
        <v>0</v>
      </c>
      <c r="BI259" s="149">
        <f>IF(N259="nulová",J259,0)</f>
        <v>0</v>
      </c>
      <c r="BJ259" s="17" t="s">
        <v>81</v>
      </c>
      <c r="BK259" s="149">
        <f>ROUND(I259*H259,2)</f>
        <v>0</v>
      </c>
      <c r="BL259" s="17" t="s">
        <v>140</v>
      </c>
      <c r="BM259" s="148" t="s">
        <v>485</v>
      </c>
    </row>
    <row r="260" spans="2:65" s="1" customFormat="1">
      <c r="B260" s="32"/>
      <c r="D260" s="150" t="s">
        <v>142</v>
      </c>
      <c r="F260" s="151" t="s">
        <v>486</v>
      </c>
      <c r="I260" s="152"/>
      <c r="L260" s="32"/>
      <c r="M260" s="153"/>
      <c r="T260" s="56"/>
      <c r="AT260" s="17" t="s">
        <v>142</v>
      </c>
      <c r="AU260" s="17" t="s">
        <v>86</v>
      </c>
    </row>
    <row r="261" spans="2:65" s="12" customFormat="1">
      <c r="B261" s="154"/>
      <c r="D261" s="150" t="s">
        <v>144</v>
      </c>
      <c r="E261" s="155" t="s">
        <v>1</v>
      </c>
      <c r="F261" s="156" t="s">
        <v>487</v>
      </c>
      <c r="H261" s="157">
        <v>2.9000000000000001E-2</v>
      </c>
      <c r="I261" s="158"/>
      <c r="L261" s="154"/>
      <c r="M261" s="159"/>
      <c r="T261" s="160"/>
      <c r="AT261" s="155" t="s">
        <v>144</v>
      </c>
      <c r="AU261" s="155" t="s">
        <v>86</v>
      </c>
      <c r="AV261" s="12" t="s">
        <v>86</v>
      </c>
      <c r="AW261" s="12" t="s">
        <v>30</v>
      </c>
      <c r="AX261" s="12" t="s">
        <v>81</v>
      </c>
      <c r="AY261" s="155" t="s">
        <v>132</v>
      </c>
    </row>
    <row r="262" spans="2:65" s="11" customFormat="1" ht="22.95" customHeight="1">
      <c r="B262" s="124"/>
      <c r="D262" s="125" t="s">
        <v>72</v>
      </c>
      <c r="E262" s="134" t="s">
        <v>152</v>
      </c>
      <c r="F262" s="134" t="s">
        <v>488</v>
      </c>
      <c r="I262" s="127"/>
      <c r="J262" s="135">
        <f>BK262</f>
        <v>0</v>
      </c>
      <c r="L262" s="124"/>
      <c r="M262" s="129"/>
      <c r="P262" s="130">
        <f>SUM(P263:P308)</f>
        <v>0</v>
      </c>
      <c r="R262" s="130">
        <f>SUM(R263:R308)</f>
        <v>189.73977085999999</v>
      </c>
      <c r="T262" s="131">
        <f>SUM(T263:T308)</f>
        <v>0</v>
      </c>
      <c r="AR262" s="125" t="s">
        <v>81</v>
      </c>
      <c r="AT262" s="132" t="s">
        <v>72</v>
      </c>
      <c r="AU262" s="132" t="s">
        <v>81</v>
      </c>
      <c r="AY262" s="125" t="s">
        <v>132</v>
      </c>
      <c r="BK262" s="133">
        <f>SUM(BK263:BK308)</f>
        <v>0</v>
      </c>
    </row>
    <row r="263" spans="2:65" s="1" customFormat="1" ht="24.15" customHeight="1">
      <c r="B263" s="136"/>
      <c r="C263" s="137" t="s">
        <v>489</v>
      </c>
      <c r="D263" s="137" t="s">
        <v>135</v>
      </c>
      <c r="E263" s="138" t="s">
        <v>490</v>
      </c>
      <c r="F263" s="139" t="s">
        <v>491</v>
      </c>
      <c r="G263" s="140" t="s">
        <v>166</v>
      </c>
      <c r="H263" s="141">
        <v>333</v>
      </c>
      <c r="I263" s="142"/>
      <c r="J263" s="143">
        <f>ROUND(I263*H263,2)</f>
        <v>0</v>
      </c>
      <c r="K263" s="139" t="s">
        <v>139</v>
      </c>
      <c r="L263" s="32"/>
      <c r="M263" s="144" t="s">
        <v>1</v>
      </c>
      <c r="N263" s="145" t="s">
        <v>38</v>
      </c>
      <c r="P263" s="146">
        <f>O263*H263</f>
        <v>0</v>
      </c>
      <c r="Q263" s="146">
        <v>0.26878000000000002</v>
      </c>
      <c r="R263" s="146">
        <f>Q263*H263</f>
        <v>89.503740000000008</v>
      </c>
      <c r="S263" s="146">
        <v>0</v>
      </c>
      <c r="T263" s="147">
        <f>S263*H263</f>
        <v>0</v>
      </c>
      <c r="AR263" s="148" t="s">
        <v>140</v>
      </c>
      <c r="AT263" s="148" t="s">
        <v>135</v>
      </c>
      <c r="AU263" s="148" t="s">
        <v>86</v>
      </c>
      <c r="AY263" s="17" t="s">
        <v>132</v>
      </c>
      <c r="BE263" s="149">
        <f>IF(N263="základní",J263,0)</f>
        <v>0</v>
      </c>
      <c r="BF263" s="149">
        <f>IF(N263="snížená",J263,0)</f>
        <v>0</v>
      </c>
      <c r="BG263" s="149">
        <f>IF(N263="zákl. přenesená",J263,0)</f>
        <v>0</v>
      </c>
      <c r="BH263" s="149">
        <f>IF(N263="sníž. přenesená",J263,0)</f>
        <v>0</v>
      </c>
      <c r="BI263" s="149">
        <f>IF(N263="nulová",J263,0)</f>
        <v>0</v>
      </c>
      <c r="BJ263" s="17" t="s">
        <v>81</v>
      </c>
      <c r="BK263" s="149">
        <f>ROUND(I263*H263,2)</f>
        <v>0</v>
      </c>
      <c r="BL263" s="17" t="s">
        <v>140</v>
      </c>
      <c r="BM263" s="148" t="s">
        <v>492</v>
      </c>
    </row>
    <row r="264" spans="2:65" s="1" customFormat="1" ht="28.8">
      <c r="B264" s="32"/>
      <c r="D264" s="150" t="s">
        <v>142</v>
      </c>
      <c r="F264" s="151" t="s">
        <v>493</v>
      </c>
      <c r="I264" s="152"/>
      <c r="L264" s="32"/>
      <c r="M264" s="153"/>
      <c r="T264" s="56"/>
      <c r="AT264" s="17" t="s">
        <v>142</v>
      </c>
      <c r="AU264" s="17" t="s">
        <v>86</v>
      </c>
    </row>
    <row r="265" spans="2:65" s="12" customFormat="1">
      <c r="B265" s="154"/>
      <c r="D265" s="150" t="s">
        <v>144</v>
      </c>
      <c r="E265" s="155" t="s">
        <v>1</v>
      </c>
      <c r="F265" s="156" t="s">
        <v>494</v>
      </c>
      <c r="H265" s="157">
        <v>108</v>
      </c>
      <c r="I265" s="158"/>
      <c r="L265" s="154"/>
      <c r="M265" s="159"/>
      <c r="T265" s="160"/>
      <c r="AT265" s="155" t="s">
        <v>144</v>
      </c>
      <c r="AU265" s="155" t="s">
        <v>86</v>
      </c>
      <c r="AV265" s="12" t="s">
        <v>86</v>
      </c>
      <c r="AW265" s="12" t="s">
        <v>30</v>
      </c>
      <c r="AX265" s="12" t="s">
        <v>73</v>
      </c>
      <c r="AY265" s="155" t="s">
        <v>132</v>
      </c>
    </row>
    <row r="266" spans="2:65" s="12" customFormat="1">
      <c r="B266" s="154"/>
      <c r="D266" s="150" t="s">
        <v>144</v>
      </c>
      <c r="E266" s="155" t="s">
        <v>1</v>
      </c>
      <c r="F266" s="156" t="s">
        <v>495</v>
      </c>
      <c r="H266" s="157">
        <v>225</v>
      </c>
      <c r="I266" s="158"/>
      <c r="L266" s="154"/>
      <c r="M266" s="159"/>
      <c r="T266" s="160"/>
      <c r="AT266" s="155" t="s">
        <v>144</v>
      </c>
      <c r="AU266" s="155" t="s">
        <v>86</v>
      </c>
      <c r="AV266" s="12" t="s">
        <v>86</v>
      </c>
      <c r="AW266" s="12" t="s">
        <v>30</v>
      </c>
      <c r="AX266" s="12" t="s">
        <v>73</v>
      </c>
      <c r="AY266" s="155" t="s">
        <v>132</v>
      </c>
    </row>
    <row r="267" spans="2:65" s="13" customFormat="1">
      <c r="B267" s="161"/>
      <c r="D267" s="150" t="s">
        <v>144</v>
      </c>
      <c r="E267" s="162" t="s">
        <v>1</v>
      </c>
      <c r="F267" s="163" t="s">
        <v>151</v>
      </c>
      <c r="H267" s="164">
        <v>333</v>
      </c>
      <c r="I267" s="165"/>
      <c r="L267" s="161"/>
      <c r="M267" s="166"/>
      <c r="T267" s="167"/>
      <c r="AT267" s="162" t="s">
        <v>144</v>
      </c>
      <c r="AU267" s="162" t="s">
        <v>86</v>
      </c>
      <c r="AV267" s="13" t="s">
        <v>140</v>
      </c>
      <c r="AW267" s="13" t="s">
        <v>30</v>
      </c>
      <c r="AX267" s="13" t="s">
        <v>81</v>
      </c>
      <c r="AY267" s="162" t="s">
        <v>132</v>
      </c>
    </row>
    <row r="268" spans="2:65" s="1" customFormat="1" ht="37.950000000000003" customHeight="1">
      <c r="B268" s="136"/>
      <c r="C268" s="137" t="s">
        <v>496</v>
      </c>
      <c r="D268" s="137" t="s">
        <v>135</v>
      </c>
      <c r="E268" s="138" t="s">
        <v>497</v>
      </c>
      <c r="F268" s="139" t="s">
        <v>498</v>
      </c>
      <c r="G268" s="140" t="s">
        <v>166</v>
      </c>
      <c r="H268" s="141">
        <v>200</v>
      </c>
      <c r="I268" s="142"/>
      <c r="J268" s="143">
        <f>ROUND(I268*H268,2)</f>
        <v>0</v>
      </c>
      <c r="K268" s="139" t="s">
        <v>139</v>
      </c>
      <c r="L268" s="32"/>
      <c r="M268" s="144" t="s">
        <v>1</v>
      </c>
      <c r="N268" s="145" t="s">
        <v>38</v>
      </c>
      <c r="P268" s="146">
        <f>O268*H268</f>
        <v>0</v>
      </c>
      <c r="Q268" s="146">
        <v>0.34775</v>
      </c>
      <c r="R268" s="146">
        <f>Q268*H268</f>
        <v>69.55</v>
      </c>
      <c r="S268" s="146">
        <v>0</v>
      </c>
      <c r="T268" s="147">
        <f>S268*H268</f>
        <v>0</v>
      </c>
      <c r="AR268" s="148" t="s">
        <v>140</v>
      </c>
      <c r="AT268" s="148" t="s">
        <v>135</v>
      </c>
      <c r="AU268" s="148" t="s">
        <v>86</v>
      </c>
      <c r="AY268" s="17" t="s">
        <v>132</v>
      </c>
      <c r="BE268" s="149">
        <f>IF(N268="základní",J268,0)</f>
        <v>0</v>
      </c>
      <c r="BF268" s="149">
        <f>IF(N268="snížená",J268,0)</f>
        <v>0</v>
      </c>
      <c r="BG268" s="149">
        <f>IF(N268="zákl. přenesená",J268,0)</f>
        <v>0</v>
      </c>
      <c r="BH268" s="149">
        <f>IF(N268="sníž. přenesená",J268,0)</f>
        <v>0</v>
      </c>
      <c r="BI268" s="149">
        <f>IF(N268="nulová",J268,0)</f>
        <v>0</v>
      </c>
      <c r="BJ268" s="17" t="s">
        <v>81</v>
      </c>
      <c r="BK268" s="149">
        <f>ROUND(I268*H268,2)</f>
        <v>0</v>
      </c>
      <c r="BL268" s="17" t="s">
        <v>140</v>
      </c>
      <c r="BM268" s="148" t="s">
        <v>499</v>
      </c>
    </row>
    <row r="269" spans="2:65" s="1" customFormat="1" ht="28.8">
      <c r="B269" s="32"/>
      <c r="D269" s="150" t="s">
        <v>142</v>
      </c>
      <c r="F269" s="151" t="s">
        <v>500</v>
      </c>
      <c r="I269" s="152"/>
      <c r="L269" s="32"/>
      <c r="M269" s="153"/>
      <c r="T269" s="56"/>
      <c r="AT269" s="17" t="s">
        <v>142</v>
      </c>
      <c r="AU269" s="17" t="s">
        <v>86</v>
      </c>
    </row>
    <row r="270" spans="2:65" s="12" customFormat="1">
      <c r="B270" s="154"/>
      <c r="D270" s="150" t="s">
        <v>144</v>
      </c>
      <c r="E270" s="155" t="s">
        <v>1</v>
      </c>
      <c r="F270" s="156" t="s">
        <v>501</v>
      </c>
      <c r="H270" s="157">
        <v>86</v>
      </c>
      <c r="I270" s="158"/>
      <c r="L270" s="154"/>
      <c r="M270" s="159"/>
      <c r="T270" s="160"/>
      <c r="AT270" s="155" t="s">
        <v>144</v>
      </c>
      <c r="AU270" s="155" t="s">
        <v>86</v>
      </c>
      <c r="AV270" s="12" t="s">
        <v>86</v>
      </c>
      <c r="AW270" s="12" t="s">
        <v>30</v>
      </c>
      <c r="AX270" s="12" t="s">
        <v>73</v>
      </c>
      <c r="AY270" s="155" t="s">
        <v>132</v>
      </c>
    </row>
    <row r="271" spans="2:65" s="12" customFormat="1">
      <c r="B271" s="154"/>
      <c r="D271" s="150" t="s">
        <v>144</v>
      </c>
      <c r="E271" s="155" t="s">
        <v>1</v>
      </c>
      <c r="F271" s="156" t="s">
        <v>502</v>
      </c>
      <c r="H271" s="157">
        <v>99</v>
      </c>
      <c r="I271" s="158"/>
      <c r="L271" s="154"/>
      <c r="M271" s="159"/>
      <c r="T271" s="160"/>
      <c r="AT271" s="155" t="s">
        <v>144</v>
      </c>
      <c r="AU271" s="155" t="s">
        <v>86</v>
      </c>
      <c r="AV271" s="12" t="s">
        <v>86</v>
      </c>
      <c r="AW271" s="12" t="s">
        <v>30</v>
      </c>
      <c r="AX271" s="12" t="s">
        <v>73</v>
      </c>
      <c r="AY271" s="155" t="s">
        <v>132</v>
      </c>
    </row>
    <row r="272" spans="2:65" s="12" customFormat="1">
      <c r="B272" s="154"/>
      <c r="D272" s="150" t="s">
        <v>144</v>
      </c>
      <c r="E272" s="155" t="s">
        <v>1</v>
      </c>
      <c r="F272" s="156" t="s">
        <v>503</v>
      </c>
      <c r="H272" s="157">
        <v>15</v>
      </c>
      <c r="I272" s="158"/>
      <c r="L272" s="154"/>
      <c r="M272" s="159"/>
      <c r="T272" s="160"/>
      <c r="AT272" s="155" t="s">
        <v>144</v>
      </c>
      <c r="AU272" s="155" t="s">
        <v>86</v>
      </c>
      <c r="AV272" s="12" t="s">
        <v>86</v>
      </c>
      <c r="AW272" s="12" t="s">
        <v>30</v>
      </c>
      <c r="AX272" s="12" t="s">
        <v>73</v>
      </c>
      <c r="AY272" s="155" t="s">
        <v>132</v>
      </c>
    </row>
    <row r="273" spans="2:65" s="13" customFormat="1">
      <c r="B273" s="161"/>
      <c r="D273" s="150" t="s">
        <v>144</v>
      </c>
      <c r="E273" s="162" t="s">
        <v>1</v>
      </c>
      <c r="F273" s="163" t="s">
        <v>151</v>
      </c>
      <c r="H273" s="164">
        <v>200</v>
      </c>
      <c r="I273" s="165"/>
      <c r="L273" s="161"/>
      <c r="M273" s="166"/>
      <c r="T273" s="167"/>
      <c r="AT273" s="162" t="s">
        <v>144</v>
      </c>
      <c r="AU273" s="162" t="s">
        <v>86</v>
      </c>
      <c r="AV273" s="13" t="s">
        <v>140</v>
      </c>
      <c r="AW273" s="13" t="s">
        <v>30</v>
      </c>
      <c r="AX273" s="13" t="s">
        <v>81</v>
      </c>
      <c r="AY273" s="162" t="s">
        <v>132</v>
      </c>
    </row>
    <row r="274" spans="2:65" s="1" customFormat="1" ht="21.75" customHeight="1">
      <c r="B274" s="136"/>
      <c r="C274" s="137" t="s">
        <v>504</v>
      </c>
      <c r="D274" s="137" t="s">
        <v>135</v>
      </c>
      <c r="E274" s="138" t="s">
        <v>505</v>
      </c>
      <c r="F274" s="139" t="s">
        <v>506</v>
      </c>
      <c r="G274" s="140" t="s">
        <v>138</v>
      </c>
      <c r="H274" s="141">
        <v>3.7309999999999999</v>
      </c>
      <c r="I274" s="142"/>
      <c r="J274" s="143">
        <f>ROUND(I274*H274,2)</f>
        <v>0</v>
      </c>
      <c r="K274" s="139" t="s">
        <v>139</v>
      </c>
      <c r="L274" s="32"/>
      <c r="M274" s="144" t="s">
        <v>1</v>
      </c>
      <c r="N274" s="145" t="s">
        <v>38</v>
      </c>
      <c r="P274" s="146">
        <f>O274*H274</f>
        <v>0</v>
      </c>
      <c r="Q274" s="146">
        <v>2.5018699999999998</v>
      </c>
      <c r="R274" s="146">
        <f>Q274*H274</f>
        <v>9.334476969999999</v>
      </c>
      <c r="S274" s="146">
        <v>0</v>
      </c>
      <c r="T274" s="147">
        <f>S274*H274</f>
        <v>0</v>
      </c>
      <c r="AR274" s="148" t="s">
        <v>140</v>
      </c>
      <c r="AT274" s="148" t="s">
        <v>135</v>
      </c>
      <c r="AU274" s="148" t="s">
        <v>86</v>
      </c>
      <c r="AY274" s="17" t="s">
        <v>132</v>
      </c>
      <c r="BE274" s="149">
        <f>IF(N274="základní",J274,0)</f>
        <v>0</v>
      </c>
      <c r="BF274" s="149">
        <f>IF(N274="snížená",J274,0)</f>
        <v>0</v>
      </c>
      <c r="BG274" s="149">
        <f>IF(N274="zákl. přenesená",J274,0)</f>
        <v>0</v>
      </c>
      <c r="BH274" s="149">
        <f>IF(N274="sníž. přenesená",J274,0)</f>
        <v>0</v>
      </c>
      <c r="BI274" s="149">
        <f>IF(N274="nulová",J274,0)</f>
        <v>0</v>
      </c>
      <c r="BJ274" s="17" t="s">
        <v>81</v>
      </c>
      <c r="BK274" s="149">
        <f>ROUND(I274*H274,2)</f>
        <v>0</v>
      </c>
      <c r="BL274" s="17" t="s">
        <v>140</v>
      </c>
      <c r="BM274" s="148" t="s">
        <v>507</v>
      </c>
    </row>
    <row r="275" spans="2:65" s="1" customFormat="1" ht="19.2">
      <c r="B275" s="32"/>
      <c r="D275" s="150" t="s">
        <v>142</v>
      </c>
      <c r="F275" s="151" t="s">
        <v>508</v>
      </c>
      <c r="I275" s="152"/>
      <c r="L275" s="32"/>
      <c r="M275" s="153"/>
      <c r="T275" s="56"/>
      <c r="AT275" s="17" t="s">
        <v>142</v>
      </c>
      <c r="AU275" s="17" t="s">
        <v>86</v>
      </c>
    </row>
    <row r="276" spans="2:65" s="12" customFormat="1">
      <c r="B276" s="154"/>
      <c r="D276" s="150" t="s">
        <v>144</v>
      </c>
      <c r="E276" s="155" t="s">
        <v>1</v>
      </c>
      <c r="F276" s="156" t="s">
        <v>509</v>
      </c>
      <c r="H276" s="157">
        <v>1.859</v>
      </c>
      <c r="I276" s="158"/>
      <c r="L276" s="154"/>
      <c r="M276" s="159"/>
      <c r="T276" s="160"/>
      <c r="AT276" s="155" t="s">
        <v>144</v>
      </c>
      <c r="AU276" s="155" t="s">
        <v>86</v>
      </c>
      <c r="AV276" s="12" t="s">
        <v>86</v>
      </c>
      <c r="AW276" s="12" t="s">
        <v>30</v>
      </c>
      <c r="AX276" s="12" t="s">
        <v>73</v>
      </c>
      <c r="AY276" s="155" t="s">
        <v>132</v>
      </c>
    </row>
    <row r="277" spans="2:65" s="12" customFormat="1">
      <c r="B277" s="154"/>
      <c r="D277" s="150" t="s">
        <v>144</v>
      </c>
      <c r="E277" s="155" t="s">
        <v>1</v>
      </c>
      <c r="F277" s="156" t="s">
        <v>510</v>
      </c>
      <c r="H277" s="157">
        <v>1.242</v>
      </c>
      <c r="I277" s="158"/>
      <c r="L277" s="154"/>
      <c r="M277" s="159"/>
      <c r="T277" s="160"/>
      <c r="AT277" s="155" t="s">
        <v>144</v>
      </c>
      <c r="AU277" s="155" t="s">
        <v>86</v>
      </c>
      <c r="AV277" s="12" t="s">
        <v>86</v>
      </c>
      <c r="AW277" s="12" t="s">
        <v>30</v>
      </c>
      <c r="AX277" s="12" t="s">
        <v>73</v>
      </c>
      <c r="AY277" s="155" t="s">
        <v>132</v>
      </c>
    </row>
    <row r="278" spans="2:65" s="12" customFormat="1">
      <c r="B278" s="154"/>
      <c r="D278" s="150" t="s">
        <v>144</v>
      </c>
      <c r="E278" s="155" t="s">
        <v>1</v>
      </c>
      <c r="F278" s="156" t="s">
        <v>511</v>
      </c>
      <c r="H278" s="157">
        <v>0.63</v>
      </c>
      <c r="I278" s="158"/>
      <c r="L278" s="154"/>
      <c r="M278" s="159"/>
      <c r="T278" s="160"/>
      <c r="AT278" s="155" t="s">
        <v>144</v>
      </c>
      <c r="AU278" s="155" t="s">
        <v>86</v>
      </c>
      <c r="AV278" s="12" t="s">
        <v>86</v>
      </c>
      <c r="AW278" s="12" t="s">
        <v>30</v>
      </c>
      <c r="AX278" s="12" t="s">
        <v>73</v>
      </c>
      <c r="AY278" s="155" t="s">
        <v>132</v>
      </c>
    </row>
    <row r="279" spans="2:65" s="13" customFormat="1">
      <c r="B279" s="161"/>
      <c r="D279" s="150" t="s">
        <v>144</v>
      </c>
      <c r="E279" s="162" t="s">
        <v>273</v>
      </c>
      <c r="F279" s="163" t="s">
        <v>151</v>
      </c>
      <c r="H279" s="164">
        <v>3.7309999999999999</v>
      </c>
      <c r="I279" s="165"/>
      <c r="L279" s="161"/>
      <c r="M279" s="166"/>
      <c r="T279" s="167"/>
      <c r="AT279" s="162" t="s">
        <v>144</v>
      </c>
      <c r="AU279" s="162" t="s">
        <v>86</v>
      </c>
      <c r="AV279" s="13" t="s">
        <v>140</v>
      </c>
      <c r="AW279" s="13" t="s">
        <v>30</v>
      </c>
      <c r="AX279" s="13" t="s">
        <v>81</v>
      </c>
      <c r="AY279" s="162" t="s">
        <v>132</v>
      </c>
    </row>
    <row r="280" spans="2:65" s="1" customFormat="1" ht="24.15" customHeight="1">
      <c r="B280" s="136"/>
      <c r="C280" s="137" t="s">
        <v>512</v>
      </c>
      <c r="D280" s="137" t="s">
        <v>135</v>
      </c>
      <c r="E280" s="138" t="s">
        <v>513</v>
      </c>
      <c r="F280" s="139" t="s">
        <v>514</v>
      </c>
      <c r="G280" s="140" t="s">
        <v>166</v>
      </c>
      <c r="H280" s="141">
        <v>49.74</v>
      </c>
      <c r="I280" s="142"/>
      <c r="J280" s="143">
        <f>ROUND(I280*H280,2)</f>
        <v>0</v>
      </c>
      <c r="K280" s="139" t="s">
        <v>139</v>
      </c>
      <c r="L280" s="32"/>
      <c r="M280" s="144" t="s">
        <v>1</v>
      </c>
      <c r="N280" s="145" t="s">
        <v>38</v>
      </c>
      <c r="P280" s="146">
        <f>O280*H280</f>
        <v>0</v>
      </c>
      <c r="Q280" s="146">
        <v>2.7499999999999998E-3</v>
      </c>
      <c r="R280" s="146">
        <f>Q280*H280</f>
        <v>0.13678499999999999</v>
      </c>
      <c r="S280" s="146">
        <v>0</v>
      </c>
      <c r="T280" s="147">
        <f>S280*H280</f>
        <v>0</v>
      </c>
      <c r="AR280" s="148" t="s">
        <v>140</v>
      </c>
      <c r="AT280" s="148" t="s">
        <v>135</v>
      </c>
      <c r="AU280" s="148" t="s">
        <v>86</v>
      </c>
      <c r="AY280" s="17" t="s">
        <v>132</v>
      </c>
      <c r="BE280" s="149">
        <f>IF(N280="základní",J280,0)</f>
        <v>0</v>
      </c>
      <c r="BF280" s="149">
        <f>IF(N280="snížená",J280,0)</f>
        <v>0</v>
      </c>
      <c r="BG280" s="149">
        <f>IF(N280="zákl. přenesená",J280,0)</f>
        <v>0</v>
      </c>
      <c r="BH280" s="149">
        <f>IF(N280="sníž. přenesená",J280,0)</f>
        <v>0</v>
      </c>
      <c r="BI280" s="149">
        <f>IF(N280="nulová",J280,0)</f>
        <v>0</v>
      </c>
      <c r="BJ280" s="17" t="s">
        <v>81</v>
      </c>
      <c r="BK280" s="149">
        <f>ROUND(I280*H280,2)</f>
        <v>0</v>
      </c>
      <c r="BL280" s="17" t="s">
        <v>140</v>
      </c>
      <c r="BM280" s="148" t="s">
        <v>515</v>
      </c>
    </row>
    <row r="281" spans="2:65" s="1" customFormat="1" ht="28.8">
      <c r="B281" s="32"/>
      <c r="D281" s="150" t="s">
        <v>142</v>
      </c>
      <c r="F281" s="151" t="s">
        <v>516</v>
      </c>
      <c r="I281" s="152"/>
      <c r="L281" s="32"/>
      <c r="M281" s="153"/>
      <c r="T281" s="56"/>
      <c r="AT281" s="17" t="s">
        <v>142</v>
      </c>
      <c r="AU281" s="17" t="s">
        <v>86</v>
      </c>
    </row>
    <row r="282" spans="2:65" s="12" customFormat="1">
      <c r="B282" s="154"/>
      <c r="D282" s="150" t="s">
        <v>144</v>
      </c>
      <c r="E282" s="155" t="s">
        <v>1</v>
      </c>
      <c r="F282" s="156" t="s">
        <v>517</v>
      </c>
      <c r="H282" s="157">
        <v>24.78</v>
      </c>
      <c r="I282" s="158"/>
      <c r="L282" s="154"/>
      <c r="M282" s="159"/>
      <c r="T282" s="160"/>
      <c r="AT282" s="155" t="s">
        <v>144</v>
      </c>
      <c r="AU282" s="155" t="s">
        <v>86</v>
      </c>
      <c r="AV282" s="12" t="s">
        <v>86</v>
      </c>
      <c r="AW282" s="12" t="s">
        <v>30</v>
      </c>
      <c r="AX282" s="12" t="s">
        <v>73</v>
      </c>
      <c r="AY282" s="155" t="s">
        <v>132</v>
      </c>
    </row>
    <row r="283" spans="2:65" s="12" customFormat="1">
      <c r="B283" s="154"/>
      <c r="D283" s="150" t="s">
        <v>144</v>
      </c>
      <c r="E283" s="155" t="s">
        <v>1</v>
      </c>
      <c r="F283" s="156" t="s">
        <v>518</v>
      </c>
      <c r="H283" s="157">
        <v>16.559999999999999</v>
      </c>
      <c r="I283" s="158"/>
      <c r="L283" s="154"/>
      <c r="M283" s="159"/>
      <c r="T283" s="160"/>
      <c r="AT283" s="155" t="s">
        <v>144</v>
      </c>
      <c r="AU283" s="155" t="s">
        <v>86</v>
      </c>
      <c r="AV283" s="12" t="s">
        <v>86</v>
      </c>
      <c r="AW283" s="12" t="s">
        <v>30</v>
      </c>
      <c r="AX283" s="12" t="s">
        <v>73</v>
      </c>
      <c r="AY283" s="155" t="s">
        <v>132</v>
      </c>
    </row>
    <row r="284" spans="2:65" s="12" customFormat="1">
      <c r="B284" s="154"/>
      <c r="D284" s="150" t="s">
        <v>144</v>
      </c>
      <c r="E284" s="155" t="s">
        <v>1</v>
      </c>
      <c r="F284" s="156" t="s">
        <v>519</v>
      </c>
      <c r="H284" s="157">
        <v>8.4</v>
      </c>
      <c r="I284" s="158"/>
      <c r="L284" s="154"/>
      <c r="M284" s="159"/>
      <c r="T284" s="160"/>
      <c r="AT284" s="155" t="s">
        <v>144</v>
      </c>
      <c r="AU284" s="155" t="s">
        <v>86</v>
      </c>
      <c r="AV284" s="12" t="s">
        <v>86</v>
      </c>
      <c r="AW284" s="12" t="s">
        <v>30</v>
      </c>
      <c r="AX284" s="12" t="s">
        <v>73</v>
      </c>
      <c r="AY284" s="155" t="s">
        <v>132</v>
      </c>
    </row>
    <row r="285" spans="2:65" s="13" customFormat="1">
      <c r="B285" s="161"/>
      <c r="D285" s="150" t="s">
        <v>144</v>
      </c>
      <c r="E285" s="162" t="s">
        <v>202</v>
      </c>
      <c r="F285" s="163" t="s">
        <v>151</v>
      </c>
      <c r="H285" s="164">
        <v>49.74</v>
      </c>
      <c r="I285" s="165"/>
      <c r="L285" s="161"/>
      <c r="M285" s="166"/>
      <c r="T285" s="167"/>
      <c r="AT285" s="162" t="s">
        <v>144</v>
      </c>
      <c r="AU285" s="162" t="s">
        <v>86</v>
      </c>
      <c r="AV285" s="13" t="s">
        <v>140</v>
      </c>
      <c r="AW285" s="13" t="s">
        <v>30</v>
      </c>
      <c r="AX285" s="13" t="s">
        <v>81</v>
      </c>
      <c r="AY285" s="162" t="s">
        <v>132</v>
      </c>
    </row>
    <row r="286" spans="2:65" s="1" customFormat="1" ht="24.15" customHeight="1">
      <c r="B286" s="136"/>
      <c r="C286" s="137" t="s">
        <v>520</v>
      </c>
      <c r="D286" s="137" t="s">
        <v>135</v>
      </c>
      <c r="E286" s="138" t="s">
        <v>521</v>
      </c>
      <c r="F286" s="139" t="s">
        <v>522</v>
      </c>
      <c r="G286" s="140" t="s">
        <v>166</v>
      </c>
      <c r="H286" s="141">
        <v>49.74</v>
      </c>
      <c r="I286" s="142"/>
      <c r="J286" s="143">
        <f>ROUND(I286*H286,2)</f>
        <v>0</v>
      </c>
      <c r="K286" s="139" t="s">
        <v>139</v>
      </c>
      <c r="L286" s="32"/>
      <c r="M286" s="144" t="s">
        <v>1</v>
      </c>
      <c r="N286" s="145" t="s">
        <v>38</v>
      </c>
      <c r="P286" s="146">
        <f>O286*H286</f>
        <v>0</v>
      </c>
      <c r="Q286" s="146">
        <v>0</v>
      </c>
      <c r="R286" s="146">
        <f>Q286*H286</f>
        <v>0</v>
      </c>
      <c r="S286" s="146">
        <v>0</v>
      </c>
      <c r="T286" s="147">
        <f>S286*H286</f>
        <v>0</v>
      </c>
      <c r="AR286" s="148" t="s">
        <v>140</v>
      </c>
      <c r="AT286" s="148" t="s">
        <v>135</v>
      </c>
      <c r="AU286" s="148" t="s">
        <v>86</v>
      </c>
      <c r="AY286" s="17" t="s">
        <v>132</v>
      </c>
      <c r="BE286" s="149">
        <f>IF(N286="základní",J286,0)</f>
        <v>0</v>
      </c>
      <c r="BF286" s="149">
        <f>IF(N286="snížená",J286,0)</f>
        <v>0</v>
      </c>
      <c r="BG286" s="149">
        <f>IF(N286="zákl. přenesená",J286,0)</f>
        <v>0</v>
      </c>
      <c r="BH286" s="149">
        <f>IF(N286="sníž. přenesená",J286,0)</f>
        <v>0</v>
      </c>
      <c r="BI286" s="149">
        <f>IF(N286="nulová",J286,0)</f>
        <v>0</v>
      </c>
      <c r="BJ286" s="17" t="s">
        <v>81</v>
      </c>
      <c r="BK286" s="149">
        <f>ROUND(I286*H286,2)</f>
        <v>0</v>
      </c>
      <c r="BL286" s="17" t="s">
        <v>140</v>
      </c>
      <c r="BM286" s="148" t="s">
        <v>523</v>
      </c>
    </row>
    <row r="287" spans="2:65" s="1" customFormat="1" ht="28.8">
      <c r="B287" s="32"/>
      <c r="D287" s="150" t="s">
        <v>142</v>
      </c>
      <c r="F287" s="151" t="s">
        <v>524</v>
      </c>
      <c r="I287" s="152"/>
      <c r="L287" s="32"/>
      <c r="M287" s="153"/>
      <c r="T287" s="56"/>
      <c r="AT287" s="17" t="s">
        <v>142</v>
      </c>
      <c r="AU287" s="17" t="s">
        <v>86</v>
      </c>
    </row>
    <row r="288" spans="2:65" s="12" customFormat="1">
      <c r="B288" s="154"/>
      <c r="D288" s="150" t="s">
        <v>144</v>
      </c>
      <c r="E288" s="155" t="s">
        <v>1</v>
      </c>
      <c r="F288" s="156" t="s">
        <v>202</v>
      </c>
      <c r="H288" s="157">
        <v>49.74</v>
      </c>
      <c r="I288" s="158"/>
      <c r="L288" s="154"/>
      <c r="M288" s="159"/>
      <c r="T288" s="160"/>
      <c r="AT288" s="155" t="s">
        <v>144</v>
      </c>
      <c r="AU288" s="155" t="s">
        <v>86</v>
      </c>
      <c r="AV288" s="12" t="s">
        <v>86</v>
      </c>
      <c r="AW288" s="12" t="s">
        <v>30</v>
      </c>
      <c r="AX288" s="12" t="s">
        <v>81</v>
      </c>
      <c r="AY288" s="155" t="s">
        <v>132</v>
      </c>
    </row>
    <row r="289" spans="2:65" s="1" customFormat="1" ht="21.75" customHeight="1">
      <c r="B289" s="136"/>
      <c r="C289" s="137" t="s">
        <v>525</v>
      </c>
      <c r="D289" s="137" t="s">
        <v>135</v>
      </c>
      <c r="E289" s="138" t="s">
        <v>526</v>
      </c>
      <c r="F289" s="139" t="s">
        <v>527</v>
      </c>
      <c r="G289" s="140" t="s">
        <v>179</v>
      </c>
      <c r="H289" s="141">
        <v>0.59699999999999998</v>
      </c>
      <c r="I289" s="142"/>
      <c r="J289" s="143">
        <f>ROUND(I289*H289,2)</f>
        <v>0</v>
      </c>
      <c r="K289" s="139" t="s">
        <v>139</v>
      </c>
      <c r="L289" s="32"/>
      <c r="M289" s="144" t="s">
        <v>1</v>
      </c>
      <c r="N289" s="145" t="s">
        <v>38</v>
      </c>
      <c r="P289" s="146">
        <f>O289*H289</f>
        <v>0</v>
      </c>
      <c r="Q289" s="146">
        <v>1.05237</v>
      </c>
      <c r="R289" s="146">
        <f>Q289*H289</f>
        <v>0.62826488999999996</v>
      </c>
      <c r="S289" s="146">
        <v>0</v>
      </c>
      <c r="T289" s="147">
        <f>S289*H289</f>
        <v>0</v>
      </c>
      <c r="AR289" s="148" t="s">
        <v>140</v>
      </c>
      <c r="AT289" s="148" t="s">
        <v>135</v>
      </c>
      <c r="AU289" s="148" t="s">
        <v>86</v>
      </c>
      <c r="AY289" s="17" t="s">
        <v>132</v>
      </c>
      <c r="BE289" s="149">
        <f>IF(N289="základní",J289,0)</f>
        <v>0</v>
      </c>
      <c r="BF289" s="149">
        <f>IF(N289="snížená",J289,0)</f>
        <v>0</v>
      </c>
      <c r="BG289" s="149">
        <f>IF(N289="zákl. přenesená",J289,0)</f>
        <v>0</v>
      </c>
      <c r="BH289" s="149">
        <f>IF(N289="sníž. přenesená",J289,0)</f>
        <v>0</v>
      </c>
      <c r="BI289" s="149">
        <f>IF(N289="nulová",J289,0)</f>
        <v>0</v>
      </c>
      <c r="BJ289" s="17" t="s">
        <v>81</v>
      </c>
      <c r="BK289" s="149">
        <f>ROUND(I289*H289,2)</f>
        <v>0</v>
      </c>
      <c r="BL289" s="17" t="s">
        <v>140</v>
      </c>
      <c r="BM289" s="148" t="s">
        <v>528</v>
      </c>
    </row>
    <row r="290" spans="2:65" s="1" customFormat="1" ht="28.8">
      <c r="B290" s="32"/>
      <c r="D290" s="150" t="s">
        <v>142</v>
      </c>
      <c r="F290" s="151" t="s">
        <v>529</v>
      </c>
      <c r="I290" s="152"/>
      <c r="L290" s="32"/>
      <c r="M290" s="153"/>
      <c r="T290" s="56"/>
      <c r="AT290" s="17" t="s">
        <v>142</v>
      </c>
      <c r="AU290" s="17" t="s">
        <v>86</v>
      </c>
    </row>
    <row r="291" spans="2:65" s="12" customFormat="1">
      <c r="B291" s="154"/>
      <c r="D291" s="150" t="s">
        <v>144</v>
      </c>
      <c r="E291" s="155" t="s">
        <v>1</v>
      </c>
      <c r="F291" s="156" t="s">
        <v>530</v>
      </c>
      <c r="H291" s="157">
        <v>0.59699999999999998</v>
      </c>
      <c r="I291" s="158"/>
      <c r="L291" s="154"/>
      <c r="M291" s="159"/>
      <c r="T291" s="160"/>
      <c r="AT291" s="155" t="s">
        <v>144</v>
      </c>
      <c r="AU291" s="155" t="s">
        <v>86</v>
      </c>
      <c r="AV291" s="12" t="s">
        <v>86</v>
      </c>
      <c r="AW291" s="12" t="s">
        <v>30</v>
      </c>
      <c r="AX291" s="12" t="s">
        <v>73</v>
      </c>
      <c r="AY291" s="155" t="s">
        <v>132</v>
      </c>
    </row>
    <row r="292" spans="2:65" s="13" customFormat="1">
      <c r="B292" s="161"/>
      <c r="D292" s="150" t="s">
        <v>144</v>
      </c>
      <c r="E292" s="162" t="s">
        <v>1</v>
      </c>
      <c r="F292" s="163" t="s">
        <v>151</v>
      </c>
      <c r="H292" s="164">
        <v>0.59699999999999998</v>
      </c>
      <c r="I292" s="165"/>
      <c r="L292" s="161"/>
      <c r="M292" s="166"/>
      <c r="T292" s="167"/>
      <c r="AT292" s="162" t="s">
        <v>144</v>
      </c>
      <c r="AU292" s="162" t="s">
        <v>86</v>
      </c>
      <c r="AV292" s="13" t="s">
        <v>140</v>
      </c>
      <c r="AW292" s="13" t="s">
        <v>30</v>
      </c>
      <c r="AX292" s="13" t="s">
        <v>81</v>
      </c>
      <c r="AY292" s="162" t="s">
        <v>132</v>
      </c>
    </row>
    <row r="293" spans="2:65" s="1" customFormat="1" ht="24.15" customHeight="1">
      <c r="B293" s="136"/>
      <c r="C293" s="137" t="s">
        <v>531</v>
      </c>
      <c r="D293" s="137" t="s">
        <v>135</v>
      </c>
      <c r="E293" s="138" t="s">
        <v>532</v>
      </c>
      <c r="F293" s="139" t="s">
        <v>533</v>
      </c>
      <c r="G293" s="140" t="s">
        <v>166</v>
      </c>
      <c r="H293" s="141">
        <v>199.8</v>
      </c>
      <c r="I293" s="142"/>
      <c r="J293" s="143">
        <f>ROUND(I293*H293,2)</f>
        <v>0</v>
      </c>
      <c r="K293" s="139" t="s">
        <v>139</v>
      </c>
      <c r="L293" s="32"/>
      <c r="M293" s="144" t="s">
        <v>1</v>
      </c>
      <c r="N293" s="145" t="s">
        <v>38</v>
      </c>
      <c r="P293" s="146">
        <f>O293*H293</f>
        <v>0</v>
      </c>
      <c r="Q293" s="146">
        <v>9.4479999999999995E-2</v>
      </c>
      <c r="R293" s="146">
        <f>Q293*H293</f>
        <v>18.877103999999999</v>
      </c>
      <c r="S293" s="146">
        <v>0</v>
      </c>
      <c r="T293" s="147">
        <f>S293*H293</f>
        <v>0</v>
      </c>
      <c r="AR293" s="148" t="s">
        <v>140</v>
      </c>
      <c r="AT293" s="148" t="s">
        <v>135</v>
      </c>
      <c r="AU293" s="148" t="s">
        <v>86</v>
      </c>
      <c r="AY293" s="17" t="s">
        <v>132</v>
      </c>
      <c r="BE293" s="149">
        <f>IF(N293="základní",J293,0)</f>
        <v>0</v>
      </c>
      <c r="BF293" s="149">
        <f>IF(N293="snížená",J293,0)</f>
        <v>0</v>
      </c>
      <c r="BG293" s="149">
        <f>IF(N293="zákl. přenesená",J293,0)</f>
        <v>0</v>
      </c>
      <c r="BH293" s="149">
        <f>IF(N293="sníž. přenesená",J293,0)</f>
        <v>0</v>
      </c>
      <c r="BI293" s="149">
        <f>IF(N293="nulová",J293,0)</f>
        <v>0</v>
      </c>
      <c r="BJ293" s="17" t="s">
        <v>81</v>
      </c>
      <c r="BK293" s="149">
        <f>ROUND(I293*H293,2)</f>
        <v>0</v>
      </c>
      <c r="BL293" s="17" t="s">
        <v>140</v>
      </c>
      <c r="BM293" s="148" t="s">
        <v>534</v>
      </c>
    </row>
    <row r="294" spans="2:65" s="1" customFormat="1" ht="19.2">
      <c r="B294" s="32"/>
      <c r="D294" s="150" t="s">
        <v>142</v>
      </c>
      <c r="F294" s="151" t="s">
        <v>535</v>
      </c>
      <c r="I294" s="152"/>
      <c r="L294" s="32"/>
      <c r="M294" s="153"/>
      <c r="T294" s="56"/>
      <c r="AT294" s="17" t="s">
        <v>142</v>
      </c>
      <c r="AU294" s="17" t="s">
        <v>86</v>
      </c>
    </row>
    <row r="295" spans="2:65" s="12" customFormat="1">
      <c r="B295" s="154"/>
      <c r="D295" s="150" t="s">
        <v>144</v>
      </c>
      <c r="E295" s="155" t="s">
        <v>1</v>
      </c>
      <c r="F295" s="156" t="s">
        <v>536</v>
      </c>
      <c r="H295" s="157">
        <v>199.8</v>
      </c>
      <c r="I295" s="158"/>
      <c r="L295" s="154"/>
      <c r="M295" s="159"/>
      <c r="T295" s="160"/>
      <c r="AT295" s="155" t="s">
        <v>144</v>
      </c>
      <c r="AU295" s="155" t="s">
        <v>86</v>
      </c>
      <c r="AV295" s="12" t="s">
        <v>86</v>
      </c>
      <c r="AW295" s="12" t="s">
        <v>30</v>
      </c>
      <c r="AX295" s="12" t="s">
        <v>81</v>
      </c>
      <c r="AY295" s="155" t="s">
        <v>132</v>
      </c>
    </row>
    <row r="296" spans="2:65" s="1" customFormat="1" ht="24.15" customHeight="1">
      <c r="B296" s="136"/>
      <c r="C296" s="137" t="s">
        <v>276</v>
      </c>
      <c r="D296" s="137" t="s">
        <v>135</v>
      </c>
      <c r="E296" s="138" t="s">
        <v>537</v>
      </c>
      <c r="F296" s="139" t="s">
        <v>538</v>
      </c>
      <c r="G296" s="140" t="s">
        <v>166</v>
      </c>
      <c r="H296" s="141">
        <v>15</v>
      </c>
      <c r="I296" s="142"/>
      <c r="J296" s="143">
        <f>ROUND(I296*H296,2)</f>
        <v>0</v>
      </c>
      <c r="K296" s="139" t="s">
        <v>139</v>
      </c>
      <c r="L296" s="32"/>
      <c r="M296" s="144" t="s">
        <v>1</v>
      </c>
      <c r="N296" s="145" t="s">
        <v>38</v>
      </c>
      <c r="P296" s="146">
        <f>O296*H296</f>
        <v>0</v>
      </c>
      <c r="Q296" s="146">
        <v>0.11396000000000001</v>
      </c>
      <c r="R296" s="146">
        <f>Q296*H296</f>
        <v>1.7094</v>
      </c>
      <c r="S296" s="146">
        <v>0</v>
      </c>
      <c r="T296" s="147">
        <f>S296*H296</f>
        <v>0</v>
      </c>
      <c r="AR296" s="148" t="s">
        <v>140</v>
      </c>
      <c r="AT296" s="148" t="s">
        <v>135</v>
      </c>
      <c r="AU296" s="148" t="s">
        <v>86</v>
      </c>
      <c r="AY296" s="17" t="s">
        <v>132</v>
      </c>
      <c r="BE296" s="149">
        <f>IF(N296="základní",J296,0)</f>
        <v>0</v>
      </c>
      <c r="BF296" s="149">
        <f>IF(N296="snížená",J296,0)</f>
        <v>0</v>
      </c>
      <c r="BG296" s="149">
        <f>IF(N296="zákl. přenesená",J296,0)</f>
        <v>0</v>
      </c>
      <c r="BH296" s="149">
        <f>IF(N296="sníž. přenesená",J296,0)</f>
        <v>0</v>
      </c>
      <c r="BI296" s="149">
        <f>IF(N296="nulová",J296,0)</f>
        <v>0</v>
      </c>
      <c r="BJ296" s="17" t="s">
        <v>81</v>
      </c>
      <c r="BK296" s="149">
        <f>ROUND(I296*H296,2)</f>
        <v>0</v>
      </c>
      <c r="BL296" s="17" t="s">
        <v>140</v>
      </c>
      <c r="BM296" s="148" t="s">
        <v>539</v>
      </c>
    </row>
    <row r="297" spans="2:65" s="1" customFormat="1" ht="19.2">
      <c r="B297" s="32"/>
      <c r="D297" s="150" t="s">
        <v>142</v>
      </c>
      <c r="F297" s="151" t="s">
        <v>540</v>
      </c>
      <c r="I297" s="152"/>
      <c r="L297" s="32"/>
      <c r="M297" s="153"/>
      <c r="T297" s="56"/>
      <c r="AT297" s="17" t="s">
        <v>142</v>
      </c>
      <c r="AU297" s="17" t="s">
        <v>86</v>
      </c>
    </row>
    <row r="298" spans="2:65" s="12" customFormat="1">
      <c r="B298" s="154"/>
      <c r="D298" s="150" t="s">
        <v>144</v>
      </c>
      <c r="E298" s="155" t="s">
        <v>1</v>
      </c>
      <c r="F298" s="156" t="s">
        <v>541</v>
      </c>
      <c r="H298" s="157">
        <v>15</v>
      </c>
      <c r="I298" s="158"/>
      <c r="L298" s="154"/>
      <c r="M298" s="159"/>
      <c r="T298" s="160"/>
      <c r="AT298" s="155" t="s">
        <v>144</v>
      </c>
      <c r="AU298" s="155" t="s">
        <v>86</v>
      </c>
      <c r="AV298" s="12" t="s">
        <v>86</v>
      </c>
      <c r="AW298" s="12" t="s">
        <v>30</v>
      </c>
      <c r="AX298" s="12" t="s">
        <v>73</v>
      </c>
      <c r="AY298" s="155" t="s">
        <v>132</v>
      </c>
    </row>
    <row r="299" spans="2:65" s="13" customFormat="1">
      <c r="B299" s="161"/>
      <c r="D299" s="150" t="s">
        <v>144</v>
      </c>
      <c r="E299" s="162" t="s">
        <v>1</v>
      </c>
      <c r="F299" s="163" t="s">
        <v>151</v>
      </c>
      <c r="H299" s="164">
        <v>15</v>
      </c>
      <c r="I299" s="165"/>
      <c r="L299" s="161"/>
      <c r="M299" s="166"/>
      <c r="T299" s="167"/>
      <c r="AT299" s="162" t="s">
        <v>144</v>
      </c>
      <c r="AU299" s="162" t="s">
        <v>86</v>
      </c>
      <c r="AV299" s="13" t="s">
        <v>140</v>
      </c>
      <c r="AW299" s="13" t="s">
        <v>30</v>
      </c>
      <c r="AX299" s="13" t="s">
        <v>81</v>
      </c>
      <c r="AY299" s="162" t="s">
        <v>132</v>
      </c>
    </row>
    <row r="300" spans="2:65" s="1" customFormat="1" ht="24.15" customHeight="1">
      <c r="B300" s="136"/>
      <c r="C300" s="137" t="s">
        <v>542</v>
      </c>
      <c r="D300" s="137" t="s">
        <v>135</v>
      </c>
      <c r="E300" s="138" t="s">
        <v>543</v>
      </c>
      <c r="F300" s="139" t="s">
        <v>544</v>
      </c>
      <c r="G300" s="140" t="s">
        <v>166</v>
      </c>
      <c r="H300" s="141">
        <v>90</v>
      </c>
      <c r="I300" s="142"/>
      <c r="J300" s="143">
        <f>ROUND(I300*H300,2)</f>
        <v>0</v>
      </c>
      <c r="K300" s="139" t="s">
        <v>1</v>
      </c>
      <c r="L300" s="32"/>
      <c r="M300" s="144" t="s">
        <v>1</v>
      </c>
      <c r="N300" s="145" t="s">
        <v>38</v>
      </c>
      <c r="P300" s="146">
        <f>O300*H300</f>
        <v>0</v>
      </c>
      <c r="Q300" s="146">
        <v>0</v>
      </c>
      <c r="R300" s="146">
        <f>Q300*H300</f>
        <v>0</v>
      </c>
      <c r="S300" s="146">
        <v>0</v>
      </c>
      <c r="T300" s="147">
        <f>S300*H300</f>
        <v>0</v>
      </c>
      <c r="AR300" s="148" t="s">
        <v>140</v>
      </c>
      <c r="AT300" s="148" t="s">
        <v>135</v>
      </c>
      <c r="AU300" s="148" t="s">
        <v>86</v>
      </c>
      <c r="AY300" s="17" t="s">
        <v>132</v>
      </c>
      <c r="BE300" s="149">
        <f>IF(N300="základní",J300,0)</f>
        <v>0</v>
      </c>
      <c r="BF300" s="149">
        <f>IF(N300="snížená",J300,0)</f>
        <v>0</v>
      </c>
      <c r="BG300" s="149">
        <f>IF(N300="zákl. přenesená",J300,0)</f>
        <v>0</v>
      </c>
      <c r="BH300" s="149">
        <f>IF(N300="sníž. přenesená",J300,0)</f>
        <v>0</v>
      </c>
      <c r="BI300" s="149">
        <f>IF(N300="nulová",J300,0)</f>
        <v>0</v>
      </c>
      <c r="BJ300" s="17" t="s">
        <v>81</v>
      </c>
      <c r="BK300" s="149">
        <f>ROUND(I300*H300,2)</f>
        <v>0</v>
      </c>
      <c r="BL300" s="17" t="s">
        <v>140</v>
      </c>
      <c r="BM300" s="148" t="s">
        <v>545</v>
      </c>
    </row>
    <row r="301" spans="2:65" s="1" customFormat="1" ht="19.2">
      <c r="B301" s="32"/>
      <c r="D301" s="150" t="s">
        <v>142</v>
      </c>
      <c r="F301" s="151" t="s">
        <v>544</v>
      </c>
      <c r="I301" s="152"/>
      <c r="L301" s="32"/>
      <c r="M301" s="153"/>
      <c r="T301" s="56"/>
      <c r="AT301" s="17" t="s">
        <v>142</v>
      </c>
      <c r="AU301" s="17" t="s">
        <v>86</v>
      </c>
    </row>
    <row r="302" spans="2:65" s="1" customFormat="1" ht="19.2">
      <c r="B302" s="32"/>
      <c r="D302" s="150" t="s">
        <v>444</v>
      </c>
      <c r="F302" s="179" t="s">
        <v>546</v>
      </c>
      <c r="I302" s="152"/>
      <c r="L302" s="32"/>
      <c r="M302" s="153"/>
      <c r="T302" s="56"/>
      <c r="AT302" s="17" t="s">
        <v>444</v>
      </c>
      <c r="AU302" s="17" t="s">
        <v>86</v>
      </c>
    </row>
    <row r="303" spans="2:65" s="12" customFormat="1">
      <c r="B303" s="154"/>
      <c r="D303" s="150" t="s">
        <v>144</v>
      </c>
      <c r="E303" s="155" t="s">
        <v>1</v>
      </c>
      <c r="F303" s="156" t="s">
        <v>547</v>
      </c>
      <c r="H303" s="157">
        <v>90</v>
      </c>
      <c r="I303" s="158"/>
      <c r="L303" s="154"/>
      <c r="M303" s="159"/>
      <c r="T303" s="160"/>
      <c r="AT303" s="155" t="s">
        <v>144</v>
      </c>
      <c r="AU303" s="155" t="s">
        <v>86</v>
      </c>
      <c r="AV303" s="12" t="s">
        <v>86</v>
      </c>
      <c r="AW303" s="12" t="s">
        <v>30</v>
      </c>
      <c r="AX303" s="12" t="s">
        <v>73</v>
      </c>
      <c r="AY303" s="155" t="s">
        <v>132</v>
      </c>
    </row>
    <row r="304" spans="2:65" s="13" customFormat="1">
      <c r="B304" s="161"/>
      <c r="D304" s="150" t="s">
        <v>144</v>
      </c>
      <c r="E304" s="162" t="s">
        <v>1</v>
      </c>
      <c r="F304" s="163" t="s">
        <v>151</v>
      </c>
      <c r="H304" s="164">
        <v>90</v>
      </c>
      <c r="I304" s="165"/>
      <c r="L304" s="161"/>
      <c r="M304" s="166"/>
      <c r="T304" s="167"/>
      <c r="AT304" s="162" t="s">
        <v>144</v>
      </c>
      <c r="AU304" s="162" t="s">
        <v>86</v>
      </c>
      <c r="AV304" s="13" t="s">
        <v>140</v>
      </c>
      <c r="AW304" s="13" t="s">
        <v>30</v>
      </c>
      <c r="AX304" s="13" t="s">
        <v>81</v>
      </c>
      <c r="AY304" s="162" t="s">
        <v>132</v>
      </c>
    </row>
    <row r="305" spans="2:65" s="1" customFormat="1" ht="16.5" customHeight="1">
      <c r="B305" s="136"/>
      <c r="C305" s="137" t="s">
        <v>548</v>
      </c>
      <c r="D305" s="137" t="s">
        <v>135</v>
      </c>
      <c r="E305" s="138" t="s">
        <v>549</v>
      </c>
      <c r="F305" s="139" t="s">
        <v>550</v>
      </c>
      <c r="G305" s="140" t="s">
        <v>172</v>
      </c>
      <c r="H305" s="141">
        <v>1</v>
      </c>
      <c r="I305" s="142"/>
      <c r="J305" s="143">
        <f>ROUND(I305*H305,2)</f>
        <v>0</v>
      </c>
      <c r="K305" s="139" t="s">
        <v>1</v>
      </c>
      <c r="L305" s="32"/>
      <c r="M305" s="144" t="s">
        <v>1</v>
      </c>
      <c r="N305" s="145" t="s">
        <v>38</v>
      </c>
      <c r="P305" s="146">
        <f>O305*H305</f>
        <v>0</v>
      </c>
      <c r="Q305" s="146">
        <v>0</v>
      </c>
      <c r="R305" s="146">
        <f>Q305*H305</f>
        <v>0</v>
      </c>
      <c r="S305" s="146">
        <v>0</v>
      </c>
      <c r="T305" s="147">
        <f>S305*H305</f>
        <v>0</v>
      </c>
      <c r="AR305" s="148" t="s">
        <v>140</v>
      </c>
      <c r="AT305" s="148" t="s">
        <v>135</v>
      </c>
      <c r="AU305" s="148" t="s">
        <v>86</v>
      </c>
      <c r="AY305" s="17" t="s">
        <v>132</v>
      </c>
      <c r="BE305" s="149">
        <f>IF(N305="základní",J305,0)</f>
        <v>0</v>
      </c>
      <c r="BF305" s="149">
        <f>IF(N305="snížená",J305,0)</f>
        <v>0</v>
      </c>
      <c r="BG305" s="149">
        <f>IF(N305="zákl. přenesená",J305,0)</f>
        <v>0</v>
      </c>
      <c r="BH305" s="149">
        <f>IF(N305="sníž. přenesená",J305,0)</f>
        <v>0</v>
      </c>
      <c r="BI305" s="149">
        <f>IF(N305="nulová",J305,0)</f>
        <v>0</v>
      </c>
      <c r="BJ305" s="17" t="s">
        <v>81</v>
      </c>
      <c r="BK305" s="149">
        <f>ROUND(I305*H305,2)</f>
        <v>0</v>
      </c>
      <c r="BL305" s="17" t="s">
        <v>140</v>
      </c>
      <c r="BM305" s="148" t="s">
        <v>551</v>
      </c>
    </row>
    <row r="306" spans="2:65" s="1" customFormat="1">
      <c r="B306" s="32"/>
      <c r="D306" s="150" t="s">
        <v>142</v>
      </c>
      <c r="F306" s="151" t="s">
        <v>550</v>
      </c>
      <c r="I306" s="152"/>
      <c r="L306" s="32"/>
      <c r="M306" s="153"/>
      <c r="T306" s="56"/>
      <c r="AT306" s="17" t="s">
        <v>142</v>
      </c>
      <c r="AU306" s="17" t="s">
        <v>86</v>
      </c>
    </row>
    <row r="307" spans="2:65" s="1" customFormat="1" ht="16.5" customHeight="1">
      <c r="B307" s="136"/>
      <c r="C307" s="137" t="s">
        <v>552</v>
      </c>
      <c r="D307" s="137" t="s">
        <v>135</v>
      </c>
      <c r="E307" s="138" t="s">
        <v>553</v>
      </c>
      <c r="F307" s="139" t="s">
        <v>554</v>
      </c>
      <c r="G307" s="140" t="s">
        <v>172</v>
      </c>
      <c r="H307" s="141">
        <v>1</v>
      </c>
      <c r="I307" s="142"/>
      <c r="J307" s="143">
        <f>ROUND(I307*H307,2)</f>
        <v>0</v>
      </c>
      <c r="K307" s="139" t="s">
        <v>1</v>
      </c>
      <c r="L307" s="32"/>
      <c r="M307" s="144" t="s">
        <v>1</v>
      </c>
      <c r="N307" s="145" t="s">
        <v>38</v>
      </c>
      <c r="P307" s="146">
        <f>O307*H307</f>
        <v>0</v>
      </c>
      <c r="Q307" s="146">
        <v>0</v>
      </c>
      <c r="R307" s="146">
        <f>Q307*H307</f>
        <v>0</v>
      </c>
      <c r="S307" s="146">
        <v>0</v>
      </c>
      <c r="T307" s="147">
        <f>S307*H307</f>
        <v>0</v>
      </c>
      <c r="AR307" s="148" t="s">
        <v>140</v>
      </c>
      <c r="AT307" s="148" t="s">
        <v>135</v>
      </c>
      <c r="AU307" s="148" t="s">
        <v>86</v>
      </c>
      <c r="AY307" s="17" t="s">
        <v>132</v>
      </c>
      <c r="BE307" s="149">
        <f>IF(N307="základní",J307,0)</f>
        <v>0</v>
      </c>
      <c r="BF307" s="149">
        <f>IF(N307="snížená",J307,0)</f>
        <v>0</v>
      </c>
      <c r="BG307" s="149">
        <f>IF(N307="zákl. přenesená",J307,0)</f>
        <v>0</v>
      </c>
      <c r="BH307" s="149">
        <f>IF(N307="sníž. přenesená",J307,0)</f>
        <v>0</v>
      </c>
      <c r="BI307" s="149">
        <f>IF(N307="nulová",J307,0)</f>
        <v>0</v>
      </c>
      <c r="BJ307" s="17" t="s">
        <v>81</v>
      </c>
      <c r="BK307" s="149">
        <f>ROUND(I307*H307,2)</f>
        <v>0</v>
      </c>
      <c r="BL307" s="17" t="s">
        <v>140</v>
      </c>
      <c r="BM307" s="148" t="s">
        <v>555</v>
      </c>
    </row>
    <row r="308" spans="2:65" s="1" customFormat="1">
      <c r="B308" s="32"/>
      <c r="D308" s="150" t="s">
        <v>142</v>
      </c>
      <c r="F308" s="151" t="s">
        <v>554</v>
      </c>
      <c r="I308" s="152"/>
      <c r="L308" s="32"/>
      <c r="M308" s="153"/>
      <c r="T308" s="56"/>
      <c r="AT308" s="17" t="s">
        <v>142</v>
      </c>
      <c r="AU308" s="17" t="s">
        <v>86</v>
      </c>
    </row>
    <row r="309" spans="2:65" s="11" customFormat="1" ht="22.95" customHeight="1">
      <c r="B309" s="124"/>
      <c r="D309" s="125" t="s">
        <v>72</v>
      </c>
      <c r="E309" s="134" t="s">
        <v>140</v>
      </c>
      <c r="F309" s="134" t="s">
        <v>556</v>
      </c>
      <c r="I309" s="127"/>
      <c r="J309" s="135">
        <f>BK309</f>
        <v>0</v>
      </c>
      <c r="L309" s="124"/>
      <c r="M309" s="129"/>
      <c r="P309" s="130">
        <f>SUM(P310:P423)</f>
        <v>0</v>
      </c>
      <c r="R309" s="130">
        <f>SUM(R310:R423)</f>
        <v>483.63289908999997</v>
      </c>
      <c r="T309" s="131">
        <f>SUM(T310:T423)</f>
        <v>0</v>
      </c>
      <c r="AR309" s="125" t="s">
        <v>81</v>
      </c>
      <c r="AT309" s="132" t="s">
        <v>72</v>
      </c>
      <c r="AU309" s="132" t="s">
        <v>81</v>
      </c>
      <c r="AY309" s="125" t="s">
        <v>132</v>
      </c>
      <c r="BK309" s="133">
        <f>SUM(BK310:BK423)</f>
        <v>0</v>
      </c>
    </row>
    <row r="310" spans="2:65" s="1" customFormat="1" ht="16.5" customHeight="1">
      <c r="B310" s="136"/>
      <c r="C310" s="137" t="s">
        <v>557</v>
      </c>
      <c r="D310" s="137" t="s">
        <v>135</v>
      </c>
      <c r="E310" s="138" t="s">
        <v>558</v>
      </c>
      <c r="F310" s="139" t="s">
        <v>559</v>
      </c>
      <c r="G310" s="140" t="s">
        <v>138</v>
      </c>
      <c r="H310" s="141">
        <v>37</v>
      </c>
      <c r="I310" s="142"/>
      <c r="J310" s="143">
        <f>ROUND(I310*H310,2)</f>
        <v>0</v>
      </c>
      <c r="K310" s="139" t="s">
        <v>139</v>
      </c>
      <c r="L310" s="32"/>
      <c r="M310" s="144" t="s">
        <v>1</v>
      </c>
      <c r="N310" s="145" t="s">
        <v>38</v>
      </c>
      <c r="P310" s="146">
        <f>O310*H310</f>
        <v>0</v>
      </c>
      <c r="Q310" s="146">
        <v>2.5020099999999998</v>
      </c>
      <c r="R310" s="146">
        <f>Q310*H310</f>
        <v>92.574369999999988</v>
      </c>
      <c r="S310" s="146">
        <v>0</v>
      </c>
      <c r="T310" s="147">
        <f>S310*H310</f>
        <v>0</v>
      </c>
      <c r="AR310" s="148" t="s">
        <v>140</v>
      </c>
      <c r="AT310" s="148" t="s">
        <v>135</v>
      </c>
      <c r="AU310" s="148" t="s">
        <v>86</v>
      </c>
      <c r="AY310" s="17" t="s">
        <v>132</v>
      </c>
      <c r="BE310" s="149">
        <f>IF(N310="základní",J310,0)</f>
        <v>0</v>
      </c>
      <c r="BF310" s="149">
        <f>IF(N310="snížená",J310,0)</f>
        <v>0</v>
      </c>
      <c r="BG310" s="149">
        <f>IF(N310="zákl. přenesená",J310,0)</f>
        <v>0</v>
      </c>
      <c r="BH310" s="149">
        <f>IF(N310="sníž. přenesená",J310,0)</f>
        <v>0</v>
      </c>
      <c r="BI310" s="149">
        <f>IF(N310="nulová",J310,0)</f>
        <v>0</v>
      </c>
      <c r="BJ310" s="17" t="s">
        <v>81</v>
      </c>
      <c r="BK310" s="149">
        <f>ROUND(I310*H310,2)</f>
        <v>0</v>
      </c>
      <c r="BL310" s="17" t="s">
        <v>140</v>
      </c>
      <c r="BM310" s="148" t="s">
        <v>560</v>
      </c>
    </row>
    <row r="311" spans="2:65" s="1" customFormat="1" ht="28.8">
      <c r="B311" s="32"/>
      <c r="D311" s="150" t="s">
        <v>142</v>
      </c>
      <c r="F311" s="151" t="s">
        <v>561</v>
      </c>
      <c r="I311" s="152"/>
      <c r="L311" s="32"/>
      <c r="M311" s="153"/>
      <c r="T311" s="56"/>
      <c r="AT311" s="17" t="s">
        <v>142</v>
      </c>
      <c r="AU311" s="17" t="s">
        <v>86</v>
      </c>
    </row>
    <row r="312" spans="2:65" s="12" customFormat="1">
      <c r="B312" s="154"/>
      <c r="D312" s="150" t="s">
        <v>144</v>
      </c>
      <c r="E312" s="155" t="s">
        <v>1</v>
      </c>
      <c r="F312" s="156" t="s">
        <v>562</v>
      </c>
      <c r="H312" s="157">
        <v>15</v>
      </c>
      <c r="I312" s="158"/>
      <c r="L312" s="154"/>
      <c r="M312" s="159"/>
      <c r="T312" s="160"/>
      <c r="AT312" s="155" t="s">
        <v>144</v>
      </c>
      <c r="AU312" s="155" t="s">
        <v>86</v>
      </c>
      <c r="AV312" s="12" t="s">
        <v>86</v>
      </c>
      <c r="AW312" s="12" t="s">
        <v>30</v>
      </c>
      <c r="AX312" s="12" t="s">
        <v>73</v>
      </c>
      <c r="AY312" s="155" t="s">
        <v>132</v>
      </c>
    </row>
    <row r="313" spans="2:65" s="12" customFormat="1">
      <c r="B313" s="154"/>
      <c r="D313" s="150" t="s">
        <v>144</v>
      </c>
      <c r="E313" s="155" t="s">
        <v>1</v>
      </c>
      <c r="F313" s="156" t="s">
        <v>563</v>
      </c>
      <c r="H313" s="157">
        <v>4</v>
      </c>
      <c r="I313" s="158"/>
      <c r="L313" s="154"/>
      <c r="M313" s="159"/>
      <c r="T313" s="160"/>
      <c r="AT313" s="155" t="s">
        <v>144</v>
      </c>
      <c r="AU313" s="155" t="s">
        <v>86</v>
      </c>
      <c r="AV313" s="12" t="s">
        <v>86</v>
      </c>
      <c r="AW313" s="12" t="s">
        <v>30</v>
      </c>
      <c r="AX313" s="12" t="s">
        <v>73</v>
      </c>
      <c r="AY313" s="155" t="s">
        <v>132</v>
      </c>
    </row>
    <row r="314" spans="2:65" s="12" customFormat="1">
      <c r="B314" s="154"/>
      <c r="D314" s="150" t="s">
        <v>144</v>
      </c>
      <c r="E314" s="155" t="s">
        <v>1</v>
      </c>
      <c r="F314" s="156" t="s">
        <v>564</v>
      </c>
      <c r="H314" s="157">
        <v>18</v>
      </c>
      <c r="I314" s="158"/>
      <c r="L314" s="154"/>
      <c r="M314" s="159"/>
      <c r="T314" s="160"/>
      <c r="AT314" s="155" t="s">
        <v>144</v>
      </c>
      <c r="AU314" s="155" t="s">
        <v>86</v>
      </c>
      <c r="AV314" s="12" t="s">
        <v>86</v>
      </c>
      <c r="AW314" s="12" t="s">
        <v>30</v>
      </c>
      <c r="AX314" s="12" t="s">
        <v>73</v>
      </c>
      <c r="AY314" s="155" t="s">
        <v>132</v>
      </c>
    </row>
    <row r="315" spans="2:65" s="13" customFormat="1">
      <c r="B315" s="161"/>
      <c r="D315" s="150" t="s">
        <v>144</v>
      </c>
      <c r="E315" s="162" t="s">
        <v>275</v>
      </c>
      <c r="F315" s="163" t="s">
        <v>151</v>
      </c>
      <c r="H315" s="164">
        <v>37</v>
      </c>
      <c r="I315" s="165"/>
      <c r="L315" s="161"/>
      <c r="M315" s="166"/>
      <c r="T315" s="167"/>
      <c r="AT315" s="162" t="s">
        <v>144</v>
      </c>
      <c r="AU315" s="162" t="s">
        <v>86</v>
      </c>
      <c r="AV315" s="13" t="s">
        <v>140</v>
      </c>
      <c r="AW315" s="13" t="s">
        <v>30</v>
      </c>
      <c r="AX315" s="13" t="s">
        <v>81</v>
      </c>
      <c r="AY315" s="162" t="s">
        <v>132</v>
      </c>
    </row>
    <row r="316" spans="2:65" s="1" customFormat="1" ht="24.15" customHeight="1">
      <c r="B316" s="136"/>
      <c r="C316" s="137" t="s">
        <v>565</v>
      </c>
      <c r="D316" s="137" t="s">
        <v>135</v>
      </c>
      <c r="E316" s="138" t="s">
        <v>566</v>
      </c>
      <c r="F316" s="139" t="s">
        <v>567</v>
      </c>
      <c r="G316" s="140" t="s">
        <v>166</v>
      </c>
      <c r="H316" s="141">
        <v>188.8</v>
      </c>
      <c r="I316" s="142"/>
      <c r="J316" s="143">
        <f>ROUND(I316*H316,2)</f>
        <v>0</v>
      </c>
      <c r="K316" s="139" t="s">
        <v>139</v>
      </c>
      <c r="L316" s="32"/>
      <c r="M316" s="144" t="s">
        <v>1</v>
      </c>
      <c r="N316" s="145" t="s">
        <v>38</v>
      </c>
      <c r="P316" s="146">
        <f>O316*H316</f>
        <v>0</v>
      </c>
      <c r="Q316" s="146">
        <v>5.3299999999999997E-3</v>
      </c>
      <c r="R316" s="146">
        <f>Q316*H316</f>
        <v>1.0063040000000001</v>
      </c>
      <c r="S316" s="146">
        <v>0</v>
      </c>
      <c r="T316" s="147">
        <f>S316*H316</f>
        <v>0</v>
      </c>
      <c r="AR316" s="148" t="s">
        <v>140</v>
      </c>
      <c r="AT316" s="148" t="s">
        <v>135</v>
      </c>
      <c r="AU316" s="148" t="s">
        <v>86</v>
      </c>
      <c r="AY316" s="17" t="s">
        <v>132</v>
      </c>
      <c r="BE316" s="149">
        <f>IF(N316="základní",J316,0)</f>
        <v>0</v>
      </c>
      <c r="BF316" s="149">
        <f>IF(N316="snížená",J316,0)</f>
        <v>0</v>
      </c>
      <c r="BG316" s="149">
        <f>IF(N316="zákl. přenesená",J316,0)</f>
        <v>0</v>
      </c>
      <c r="BH316" s="149">
        <f>IF(N316="sníž. přenesená",J316,0)</f>
        <v>0</v>
      </c>
      <c r="BI316" s="149">
        <f>IF(N316="nulová",J316,0)</f>
        <v>0</v>
      </c>
      <c r="BJ316" s="17" t="s">
        <v>81</v>
      </c>
      <c r="BK316" s="149">
        <f>ROUND(I316*H316,2)</f>
        <v>0</v>
      </c>
      <c r="BL316" s="17" t="s">
        <v>140</v>
      </c>
      <c r="BM316" s="148" t="s">
        <v>568</v>
      </c>
    </row>
    <row r="317" spans="2:65" s="1" customFormat="1" ht="19.2">
      <c r="B317" s="32"/>
      <c r="D317" s="150" t="s">
        <v>142</v>
      </c>
      <c r="F317" s="151" t="s">
        <v>569</v>
      </c>
      <c r="I317" s="152"/>
      <c r="L317" s="32"/>
      <c r="M317" s="153"/>
      <c r="T317" s="56"/>
      <c r="AT317" s="17" t="s">
        <v>142</v>
      </c>
      <c r="AU317" s="17" t="s">
        <v>86</v>
      </c>
    </row>
    <row r="318" spans="2:65" s="14" customFormat="1">
      <c r="B318" s="173"/>
      <c r="D318" s="150" t="s">
        <v>144</v>
      </c>
      <c r="E318" s="174" t="s">
        <v>1</v>
      </c>
      <c r="F318" s="175" t="s">
        <v>570</v>
      </c>
      <c r="H318" s="174" t="s">
        <v>1</v>
      </c>
      <c r="I318" s="176"/>
      <c r="L318" s="173"/>
      <c r="M318" s="177"/>
      <c r="T318" s="178"/>
      <c r="AT318" s="174" t="s">
        <v>144</v>
      </c>
      <c r="AU318" s="174" t="s">
        <v>86</v>
      </c>
      <c r="AV318" s="14" t="s">
        <v>81</v>
      </c>
      <c r="AW318" s="14" t="s">
        <v>30</v>
      </c>
      <c r="AX318" s="14" t="s">
        <v>73</v>
      </c>
      <c r="AY318" s="174" t="s">
        <v>132</v>
      </c>
    </row>
    <row r="319" spans="2:65" s="12" customFormat="1">
      <c r="B319" s="154"/>
      <c r="D319" s="150" t="s">
        <v>144</v>
      </c>
      <c r="E319" s="155" t="s">
        <v>1</v>
      </c>
      <c r="F319" s="156" t="s">
        <v>571</v>
      </c>
      <c r="H319" s="157">
        <v>80</v>
      </c>
      <c r="I319" s="158"/>
      <c r="L319" s="154"/>
      <c r="M319" s="159"/>
      <c r="T319" s="160"/>
      <c r="AT319" s="155" t="s">
        <v>144</v>
      </c>
      <c r="AU319" s="155" t="s">
        <v>86</v>
      </c>
      <c r="AV319" s="12" t="s">
        <v>86</v>
      </c>
      <c r="AW319" s="12" t="s">
        <v>30</v>
      </c>
      <c r="AX319" s="12" t="s">
        <v>73</v>
      </c>
      <c r="AY319" s="155" t="s">
        <v>132</v>
      </c>
    </row>
    <row r="320" spans="2:65" s="12" customFormat="1">
      <c r="B320" s="154"/>
      <c r="D320" s="150" t="s">
        <v>144</v>
      </c>
      <c r="E320" s="155" t="s">
        <v>1</v>
      </c>
      <c r="F320" s="156" t="s">
        <v>572</v>
      </c>
      <c r="H320" s="157">
        <v>20.8</v>
      </c>
      <c r="I320" s="158"/>
      <c r="L320" s="154"/>
      <c r="M320" s="159"/>
      <c r="T320" s="160"/>
      <c r="AT320" s="155" t="s">
        <v>144</v>
      </c>
      <c r="AU320" s="155" t="s">
        <v>86</v>
      </c>
      <c r="AV320" s="12" t="s">
        <v>86</v>
      </c>
      <c r="AW320" s="12" t="s">
        <v>30</v>
      </c>
      <c r="AX320" s="12" t="s">
        <v>73</v>
      </c>
      <c r="AY320" s="155" t="s">
        <v>132</v>
      </c>
    </row>
    <row r="321" spans="2:65" s="14" customFormat="1">
      <c r="B321" s="173"/>
      <c r="D321" s="150" t="s">
        <v>144</v>
      </c>
      <c r="E321" s="174" t="s">
        <v>1</v>
      </c>
      <c r="F321" s="175" t="s">
        <v>573</v>
      </c>
      <c r="H321" s="174" t="s">
        <v>1</v>
      </c>
      <c r="I321" s="176"/>
      <c r="L321" s="173"/>
      <c r="M321" s="177"/>
      <c r="T321" s="178"/>
      <c r="AT321" s="174" t="s">
        <v>144</v>
      </c>
      <c r="AU321" s="174" t="s">
        <v>86</v>
      </c>
      <c r="AV321" s="14" t="s">
        <v>81</v>
      </c>
      <c r="AW321" s="14" t="s">
        <v>30</v>
      </c>
      <c r="AX321" s="14" t="s">
        <v>73</v>
      </c>
      <c r="AY321" s="174" t="s">
        <v>132</v>
      </c>
    </row>
    <row r="322" spans="2:65" s="12" customFormat="1">
      <c r="B322" s="154"/>
      <c r="D322" s="150" t="s">
        <v>144</v>
      </c>
      <c r="E322" s="155" t="s">
        <v>1</v>
      </c>
      <c r="F322" s="156" t="s">
        <v>574</v>
      </c>
      <c r="H322" s="157">
        <v>68</v>
      </c>
      <c r="I322" s="158"/>
      <c r="L322" s="154"/>
      <c r="M322" s="159"/>
      <c r="T322" s="160"/>
      <c r="AT322" s="155" t="s">
        <v>144</v>
      </c>
      <c r="AU322" s="155" t="s">
        <v>86</v>
      </c>
      <c r="AV322" s="12" t="s">
        <v>86</v>
      </c>
      <c r="AW322" s="12" t="s">
        <v>30</v>
      </c>
      <c r="AX322" s="12" t="s">
        <v>73</v>
      </c>
      <c r="AY322" s="155" t="s">
        <v>132</v>
      </c>
    </row>
    <row r="323" spans="2:65" s="12" customFormat="1">
      <c r="B323" s="154"/>
      <c r="D323" s="150" t="s">
        <v>144</v>
      </c>
      <c r="E323" s="155" t="s">
        <v>1</v>
      </c>
      <c r="F323" s="156" t="s">
        <v>575</v>
      </c>
      <c r="H323" s="157">
        <v>20</v>
      </c>
      <c r="I323" s="158"/>
      <c r="L323" s="154"/>
      <c r="M323" s="159"/>
      <c r="T323" s="160"/>
      <c r="AT323" s="155" t="s">
        <v>144</v>
      </c>
      <c r="AU323" s="155" t="s">
        <v>86</v>
      </c>
      <c r="AV323" s="12" t="s">
        <v>86</v>
      </c>
      <c r="AW323" s="12" t="s">
        <v>30</v>
      </c>
      <c r="AX323" s="12" t="s">
        <v>73</v>
      </c>
      <c r="AY323" s="155" t="s">
        <v>132</v>
      </c>
    </row>
    <row r="324" spans="2:65" s="13" customFormat="1">
      <c r="B324" s="161"/>
      <c r="D324" s="150" t="s">
        <v>144</v>
      </c>
      <c r="E324" s="162" t="s">
        <v>206</v>
      </c>
      <c r="F324" s="163" t="s">
        <v>151</v>
      </c>
      <c r="H324" s="164">
        <v>188.8</v>
      </c>
      <c r="I324" s="165"/>
      <c r="L324" s="161"/>
      <c r="M324" s="166"/>
      <c r="T324" s="167"/>
      <c r="AT324" s="162" t="s">
        <v>144</v>
      </c>
      <c r="AU324" s="162" t="s">
        <v>86</v>
      </c>
      <c r="AV324" s="13" t="s">
        <v>140</v>
      </c>
      <c r="AW324" s="13" t="s">
        <v>30</v>
      </c>
      <c r="AX324" s="13" t="s">
        <v>81</v>
      </c>
      <c r="AY324" s="162" t="s">
        <v>132</v>
      </c>
    </row>
    <row r="325" spans="2:65" s="1" customFormat="1" ht="24.15" customHeight="1">
      <c r="B325" s="136"/>
      <c r="C325" s="137" t="s">
        <v>576</v>
      </c>
      <c r="D325" s="137" t="s">
        <v>135</v>
      </c>
      <c r="E325" s="138" t="s">
        <v>577</v>
      </c>
      <c r="F325" s="139" t="s">
        <v>578</v>
      </c>
      <c r="G325" s="140" t="s">
        <v>166</v>
      </c>
      <c r="H325" s="141">
        <v>188.8</v>
      </c>
      <c r="I325" s="142"/>
      <c r="J325" s="143">
        <f>ROUND(I325*H325,2)</f>
        <v>0</v>
      </c>
      <c r="K325" s="139" t="s">
        <v>139</v>
      </c>
      <c r="L325" s="32"/>
      <c r="M325" s="144" t="s">
        <v>1</v>
      </c>
      <c r="N325" s="145" t="s">
        <v>38</v>
      </c>
      <c r="P325" s="146">
        <f>O325*H325</f>
        <v>0</v>
      </c>
      <c r="Q325" s="146">
        <v>0</v>
      </c>
      <c r="R325" s="146">
        <f>Q325*H325</f>
        <v>0</v>
      </c>
      <c r="S325" s="146">
        <v>0</v>
      </c>
      <c r="T325" s="147">
        <f>S325*H325</f>
        <v>0</v>
      </c>
      <c r="AR325" s="148" t="s">
        <v>140</v>
      </c>
      <c r="AT325" s="148" t="s">
        <v>135</v>
      </c>
      <c r="AU325" s="148" t="s">
        <v>86</v>
      </c>
      <c r="AY325" s="17" t="s">
        <v>132</v>
      </c>
      <c r="BE325" s="149">
        <f>IF(N325="základní",J325,0)</f>
        <v>0</v>
      </c>
      <c r="BF325" s="149">
        <f>IF(N325="snížená",J325,0)</f>
        <v>0</v>
      </c>
      <c r="BG325" s="149">
        <f>IF(N325="zákl. přenesená",J325,0)</f>
        <v>0</v>
      </c>
      <c r="BH325" s="149">
        <f>IF(N325="sníž. přenesená",J325,0)</f>
        <v>0</v>
      </c>
      <c r="BI325" s="149">
        <f>IF(N325="nulová",J325,0)</f>
        <v>0</v>
      </c>
      <c r="BJ325" s="17" t="s">
        <v>81</v>
      </c>
      <c r="BK325" s="149">
        <f>ROUND(I325*H325,2)</f>
        <v>0</v>
      </c>
      <c r="BL325" s="17" t="s">
        <v>140</v>
      </c>
      <c r="BM325" s="148" t="s">
        <v>579</v>
      </c>
    </row>
    <row r="326" spans="2:65" s="1" customFormat="1" ht="19.2">
      <c r="B326" s="32"/>
      <c r="D326" s="150" t="s">
        <v>142</v>
      </c>
      <c r="F326" s="151" t="s">
        <v>580</v>
      </c>
      <c r="I326" s="152"/>
      <c r="L326" s="32"/>
      <c r="M326" s="153"/>
      <c r="T326" s="56"/>
      <c r="AT326" s="17" t="s">
        <v>142</v>
      </c>
      <c r="AU326" s="17" t="s">
        <v>86</v>
      </c>
    </row>
    <row r="327" spans="2:65" s="12" customFormat="1">
      <c r="B327" s="154"/>
      <c r="D327" s="150" t="s">
        <v>144</v>
      </c>
      <c r="E327" s="155" t="s">
        <v>1</v>
      </c>
      <c r="F327" s="156" t="s">
        <v>206</v>
      </c>
      <c r="H327" s="157">
        <v>188.8</v>
      </c>
      <c r="I327" s="158"/>
      <c r="L327" s="154"/>
      <c r="M327" s="159"/>
      <c r="T327" s="160"/>
      <c r="AT327" s="155" t="s">
        <v>144</v>
      </c>
      <c r="AU327" s="155" t="s">
        <v>86</v>
      </c>
      <c r="AV327" s="12" t="s">
        <v>86</v>
      </c>
      <c r="AW327" s="12" t="s">
        <v>30</v>
      </c>
      <c r="AX327" s="12" t="s">
        <v>81</v>
      </c>
      <c r="AY327" s="155" t="s">
        <v>132</v>
      </c>
    </row>
    <row r="328" spans="2:65" s="1" customFormat="1" ht="24.15" customHeight="1">
      <c r="B328" s="136"/>
      <c r="C328" s="137" t="s">
        <v>581</v>
      </c>
      <c r="D328" s="137" t="s">
        <v>135</v>
      </c>
      <c r="E328" s="138" t="s">
        <v>582</v>
      </c>
      <c r="F328" s="139" t="s">
        <v>583</v>
      </c>
      <c r="G328" s="140" t="s">
        <v>166</v>
      </c>
      <c r="H328" s="141">
        <v>148</v>
      </c>
      <c r="I328" s="142"/>
      <c r="J328" s="143">
        <f>ROUND(I328*H328,2)</f>
        <v>0</v>
      </c>
      <c r="K328" s="139" t="s">
        <v>139</v>
      </c>
      <c r="L328" s="32"/>
      <c r="M328" s="144" t="s">
        <v>1</v>
      </c>
      <c r="N328" s="145" t="s">
        <v>38</v>
      </c>
      <c r="P328" s="146">
        <f>O328*H328</f>
        <v>0</v>
      </c>
      <c r="Q328" s="146">
        <v>1E-3</v>
      </c>
      <c r="R328" s="146">
        <f>Q328*H328</f>
        <v>0.14799999999999999</v>
      </c>
      <c r="S328" s="146">
        <v>0</v>
      </c>
      <c r="T328" s="147">
        <f>S328*H328</f>
        <v>0</v>
      </c>
      <c r="AR328" s="148" t="s">
        <v>140</v>
      </c>
      <c r="AT328" s="148" t="s">
        <v>135</v>
      </c>
      <c r="AU328" s="148" t="s">
        <v>86</v>
      </c>
      <c r="AY328" s="17" t="s">
        <v>132</v>
      </c>
      <c r="BE328" s="149">
        <f>IF(N328="základní",J328,0)</f>
        <v>0</v>
      </c>
      <c r="BF328" s="149">
        <f>IF(N328="snížená",J328,0)</f>
        <v>0</v>
      </c>
      <c r="BG328" s="149">
        <f>IF(N328="zákl. přenesená",J328,0)</f>
        <v>0</v>
      </c>
      <c r="BH328" s="149">
        <f>IF(N328="sníž. přenesená",J328,0)</f>
        <v>0</v>
      </c>
      <c r="BI328" s="149">
        <f>IF(N328="nulová",J328,0)</f>
        <v>0</v>
      </c>
      <c r="BJ328" s="17" t="s">
        <v>81</v>
      </c>
      <c r="BK328" s="149">
        <f>ROUND(I328*H328,2)</f>
        <v>0</v>
      </c>
      <c r="BL328" s="17" t="s">
        <v>140</v>
      </c>
      <c r="BM328" s="148" t="s">
        <v>584</v>
      </c>
    </row>
    <row r="329" spans="2:65" s="1" customFormat="1" ht="19.2">
      <c r="B329" s="32"/>
      <c r="D329" s="150" t="s">
        <v>142</v>
      </c>
      <c r="F329" s="151" t="s">
        <v>585</v>
      </c>
      <c r="I329" s="152"/>
      <c r="L329" s="32"/>
      <c r="M329" s="153"/>
      <c r="T329" s="56"/>
      <c r="AT329" s="17" t="s">
        <v>142</v>
      </c>
      <c r="AU329" s="17" t="s">
        <v>86</v>
      </c>
    </row>
    <row r="330" spans="2:65" s="14" customFormat="1">
      <c r="B330" s="173"/>
      <c r="D330" s="150" t="s">
        <v>144</v>
      </c>
      <c r="E330" s="174" t="s">
        <v>1</v>
      </c>
      <c r="F330" s="175" t="s">
        <v>570</v>
      </c>
      <c r="H330" s="174" t="s">
        <v>1</v>
      </c>
      <c r="I330" s="176"/>
      <c r="L330" s="173"/>
      <c r="M330" s="177"/>
      <c r="T330" s="178"/>
      <c r="AT330" s="174" t="s">
        <v>144</v>
      </c>
      <c r="AU330" s="174" t="s">
        <v>86</v>
      </c>
      <c r="AV330" s="14" t="s">
        <v>81</v>
      </c>
      <c r="AW330" s="14" t="s">
        <v>30</v>
      </c>
      <c r="AX330" s="14" t="s">
        <v>73</v>
      </c>
      <c r="AY330" s="174" t="s">
        <v>132</v>
      </c>
    </row>
    <row r="331" spans="2:65" s="12" customFormat="1">
      <c r="B331" s="154"/>
      <c r="D331" s="150" t="s">
        <v>144</v>
      </c>
      <c r="E331" s="155" t="s">
        <v>1</v>
      </c>
      <c r="F331" s="156" t="s">
        <v>571</v>
      </c>
      <c r="H331" s="157">
        <v>80</v>
      </c>
      <c r="I331" s="158"/>
      <c r="L331" s="154"/>
      <c r="M331" s="159"/>
      <c r="T331" s="160"/>
      <c r="AT331" s="155" t="s">
        <v>144</v>
      </c>
      <c r="AU331" s="155" t="s">
        <v>86</v>
      </c>
      <c r="AV331" s="12" t="s">
        <v>86</v>
      </c>
      <c r="AW331" s="12" t="s">
        <v>30</v>
      </c>
      <c r="AX331" s="12" t="s">
        <v>73</v>
      </c>
      <c r="AY331" s="155" t="s">
        <v>132</v>
      </c>
    </row>
    <row r="332" spans="2:65" s="14" customFormat="1">
      <c r="B332" s="173"/>
      <c r="D332" s="150" t="s">
        <v>144</v>
      </c>
      <c r="E332" s="174" t="s">
        <v>1</v>
      </c>
      <c r="F332" s="175" t="s">
        <v>573</v>
      </c>
      <c r="H332" s="174" t="s">
        <v>1</v>
      </c>
      <c r="I332" s="176"/>
      <c r="L332" s="173"/>
      <c r="M332" s="177"/>
      <c r="T332" s="178"/>
      <c r="AT332" s="174" t="s">
        <v>144</v>
      </c>
      <c r="AU332" s="174" t="s">
        <v>86</v>
      </c>
      <c r="AV332" s="14" t="s">
        <v>81</v>
      </c>
      <c r="AW332" s="14" t="s">
        <v>30</v>
      </c>
      <c r="AX332" s="14" t="s">
        <v>73</v>
      </c>
      <c r="AY332" s="174" t="s">
        <v>132</v>
      </c>
    </row>
    <row r="333" spans="2:65" s="12" customFormat="1">
      <c r="B333" s="154"/>
      <c r="D333" s="150" t="s">
        <v>144</v>
      </c>
      <c r="E333" s="155" t="s">
        <v>1</v>
      </c>
      <c r="F333" s="156" t="s">
        <v>574</v>
      </c>
      <c r="H333" s="157">
        <v>68</v>
      </c>
      <c r="I333" s="158"/>
      <c r="L333" s="154"/>
      <c r="M333" s="159"/>
      <c r="T333" s="160"/>
      <c r="AT333" s="155" t="s">
        <v>144</v>
      </c>
      <c r="AU333" s="155" t="s">
        <v>86</v>
      </c>
      <c r="AV333" s="12" t="s">
        <v>86</v>
      </c>
      <c r="AW333" s="12" t="s">
        <v>30</v>
      </c>
      <c r="AX333" s="12" t="s">
        <v>73</v>
      </c>
      <c r="AY333" s="155" t="s">
        <v>132</v>
      </c>
    </row>
    <row r="334" spans="2:65" s="13" customFormat="1">
      <c r="B334" s="161"/>
      <c r="D334" s="150" t="s">
        <v>144</v>
      </c>
      <c r="E334" s="162" t="s">
        <v>246</v>
      </c>
      <c r="F334" s="163" t="s">
        <v>151</v>
      </c>
      <c r="H334" s="164">
        <v>148</v>
      </c>
      <c r="I334" s="165"/>
      <c r="L334" s="161"/>
      <c r="M334" s="166"/>
      <c r="T334" s="167"/>
      <c r="AT334" s="162" t="s">
        <v>144</v>
      </c>
      <c r="AU334" s="162" t="s">
        <v>86</v>
      </c>
      <c r="AV334" s="13" t="s">
        <v>140</v>
      </c>
      <c r="AW334" s="13" t="s">
        <v>30</v>
      </c>
      <c r="AX334" s="13" t="s">
        <v>81</v>
      </c>
      <c r="AY334" s="162" t="s">
        <v>132</v>
      </c>
    </row>
    <row r="335" spans="2:65" s="1" customFormat="1" ht="24.15" customHeight="1">
      <c r="B335" s="136"/>
      <c r="C335" s="137" t="s">
        <v>586</v>
      </c>
      <c r="D335" s="137" t="s">
        <v>135</v>
      </c>
      <c r="E335" s="138" t="s">
        <v>587</v>
      </c>
      <c r="F335" s="139" t="s">
        <v>588</v>
      </c>
      <c r="G335" s="140" t="s">
        <v>166</v>
      </c>
      <c r="H335" s="141">
        <v>148</v>
      </c>
      <c r="I335" s="142"/>
      <c r="J335" s="143">
        <f>ROUND(I335*H335,2)</f>
        <v>0</v>
      </c>
      <c r="K335" s="139" t="s">
        <v>139</v>
      </c>
      <c r="L335" s="32"/>
      <c r="M335" s="144" t="s">
        <v>1</v>
      </c>
      <c r="N335" s="145" t="s">
        <v>38</v>
      </c>
      <c r="P335" s="146">
        <f>O335*H335</f>
        <v>0</v>
      </c>
      <c r="Q335" s="146">
        <v>0</v>
      </c>
      <c r="R335" s="146">
        <f>Q335*H335</f>
        <v>0</v>
      </c>
      <c r="S335" s="146">
        <v>0</v>
      </c>
      <c r="T335" s="147">
        <f>S335*H335</f>
        <v>0</v>
      </c>
      <c r="AR335" s="148" t="s">
        <v>140</v>
      </c>
      <c r="AT335" s="148" t="s">
        <v>135</v>
      </c>
      <c r="AU335" s="148" t="s">
        <v>86</v>
      </c>
      <c r="AY335" s="17" t="s">
        <v>132</v>
      </c>
      <c r="BE335" s="149">
        <f>IF(N335="základní",J335,0)</f>
        <v>0</v>
      </c>
      <c r="BF335" s="149">
        <f>IF(N335="snížená",J335,0)</f>
        <v>0</v>
      </c>
      <c r="BG335" s="149">
        <f>IF(N335="zákl. přenesená",J335,0)</f>
        <v>0</v>
      </c>
      <c r="BH335" s="149">
        <f>IF(N335="sníž. přenesená",J335,0)</f>
        <v>0</v>
      </c>
      <c r="BI335" s="149">
        <f>IF(N335="nulová",J335,0)</f>
        <v>0</v>
      </c>
      <c r="BJ335" s="17" t="s">
        <v>81</v>
      </c>
      <c r="BK335" s="149">
        <f>ROUND(I335*H335,2)</f>
        <v>0</v>
      </c>
      <c r="BL335" s="17" t="s">
        <v>140</v>
      </c>
      <c r="BM335" s="148" t="s">
        <v>589</v>
      </c>
    </row>
    <row r="336" spans="2:65" s="1" customFormat="1" ht="28.8">
      <c r="B336" s="32"/>
      <c r="D336" s="150" t="s">
        <v>142</v>
      </c>
      <c r="F336" s="151" t="s">
        <v>590</v>
      </c>
      <c r="I336" s="152"/>
      <c r="L336" s="32"/>
      <c r="M336" s="153"/>
      <c r="T336" s="56"/>
      <c r="AT336" s="17" t="s">
        <v>142</v>
      </c>
      <c r="AU336" s="17" t="s">
        <v>86</v>
      </c>
    </row>
    <row r="337" spans="2:65" s="12" customFormat="1">
      <c r="B337" s="154"/>
      <c r="D337" s="150" t="s">
        <v>144</v>
      </c>
      <c r="E337" s="155" t="s">
        <v>1</v>
      </c>
      <c r="F337" s="156" t="s">
        <v>246</v>
      </c>
      <c r="H337" s="157">
        <v>148</v>
      </c>
      <c r="I337" s="158"/>
      <c r="L337" s="154"/>
      <c r="M337" s="159"/>
      <c r="T337" s="160"/>
      <c r="AT337" s="155" t="s">
        <v>144</v>
      </c>
      <c r="AU337" s="155" t="s">
        <v>86</v>
      </c>
      <c r="AV337" s="12" t="s">
        <v>86</v>
      </c>
      <c r="AW337" s="12" t="s">
        <v>30</v>
      </c>
      <c r="AX337" s="12" t="s">
        <v>81</v>
      </c>
      <c r="AY337" s="155" t="s">
        <v>132</v>
      </c>
    </row>
    <row r="338" spans="2:65" s="1" customFormat="1" ht="16.5" customHeight="1">
      <c r="B338" s="136"/>
      <c r="C338" s="137" t="s">
        <v>591</v>
      </c>
      <c r="D338" s="137" t="s">
        <v>135</v>
      </c>
      <c r="E338" s="138" t="s">
        <v>592</v>
      </c>
      <c r="F338" s="139" t="s">
        <v>593</v>
      </c>
      <c r="G338" s="140" t="s">
        <v>179</v>
      </c>
      <c r="H338" s="141">
        <v>4.8099999999999996</v>
      </c>
      <c r="I338" s="142"/>
      <c r="J338" s="143">
        <f>ROUND(I338*H338,2)</f>
        <v>0</v>
      </c>
      <c r="K338" s="139" t="s">
        <v>139</v>
      </c>
      <c r="L338" s="32"/>
      <c r="M338" s="144" t="s">
        <v>1</v>
      </c>
      <c r="N338" s="145" t="s">
        <v>38</v>
      </c>
      <c r="P338" s="146">
        <f>O338*H338</f>
        <v>0</v>
      </c>
      <c r="Q338" s="146">
        <v>1.05555</v>
      </c>
      <c r="R338" s="146">
        <f>Q338*H338</f>
        <v>5.0771954999999993</v>
      </c>
      <c r="S338" s="146">
        <v>0</v>
      </c>
      <c r="T338" s="147">
        <f>S338*H338</f>
        <v>0</v>
      </c>
      <c r="AR338" s="148" t="s">
        <v>140</v>
      </c>
      <c r="AT338" s="148" t="s">
        <v>135</v>
      </c>
      <c r="AU338" s="148" t="s">
        <v>86</v>
      </c>
      <c r="AY338" s="17" t="s">
        <v>132</v>
      </c>
      <c r="BE338" s="149">
        <f>IF(N338="základní",J338,0)</f>
        <v>0</v>
      </c>
      <c r="BF338" s="149">
        <f>IF(N338="snížená",J338,0)</f>
        <v>0</v>
      </c>
      <c r="BG338" s="149">
        <f>IF(N338="zákl. přenesená",J338,0)</f>
        <v>0</v>
      </c>
      <c r="BH338" s="149">
        <f>IF(N338="sníž. přenesená",J338,0)</f>
        <v>0</v>
      </c>
      <c r="BI338" s="149">
        <f>IF(N338="nulová",J338,0)</f>
        <v>0</v>
      </c>
      <c r="BJ338" s="17" t="s">
        <v>81</v>
      </c>
      <c r="BK338" s="149">
        <f>ROUND(I338*H338,2)</f>
        <v>0</v>
      </c>
      <c r="BL338" s="17" t="s">
        <v>140</v>
      </c>
      <c r="BM338" s="148" t="s">
        <v>594</v>
      </c>
    </row>
    <row r="339" spans="2:65" s="1" customFormat="1" ht="57.6">
      <c r="B339" s="32"/>
      <c r="D339" s="150" t="s">
        <v>142</v>
      </c>
      <c r="F339" s="151" t="s">
        <v>595</v>
      </c>
      <c r="I339" s="152"/>
      <c r="L339" s="32"/>
      <c r="M339" s="153"/>
      <c r="T339" s="56"/>
      <c r="AT339" s="17" t="s">
        <v>142</v>
      </c>
      <c r="AU339" s="17" t="s">
        <v>86</v>
      </c>
    </row>
    <row r="340" spans="2:65" s="12" customFormat="1">
      <c r="B340" s="154"/>
      <c r="D340" s="150" t="s">
        <v>144</v>
      </c>
      <c r="E340" s="155" t="s">
        <v>1</v>
      </c>
      <c r="F340" s="156" t="s">
        <v>596</v>
      </c>
      <c r="H340" s="157">
        <v>4.8099999999999996</v>
      </c>
      <c r="I340" s="158"/>
      <c r="L340" s="154"/>
      <c r="M340" s="159"/>
      <c r="T340" s="160"/>
      <c r="AT340" s="155" t="s">
        <v>144</v>
      </c>
      <c r="AU340" s="155" t="s">
        <v>86</v>
      </c>
      <c r="AV340" s="12" t="s">
        <v>86</v>
      </c>
      <c r="AW340" s="12" t="s">
        <v>30</v>
      </c>
      <c r="AX340" s="12" t="s">
        <v>73</v>
      </c>
      <c r="AY340" s="155" t="s">
        <v>132</v>
      </c>
    </row>
    <row r="341" spans="2:65" s="13" customFormat="1">
      <c r="B341" s="161"/>
      <c r="D341" s="150" t="s">
        <v>144</v>
      </c>
      <c r="E341" s="162" t="s">
        <v>1</v>
      </c>
      <c r="F341" s="163" t="s">
        <v>151</v>
      </c>
      <c r="H341" s="164">
        <v>4.8099999999999996</v>
      </c>
      <c r="I341" s="165"/>
      <c r="L341" s="161"/>
      <c r="M341" s="166"/>
      <c r="T341" s="167"/>
      <c r="AT341" s="162" t="s">
        <v>144</v>
      </c>
      <c r="AU341" s="162" t="s">
        <v>86</v>
      </c>
      <c r="AV341" s="13" t="s">
        <v>140</v>
      </c>
      <c r="AW341" s="13" t="s">
        <v>30</v>
      </c>
      <c r="AX341" s="13" t="s">
        <v>81</v>
      </c>
      <c r="AY341" s="162" t="s">
        <v>132</v>
      </c>
    </row>
    <row r="342" spans="2:65" s="1" customFormat="1" ht="16.5" customHeight="1">
      <c r="B342" s="136"/>
      <c r="C342" s="137" t="s">
        <v>597</v>
      </c>
      <c r="D342" s="137" t="s">
        <v>135</v>
      </c>
      <c r="E342" s="138" t="s">
        <v>598</v>
      </c>
      <c r="F342" s="139" t="s">
        <v>599</v>
      </c>
      <c r="G342" s="140" t="s">
        <v>138</v>
      </c>
      <c r="H342" s="141">
        <v>12.59</v>
      </c>
      <c r="I342" s="142"/>
      <c r="J342" s="143">
        <f>ROUND(I342*H342,2)</f>
        <v>0</v>
      </c>
      <c r="K342" s="139" t="s">
        <v>139</v>
      </c>
      <c r="L342" s="32"/>
      <c r="M342" s="144" t="s">
        <v>1</v>
      </c>
      <c r="N342" s="145" t="s">
        <v>38</v>
      </c>
      <c r="P342" s="146">
        <f>O342*H342</f>
        <v>0</v>
      </c>
      <c r="Q342" s="146">
        <v>2.5019399999999998</v>
      </c>
      <c r="R342" s="146">
        <f>Q342*H342</f>
        <v>31.499424599999998</v>
      </c>
      <c r="S342" s="146">
        <v>0</v>
      </c>
      <c r="T342" s="147">
        <f>S342*H342</f>
        <v>0</v>
      </c>
      <c r="AR342" s="148" t="s">
        <v>140</v>
      </c>
      <c r="AT342" s="148" t="s">
        <v>135</v>
      </c>
      <c r="AU342" s="148" t="s">
        <v>86</v>
      </c>
      <c r="AY342" s="17" t="s">
        <v>132</v>
      </c>
      <c r="BE342" s="149">
        <f>IF(N342="základní",J342,0)</f>
        <v>0</v>
      </c>
      <c r="BF342" s="149">
        <f>IF(N342="snížená",J342,0)</f>
        <v>0</v>
      </c>
      <c r="BG342" s="149">
        <f>IF(N342="zákl. přenesená",J342,0)</f>
        <v>0</v>
      </c>
      <c r="BH342" s="149">
        <f>IF(N342="sníž. přenesená",J342,0)</f>
        <v>0</v>
      </c>
      <c r="BI342" s="149">
        <f>IF(N342="nulová",J342,0)</f>
        <v>0</v>
      </c>
      <c r="BJ342" s="17" t="s">
        <v>81</v>
      </c>
      <c r="BK342" s="149">
        <f>ROUND(I342*H342,2)</f>
        <v>0</v>
      </c>
      <c r="BL342" s="17" t="s">
        <v>140</v>
      </c>
      <c r="BM342" s="148" t="s">
        <v>600</v>
      </c>
    </row>
    <row r="343" spans="2:65" s="1" customFormat="1" ht="38.4">
      <c r="B343" s="32"/>
      <c r="D343" s="150" t="s">
        <v>142</v>
      </c>
      <c r="F343" s="151" t="s">
        <v>601</v>
      </c>
      <c r="I343" s="152"/>
      <c r="L343" s="32"/>
      <c r="M343" s="153"/>
      <c r="T343" s="56"/>
      <c r="AT343" s="17" t="s">
        <v>142</v>
      </c>
      <c r="AU343" s="17" t="s">
        <v>86</v>
      </c>
    </row>
    <row r="344" spans="2:65" s="14" customFormat="1">
      <c r="B344" s="173"/>
      <c r="D344" s="150" t="s">
        <v>144</v>
      </c>
      <c r="E344" s="174" t="s">
        <v>1</v>
      </c>
      <c r="F344" s="175" t="s">
        <v>570</v>
      </c>
      <c r="H344" s="174" t="s">
        <v>1</v>
      </c>
      <c r="I344" s="176"/>
      <c r="L344" s="173"/>
      <c r="M344" s="177"/>
      <c r="T344" s="178"/>
      <c r="AT344" s="174" t="s">
        <v>144</v>
      </c>
      <c r="AU344" s="174" t="s">
        <v>86</v>
      </c>
      <c r="AV344" s="14" t="s">
        <v>81</v>
      </c>
      <c r="AW344" s="14" t="s">
        <v>30</v>
      </c>
      <c r="AX344" s="14" t="s">
        <v>73</v>
      </c>
      <c r="AY344" s="174" t="s">
        <v>132</v>
      </c>
    </row>
    <row r="345" spans="2:65" s="12" customFormat="1">
      <c r="B345" s="154"/>
      <c r="D345" s="150" t="s">
        <v>144</v>
      </c>
      <c r="E345" s="155" t="s">
        <v>1</v>
      </c>
      <c r="F345" s="156" t="s">
        <v>602</v>
      </c>
      <c r="H345" s="157">
        <v>5.7</v>
      </c>
      <c r="I345" s="158"/>
      <c r="L345" s="154"/>
      <c r="M345" s="159"/>
      <c r="T345" s="160"/>
      <c r="AT345" s="155" t="s">
        <v>144</v>
      </c>
      <c r="AU345" s="155" t="s">
        <v>86</v>
      </c>
      <c r="AV345" s="12" t="s">
        <v>86</v>
      </c>
      <c r="AW345" s="12" t="s">
        <v>30</v>
      </c>
      <c r="AX345" s="12" t="s">
        <v>73</v>
      </c>
      <c r="AY345" s="155" t="s">
        <v>132</v>
      </c>
    </row>
    <row r="346" spans="2:65" s="14" customFormat="1">
      <c r="B346" s="173"/>
      <c r="D346" s="150" t="s">
        <v>144</v>
      </c>
      <c r="E346" s="174" t="s">
        <v>1</v>
      </c>
      <c r="F346" s="175" t="s">
        <v>573</v>
      </c>
      <c r="H346" s="174" t="s">
        <v>1</v>
      </c>
      <c r="I346" s="176"/>
      <c r="L346" s="173"/>
      <c r="M346" s="177"/>
      <c r="T346" s="178"/>
      <c r="AT346" s="174" t="s">
        <v>144</v>
      </c>
      <c r="AU346" s="174" t="s">
        <v>86</v>
      </c>
      <c r="AV346" s="14" t="s">
        <v>81</v>
      </c>
      <c r="AW346" s="14" t="s">
        <v>30</v>
      </c>
      <c r="AX346" s="14" t="s">
        <v>73</v>
      </c>
      <c r="AY346" s="174" t="s">
        <v>132</v>
      </c>
    </row>
    <row r="347" spans="2:65" s="12" customFormat="1">
      <c r="B347" s="154"/>
      <c r="D347" s="150" t="s">
        <v>144</v>
      </c>
      <c r="E347" s="155" t="s">
        <v>1</v>
      </c>
      <c r="F347" s="156" t="s">
        <v>603</v>
      </c>
      <c r="H347" s="157">
        <v>6.89</v>
      </c>
      <c r="I347" s="158"/>
      <c r="L347" s="154"/>
      <c r="M347" s="159"/>
      <c r="T347" s="160"/>
      <c r="AT347" s="155" t="s">
        <v>144</v>
      </c>
      <c r="AU347" s="155" t="s">
        <v>86</v>
      </c>
      <c r="AV347" s="12" t="s">
        <v>86</v>
      </c>
      <c r="AW347" s="12" t="s">
        <v>30</v>
      </c>
      <c r="AX347" s="12" t="s">
        <v>73</v>
      </c>
      <c r="AY347" s="155" t="s">
        <v>132</v>
      </c>
    </row>
    <row r="348" spans="2:65" s="13" customFormat="1">
      <c r="B348" s="161"/>
      <c r="D348" s="150" t="s">
        <v>144</v>
      </c>
      <c r="E348" s="162" t="s">
        <v>266</v>
      </c>
      <c r="F348" s="163" t="s">
        <v>151</v>
      </c>
      <c r="H348" s="164">
        <v>12.59</v>
      </c>
      <c r="I348" s="165"/>
      <c r="L348" s="161"/>
      <c r="M348" s="166"/>
      <c r="T348" s="167"/>
      <c r="AT348" s="162" t="s">
        <v>144</v>
      </c>
      <c r="AU348" s="162" t="s">
        <v>86</v>
      </c>
      <c r="AV348" s="13" t="s">
        <v>140</v>
      </c>
      <c r="AW348" s="13" t="s">
        <v>30</v>
      </c>
      <c r="AX348" s="13" t="s">
        <v>81</v>
      </c>
      <c r="AY348" s="162" t="s">
        <v>132</v>
      </c>
    </row>
    <row r="349" spans="2:65" s="1" customFormat="1" ht="24.15" customHeight="1">
      <c r="B349" s="136"/>
      <c r="C349" s="137" t="s">
        <v>604</v>
      </c>
      <c r="D349" s="137" t="s">
        <v>135</v>
      </c>
      <c r="E349" s="138" t="s">
        <v>605</v>
      </c>
      <c r="F349" s="139" t="s">
        <v>606</v>
      </c>
      <c r="G349" s="140" t="s">
        <v>166</v>
      </c>
      <c r="H349" s="141">
        <v>61.64</v>
      </c>
      <c r="I349" s="142"/>
      <c r="J349" s="143">
        <f>ROUND(I349*H349,2)</f>
        <v>0</v>
      </c>
      <c r="K349" s="139" t="s">
        <v>139</v>
      </c>
      <c r="L349" s="32"/>
      <c r="M349" s="144" t="s">
        <v>1</v>
      </c>
      <c r="N349" s="145" t="s">
        <v>38</v>
      </c>
      <c r="P349" s="146">
        <f>O349*H349</f>
        <v>0</v>
      </c>
      <c r="Q349" s="146">
        <v>6.6299999999999996E-3</v>
      </c>
      <c r="R349" s="146">
        <f>Q349*H349</f>
        <v>0.40867319999999996</v>
      </c>
      <c r="S349" s="146">
        <v>0</v>
      </c>
      <c r="T349" s="147">
        <f>S349*H349</f>
        <v>0</v>
      </c>
      <c r="AR349" s="148" t="s">
        <v>140</v>
      </c>
      <c r="AT349" s="148" t="s">
        <v>135</v>
      </c>
      <c r="AU349" s="148" t="s">
        <v>86</v>
      </c>
      <c r="AY349" s="17" t="s">
        <v>132</v>
      </c>
      <c r="BE349" s="149">
        <f>IF(N349="základní",J349,0)</f>
        <v>0</v>
      </c>
      <c r="BF349" s="149">
        <f>IF(N349="snížená",J349,0)</f>
        <v>0</v>
      </c>
      <c r="BG349" s="149">
        <f>IF(N349="zákl. přenesená",J349,0)</f>
        <v>0</v>
      </c>
      <c r="BH349" s="149">
        <f>IF(N349="sníž. přenesená",J349,0)</f>
        <v>0</v>
      </c>
      <c r="BI349" s="149">
        <f>IF(N349="nulová",J349,0)</f>
        <v>0</v>
      </c>
      <c r="BJ349" s="17" t="s">
        <v>81</v>
      </c>
      <c r="BK349" s="149">
        <f>ROUND(I349*H349,2)</f>
        <v>0</v>
      </c>
      <c r="BL349" s="17" t="s">
        <v>140</v>
      </c>
      <c r="BM349" s="148" t="s">
        <v>607</v>
      </c>
    </row>
    <row r="350" spans="2:65" s="1" customFormat="1" ht="19.2">
      <c r="B350" s="32"/>
      <c r="D350" s="150" t="s">
        <v>142</v>
      </c>
      <c r="F350" s="151" t="s">
        <v>608</v>
      </c>
      <c r="I350" s="152"/>
      <c r="L350" s="32"/>
      <c r="M350" s="153"/>
      <c r="T350" s="56"/>
      <c r="AT350" s="17" t="s">
        <v>142</v>
      </c>
      <c r="AU350" s="17" t="s">
        <v>86</v>
      </c>
    </row>
    <row r="351" spans="2:65" s="14" customFormat="1">
      <c r="B351" s="173"/>
      <c r="D351" s="150" t="s">
        <v>144</v>
      </c>
      <c r="E351" s="174" t="s">
        <v>1</v>
      </c>
      <c r="F351" s="175" t="s">
        <v>570</v>
      </c>
      <c r="H351" s="174" t="s">
        <v>1</v>
      </c>
      <c r="I351" s="176"/>
      <c r="L351" s="173"/>
      <c r="M351" s="177"/>
      <c r="T351" s="178"/>
      <c r="AT351" s="174" t="s">
        <v>144</v>
      </c>
      <c r="AU351" s="174" t="s">
        <v>86</v>
      </c>
      <c r="AV351" s="14" t="s">
        <v>81</v>
      </c>
      <c r="AW351" s="14" t="s">
        <v>30</v>
      </c>
      <c r="AX351" s="14" t="s">
        <v>73</v>
      </c>
      <c r="AY351" s="174" t="s">
        <v>132</v>
      </c>
    </row>
    <row r="352" spans="2:65" s="12" customFormat="1">
      <c r="B352" s="154"/>
      <c r="D352" s="150" t="s">
        <v>144</v>
      </c>
      <c r="E352" s="155" t="s">
        <v>1</v>
      </c>
      <c r="F352" s="156" t="s">
        <v>609</v>
      </c>
      <c r="H352" s="157">
        <v>28.32</v>
      </c>
      <c r="I352" s="158"/>
      <c r="L352" s="154"/>
      <c r="M352" s="159"/>
      <c r="T352" s="160"/>
      <c r="AT352" s="155" t="s">
        <v>144</v>
      </c>
      <c r="AU352" s="155" t="s">
        <v>86</v>
      </c>
      <c r="AV352" s="12" t="s">
        <v>86</v>
      </c>
      <c r="AW352" s="12" t="s">
        <v>30</v>
      </c>
      <c r="AX352" s="12" t="s">
        <v>73</v>
      </c>
      <c r="AY352" s="155" t="s">
        <v>132</v>
      </c>
    </row>
    <row r="353" spans="2:65" s="14" customFormat="1">
      <c r="B353" s="173"/>
      <c r="D353" s="150" t="s">
        <v>144</v>
      </c>
      <c r="E353" s="174" t="s">
        <v>1</v>
      </c>
      <c r="F353" s="175" t="s">
        <v>573</v>
      </c>
      <c r="H353" s="174" t="s">
        <v>1</v>
      </c>
      <c r="I353" s="176"/>
      <c r="L353" s="173"/>
      <c r="M353" s="177"/>
      <c r="T353" s="178"/>
      <c r="AT353" s="174" t="s">
        <v>144</v>
      </c>
      <c r="AU353" s="174" t="s">
        <v>86</v>
      </c>
      <c r="AV353" s="14" t="s">
        <v>81</v>
      </c>
      <c r="AW353" s="14" t="s">
        <v>30</v>
      </c>
      <c r="AX353" s="14" t="s">
        <v>73</v>
      </c>
      <c r="AY353" s="174" t="s">
        <v>132</v>
      </c>
    </row>
    <row r="354" spans="2:65" s="12" customFormat="1">
      <c r="B354" s="154"/>
      <c r="D354" s="150" t="s">
        <v>144</v>
      </c>
      <c r="E354" s="155" t="s">
        <v>1</v>
      </c>
      <c r="F354" s="156" t="s">
        <v>610</v>
      </c>
      <c r="H354" s="157">
        <v>33.32</v>
      </c>
      <c r="I354" s="158"/>
      <c r="L354" s="154"/>
      <c r="M354" s="159"/>
      <c r="T354" s="160"/>
      <c r="AT354" s="155" t="s">
        <v>144</v>
      </c>
      <c r="AU354" s="155" t="s">
        <v>86</v>
      </c>
      <c r="AV354" s="12" t="s">
        <v>86</v>
      </c>
      <c r="AW354" s="12" t="s">
        <v>30</v>
      </c>
      <c r="AX354" s="12" t="s">
        <v>73</v>
      </c>
      <c r="AY354" s="155" t="s">
        <v>132</v>
      </c>
    </row>
    <row r="355" spans="2:65" s="13" customFormat="1">
      <c r="B355" s="161"/>
      <c r="D355" s="150" t="s">
        <v>144</v>
      </c>
      <c r="E355" s="162" t="s">
        <v>208</v>
      </c>
      <c r="F355" s="163" t="s">
        <v>151</v>
      </c>
      <c r="H355" s="164">
        <v>61.64</v>
      </c>
      <c r="I355" s="165"/>
      <c r="L355" s="161"/>
      <c r="M355" s="166"/>
      <c r="T355" s="167"/>
      <c r="AT355" s="162" t="s">
        <v>144</v>
      </c>
      <c r="AU355" s="162" t="s">
        <v>86</v>
      </c>
      <c r="AV355" s="13" t="s">
        <v>140</v>
      </c>
      <c r="AW355" s="13" t="s">
        <v>30</v>
      </c>
      <c r="AX355" s="13" t="s">
        <v>81</v>
      </c>
      <c r="AY355" s="162" t="s">
        <v>132</v>
      </c>
    </row>
    <row r="356" spans="2:65" s="1" customFormat="1" ht="24.15" customHeight="1">
      <c r="B356" s="136"/>
      <c r="C356" s="137" t="s">
        <v>611</v>
      </c>
      <c r="D356" s="137" t="s">
        <v>135</v>
      </c>
      <c r="E356" s="138" t="s">
        <v>612</v>
      </c>
      <c r="F356" s="139" t="s">
        <v>613</v>
      </c>
      <c r="G356" s="140" t="s">
        <v>166</v>
      </c>
      <c r="H356" s="141">
        <v>61.64</v>
      </c>
      <c r="I356" s="142"/>
      <c r="J356" s="143">
        <f>ROUND(I356*H356,2)</f>
        <v>0</v>
      </c>
      <c r="K356" s="139" t="s">
        <v>139</v>
      </c>
      <c r="L356" s="32"/>
      <c r="M356" s="144" t="s">
        <v>1</v>
      </c>
      <c r="N356" s="145" t="s">
        <v>38</v>
      </c>
      <c r="P356" s="146">
        <f>O356*H356</f>
        <v>0</v>
      </c>
      <c r="Q356" s="146">
        <v>0</v>
      </c>
      <c r="R356" s="146">
        <f>Q356*H356</f>
        <v>0</v>
      </c>
      <c r="S356" s="146">
        <v>0</v>
      </c>
      <c r="T356" s="147">
        <f>S356*H356</f>
        <v>0</v>
      </c>
      <c r="AR356" s="148" t="s">
        <v>140</v>
      </c>
      <c r="AT356" s="148" t="s">
        <v>135</v>
      </c>
      <c r="AU356" s="148" t="s">
        <v>86</v>
      </c>
      <c r="AY356" s="17" t="s">
        <v>132</v>
      </c>
      <c r="BE356" s="149">
        <f>IF(N356="základní",J356,0)</f>
        <v>0</v>
      </c>
      <c r="BF356" s="149">
        <f>IF(N356="snížená",J356,0)</f>
        <v>0</v>
      </c>
      <c r="BG356" s="149">
        <f>IF(N356="zákl. přenesená",J356,0)</f>
        <v>0</v>
      </c>
      <c r="BH356" s="149">
        <f>IF(N356="sníž. přenesená",J356,0)</f>
        <v>0</v>
      </c>
      <c r="BI356" s="149">
        <f>IF(N356="nulová",J356,0)</f>
        <v>0</v>
      </c>
      <c r="BJ356" s="17" t="s">
        <v>81</v>
      </c>
      <c r="BK356" s="149">
        <f>ROUND(I356*H356,2)</f>
        <v>0</v>
      </c>
      <c r="BL356" s="17" t="s">
        <v>140</v>
      </c>
      <c r="BM356" s="148" t="s">
        <v>614</v>
      </c>
    </row>
    <row r="357" spans="2:65" s="1" customFormat="1" ht="19.2">
      <c r="B357" s="32"/>
      <c r="D357" s="150" t="s">
        <v>142</v>
      </c>
      <c r="F357" s="151" t="s">
        <v>615</v>
      </c>
      <c r="I357" s="152"/>
      <c r="L357" s="32"/>
      <c r="M357" s="153"/>
      <c r="T357" s="56"/>
      <c r="AT357" s="17" t="s">
        <v>142</v>
      </c>
      <c r="AU357" s="17" t="s">
        <v>86</v>
      </c>
    </row>
    <row r="358" spans="2:65" s="12" customFormat="1">
      <c r="B358" s="154"/>
      <c r="D358" s="150" t="s">
        <v>144</v>
      </c>
      <c r="E358" s="155" t="s">
        <v>1</v>
      </c>
      <c r="F358" s="156" t="s">
        <v>208</v>
      </c>
      <c r="H358" s="157">
        <v>61.64</v>
      </c>
      <c r="I358" s="158"/>
      <c r="L358" s="154"/>
      <c r="M358" s="159"/>
      <c r="T358" s="160"/>
      <c r="AT358" s="155" t="s">
        <v>144</v>
      </c>
      <c r="AU358" s="155" t="s">
        <v>86</v>
      </c>
      <c r="AV358" s="12" t="s">
        <v>86</v>
      </c>
      <c r="AW358" s="12" t="s">
        <v>30</v>
      </c>
      <c r="AX358" s="12" t="s">
        <v>81</v>
      </c>
      <c r="AY358" s="155" t="s">
        <v>132</v>
      </c>
    </row>
    <row r="359" spans="2:65" s="1" customFormat="1" ht="33" customHeight="1">
      <c r="B359" s="136"/>
      <c r="C359" s="137" t="s">
        <v>616</v>
      </c>
      <c r="D359" s="137" t="s">
        <v>135</v>
      </c>
      <c r="E359" s="138" t="s">
        <v>617</v>
      </c>
      <c r="F359" s="139" t="s">
        <v>618</v>
      </c>
      <c r="G359" s="140" t="s">
        <v>166</v>
      </c>
      <c r="H359" s="141">
        <v>14.16</v>
      </c>
      <c r="I359" s="142"/>
      <c r="J359" s="143">
        <f>ROUND(I359*H359,2)</f>
        <v>0</v>
      </c>
      <c r="K359" s="139" t="s">
        <v>139</v>
      </c>
      <c r="L359" s="32"/>
      <c r="M359" s="144" t="s">
        <v>1</v>
      </c>
      <c r="N359" s="145" t="s">
        <v>38</v>
      </c>
      <c r="P359" s="146">
        <f>O359*H359</f>
        <v>0</v>
      </c>
      <c r="Q359" s="146">
        <v>1.5E-3</v>
      </c>
      <c r="R359" s="146">
        <f>Q359*H359</f>
        <v>2.1240000000000002E-2</v>
      </c>
      <c r="S359" s="146">
        <v>0</v>
      </c>
      <c r="T359" s="147">
        <f>S359*H359</f>
        <v>0</v>
      </c>
      <c r="AR359" s="148" t="s">
        <v>140</v>
      </c>
      <c r="AT359" s="148" t="s">
        <v>135</v>
      </c>
      <c r="AU359" s="148" t="s">
        <v>86</v>
      </c>
      <c r="AY359" s="17" t="s">
        <v>132</v>
      </c>
      <c r="BE359" s="149">
        <f>IF(N359="základní",J359,0)</f>
        <v>0</v>
      </c>
      <c r="BF359" s="149">
        <f>IF(N359="snížená",J359,0)</f>
        <v>0</v>
      </c>
      <c r="BG359" s="149">
        <f>IF(N359="zákl. přenesená",J359,0)</f>
        <v>0</v>
      </c>
      <c r="BH359" s="149">
        <f>IF(N359="sníž. přenesená",J359,0)</f>
        <v>0</v>
      </c>
      <c r="BI359" s="149">
        <f>IF(N359="nulová",J359,0)</f>
        <v>0</v>
      </c>
      <c r="BJ359" s="17" t="s">
        <v>81</v>
      </c>
      <c r="BK359" s="149">
        <f>ROUND(I359*H359,2)</f>
        <v>0</v>
      </c>
      <c r="BL359" s="17" t="s">
        <v>140</v>
      </c>
      <c r="BM359" s="148" t="s">
        <v>619</v>
      </c>
    </row>
    <row r="360" spans="2:65" s="1" customFormat="1" ht="28.8">
      <c r="B360" s="32"/>
      <c r="D360" s="150" t="s">
        <v>142</v>
      </c>
      <c r="F360" s="151" t="s">
        <v>620</v>
      </c>
      <c r="I360" s="152"/>
      <c r="L360" s="32"/>
      <c r="M360" s="153"/>
      <c r="T360" s="56"/>
      <c r="AT360" s="17" t="s">
        <v>142</v>
      </c>
      <c r="AU360" s="17" t="s">
        <v>86</v>
      </c>
    </row>
    <row r="361" spans="2:65" s="12" customFormat="1">
      <c r="B361" s="154"/>
      <c r="D361" s="150" t="s">
        <v>144</v>
      </c>
      <c r="E361" s="155" t="s">
        <v>1</v>
      </c>
      <c r="F361" s="156" t="s">
        <v>621</v>
      </c>
      <c r="H361" s="157">
        <v>14.16</v>
      </c>
      <c r="I361" s="158"/>
      <c r="L361" s="154"/>
      <c r="M361" s="159"/>
      <c r="T361" s="160"/>
      <c r="AT361" s="155" t="s">
        <v>144</v>
      </c>
      <c r="AU361" s="155" t="s">
        <v>86</v>
      </c>
      <c r="AV361" s="12" t="s">
        <v>86</v>
      </c>
      <c r="AW361" s="12" t="s">
        <v>30</v>
      </c>
      <c r="AX361" s="12" t="s">
        <v>73</v>
      </c>
      <c r="AY361" s="155" t="s">
        <v>132</v>
      </c>
    </row>
    <row r="362" spans="2:65" s="13" customFormat="1">
      <c r="B362" s="161"/>
      <c r="D362" s="150" t="s">
        <v>144</v>
      </c>
      <c r="E362" s="162" t="s">
        <v>252</v>
      </c>
      <c r="F362" s="163" t="s">
        <v>151</v>
      </c>
      <c r="H362" s="164">
        <v>14.16</v>
      </c>
      <c r="I362" s="165"/>
      <c r="L362" s="161"/>
      <c r="M362" s="166"/>
      <c r="T362" s="167"/>
      <c r="AT362" s="162" t="s">
        <v>144</v>
      </c>
      <c r="AU362" s="162" t="s">
        <v>86</v>
      </c>
      <c r="AV362" s="13" t="s">
        <v>140</v>
      </c>
      <c r="AW362" s="13" t="s">
        <v>30</v>
      </c>
      <c r="AX362" s="13" t="s">
        <v>81</v>
      </c>
      <c r="AY362" s="162" t="s">
        <v>132</v>
      </c>
    </row>
    <row r="363" spans="2:65" s="1" customFormat="1" ht="33" customHeight="1">
      <c r="B363" s="136"/>
      <c r="C363" s="137" t="s">
        <v>622</v>
      </c>
      <c r="D363" s="137" t="s">
        <v>135</v>
      </c>
      <c r="E363" s="138" t="s">
        <v>623</v>
      </c>
      <c r="F363" s="139" t="s">
        <v>624</v>
      </c>
      <c r="G363" s="140" t="s">
        <v>166</v>
      </c>
      <c r="H363" s="141">
        <v>14.16</v>
      </c>
      <c r="I363" s="142"/>
      <c r="J363" s="143">
        <f>ROUND(I363*H363,2)</f>
        <v>0</v>
      </c>
      <c r="K363" s="139" t="s">
        <v>139</v>
      </c>
      <c r="L363" s="32"/>
      <c r="M363" s="144" t="s">
        <v>1</v>
      </c>
      <c r="N363" s="145" t="s">
        <v>38</v>
      </c>
      <c r="P363" s="146">
        <f>O363*H363</f>
        <v>0</v>
      </c>
      <c r="Q363" s="146">
        <v>0</v>
      </c>
      <c r="R363" s="146">
        <f>Q363*H363</f>
        <v>0</v>
      </c>
      <c r="S363" s="146">
        <v>0</v>
      </c>
      <c r="T363" s="147">
        <f>S363*H363</f>
        <v>0</v>
      </c>
      <c r="AR363" s="148" t="s">
        <v>140</v>
      </c>
      <c r="AT363" s="148" t="s">
        <v>135</v>
      </c>
      <c r="AU363" s="148" t="s">
        <v>86</v>
      </c>
      <c r="AY363" s="17" t="s">
        <v>132</v>
      </c>
      <c r="BE363" s="149">
        <f>IF(N363="základní",J363,0)</f>
        <v>0</v>
      </c>
      <c r="BF363" s="149">
        <f>IF(N363="snížená",J363,0)</f>
        <v>0</v>
      </c>
      <c r="BG363" s="149">
        <f>IF(N363="zákl. přenesená",J363,0)</f>
        <v>0</v>
      </c>
      <c r="BH363" s="149">
        <f>IF(N363="sníž. přenesená",J363,0)</f>
        <v>0</v>
      </c>
      <c r="BI363" s="149">
        <f>IF(N363="nulová",J363,0)</f>
        <v>0</v>
      </c>
      <c r="BJ363" s="17" t="s">
        <v>81</v>
      </c>
      <c r="BK363" s="149">
        <f>ROUND(I363*H363,2)</f>
        <v>0</v>
      </c>
      <c r="BL363" s="17" t="s">
        <v>140</v>
      </c>
      <c r="BM363" s="148" t="s">
        <v>625</v>
      </c>
    </row>
    <row r="364" spans="2:65" s="1" customFormat="1" ht="28.8">
      <c r="B364" s="32"/>
      <c r="D364" s="150" t="s">
        <v>142</v>
      </c>
      <c r="F364" s="151" t="s">
        <v>626</v>
      </c>
      <c r="I364" s="152"/>
      <c r="L364" s="32"/>
      <c r="M364" s="153"/>
      <c r="T364" s="56"/>
      <c r="AT364" s="17" t="s">
        <v>142</v>
      </c>
      <c r="AU364" s="17" t="s">
        <v>86</v>
      </c>
    </row>
    <row r="365" spans="2:65" s="12" customFormat="1">
      <c r="B365" s="154"/>
      <c r="D365" s="150" t="s">
        <v>144</v>
      </c>
      <c r="E365" s="155" t="s">
        <v>1</v>
      </c>
      <c r="F365" s="156" t="s">
        <v>252</v>
      </c>
      <c r="H365" s="157">
        <v>14.16</v>
      </c>
      <c r="I365" s="158"/>
      <c r="L365" s="154"/>
      <c r="M365" s="159"/>
      <c r="T365" s="160"/>
      <c r="AT365" s="155" t="s">
        <v>144</v>
      </c>
      <c r="AU365" s="155" t="s">
        <v>86</v>
      </c>
      <c r="AV365" s="12" t="s">
        <v>86</v>
      </c>
      <c r="AW365" s="12" t="s">
        <v>30</v>
      </c>
      <c r="AX365" s="12" t="s">
        <v>81</v>
      </c>
      <c r="AY365" s="155" t="s">
        <v>132</v>
      </c>
    </row>
    <row r="366" spans="2:65" s="1" customFormat="1" ht="24.15" customHeight="1">
      <c r="B366" s="136"/>
      <c r="C366" s="137" t="s">
        <v>627</v>
      </c>
      <c r="D366" s="137" t="s">
        <v>135</v>
      </c>
      <c r="E366" s="138" t="s">
        <v>628</v>
      </c>
      <c r="F366" s="139" t="s">
        <v>629</v>
      </c>
      <c r="G366" s="140" t="s">
        <v>179</v>
      </c>
      <c r="H366" s="141">
        <v>2.266</v>
      </c>
      <c r="I366" s="142"/>
      <c r="J366" s="143">
        <f>ROUND(I366*H366,2)</f>
        <v>0</v>
      </c>
      <c r="K366" s="139" t="s">
        <v>139</v>
      </c>
      <c r="L366" s="32"/>
      <c r="M366" s="144" t="s">
        <v>1</v>
      </c>
      <c r="N366" s="145" t="s">
        <v>38</v>
      </c>
      <c r="P366" s="146">
        <f>O366*H366</f>
        <v>0</v>
      </c>
      <c r="Q366" s="146">
        <v>1.0551200000000001</v>
      </c>
      <c r="R366" s="146">
        <f>Q366*H366</f>
        <v>2.3909019200000001</v>
      </c>
      <c r="S366" s="146">
        <v>0</v>
      </c>
      <c r="T366" s="147">
        <f>S366*H366</f>
        <v>0</v>
      </c>
      <c r="AR366" s="148" t="s">
        <v>140</v>
      </c>
      <c r="AT366" s="148" t="s">
        <v>135</v>
      </c>
      <c r="AU366" s="148" t="s">
        <v>86</v>
      </c>
      <c r="AY366" s="17" t="s">
        <v>132</v>
      </c>
      <c r="BE366" s="149">
        <f>IF(N366="základní",J366,0)</f>
        <v>0</v>
      </c>
      <c r="BF366" s="149">
        <f>IF(N366="snížená",J366,0)</f>
        <v>0</v>
      </c>
      <c r="BG366" s="149">
        <f>IF(N366="zákl. přenesená",J366,0)</f>
        <v>0</v>
      </c>
      <c r="BH366" s="149">
        <f>IF(N366="sníž. přenesená",J366,0)</f>
        <v>0</v>
      </c>
      <c r="BI366" s="149">
        <f>IF(N366="nulová",J366,0)</f>
        <v>0</v>
      </c>
      <c r="BJ366" s="17" t="s">
        <v>81</v>
      </c>
      <c r="BK366" s="149">
        <f>ROUND(I366*H366,2)</f>
        <v>0</v>
      </c>
      <c r="BL366" s="17" t="s">
        <v>140</v>
      </c>
      <c r="BM366" s="148" t="s">
        <v>630</v>
      </c>
    </row>
    <row r="367" spans="2:65" s="1" customFormat="1" ht="48">
      <c r="B367" s="32"/>
      <c r="D367" s="150" t="s">
        <v>142</v>
      </c>
      <c r="F367" s="151" t="s">
        <v>631</v>
      </c>
      <c r="I367" s="152"/>
      <c r="L367" s="32"/>
      <c r="M367" s="153"/>
      <c r="T367" s="56"/>
      <c r="AT367" s="17" t="s">
        <v>142</v>
      </c>
      <c r="AU367" s="17" t="s">
        <v>86</v>
      </c>
    </row>
    <row r="368" spans="2:65" s="12" customFormat="1">
      <c r="B368" s="154"/>
      <c r="D368" s="150" t="s">
        <v>144</v>
      </c>
      <c r="E368" s="155" t="s">
        <v>1</v>
      </c>
      <c r="F368" s="156" t="s">
        <v>632</v>
      </c>
      <c r="H368" s="157">
        <v>2.266</v>
      </c>
      <c r="I368" s="158"/>
      <c r="L368" s="154"/>
      <c r="M368" s="159"/>
      <c r="T368" s="160"/>
      <c r="AT368" s="155" t="s">
        <v>144</v>
      </c>
      <c r="AU368" s="155" t="s">
        <v>86</v>
      </c>
      <c r="AV368" s="12" t="s">
        <v>86</v>
      </c>
      <c r="AW368" s="12" t="s">
        <v>30</v>
      </c>
      <c r="AX368" s="12" t="s">
        <v>81</v>
      </c>
      <c r="AY368" s="155" t="s">
        <v>132</v>
      </c>
    </row>
    <row r="369" spans="2:65" s="1" customFormat="1" ht="16.5" customHeight="1">
      <c r="B369" s="136"/>
      <c r="C369" s="137" t="s">
        <v>633</v>
      </c>
      <c r="D369" s="137" t="s">
        <v>135</v>
      </c>
      <c r="E369" s="138" t="s">
        <v>634</v>
      </c>
      <c r="F369" s="139" t="s">
        <v>635</v>
      </c>
      <c r="G369" s="140" t="s">
        <v>138</v>
      </c>
      <c r="H369" s="141">
        <v>39.200000000000003</v>
      </c>
      <c r="I369" s="142"/>
      <c r="J369" s="143">
        <f>ROUND(I369*H369,2)</f>
        <v>0</v>
      </c>
      <c r="K369" s="139" t="s">
        <v>139</v>
      </c>
      <c r="L369" s="32"/>
      <c r="M369" s="144" t="s">
        <v>1</v>
      </c>
      <c r="N369" s="145" t="s">
        <v>38</v>
      </c>
      <c r="P369" s="146">
        <f>O369*H369</f>
        <v>0</v>
      </c>
      <c r="Q369" s="146">
        <v>2.5019800000000001</v>
      </c>
      <c r="R369" s="146">
        <f>Q369*H369</f>
        <v>98.077616000000006</v>
      </c>
      <c r="S369" s="146">
        <v>0</v>
      </c>
      <c r="T369" s="147">
        <f>S369*H369</f>
        <v>0</v>
      </c>
      <c r="AR369" s="148" t="s">
        <v>140</v>
      </c>
      <c r="AT369" s="148" t="s">
        <v>135</v>
      </c>
      <c r="AU369" s="148" t="s">
        <v>86</v>
      </c>
      <c r="AY369" s="17" t="s">
        <v>132</v>
      </c>
      <c r="BE369" s="149">
        <f>IF(N369="základní",J369,0)</f>
        <v>0</v>
      </c>
      <c r="BF369" s="149">
        <f>IF(N369="snížená",J369,0)</f>
        <v>0</v>
      </c>
      <c r="BG369" s="149">
        <f>IF(N369="zákl. přenesená",J369,0)</f>
        <v>0</v>
      </c>
      <c r="BH369" s="149">
        <f>IF(N369="sníž. přenesená",J369,0)</f>
        <v>0</v>
      </c>
      <c r="BI369" s="149">
        <f>IF(N369="nulová",J369,0)</f>
        <v>0</v>
      </c>
      <c r="BJ369" s="17" t="s">
        <v>81</v>
      </c>
      <c r="BK369" s="149">
        <f>ROUND(I369*H369,2)</f>
        <v>0</v>
      </c>
      <c r="BL369" s="17" t="s">
        <v>140</v>
      </c>
      <c r="BM369" s="148" t="s">
        <v>636</v>
      </c>
    </row>
    <row r="370" spans="2:65" s="1" customFormat="1" ht="19.2">
      <c r="B370" s="32"/>
      <c r="D370" s="150" t="s">
        <v>142</v>
      </c>
      <c r="F370" s="151" t="s">
        <v>637</v>
      </c>
      <c r="I370" s="152"/>
      <c r="L370" s="32"/>
      <c r="M370" s="153"/>
      <c r="T370" s="56"/>
      <c r="AT370" s="17" t="s">
        <v>142</v>
      </c>
      <c r="AU370" s="17" t="s">
        <v>86</v>
      </c>
    </row>
    <row r="371" spans="2:65" s="14" customFormat="1">
      <c r="B371" s="173"/>
      <c r="D371" s="150" t="s">
        <v>144</v>
      </c>
      <c r="E371" s="174" t="s">
        <v>1</v>
      </c>
      <c r="F371" s="175" t="s">
        <v>570</v>
      </c>
      <c r="H371" s="174" t="s">
        <v>1</v>
      </c>
      <c r="I371" s="176"/>
      <c r="L371" s="173"/>
      <c r="M371" s="177"/>
      <c r="T371" s="178"/>
      <c r="AT371" s="174" t="s">
        <v>144</v>
      </c>
      <c r="AU371" s="174" t="s">
        <v>86</v>
      </c>
      <c r="AV371" s="14" t="s">
        <v>81</v>
      </c>
      <c r="AW371" s="14" t="s">
        <v>30</v>
      </c>
      <c r="AX371" s="14" t="s">
        <v>73</v>
      </c>
      <c r="AY371" s="174" t="s">
        <v>132</v>
      </c>
    </row>
    <row r="372" spans="2:65" s="12" customFormat="1">
      <c r="B372" s="154"/>
      <c r="D372" s="150" t="s">
        <v>144</v>
      </c>
      <c r="E372" s="155" t="s">
        <v>1</v>
      </c>
      <c r="F372" s="156" t="s">
        <v>638</v>
      </c>
      <c r="H372" s="157">
        <v>18.2</v>
      </c>
      <c r="I372" s="158"/>
      <c r="L372" s="154"/>
      <c r="M372" s="159"/>
      <c r="T372" s="160"/>
      <c r="AT372" s="155" t="s">
        <v>144</v>
      </c>
      <c r="AU372" s="155" t="s">
        <v>86</v>
      </c>
      <c r="AV372" s="12" t="s">
        <v>86</v>
      </c>
      <c r="AW372" s="12" t="s">
        <v>30</v>
      </c>
      <c r="AX372" s="12" t="s">
        <v>73</v>
      </c>
      <c r="AY372" s="155" t="s">
        <v>132</v>
      </c>
    </row>
    <row r="373" spans="2:65" s="14" customFormat="1">
      <c r="B373" s="173"/>
      <c r="D373" s="150" t="s">
        <v>144</v>
      </c>
      <c r="E373" s="174" t="s">
        <v>1</v>
      </c>
      <c r="F373" s="175" t="s">
        <v>573</v>
      </c>
      <c r="H373" s="174" t="s">
        <v>1</v>
      </c>
      <c r="I373" s="176"/>
      <c r="L373" s="173"/>
      <c r="M373" s="177"/>
      <c r="T373" s="178"/>
      <c r="AT373" s="174" t="s">
        <v>144</v>
      </c>
      <c r="AU373" s="174" t="s">
        <v>86</v>
      </c>
      <c r="AV373" s="14" t="s">
        <v>81</v>
      </c>
      <c r="AW373" s="14" t="s">
        <v>30</v>
      </c>
      <c r="AX373" s="14" t="s">
        <v>73</v>
      </c>
      <c r="AY373" s="174" t="s">
        <v>132</v>
      </c>
    </row>
    <row r="374" spans="2:65" s="12" customFormat="1">
      <c r="B374" s="154"/>
      <c r="D374" s="150" t="s">
        <v>144</v>
      </c>
      <c r="E374" s="155" t="s">
        <v>1</v>
      </c>
      <c r="F374" s="156" t="s">
        <v>639</v>
      </c>
      <c r="H374" s="157">
        <v>21</v>
      </c>
      <c r="I374" s="158"/>
      <c r="L374" s="154"/>
      <c r="M374" s="159"/>
      <c r="T374" s="160"/>
      <c r="AT374" s="155" t="s">
        <v>144</v>
      </c>
      <c r="AU374" s="155" t="s">
        <v>86</v>
      </c>
      <c r="AV374" s="12" t="s">
        <v>86</v>
      </c>
      <c r="AW374" s="12" t="s">
        <v>30</v>
      </c>
      <c r="AX374" s="12" t="s">
        <v>73</v>
      </c>
      <c r="AY374" s="155" t="s">
        <v>132</v>
      </c>
    </row>
    <row r="375" spans="2:65" s="13" customFormat="1">
      <c r="B375" s="161"/>
      <c r="D375" s="150" t="s">
        <v>144</v>
      </c>
      <c r="E375" s="162" t="s">
        <v>248</v>
      </c>
      <c r="F375" s="163" t="s">
        <v>151</v>
      </c>
      <c r="H375" s="164">
        <v>39.200000000000003</v>
      </c>
      <c r="I375" s="165"/>
      <c r="L375" s="161"/>
      <c r="M375" s="166"/>
      <c r="T375" s="167"/>
      <c r="AT375" s="162" t="s">
        <v>144</v>
      </c>
      <c r="AU375" s="162" t="s">
        <v>86</v>
      </c>
      <c r="AV375" s="13" t="s">
        <v>140</v>
      </c>
      <c r="AW375" s="13" t="s">
        <v>30</v>
      </c>
      <c r="AX375" s="13" t="s">
        <v>81</v>
      </c>
      <c r="AY375" s="162" t="s">
        <v>132</v>
      </c>
    </row>
    <row r="376" spans="2:65" s="1" customFormat="1" ht="16.5" customHeight="1">
      <c r="B376" s="136"/>
      <c r="C376" s="137" t="s">
        <v>640</v>
      </c>
      <c r="D376" s="137" t="s">
        <v>135</v>
      </c>
      <c r="E376" s="138" t="s">
        <v>641</v>
      </c>
      <c r="F376" s="139" t="s">
        <v>642</v>
      </c>
      <c r="G376" s="140" t="s">
        <v>166</v>
      </c>
      <c r="H376" s="141">
        <v>188</v>
      </c>
      <c r="I376" s="142"/>
      <c r="J376" s="143">
        <f>ROUND(I376*H376,2)</f>
        <v>0</v>
      </c>
      <c r="K376" s="139" t="s">
        <v>139</v>
      </c>
      <c r="L376" s="32"/>
      <c r="M376" s="144" t="s">
        <v>1</v>
      </c>
      <c r="N376" s="145" t="s">
        <v>38</v>
      </c>
      <c r="P376" s="146">
        <f>O376*H376</f>
        <v>0</v>
      </c>
      <c r="Q376" s="146">
        <v>1.1169999999999999E-2</v>
      </c>
      <c r="R376" s="146">
        <f>Q376*H376</f>
        <v>2.0999599999999998</v>
      </c>
      <c r="S376" s="146">
        <v>0</v>
      </c>
      <c r="T376" s="147">
        <f>S376*H376</f>
        <v>0</v>
      </c>
      <c r="AR376" s="148" t="s">
        <v>140</v>
      </c>
      <c r="AT376" s="148" t="s">
        <v>135</v>
      </c>
      <c r="AU376" s="148" t="s">
        <v>86</v>
      </c>
      <c r="AY376" s="17" t="s">
        <v>132</v>
      </c>
      <c r="BE376" s="149">
        <f>IF(N376="základní",J376,0)</f>
        <v>0</v>
      </c>
      <c r="BF376" s="149">
        <f>IF(N376="snížená",J376,0)</f>
        <v>0</v>
      </c>
      <c r="BG376" s="149">
        <f>IF(N376="zákl. přenesená",J376,0)</f>
        <v>0</v>
      </c>
      <c r="BH376" s="149">
        <f>IF(N376="sníž. přenesená",J376,0)</f>
        <v>0</v>
      </c>
      <c r="BI376" s="149">
        <f>IF(N376="nulová",J376,0)</f>
        <v>0</v>
      </c>
      <c r="BJ376" s="17" t="s">
        <v>81</v>
      </c>
      <c r="BK376" s="149">
        <f>ROUND(I376*H376,2)</f>
        <v>0</v>
      </c>
      <c r="BL376" s="17" t="s">
        <v>140</v>
      </c>
      <c r="BM376" s="148" t="s">
        <v>643</v>
      </c>
    </row>
    <row r="377" spans="2:65" s="1" customFormat="1">
      <c r="B377" s="32"/>
      <c r="D377" s="150" t="s">
        <v>142</v>
      </c>
      <c r="F377" s="151" t="s">
        <v>644</v>
      </c>
      <c r="I377" s="152"/>
      <c r="L377" s="32"/>
      <c r="M377" s="153"/>
      <c r="T377" s="56"/>
      <c r="AT377" s="17" t="s">
        <v>142</v>
      </c>
      <c r="AU377" s="17" t="s">
        <v>86</v>
      </c>
    </row>
    <row r="378" spans="2:65" s="14" customFormat="1">
      <c r="B378" s="173"/>
      <c r="D378" s="150" t="s">
        <v>144</v>
      </c>
      <c r="E378" s="174" t="s">
        <v>1</v>
      </c>
      <c r="F378" s="175" t="s">
        <v>570</v>
      </c>
      <c r="H378" s="174" t="s">
        <v>1</v>
      </c>
      <c r="I378" s="176"/>
      <c r="L378" s="173"/>
      <c r="M378" s="177"/>
      <c r="T378" s="178"/>
      <c r="AT378" s="174" t="s">
        <v>144</v>
      </c>
      <c r="AU378" s="174" t="s">
        <v>86</v>
      </c>
      <c r="AV378" s="14" t="s">
        <v>81</v>
      </c>
      <c r="AW378" s="14" t="s">
        <v>30</v>
      </c>
      <c r="AX378" s="14" t="s">
        <v>73</v>
      </c>
      <c r="AY378" s="174" t="s">
        <v>132</v>
      </c>
    </row>
    <row r="379" spans="2:65" s="12" customFormat="1">
      <c r="B379" s="154"/>
      <c r="D379" s="150" t="s">
        <v>144</v>
      </c>
      <c r="E379" s="155" t="s">
        <v>1</v>
      </c>
      <c r="F379" s="156" t="s">
        <v>645</v>
      </c>
      <c r="H379" s="157">
        <v>89</v>
      </c>
      <c r="I379" s="158"/>
      <c r="L379" s="154"/>
      <c r="M379" s="159"/>
      <c r="T379" s="160"/>
      <c r="AT379" s="155" t="s">
        <v>144</v>
      </c>
      <c r="AU379" s="155" t="s">
        <v>86</v>
      </c>
      <c r="AV379" s="12" t="s">
        <v>86</v>
      </c>
      <c r="AW379" s="12" t="s">
        <v>30</v>
      </c>
      <c r="AX379" s="12" t="s">
        <v>73</v>
      </c>
      <c r="AY379" s="155" t="s">
        <v>132</v>
      </c>
    </row>
    <row r="380" spans="2:65" s="14" customFormat="1">
      <c r="B380" s="173"/>
      <c r="D380" s="150" t="s">
        <v>144</v>
      </c>
      <c r="E380" s="174" t="s">
        <v>1</v>
      </c>
      <c r="F380" s="175" t="s">
        <v>570</v>
      </c>
      <c r="H380" s="174" t="s">
        <v>1</v>
      </c>
      <c r="I380" s="176"/>
      <c r="L380" s="173"/>
      <c r="M380" s="177"/>
      <c r="T380" s="178"/>
      <c r="AT380" s="174" t="s">
        <v>144</v>
      </c>
      <c r="AU380" s="174" t="s">
        <v>86</v>
      </c>
      <c r="AV380" s="14" t="s">
        <v>81</v>
      </c>
      <c r="AW380" s="14" t="s">
        <v>30</v>
      </c>
      <c r="AX380" s="14" t="s">
        <v>73</v>
      </c>
      <c r="AY380" s="174" t="s">
        <v>132</v>
      </c>
    </row>
    <row r="381" spans="2:65" s="12" customFormat="1">
      <c r="B381" s="154"/>
      <c r="D381" s="150" t="s">
        <v>144</v>
      </c>
      <c r="E381" s="155" t="s">
        <v>1</v>
      </c>
      <c r="F381" s="156" t="s">
        <v>646</v>
      </c>
      <c r="H381" s="157">
        <v>99</v>
      </c>
      <c r="I381" s="158"/>
      <c r="L381" s="154"/>
      <c r="M381" s="159"/>
      <c r="T381" s="160"/>
      <c r="AT381" s="155" t="s">
        <v>144</v>
      </c>
      <c r="AU381" s="155" t="s">
        <v>86</v>
      </c>
      <c r="AV381" s="12" t="s">
        <v>86</v>
      </c>
      <c r="AW381" s="12" t="s">
        <v>30</v>
      </c>
      <c r="AX381" s="12" t="s">
        <v>73</v>
      </c>
      <c r="AY381" s="155" t="s">
        <v>132</v>
      </c>
    </row>
    <row r="382" spans="2:65" s="13" customFormat="1">
      <c r="B382" s="161"/>
      <c r="D382" s="150" t="s">
        <v>144</v>
      </c>
      <c r="E382" s="162" t="s">
        <v>204</v>
      </c>
      <c r="F382" s="163" t="s">
        <v>151</v>
      </c>
      <c r="H382" s="164">
        <v>188</v>
      </c>
      <c r="I382" s="165"/>
      <c r="L382" s="161"/>
      <c r="M382" s="166"/>
      <c r="T382" s="167"/>
      <c r="AT382" s="162" t="s">
        <v>144</v>
      </c>
      <c r="AU382" s="162" t="s">
        <v>86</v>
      </c>
      <c r="AV382" s="13" t="s">
        <v>140</v>
      </c>
      <c r="AW382" s="13" t="s">
        <v>30</v>
      </c>
      <c r="AX382" s="13" t="s">
        <v>81</v>
      </c>
      <c r="AY382" s="162" t="s">
        <v>132</v>
      </c>
    </row>
    <row r="383" spans="2:65" s="1" customFormat="1" ht="16.5" customHeight="1">
      <c r="B383" s="136"/>
      <c r="C383" s="137" t="s">
        <v>647</v>
      </c>
      <c r="D383" s="137" t="s">
        <v>135</v>
      </c>
      <c r="E383" s="138" t="s">
        <v>648</v>
      </c>
      <c r="F383" s="139" t="s">
        <v>649</v>
      </c>
      <c r="G383" s="140" t="s">
        <v>166</v>
      </c>
      <c r="H383" s="141">
        <v>188</v>
      </c>
      <c r="I383" s="142"/>
      <c r="J383" s="143">
        <f>ROUND(I383*H383,2)</f>
        <v>0</v>
      </c>
      <c r="K383" s="139" t="s">
        <v>139</v>
      </c>
      <c r="L383" s="32"/>
      <c r="M383" s="144" t="s">
        <v>1</v>
      </c>
      <c r="N383" s="145" t="s">
        <v>38</v>
      </c>
      <c r="P383" s="146">
        <f>O383*H383</f>
        <v>0</v>
      </c>
      <c r="Q383" s="146">
        <v>0</v>
      </c>
      <c r="R383" s="146">
        <f>Q383*H383</f>
        <v>0</v>
      </c>
      <c r="S383" s="146">
        <v>0</v>
      </c>
      <c r="T383" s="147">
        <f>S383*H383</f>
        <v>0</v>
      </c>
      <c r="AR383" s="148" t="s">
        <v>140</v>
      </c>
      <c r="AT383" s="148" t="s">
        <v>135</v>
      </c>
      <c r="AU383" s="148" t="s">
        <v>86</v>
      </c>
      <c r="AY383" s="17" t="s">
        <v>132</v>
      </c>
      <c r="BE383" s="149">
        <f>IF(N383="základní",J383,0)</f>
        <v>0</v>
      </c>
      <c r="BF383" s="149">
        <f>IF(N383="snížená",J383,0)</f>
        <v>0</v>
      </c>
      <c r="BG383" s="149">
        <f>IF(N383="zákl. přenesená",J383,0)</f>
        <v>0</v>
      </c>
      <c r="BH383" s="149">
        <f>IF(N383="sníž. přenesená",J383,0)</f>
        <v>0</v>
      </c>
      <c r="BI383" s="149">
        <f>IF(N383="nulová",J383,0)</f>
        <v>0</v>
      </c>
      <c r="BJ383" s="17" t="s">
        <v>81</v>
      </c>
      <c r="BK383" s="149">
        <f>ROUND(I383*H383,2)</f>
        <v>0</v>
      </c>
      <c r="BL383" s="17" t="s">
        <v>140</v>
      </c>
      <c r="BM383" s="148" t="s">
        <v>650</v>
      </c>
    </row>
    <row r="384" spans="2:65" s="1" customFormat="1" ht="19.2">
      <c r="B384" s="32"/>
      <c r="D384" s="150" t="s">
        <v>142</v>
      </c>
      <c r="F384" s="151" t="s">
        <v>651</v>
      </c>
      <c r="I384" s="152"/>
      <c r="L384" s="32"/>
      <c r="M384" s="153"/>
      <c r="T384" s="56"/>
      <c r="AT384" s="17" t="s">
        <v>142</v>
      </c>
      <c r="AU384" s="17" t="s">
        <v>86</v>
      </c>
    </row>
    <row r="385" spans="2:65" s="12" customFormat="1">
      <c r="B385" s="154"/>
      <c r="D385" s="150" t="s">
        <v>144</v>
      </c>
      <c r="E385" s="155" t="s">
        <v>1</v>
      </c>
      <c r="F385" s="156" t="s">
        <v>204</v>
      </c>
      <c r="H385" s="157">
        <v>188</v>
      </c>
      <c r="I385" s="158"/>
      <c r="L385" s="154"/>
      <c r="M385" s="159"/>
      <c r="T385" s="160"/>
      <c r="AT385" s="155" t="s">
        <v>144</v>
      </c>
      <c r="AU385" s="155" t="s">
        <v>86</v>
      </c>
      <c r="AV385" s="12" t="s">
        <v>86</v>
      </c>
      <c r="AW385" s="12" t="s">
        <v>30</v>
      </c>
      <c r="AX385" s="12" t="s">
        <v>81</v>
      </c>
      <c r="AY385" s="155" t="s">
        <v>132</v>
      </c>
    </row>
    <row r="386" spans="2:65" s="1" customFormat="1" ht="24.15" customHeight="1">
      <c r="B386" s="136"/>
      <c r="C386" s="137" t="s">
        <v>652</v>
      </c>
      <c r="D386" s="137" t="s">
        <v>135</v>
      </c>
      <c r="E386" s="138" t="s">
        <v>653</v>
      </c>
      <c r="F386" s="139" t="s">
        <v>654</v>
      </c>
      <c r="G386" s="140" t="s">
        <v>179</v>
      </c>
      <c r="H386" s="141">
        <v>5.88</v>
      </c>
      <c r="I386" s="142"/>
      <c r="J386" s="143">
        <f>ROUND(I386*H386,2)</f>
        <v>0</v>
      </c>
      <c r="K386" s="139" t="s">
        <v>139</v>
      </c>
      <c r="L386" s="32"/>
      <c r="M386" s="144" t="s">
        <v>1</v>
      </c>
      <c r="N386" s="145" t="s">
        <v>38</v>
      </c>
      <c r="P386" s="146">
        <f>O386*H386</f>
        <v>0</v>
      </c>
      <c r="Q386" s="146">
        <v>1.05291</v>
      </c>
      <c r="R386" s="146">
        <f>Q386*H386</f>
        <v>6.1911107999999997</v>
      </c>
      <c r="S386" s="146">
        <v>0</v>
      </c>
      <c r="T386" s="147">
        <f>S386*H386</f>
        <v>0</v>
      </c>
      <c r="AR386" s="148" t="s">
        <v>140</v>
      </c>
      <c r="AT386" s="148" t="s">
        <v>135</v>
      </c>
      <c r="AU386" s="148" t="s">
        <v>86</v>
      </c>
      <c r="AY386" s="17" t="s">
        <v>132</v>
      </c>
      <c r="BE386" s="149">
        <f>IF(N386="základní",J386,0)</f>
        <v>0</v>
      </c>
      <c r="BF386" s="149">
        <f>IF(N386="snížená",J386,0)</f>
        <v>0</v>
      </c>
      <c r="BG386" s="149">
        <f>IF(N386="zákl. přenesená",J386,0)</f>
        <v>0</v>
      </c>
      <c r="BH386" s="149">
        <f>IF(N386="sníž. přenesená",J386,0)</f>
        <v>0</v>
      </c>
      <c r="BI386" s="149">
        <f>IF(N386="nulová",J386,0)</f>
        <v>0</v>
      </c>
      <c r="BJ386" s="17" t="s">
        <v>81</v>
      </c>
      <c r="BK386" s="149">
        <f>ROUND(I386*H386,2)</f>
        <v>0</v>
      </c>
      <c r="BL386" s="17" t="s">
        <v>140</v>
      </c>
      <c r="BM386" s="148" t="s">
        <v>655</v>
      </c>
    </row>
    <row r="387" spans="2:65" s="1" customFormat="1" ht="19.2">
      <c r="B387" s="32"/>
      <c r="D387" s="150" t="s">
        <v>142</v>
      </c>
      <c r="F387" s="151" t="s">
        <v>656</v>
      </c>
      <c r="I387" s="152"/>
      <c r="L387" s="32"/>
      <c r="M387" s="153"/>
      <c r="T387" s="56"/>
      <c r="AT387" s="17" t="s">
        <v>142</v>
      </c>
      <c r="AU387" s="17" t="s">
        <v>86</v>
      </c>
    </row>
    <row r="388" spans="2:65" s="12" customFormat="1">
      <c r="B388" s="154"/>
      <c r="D388" s="150" t="s">
        <v>144</v>
      </c>
      <c r="E388" s="155" t="s">
        <v>1</v>
      </c>
      <c r="F388" s="156" t="s">
        <v>657</v>
      </c>
      <c r="H388" s="157">
        <v>5.88</v>
      </c>
      <c r="I388" s="158"/>
      <c r="L388" s="154"/>
      <c r="M388" s="159"/>
      <c r="T388" s="160"/>
      <c r="AT388" s="155" t="s">
        <v>144</v>
      </c>
      <c r="AU388" s="155" t="s">
        <v>86</v>
      </c>
      <c r="AV388" s="12" t="s">
        <v>86</v>
      </c>
      <c r="AW388" s="12" t="s">
        <v>30</v>
      </c>
      <c r="AX388" s="12" t="s">
        <v>73</v>
      </c>
      <c r="AY388" s="155" t="s">
        <v>132</v>
      </c>
    </row>
    <row r="389" spans="2:65" s="13" customFormat="1">
      <c r="B389" s="161"/>
      <c r="D389" s="150" t="s">
        <v>144</v>
      </c>
      <c r="E389" s="162" t="s">
        <v>1</v>
      </c>
      <c r="F389" s="163" t="s">
        <v>151</v>
      </c>
      <c r="H389" s="164">
        <v>5.88</v>
      </c>
      <c r="I389" s="165"/>
      <c r="L389" s="161"/>
      <c r="M389" s="166"/>
      <c r="T389" s="167"/>
      <c r="AT389" s="162" t="s">
        <v>144</v>
      </c>
      <c r="AU389" s="162" t="s">
        <v>86</v>
      </c>
      <c r="AV389" s="13" t="s">
        <v>140</v>
      </c>
      <c r="AW389" s="13" t="s">
        <v>30</v>
      </c>
      <c r="AX389" s="13" t="s">
        <v>81</v>
      </c>
      <c r="AY389" s="162" t="s">
        <v>132</v>
      </c>
    </row>
    <row r="390" spans="2:65" s="1" customFormat="1" ht="21.75" customHeight="1">
      <c r="B390" s="136"/>
      <c r="C390" s="137" t="s">
        <v>658</v>
      </c>
      <c r="D390" s="137" t="s">
        <v>135</v>
      </c>
      <c r="E390" s="138" t="s">
        <v>659</v>
      </c>
      <c r="F390" s="139" t="s">
        <v>660</v>
      </c>
      <c r="G390" s="140" t="s">
        <v>138</v>
      </c>
      <c r="H390" s="141">
        <v>2.72</v>
      </c>
      <c r="I390" s="142"/>
      <c r="J390" s="143">
        <f>ROUND(I390*H390,2)</f>
        <v>0</v>
      </c>
      <c r="K390" s="139" t="s">
        <v>139</v>
      </c>
      <c r="L390" s="32"/>
      <c r="M390" s="144" t="s">
        <v>1</v>
      </c>
      <c r="N390" s="145" t="s">
        <v>38</v>
      </c>
      <c r="P390" s="146">
        <f>O390*H390</f>
        <v>0</v>
      </c>
      <c r="Q390" s="146">
        <v>2.5019499999999999</v>
      </c>
      <c r="R390" s="146">
        <f>Q390*H390</f>
        <v>6.8053040000000005</v>
      </c>
      <c r="S390" s="146">
        <v>0</v>
      </c>
      <c r="T390" s="147">
        <f>S390*H390</f>
        <v>0</v>
      </c>
      <c r="AR390" s="148" t="s">
        <v>140</v>
      </c>
      <c r="AT390" s="148" t="s">
        <v>135</v>
      </c>
      <c r="AU390" s="148" t="s">
        <v>86</v>
      </c>
      <c r="AY390" s="17" t="s">
        <v>132</v>
      </c>
      <c r="BE390" s="149">
        <f>IF(N390="základní",J390,0)</f>
        <v>0</v>
      </c>
      <c r="BF390" s="149">
        <f>IF(N390="snížená",J390,0)</f>
        <v>0</v>
      </c>
      <c r="BG390" s="149">
        <f>IF(N390="zákl. přenesená",J390,0)</f>
        <v>0</v>
      </c>
      <c r="BH390" s="149">
        <f>IF(N390="sníž. přenesená",J390,0)</f>
        <v>0</v>
      </c>
      <c r="BI390" s="149">
        <f>IF(N390="nulová",J390,0)</f>
        <v>0</v>
      </c>
      <c r="BJ390" s="17" t="s">
        <v>81</v>
      </c>
      <c r="BK390" s="149">
        <f>ROUND(I390*H390,2)</f>
        <v>0</v>
      </c>
      <c r="BL390" s="17" t="s">
        <v>140</v>
      </c>
      <c r="BM390" s="148" t="s">
        <v>661</v>
      </c>
    </row>
    <row r="391" spans="2:65" s="1" customFormat="1" ht="28.8">
      <c r="B391" s="32"/>
      <c r="D391" s="150" t="s">
        <v>142</v>
      </c>
      <c r="F391" s="151" t="s">
        <v>662</v>
      </c>
      <c r="I391" s="152"/>
      <c r="L391" s="32"/>
      <c r="M391" s="153"/>
      <c r="T391" s="56"/>
      <c r="AT391" s="17" t="s">
        <v>142</v>
      </c>
      <c r="AU391" s="17" t="s">
        <v>86</v>
      </c>
    </row>
    <row r="392" spans="2:65" s="12" customFormat="1">
      <c r="B392" s="154"/>
      <c r="D392" s="150" t="s">
        <v>144</v>
      </c>
      <c r="E392" s="155" t="s">
        <v>1</v>
      </c>
      <c r="F392" s="156" t="s">
        <v>663</v>
      </c>
      <c r="H392" s="157">
        <v>1.92</v>
      </c>
      <c r="I392" s="158"/>
      <c r="L392" s="154"/>
      <c r="M392" s="159"/>
      <c r="T392" s="160"/>
      <c r="AT392" s="155" t="s">
        <v>144</v>
      </c>
      <c r="AU392" s="155" t="s">
        <v>86</v>
      </c>
      <c r="AV392" s="12" t="s">
        <v>86</v>
      </c>
      <c r="AW392" s="12" t="s">
        <v>30</v>
      </c>
      <c r="AX392" s="12" t="s">
        <v>73</v>
      </c>
      <c r="AY392" s="155" t="s">
        <v>132</v>
      </c>
    </row>
    <row r="393" spans="2:65" s="12" customFormat="1">
      <c r="B393" s="154"/>
      <c r="D393" s="150" t="s">
        <v>144</v>
      </c>
      <c r="E393" s="155" t="s">
        <v>1</v>
      </c>
      <c r="F393" s="156" t="s">
        <v>664</v>
      </c>
      <c r="H393" s="157">
        <v>0.8</v>
      </c>
      <c r="I393" s="158"/>
      <c r="L393" s="154"/>
      <c r="M393" s="159"/>
      <c r="T393" s="160"/>
      <c r="AT393" s="155" t="s">
        <v>144</v>
      </c>
      <c r="AU393" s="155" t="s">
        <v>86</v>
      </c>
      <c r="AV393" s="12" t="s">
        <v>86</v>
      </c>
      <c r="AW393" s="12" t="s">
        <v>30</v>
      </c>
      <c r="AX393" s="12" t="s">
        <v>73</v>
      </c>
      <c r="AY393" s="155" t="s">
        <v>132</v>
      </c>
    </row>
    <row r="394" spans="2:65" s="13" customFormat="1">
      <c r="B394" s="161"/>
      <c r="D394" s="150" t="s">
        <v>144</v>
      </c>
      <c r="E394" s="162" t="s">
        <v>271</v>
      </c>
      <c r="F394" s="163" t="s">
        <v>151</v>
      </c>
      <c r="H394" s="164">
        <v>2.72</v>
      </c>
      <c r="I394" s="165"/>
      <c r="L394" s="161"/>
      <c r="M394" s="166"/>
      <c r="T394" s="167"/>
      <c r="AT394" s="162" t="s">
        <v>144</v>
      </c>
      <c r="AU394" s="162" t="s">
        <v>86</v>
      </c>
      <c r="AV394" s="13" t="s">
        <v>140</v>
      </c>
      <c r="AW394" s="13" t="s">
        <v>30</v>
      </c>
      <c r="AX394" s="13" t="s">
        <v>81</v>
      </c>
      <c r="AY394" s="162" t="s">
        <v>132</v>
      </c>
    </row>
    <row r="395" spans="2:65" s="1" customFormat="1" ht="24.15" customHeight="1">
      <c r="B395" s="136"/>
      <c r="C395" s="137" t="s">
        <v>665</v>
      </c>
      <c r="D395" s="137" t="s">
        <v>135</v>
      </c>
      <c r="E395" s="138" t="s">
        <v>666</v>
      </c>
      <c r="F395" s="139" t="s">
        <v>667</v>
      </c>
      <c r="G395" s="140" t="s">
        <v>166</v>
      </c>
      <c r="H395" s="141">
        <v>21.82</v>
      </c>
      <c r="I395" s="142"/>
      <c r="J395" s="143">
        <f>ROUND(I395*H395,2)</f>
        <v>0</v>
      </c>
      <c r="K395" s="139" t="s">
        <v>139</v>
      </c>
      <c r="L395" s="32"/>
      <c r="M395" s="144" t="s">
        <v>1</v>
      </c>
      <c r="N395" s="145" t="s">
        <v>38</v>
      </c>
      <c r="P395" s="146">
        <f>O395*H395</f>
        <v>0</v>
      </c>
      <c r="Q395" s="146">
        <v>1.2959999999999999E-2</v>
      </c>
      <c r="R395" s="146">
        <f>Q395*H395</f>
        <v>0.28278719999999996</v>
      </c>
      <c r="S395" s="146">
        <v>0</v>
      </c>
      <c r="T395" s="147">
        <f>S395*H395</f>
        <v>0</v>
      </c>
      <c r="AR395" s="148" t="s">
        <v>140</v>
      </c>
      <c r="AT395" s="148" t="s">
        <v>135</v>
      </c>
      <c r="AU395" s="148" t="s">
        <v>86</v>
      </c>
      <c r="AY395" s="17" t="s">
        <v>132</v>
      </c>
      <c r="BE395" s="149">
        <f>IF(N395="základní",J395,0)</f>
        <v>0</v>
      </c>
      <c r="BF395" s="149">
        <f>IF(N395="snížená",J395,0)</f>
        <v>0</v>
      </c>
      <c r="BG395" s="149">
        <f>IF(N395="zákl. přenesená",J395,0)</f>
        <v>0</v>
      </c>
      <c r="BH395" s="149">
        <f>IF(N395="sníž. přenesená",J395,0)</f>
        <v>0</v>
      </c>
      <c r="BI395" s="149">
        <f>IF(N395="nulová",J395,0)</f>
        <v>0</v>
      </c>
      <c r="BJ395" s="17" t="s">
        <v>81</v>
      </c>
      <c r="BK395" s="149">
        <f>ROUND(I395*H395,2)</f>
        <v>0</v>
      </c>
      <c r="BL395" s="17" t="s">
        <v>140</v>
      </c>
      <c r="BM395" s="148" t="s">
        <v>668</v>
      </c>
    </row>
    <row r="396" spans="2:65" s="1" customFormat="1" ht="28.8">
      <c r="B396" s="32"/>
      <c r="D396" s="150" t="s">
        <v>142</v>
      </c>
      <c r="F396" s="151" t="s">
        <v>669</v>
      </c>
      <c r="I396" s="152"/>
      <c r="L396" s="32"/>
      <c r="M396" s="153"/>
      <c r="T396" s="56"/>
      <c r="AT396" s="17" t="s">
        <v>142</v>
      </c>
      <c r="AU396" s="17" t="s">
        <v>86</v>
      </c>
    </row>
    <row r="397" spans="2:65" s="12" customFormat="1">
      <c r="B397" s="154"/>
      <c r="D397" s="150" t="s">
        <v>144</v>
      </c>
      <c r="E397" s="155" t="s">
        <v>1</v>
      </c>
      <c r="F397" s="156" t="s">
        <v>670</v>
      </c>
      <c r="H397" s="157">
        <v>17.28</v>
      </c>
      <c r="I397" s="158"/>
      <c r="L397" s="154"/>
      <c r="M397" s="159"/>
      <c r="T397" s="160"/>
      <c r="AT397" s="155" t="s">
        <v>144</v>
      </c>
      <c r="AU397" s="155" t="s">
        <v>86</v>
      </c>
      <c r="AV397" s="12" t="s">
        <v>86</v>
      </c>
      <c r="AW397" s="12" t="s">
        <v>30</v>
      </c>
      <c r="AX397" s="12" t="s">
        <v>73</v>
      </c>
      <c r="AY397" s="155" t="s">
        <v>132</v>
      </c>
    </row>
    <row r="398" spans="2:65" s="12" customFormat="1">
      <c r="B398" s="154"/>
      <c r="D398" s="150" t="s">
        <v>144</v>
      </c>
      <c r="E398" s="155" t="s">
        <v>1</v>
      </c>
      <c r="F398" s="156" t="s">
        <v>671</v>
      </c>
      <c r="H398" s="157">
        <v>4.54</v>
      </c>
      <c r="I398" s="158"/>
      <c r="L398" s="154"/>
      <c r="M398" s="159"/>
      <c r="T398" s="160"/>
      <c r="AT398" s="155" t="s">
        <v>144</v>
      </c>
      <c r="AU398" s="155" t="s">
        <v>86</v>
      </c>
      <c r="AV398" s="12" t="s">
        <v>86</v>
      </c>
      <c r="AW398" s="12" t="s">
        <v>30</v>
      </c>
      <c r="AX398" s="12" t="s">
        <v>73</v>
      </c>
      <c r="AY398" s="155" t="s">
        <v>132</v>
      </c>
    </row>
    <row r="399" spans="2:65" s="13" customFormat="1">
      <c r="B399" s="161"/>
      <c r="D399" s="150" t="s">
        <v>144</v>
      </c>
      <c r="E399" s="162" t="s">
        <v>211</v>
      </c>
      <c r="F399" s="163" t="s">
        <v>151</v>
      </c>
      <c r="H399" s="164">
        <v>21.82</v>
      </c>
      <c r="I399" s="165"/>
      <c r="L399" s="161"/>
      <c r="M399" s="166"/>
      <c r="T399" s="167"/>
      <c r="AT399" s="162" t="s">
        <v>144</v>
      </c>
      <c r="AU399" s="162" t="s">
        <v>86</v>
      </c>
      <c r="AV399" s="13" t="s">
        <v>140</v>
      </c>
      <c r="AW399" s="13" t="s">
        <v>30</v>
      </c>
      <c r="AX399" s="13" t="s">
        <v>81</v>
      </c>
      <c r="AY399" s="162" t="s">
        <v>132</v>
      </c>
    </row>
    <row r="400" spans="2:65" s="1" customFormat="1" ht="24.15" customHeight="1">
      <c r="B400" s="136"/>
      <c r="C400" s="137" t="s">
        <v>672</v>
      </c>
      <c r="D400" s="137" t="s">
        <v>135</v>
      </c>
      <c r="E400" s="138" t="s">
        <v>673</v>
      </c>
      <c r="F400" s="139" t="s">
        <v>674</v>
      </c>
      <c r="G400" s="140" t="s">
        <v>166</v>
      </c>
      <c r="H400" s="141">
        <v>21.82</v>
      </c>
      <c r="I400" s="142"/>
      <c r="J400" s="143">
        <f>ROUND(I400*H400,2)</f>
        <v>0</v>
      </c>
      <c r="K400" s="139" t="s">
        <v>139</v>
      </c>
      <c r="L400" s="32"/>
      <c r="M400" s="144" t="s">
        <v>1</v>
      </c>
      <c r="N400" s="145" t="s">
        <v>38</v>
      </c>
      <c r="P400" s="146">
        <f>O400*H400</f>
        <v>0</v>
      </c>
      <c r="Q400" s="146">
        <v>0</v>
      </c>
      <c r="R400" s="146">
        <f>Q400*H400</f>
        <v>0</v>
      </c>
      <c r="S400" s="146">
        <v>0</v>
      </c>
      <c r="T400" s="147">
        <f>S400*H400</f>
        <v>0</v>
      </c>
      <c r="AR400" s="148" t="s">
        <v>140</v>
      </c>
      <c r="AT400" s="148" t="s">
        <v>135</v>
      </c>
      <c r="AU400" s="148" t="s">
        <v>86</v>
      </c>
      <c r="AY400" s="17" t="s">
        <v>132</v>
      </c>
      <c r="BE400" s="149">
        <f>IF(N400="základní",J400,0)</f>
        <v>0</v>
      </c>
      <c r="BF400" s="149">
        <f>IF(N400="snížená",J400,0)</f>
        <v>0</v>
      </c>
      <c r="BG400" s="149">
        <f>IF(N400="zákl. přenesená",J400,0)</f>
        <v>0</v>
      </c>
      <c r="BH400" s="149">
        <f>IF(N400="sníž. přenesená",J400,0)</f>
        <v>0</v>
      </c>
      <c r="BI400" s="149">
        <f>IF(N400="nulová",J400,0)</f>
        <v>0</v>
      </c>
      <c r="BJ400" s="17" t="s">
        <v>81</v>
      </c>
      <c r="BK400" s="149">
        <f>ROUND(I400*H400,2)</f>
        <v>0</v>
      </c>
      <c r="BL400" s="17" t="s">
        <v>140</v>
      </c>
      <c r="BM400" s="148" t="s">
        <v>675</v>
      </c>
    </row>
    <row r="401" spans="2:65" s="1" customFormat="1" ht="28.8">
      <c r="B401" s="32"/>
      <c r="D401" s="150" t="s">
        <v>142</v>
      </c>
      <c r="F401" s="151" t="s">
        <v>676</v>
      </c>
      <c r="I401" s="152"/>
      <c r="L401" s="32"/>
      <c r="M401" s="153"/>
      <c r="T401" s="56"/>
      <c r="AT401" s="17" t="s">
        <v>142</v>
      </c>
      <c r="AU401" s="17" t="s">
        <v>86</v>
      </c>
    </row>
    <row r="402" spans="2:65" s="12" customFormat="1">
      <c r="B402" s="154"/>
      <c r="D402" s="150" t="s">
        <v>144</v>
      </c>
      <c r="E402" s="155" t="s">
        <v>1</v>
      </c>
      <c r="F402" s="156" t="s">
        <v>211</v>
      </c>
      <c r="H402" s="157">
        <v>21.82</v>
      </c>
      <c r="I402" s="158"/>
      <c r="L402" s="154"/>
      <c r="M402" s="159"/>
      <c r="T402" s="160"/>
      <c r="AT402" s="155" t="s">
        <v>144</v>
      </c>
      <c r="AU402" s="155" t="s">
        <v>86</v>
      </c>
      <c r="AV402" s="12" t="s">
        <v>86</v>
      </c>
      <c r="AW402" s="12" t="s">
        <v>30</v>
      </c>
      <c r="AX402" s="12" t="s">
        <v>81</v>
      </c>
      <c r="AY402" s="155" t="s">
        <v>132</v>
      </c>
    </row>
    <row r="403" spans="2:65" s="1" customFormat="1" ht="24.15" customHeight="1">
      <c r="B403" s="136"/>
      <c r="C403" s="137" t="s">
        <v>677</v>
      </c>
      <c r="D403" s="137" t="s">
        <v>135</v>
      </c>
      <c r="E403" s="138" t="s">
        <v>678</v>
      </c>
      <c r="F403" s="139" t="s">
        <v>679</v>
      </c>
      <c r="G403" s="140" t="s">
        <v>179</v>
      </c>
      <c r="H403" s="141">
        <v>0.38100000000000001</v>
      </c>
      <c r="I403" s="142"/>
      <c r="J403" s="143">
        <f>ROUND(I403*H403,2)</f>
        <v>0</v>
      </c>
      <c r="K403" s="139" t="s">
        <v>139</v>
      </c>
      <c r="L403" s="32"/>
      <c r="M403" s="144" t="s">
        <v>1</v>
      </c>
      <c r="N403" s="145" t="s">
        <v>38</v>
      </c>
      <c r="P403" s="146">
        <f>O403*H403</f>
        <v>0</v>
      </c>
      <c r="Q403" s="146">
        <v>1.0492699999999999</v>
      </c>
      <c r="R403" s="146">
        <f>Q403*H403</f>
        <v>0.39977186999999997</v>
      </c>
      <c r="S403" s="146">
        <v>0</v>
      </c>
      <c r="T403" s="147">
        <f>S403*H403</f>
        <v>0</v>
      </c>
      <c r="AR403" s="148" t="s">
        <v>140</v>
      </c>
      <c r="AT403" s="148" t="s">
        <v>135</v>
      </c>
      <c r="AU403" s="148" t="s">
        <v>86</v>
      </c>
      <c r="AY403" s="17" t="s">
        <v>132</v>
      </c>
      <c r="BE403" s="149">
        <f>IF(N403="základní",J403,0)</f>
        <v>0</v>
      </c>
      <c r="BF403" s="149">
        <f>IF(N403="snížená",J403,0)</f>
        <v>0</v>
      </c>
      <c r="BG403" s="149">
        <f>IF(N403="zákl. přenesená",J403,0)</f>
        <v>0</v>
      </c>
      <c r="BH403" s="149">
        <f>IF(N403="sníž. přenesená",J403,0)</f>
        <v>0</v>
      </c>
      <c r="BI403" s="149">
        <f>IF(N403="nulová",J403,0)</f>
        <v>0</v>
      </c>
      <c r="BJ403" s="17" t="s">
        <v>81</v>
      </c>
      <c r="BK403" s="149">
        <f>ROUND(I403*H403,2)</f>
        <v>0</v>
      </c>
      <c r="BL403" s="17" t="s">
        <v>140</v>
      </c>
      <c r="BM403" s="148" t="s">
        <v>680</v>
      </c>
    </row>
    <row r="404" spans="2:65" s="1" customFormat="1" ht="28.8">
      <c r="B404" s="32"/>
      <c r="D404" s="150" t="s">
        <v>142</v>
      </c>
      <c r="F404" s="151" t="s">
        <v>681</v>
      </c>
      <c r="I404" s="152"/>
      <c r="L404" s="32"/>
      <c r="M404" s="153"/>
      <c r="T404" s="56"/>
      <c r="AT404" s="17" t="s">
        <v>142</v>
      </c>
      <c r="AU404" s="17" t="s">
        <v>86</v>
      </c>
    </row>
    <row r="405" spans="2:65" s="12" customFormat="1">
      <c r="B405" s="154"/>
      <c r="D405" s="150" t="s">
        <v>144</v>
      </c>
      <c r="E405" s="155" t="s">
        <v>1</v>
      </c>
      <c r="F405" s="156" t="s">
        <v>682</v>
      </c>
      <c r="H405" s="157">
        <v>0.38100000000000001</v>
      </c>
      <c r="I405" s="158"/>
      <c r="L405" s="154"/>
      <c r="M405" s="159"/>
      <c r="T405" s="160"/>
      <c r="AT405" s="155" t="s">
        <v>144</v>
      </c>
      <c r="AU405" s="155" t="s">
        <v>86</v>
      </c>
      <c r="AV405" s="12" t="s">
        <v>86</v>
      </c>
      <c r="AW405" s="12" t="s">
        <v>30</v>
      </c>
      <c r="AX405" s="12" t="s">
        <v>81</v>
      </c>
      <c r="AY405" s="155" t="s">
        <v>132</v>
      </c>
    </row>
    <row r="406" spans="2:65" s="1" customFormat="1" ht="33" customHeight="1">
      <c r="B406" s="136"/>
      <c r="C406" s="137" t="s">
        <v>683</v>
      </c>
      <c r="D406" s="137" t="s">
        <v>135</v>
      </c>
      <c r="E406" s="138" t="s">
        <v>684</v>
      </c>
      <c r="F406" s="139" t="s">
        <v>685</v>
      </c>
      <c r="G406" s="140" t="s">
        <v>166</v>
      </c>
      <c r="H406" s="141">
        <v>69</v>
      </c>
      <c r="I406" s="142"/>
      <c r="J406" s="143">
        <f>ROUND(I406*H406,2)</f>
        <v>0</v>
      </c>
      <c r="K406" s="139" t="s">
        <v>1</v>
      </c>
      <c r="L406" s="32"/>
      <c r="M406" s="144" t="s">
        <v>1</v>
      </c>
      <c r="N406" s="145" t="s">
        <v>38</v>
      </c>
      <c r="P406" s="146">
        <f>O406*H406</f>
        <v>0</v>
      </c>
      <c r="Q406" s="146">
        <v>0.37503999999999998</v>
      </c>
      <c r="R406" s="146">
        <f>Q406*H406</f>
        <v>25.877759999999999</v>
      </c>
      <c r="S406" s="146">
        <v>0</v>
      </c>
      <c r="T406" s="147">
        <f>S406*H406</f>
        <v>0</v>
      </c>
      <c r="AR406" s="148" t="s">
        <v>140</v>
      </c>
      <c r="AT406" s="148" t="s">
        <v>135</v>
      </c>
      <c r="AU406" s="148" t="s">
        <v>86</v>
      </c>
      <c r="AY406" s="17" t="s">
        <v>132</v>
      </c>
      <c r="BE406" s="149">
        <f>IF(N406="základní",J406,0)</f>
        <v>0</v>
      </c>
      <c r="BF406" s="149">
        <f>IF(N406="snížená",J406,0)</f>
        <v>0</v>
      </c>
      <c r="BG406" s="149">
        <f>IF(N406="zákl. přenesená",J406,0)</f>
        <v>0</v>
      </c>
      <c r="BH406" s="149">
        <f>IF(N406="sníž. přenesená",J406,0)</f>
        <v>0</v>
      </c>
      <c r="BI406" s="149">
        <f>IF(N406="nulová",J406,0)</f>
        <v>0</v>
      </c>
      <c r="BJ406" s="17" t="s">
        <v>81</v>
      </c>
      <c r="BK406" s="149">
        <f>ROUND(I406*H406,2)</f>
        <v>0</v>
      </c>
      <c r="BL406" s="17" t="s">
        <v>140</v>
      </c>
      <c r="BM406" s="148" t="s">
        <v>686</v>
      </c>
    </row>
    <row r="407" spans="2:65" s="1" customFormat="1" ht="19.2">
      <c r="B407" s="32"/>
      <c r="D407" s="150" t="s">
        <v>142</v>
      </c>
      <c r="F407" s="151" t="s">
        <v>685</v>
      </c>
      <c r="I407" s="152"/>
      <c r="L407" s="32"/>
      <c r="M407" s="153"/>
      <c r="T407" s="56"/>
      <c r="AT407" s="17" t="s">
        <v>142</v>
      </c>
      <c r="AU407" s="17" t="s">
        <v>86</v>
      </c>
    </row>
    <row r="408" spans="2:65" s="12" customFormat="1">
      <c r="B408" s="154"/>
      <c r="D408" s="150" t="s">
        <v>144</v>
      </c>
      <c r="E408" s="155" t="s">
        <v>1</v>
      </c>
      <c r="F408" s="156" t="s">
        <v>687</v>
      </c>
      <c r="H408" s="157">
        <v>69</v>
      </c>
      <c r="I408" s="158"/>
      <c r="L408" s="154"/>
      <c r="M408" s="159"/>
      <c r="T408" s="160"/>
      <c r="AT408" s="155" t="s">
        <v>144</v>
      </c>
      <c r="AU408" s="155" t="s">
        <v>86</v>
      </c>
      <c r="AV408" s="12" t="s">
        <v>86</v>
      </c>
      <c r="AW408" s="12" t="s">
        <v>30</v>
      </c>
      <c r="AX408" s="12" t="s">
        <v>73</v>
      </c>
      <c r="AY408" s="155" t="s">
        <v>132</v>
      </c>
    </row>
    <row r="409" spans="2:65" s="13" customFormat="1">
      <c r="B409" s="161"/>
      <c r="D409" s="150" t="s">
        <v>144</v>
      </c>
      <c r="E409" s="162" t="s">
        <v>1</v>
      </c>
      <c r="F409" s="163" t="s">
        <v>151</v>
      </c>
      <c r="H409" s="164">
        <v>69</v>
      </c>
      <c r="I409" s="165"/>
      <c r="L409" s="161"/>
      <c r="M409" s="166"/>
      <c r="T409" s="167"/>
      <c r="AT409" s="162" t="s">
        <v>144</v>
      </c>
      <c r="AU409" s="162" t="s">
        <v>86</v>
      </c>
      <c r="AV409" s="13" t="s">
        <v>140</v>
      </c>
      <c r="AW409" s="13" t="s">
        <v>30</v>
      </c>
      <c r="AX409" s="13" t="s">
        <v>81</v>
      </c>
      <c r="AY409" s="162" t="s">
        <v>132</v>
      </c>
    </row>
    <row r="410" spans="2:65" s="1" customFormat="1" ht="33" customHeight="1">
      <c r="B410" s="136"/>
      <c r="C410" s="137" t="s">
        <v>688</v>
      </c>
      <c r="D410" s="137" t="s">
        <v>135</v>
      </c>
      <c r="E410" s="138" t="s">
        <v>689</v>
      </c>
      <c r="F410" s="139" t="s">
        <v>690</v>
      </c>
      <c r="G410" s="140" t="s">
        <v>166</v>
      </c>
      <c r="H410" s="141">
        <v>325</v>
      </c>
      <c r="I410" s="142"/>
      <c r="J410" s="143">
        <f>ROUND(I410*H410,2)</f>
        <v>0</v>
      </c>
      <c r="K410" s="139" t="s">
        <v>1</v>
      </c>
      <c r="L410" s="32"/>
      <c r="M410" s="144" t="s">
        <v>1</v>
      </c>
      <c r="N410" s="145" t="s">
        <v>38</v>
      </c>
      <c r="P410" s="146">
        <f>O410*H410</f>
        <v>0</v>
      </c>
      <c r="Q410" s="146">
        <v>0.37503999999999998</v>
      </c>
      <c r="R410" s="146">
        <f>Q410*H410</f>
        <v>121.88799999999999</v>
      </c>
      <c r="S410" s="146">
        <v>0</v>
      </c>
      <c r="T410" s="147">
        <f>S410*H410</f>
        <v>0</v>
      </c>
      <c r="AR410" s="148" t="s">
        <v>140</v>
      </c>
      <c r="AT410" s="148" t="s">
        <v>135</v>
      </c>
      <c r="AU410" s="148" t="s">
        <v>86</v>
      </c>
      <c r="AY410" s="17" t="s">
        <v>132</v>
      </c>
      <c r="BE410" s="149">
        <f>IF(N410="základní",J410,0)</f>
        <v>0</v>
      </c>
      <c r="BF410" s="149">
        <f>IF(N410="snížená",J410,0)</f>
        <v>0</v>
      </c>
      <c r="BG410" s="149">
        <f>IF(N410="zákl. přenesená",J410,0)</f>
        <v>0</v>
      </c>
      <c r="BH410" s="149">
        <f>IF(N410="sníž. přenesená",J410,0)</f>
        <v>0</v>
      </c>
      <c r="BI410" s="149">
        <f>IF(N410="nulová",J410,0)</f>
        <v>0</v>
      </c>
      <c r="BJ410" s="17" t="s">
        <v>81</v>
      </c>
      <c r="BK410" s="149">
        <f>ROUND(I410*H410,2)</f>
        <v>0</v>
      </c>
      <c r="BL410" s="17" t="s">
        <v>140</v>
      </c>
      <c r="BM410" s="148" t="s">
        <v>691</v>
      </c>
    </row>
    <row r="411" spans="2:65" s="1" customFormat="1" ht="19.2">
      <c r="B411" s="32"/>
      <c r="D411" s="150" t="s">
        <v>142</v>
      </c>
      <c r="F411" s="151" t="s">
        <v>690</v>
      </c>
      <c r="I411" s="152"/>
      <c r="L411" s="32"/>
      <c r="M411" s="153"/>
      <c r="T411" s="56"/>
      <c r="AT411" s="17" t="s">
        <v>142</v>
      </c>
      <c r="AU411" s="17" t="s">
        <v>86</v>
      </c>
    </row>
    <row r="412" spans="2:65" s="12" customFormat="1">
      <c r="B412" s="154"/>
      <c r="D412" s="150" t="s">
        <v>144</v>
      </c>
      <c r="E412" s="155" t="s">
        <v>1</v>
      </c>
      <c r="F412" s="156" t="s">
        <v>692</v>
      </c>
      <c r="H412" s="157">
        <v>325</v>
      </c>
      <c r="I412" s="158"/>
      <c r="L412" s="154"/>
      <c r="M412" s="159"/>
      <c r="T412" s="160"/>
      <c r="AT412" s="155" t="s">
        <v>144</v>
      </c>
      <c r="AU412" s="155" t="s">
        <v>86</v>
      </c>
      <c r="AV412" s="12" t="s">
        <v>86</v>
      </c>
      <c r="AW412" s="12" t="s">
        <v>30</v>
      </c>
      <c r="AX412" s="12" t="s">
        <v>73</v>
      </c>
      <c r="AY412" s="155" t="s">
        <v>132</v>
      </c>
    </row>
    <row r="413" spans="2:65" s="13" customFormat="1">
      <c r="B413" s="161"/>
      <c r="D413" s="150" t="s">
        <v>144</v>
      </c>
      <c r="E413" s="162" t="s">
        <v>1</v>
      </c>
      <c r="F413" s="163" t="s">
        <v>151</v>
      </c>
      <c r="H413" s="164">
        <v>325</v>
      </c>
      <c r="I413" s="165"/>
      <c r="L413" s="161"/>
      <c r="M413" s="166"/>
      <c r="T413" s="167"/>
      <c r="AT413" s="162" t="s">
        <v>144</v>
      </c>
      <c r="AU413" s="162" t="s">
        <v>86</v>
      </c>
      <c r="AV413" s="13" t="s">
        <v>140</v>
      </c>
      <c r="AW413" s="13" t="s">
        <v>30</v>
      </c>
      <c r="AX413" s="13" t="s">
        <v>81</v>
      </c>
      <c r="AY413" s="162" t="s">
        <v>132</v>
      </c>
    </row>
    <row r="414" spans="2:65" s="1" customFormat="1" ht="33" customHeight="1">
      <c r="B414" s="136"/>
      <c r="C414" s="137" t="s">
        <v>693</v>
      </c>
      <c r="D414" s="137" t="s">
        <v>135</v>
      </c>
      <c r="E414" s="138" t="s">
        <v>694</v>
      </c>
      <c r="F414" s="139" t="s">
        <v>695</v>
      </c>
      <c r="G414" s="140" t="s">
        <v>166</v>
      </c>
      <c r="H414" s="141">
        <v>237</v>
      </c>
      <c r="I414" s="142"/>
      <c r="J414" s="143">
        <f>ROUND(I414*H414,2)</f>
        <v>0</v>
      </c>
      <c r="K414" s="139" t="s">
        <v>1</v>
      </c>
      <c r="L414" s="32"/>
      <c r="M414" s="144" t="s">
        <v>1</v>
      </c>
      <c r="N414" s="145" t="s">
        <v>38</v>
      </c>
      <c r="P414" s="146">
        <f>O414*H414</f>
        <v>0</v>
      </c>
      <c r="Q414" s="146">
        <v>0.37503999999999998</v>
      </c>
      <c r="R414" s="146">
        <f>Q414*H414</f>
        <v>88.884479999999996</v>
      </c>
      <c r="S414" s="146">
        <v>0</v>
      </c>
      <c r="T414" s="147">
        <f>S414*H414</f>
        <v>0</v>
      </c>
      <c r="AR414" s="148" t="s">
        <v>140</v>
      </c>
      <c r="AT414" s="148" t="s">
        <v>135</v>
      </c>
      <c r="AU414" s="148" t="s">
        <v>86</v>
      </c>
      <c r="AY414" s="17" t="s">
        <v>132</v>
      </c>
      <c r="BE414" s="149">
        <f>IF(N414="základní",J414,0)</f>
        <v>0</v>
      </c>
      <c r="BF414" s="149">
        <f>IF(N414="snížená",J414,0)</f>
        <v>0</v>
      </c>
      <c r="BG414" s="149">
        <f>IF(N414="zákl. přenesená",J414,0)</f>
        <v>0</v>
      </c>
      <c r="BH414" s="149">
        <f>IF(N414="sníž. přenesená",J414,0)</f>
        <v>0</v>
      </c>
      <c r="BI414" s="149">
        <f>IF(N414="nulová",J414,0)</f>
        <v>0</v>
      </c>
      <c r="BJ414" s="17" t="s">
        <v>81</v>
      </c>
      <c r="BK414" s="149">
        <f>ROUND(I414*H414,2)</f>
        <v>0</v>
      </c>
      <c r="BL414" s="17" t="s">
        <v>140</v>
      </c>
      <c r="BM414" s="148" t="s">
        <v>696</v>
      </c>
    </row>
    <row r="415" spans="2:65" s="1" customFormat="1" ht="19.2">
      <c r="B415" s="32"/>
      <c r="D415" s="150" t="s">
        <v>142</v>
      </c>
      <c r="F415" s="151" t="s">
        <v>695</v>
      </c>
      <c r="I415" s="152"/>
      <c r="L415" s="32"/>
      <c r="M415" s="153"/>
      <c r="T415" s="56"/>
      <c r="AT415" s="17" t="s">
        <v>142</v>
      </c>
      <c r="AU415" s="17" t="s">
        <v>86</v>
      </c>
    </row>
    <row r="416" spans="2:65" s="12" customFormat="1">
      <c r="B416" s="154"/>
      <c r="D416" s="150" t="s">
        <v>144</v>
      </c>
      <c r="E416" s="155" t="s">
        <v>1</v>
      </c>
      <c r="F416" s="156" t="s">
        <v>697</v>
      </c>
      <c r="H416" s="157">
        <v>237</v>
      </c>
      <c r="I416" s="158"/>
      <c r="L416" s="154"/>
      <c r="M416" s="159"/>
      <c r="T416" s="160"/>
      <c r="AT416" s="155" t="s">
        <v>144</v>
      </c>
      <c r="AU416" s="155" t="s">
        <v>86</v>
      </c>
      <c r="AV416" s="12" t="s">
        <v>86</v>
      </c>
      <c r="AW416" s="12" t="s">
        <v>30</v>
      </c>
      <c r="AX416" s="12" t="s">
        <v>73</v>
      </c>
      <c r="AY416" s="155" t="s">
        <v>132</v>
      </c>
    </row>
    <row r="417" spans="2:65" s="13" customFormat="1">
      <c r="B417" s="161"/>
      <c r="D417" s="150" t="s">
        <v>144</v>
      </c>
      <c r="E417" s="162" t="s">
        <v>1</v>
      </c>
      <c r="F417" s="163" t="s">
        <v>151</v>
      </c>
      <c r="H417" s="164">
        <v>237</v>
      </c>
      <c r="I417" s="165"/>
      <c r="L417" s="161"/>
      <c r="M417" s="166"/>
      <c r="T417" s="167"/>
      <c r="AT417" s="162" t="s">
        <v>144</v>
      </c>
      <c r="AU417" s="162" t="s">
        <v>86</v>
      </c>
      <c r="AV417" s="13" t="s">
        <v>140</v>
      </c>
      <c r="AW417" s="13" t="s">
        <v>30</v>
      </c>
      <c r="AX417" s="13" t="s">
        <v>81</v>
      </c>
      <c r="AY417" s="162" t="s">
        <v>132</v>
      </c>
    </row>
    <row r="418" spans="2:65" s="1" customFormat="1" ht="24.15" customHeight="1">
      <c r="B418" s="136"/>
      <c r="C418" s="137" t="s">
        <v>698</v>
      </c>
      <c r="D418" s="137" t="s">
        <v>135</v>
      </c>
      <c r="E418" s="138" t="s">
        <v>699</v>
      </c>
      <c r="F418" s="139" t="s">
        <v>700</v>
      </c>
      <c r="G418" s="140" t="s">
        <v>166</v>
      </c>
      <c r="H418" s="141">
        <v>631</v>
      </c>
      <c r="I418" s="142"/>
      <c r="J418" s="143">
        <f>ROUND(I418*H418,2)</f>
        <v>0</v>
      </c>
      <c r="K418" s="139" t="s">
        <v>1</v>
      </c>
      <c r="L418" s="32"/>
      <c r="M418" s="144" t="s">
        <v>1</v>
      </c>
      <c r="N418" s="145" t="s">
        <v>38</v>
      </c>
      <c r="P418" s="146">
        <f>O418*H418</f>
        <v>0</v>
      </c>
      <c r="Q418" s="146">
        <v>0</v>
      </c>
      <c r="R418" s="146">
        <f>Q418*H418</f>
        <v>0</v>
      </c>
      <c r="S418" s="146">
        <v>0</v>
      </c>
      <c r="T418" s="147">
        <f>S418*H418</f>
        <v>0</v>
      </c>
      <c r="AR418" s="148" t="s">
        <v>140</v>
      </c>
      <c r="AT418" s="148" t="s">
        <v>135</v>
      </c>
      <c r="AU418" s="148" t="s">
        <v>86</v>
      </c>
      <c r="AY418" s="17" t="s">
        <v>132</v>
      </c>
      <c r="BE418" s="149">
        <f>IF(N418="základní",J418,0)</f>
        <v>0</v>
      </c>
      <c r="BF418" s="149">
        <f>IF(N418="snížená",J418,0)</f>
        <v>0</v>
      </c>
      <c r="BG418" s="149">
        <f>IF(N418="zákl. přenesená",J418,0)</f>
        <v>0</v>
      </c>
      <c r="BH418" s="149">
        <f>IF(N418="sníž. přenesená",J418,0)</f>
        <v>0</v>
      </c>
      <c r="BI418" s="149">
        <f>IF(N418="nulová",J418,0)</f>
        <v>0</v>
      </c>
      <c r="BJ418" s="17" t="s">
        <v>81</v>
      </c>
      <c r="BK418" s="149">
        <f>ROUND(I418*H418,2)</f>
        <v>0</v>
      </c>
      <c r="BL418" s="17" t="s">
        <v>140</v>
      </c>
      <c r="BM418" s="148" t="s">
        <v>701</v>
      </c>
    </row>
    <row r="419" spans="2:65" s="1" customFormat="1">
      <c r="B419" s="32"/>
      <c r="D419" s="150" t="s">
        <v>142</v>
      </c>
      <c r="F419" s="151" t="s">
        <v>700</v>
      </c>
      <c r="I419" s="152"/>
      <c r="L419" s="32"/>
      <c r="M419" s="153"/>
      <c r="T419" s="56"/>
      <c r="AT419" s="17" t="s">
        <v>142</v>
      </c>
      <c r="AU419" s="17" t="s">
        <v>86</v>
      </c>
    </row>
    <row r="420" spans="2:65" s="12" customFormat="1">
      <c r="B420" s="154"/>
      <c r="D420" s="150" t="s">
        <v>144</v>
      </c>
      <c r="E420" s="155" t="s">
        <v>1</v>
      </c>
      <c r="F420" s="156" t="s">
        <v>702</v>
      </c>
      <c r="H420" s="157">
        <v>631</v>
      </c>
      <c r="I420" s="158"/>
      <c r="L420" s="154"/>
      <c r="M420" s="159"/>
      <c r="T420" s="160"/>
      <c r="AT420" s="155" t="s">
        <v>144</v>
      </c>
      <c r="AU420" s="155" t="s">
        <v>86</v>
      </c>
      <c r="AV420" s="12" t="s">
        <v>86</v>
      </c>
      <c r="AW420" s="12" t="s">
        <v>30</v>
      </c>
      <c r="AX420" s="12" t="s">
        <v>81</v>
      </c>
      <c r="AY420" s="155" t="s">
        <v>132</v>
      </c>
    </row>
    <row r="421" spans="2:65" s="1" customFormat="1" ht="24.15" customHeight="1">
      <c r="B421" s="136"/>
      <c r="C421" s="137" t="s">
        <v>703</v>
      </c>
      <c r="D421" s="137" t="s">
        <v>135</v>
      </c>
      <c r="E421" s="138" t="s">
        <v>704</v>
      </c>
      <c r="F421" s="139" t="s">
        <v>705</v>
      </c>
      <c r="G421" s="140" t="s">
        <v>166</v>
      </c>
      <c r="H421" s="141">
        <v>29</v>
      </c>
      <c r="I421" s="142"/>
      <c r="J421" s="143">
        <f>ROUND(I421*H421,2)</f>
        <v>0</v>
      </c>
      <c r="K421" s="139" t="s">
        <v>1</v>
      </c>
      <c r="L421" s="32"/>
      <c r="M421" s="144" t="s">
        <v>1</v>
      </c>
      <c r="N421" s="145" t="s">
        <v>38</v>
      </c>
      <c r="P421" s="146">
        <f>O421*H421</f>
        <v>0</v>
      </c>
      <c r="Q421" s="146">
        <v>0</v>
      </c>
      <c r="R421" s="146">
        <f>Q421*H421</f>
        <v>0</v>
      </c>
      <c r="S421" s="146">
        <v>0</v>
      </c>
      <c r="T421" s="147">
        <f>S421*H421</f>
        <v>0</v>
      </c>
      <c r="AR421" s="148" t="s">
        <v>140</v>
      </c>
      <c r="AT421" s="148" t="s">
        <v>135</v>
      </c>
      <c r="AU421" s="148" t="s">
        <v>86</v>
      </c>
      <c r="AY421" s="17" t="s">
        <v>132</v>
      </c>
      <c r="BE421" s="149">
        <f>IF(N421="základní",J421,0)</f>
        <v>0</v>
      </c>
      <c r="BF421" s="149">
        <f>IF(N421="snížená",J421,0)</f>
        <v>0</v>
      </c>
      <c r="BG421" s="149">
        <f>IF(N421="zákl. přenesená",J421,0)</f>
        <v>0</v>
      </c>
      <c r="BH421" s="149">
        <f>IF(N421="sníž. přenesená",J421,0)</f>
        <v>0</v>
      </c>
      <c r="BI421" s="149">
        <f>IF(N421="nulová",J421,0)</f>
        <v>0</v>
      </c>
      <c r="BJ421" s="17" t="s">
        <v>81</v>
      </c>
      <c r="BK421" s="149">
        <f>ROUND(I421*H421,2)</f>
        <v>0</v>
      </c>
      <c r="BL421" s="17" t="s">
        <v>140</v>
      </c>
      <c r="BM421" s="148" t="s">
        <v>706</v>
      </c>
    </row>
    <row r="422" spans="2:65" s="1" customFormat="1" ht="19.2">
      <c r="B422" s="32"/>
      <c r="D422" s="150" t="s">
        <v>142</v>
      </c>
      <c r="F422" s="151" t="s">
        <v>705</v>
      </c>
      <c r="I422" s="152"/>
      <c r="L422" s="32"/>
      <c r="M422" s="153"/>
      <c r="T422" s="56"/>
      <c r="AT422" s="17" t="s">
        <v>142</v>
      </c>
      <c r="AU422" s="17" t="s">
        <v>86</v>
      </c>
    </row>
    <row r="423" spans="2:65" s="12" customFormat="1">
      <c r="B423" s="154"/>
      <c r="D423" s="150" t="s">
        <v>144</v>
      </c>
      <c r="E423" s="155" t="s">
        <v>1</v>
      </c>
      <c r="F423" s="156" t="s">
        <v>707</v>
      </c>
      <c r="H423" s="157">
        <v>29</v>
      </c>
      <c r="I423" s="158"/>
      <c r="L423" s="154"/>
      <c r="M423" s="159"/>
      <c r="T423" s="160"/>
      <c r="AT423" s="155" t="s">
        <v>144</v>
      </c>
      <c r="AU423" s="155" t="s">
        <v>86</v>
      </c>
      <c r="AV423" s="12" t="s">
        <v>86</v>
      </c>
      <c r="AW423" s="12" t="s">
        <v>30</v>
      </c>
      <c r="AX423" s="12" t="s">
        <v>81</v>
      </c>
      <c r="AY423" s="155" t="s">
        <v>132</v>
      </c>
    </row>
    <row r="424" spans="2:65" s="11" customFormat="1" ht="22.95" customHeight="1">
      <c r="B424" s="124"/>
      <c r="D424" s="125" t="s">
        <v>72</v>
      </c>
      <c r="E424" s="134" t="s">
        <v>169</v>
      </c>
      <c r="F424" s="134" t="s">
        <v>708</v>
      </c>
      <c r="I424" s="127"/>
      <c r="J424" s="135">
        <f>BK424</f>
        <v>0</v>
      </c>
      <c r="L424" s="124"/>
      <c r="M424" s="129"/>
      <c r="P424" s="130">
        <f>SUM(P425:P616)</f>
        <v>0</v>
      </c>
      <c r="R424" s="130">
        <f>SUM(R425:R616)</f>
        <v>257.49802714000003</v>
      </c>
      <c r="T424" s="131">
        <f>SUM(T425:T616)</f>
        <v>4.2566400000000004E-2</v>
      </c>
      <c r="AR424" s="125" t="s">
        <v>81</v>
      </c>
      <c r="AT424" s="132" t="s">
        <v>72</v>
      </c>
      <c r="AU424" s="132" t="s">
        <v>81</v>
      </c>
      <c r="AY424" s="125" t="s">
        <v>132</v>
      </c>
      <c r="BK424" s="133">
        <f>SUM(BK425:BK616)</f>
        <v>0</v>
      </c>
    </row>
    <row r="425" spans="2:65" s="1" customFormat="1" ht="24.15" customHeight="1">
      <c r="B425" s="136"/>
      <c r="C425" s="137" t="s">
        <v>709</v>
      </c>
      <c r="D425" s="137" t="s">
        <v>135</v>
      </c>
      <c r="E425" s="138" t="s">
        <v>710</v>
      </c>
      <c r="F425" s="139" t="s">
        <v>711</v>
      </c>
      <c r="G425" s="140" t="s">
        <v>166</v>
      </c>
      <c r="H425" s="141">
        <v>597.91999999999996</v>
      </c>
      <c r="I425" s="142"/>
      <c r="J425" s="143">
        <f>ROUND(I425*H425,2)</f>
        <v>0</v>
      </c>
      <c r="K425" s="139" t="s">
        <v>139</v>
      </c>
      <c r="L425" s="32"/>
      <c r="M425" s="144" t="s">
        <v>1</v>
      </c>
      <c r="N425" s="145" t="s">
        <v>38</v>
      </c>
      <c r="P425" s="146">
        <f>O425*H425</f>
        <v>0</v>
      </c>
      <c r="Q425" s="146">
        <v>7.3499999999999998E-3</v>
      </c>
      <c r="R425" s="146">
        <f>Q425*H425</f>
        <v>4.3947119999999993</v>
      </c>
      <c r="S425" s="146">
        <v>0</v>
      </c>
      <c r="T425" s="147">
        <f>S425*H425</f>
        <v>0</v>
      </c>
      <c r="AR425" s="148" t="s">
        <v>140</v>
      </c>
      <c r="AT425" s="148" t="s">
        <v>135</v>
      </c>
      <c r="AU425" s="148" t="s">
        <v>86</v>
      </c>
      <c r="AY425" s="17" t="s">
        <v>132</v>
      </c>
      <c r="BE425" s="149">
        <f>IF(N425="základní",J425,0)</f>
        <v>0</v>
      </c>
      <c r="BF425" s="149">
        <f>IF(N425="snížená",J425,0)</f>
        <v>0</v>
      </c>
      <c r="BG425" s="149">
        <f>IF(N425="zákl. přenesená",J425,0)</f>
        <v>0</v>
      </c>
      <c r="BH425" s="149">
        <f>IF(N425="sníž. přenesená",J425,0)</f>
        <v>0</v>
      </c>
      <c r="BI425" s="149">
        <f>IF(N425="nulová",J425,0)</f>
        <v>0</v>
      </c>
      <c r="BJ425" s="17" t="s">
        <v>81</v>
      </c>
      <c r="BK425" s="149">
        <f>ROUND(I425*H425,2)</f>
        <v>0</v>
      </c>
      <c r="BL425" s="17" t="s">
        <v>140</v>
      </c>
      <c r="BM425" s="148" t="s">
        <v>712</v>
      </c>
    </row>
    <row r="426" spans="2:65" s="1" customFormat="1" ht="19.2">
      <c r="B426" s="32"/>
      <c r="D426" s="150" t="s">
        <v>142</v>
      </c>
      <c r="F426" s="151" t="s">
        <v>713</v>
      </c>
      <c r="I426" s="152"/>
      <c r="L426" s="32"/>
      <c r="M426" s="153"/>
      <c r="T426" s="56"/>
      <c r="AT426" s="17" t="s">
        <v>142</v>
      </c>
      <c r="AU426" s="17" t="s">
        <v>86</v>
      </c>
    </row>
    <row r="427" spans="2:65" s="12" customFormat="1">
      <c r="B427" s="154"/>
      <c r="D427" s="150" t="s">
        <v>144</v>
      </c>
      <c r="E427" s="155" t="s">
        <v>1</v>
      </c>
      <c r="F427" s="156" t="s">
        <v>283</v>
      </c>
      <c r="H427" s="157">
        <v>597.91999999999996</v>
      </c>
      <c r="I427" s="158"/>
      <c r="L427" s="154"/>
      <c r="M427" s="159"/>
      <c r="T427" s="160"/>
      <c r="AT427" s="155" t="s">
        <v>144</v>
      </c>
      <c r="AU427" s="155" t="s">
        <v>86</v>
      </c>
      <c r="AV427" s="12" t="s">
        <v>86</v>
      </c>
      <c r="AW427" s="12" t="s">
        <v>30</v>
      </c>
      <c r="AX427" s="12" t="s">
        <v>81</v>
      </c>
      <c r="AY427" s="155" t="s">
        <v>132</v>
      </c>
    </row>
    <row r="428" spans="2:65" s="1" customFormat="1" ht="24.15" customHeight="1">
      <c r="B428" s="136"/>
      <c r="C428" s="137" t="s">
        <v>714</v>
      </c>
      <c r="D428" s="137" t="s">
        <v>135</v>
      </c>
      <c r="E428" s="138" t="s">
        <v>715</v>
      </c>
      <c r="F428" s="139" t="s">
        <v>716</v>
      </c>
      <c r="G428" s="140" t="s">
        <v>166</v>
      </c>
      <c r="H428" s="141">
        <v>101.983</v>
      </c>
      <c r="I428" s="142"/>
      <c r="J428" s="143">
        <f>ROUND(I428*H428,2)</f>
        <v>0</v>
      </c>
      <c r="K428" s="139" t="s">
        <v>139</v>
      </c>
      <c r="L428" s="32"/>
      <c r="M428" s="144" t="s">
        <v>1</v>
      </c>
      <c r="N428" s="145" t="s">
        <v>38</v>
      </c>
      <c r="P428" s="146">
        <f>O428*H428</f>
        <v>0</v>
      </c>
      <c r="Q428" s="146">
        <v>7.3499999999999998E-3</v>
      </c>
      <c r="R428" s="146">
        <f>Q428*H428</f>
        <v>0.74957505000000002</v>
      </c>
      <c r="S428" s="146">
        <v>0</v>
      </c>
      <c r="T428" s="147">
        <f>S428*H428</f>
        <v>0</v>
      </c>
      <c r="AR428" s="148" t="s">
        <v>140</v>
      </c>
      <c r="AT428" s="148" t="s">
        <v>135</v>
      </c>
      <c r="AU428" s="148" t="s">
        <v>86</v>
      </c>
      <c r="AY428" s="17" t="s">
        <v>132</v>
      </c>
      <c r="BE428" s="149">
        <f>IF(N428="základní",J428,0)</f>
        <v>0</v>
      </c>
      <c r="BF428" s="149">
        <f>IF(N428="snížená",J428,0)</f>
        <v>0</v>
      </c>
      <c r="BG428" s="149">
        <f>IF(N428="zákl. přenesená",J428,0)</f>
        <v>0</v>
      </c>
      <c r="BH428" s="149">
        <f>IF(N428="sníž. přenesená",J428,0)</f>
        <v>0</v>
      </c>
      <c r="BI428" s="149">
        <f>IF(N428="nulová",J428,0)</f>
        <v>0</v>
      </c>
      <c r="BJ428" s="17" t="s">
        <v>81</v>
      </c>
      <c r="BK428" s="149">
        <f>ROUND(I428*H428,2)</f>
        <v>0</v>
      </c>
      <c r="BL428" s="17" t="s">
        <v>140</v>
      </c>
      <c r="BM428" s="148" t="s">
        <v>717</v>
      </c>
    </row>
    <row r="429" spans="2:65" s="1" customFormat="1" ht="28.8">
      <c r="B429" s="32"/>
      <c r="D429" s="150" t="s">
        <v>142</v>
      </c>
      <c r="F429" s="151" t="s">
        <v>718</v>
      </c>
      <c r="I429" s="152"/>
      <c r="L429" s="32"/>
      <c r="M429" s="153"/>
      <c r="T429" s="56"/>
      <c r="AT429" s="17" t="s">
        <v>142</v>
      </c>
      <c r="AU429" s="17" t="s">
        <v>86</v>
      </c>
    </row>
    <row r="430" spans="2:65" s="12" customFormat="1">
      <c r="B430" s="154"/>
      <c r="D430" s="150" t="s">
        <v>144</v>
      </c>
      <c r="E430" s="155" t="s">
        <v>1</v>
      </c>
      <c r="F430" s="156" t="s">
        <v>281</v>
      </c>
      <c r="H430" s="157">
        <v>101.983</v>
      </c>
      <c r="I430" s="158"/>
      <c r="L430" s="154"/>
      <c r="M430" s="159"/>
      <c r="T430" s="160"/>
      <c r="AT430" s="155" t="s">
        <v>144</v>
      </c>
      <c r="AU430" s="155" t="s">
        <v>86</v>
      </c>
      <c r="AV430" s="12" t="s">
        <v>86</v>
      </c>
      <c r="AW430" s="12" t="s">
        <v>30</v>
      </c>
      <c r="AX430" s="12" t="s">
        <v>81</v>
      </c>
      <c r="AY430" s="155" t="s">
        <v>132</v>
      </c>
    </row>
    <row r="431" spans="2:65" s="1" customFormat="1" ht="24.15" customHeight="1">
      <c r="B431" s="136"/>
      <c r="C431" s="137" t="s">
        <v>719</v>
      </c>
      <c r="D431" s="137" t="s">
        <v>135</v>
      </c>
      <c r="E431" s="138" t="s">
        <v>720</v>
      </c>
      <c r="F431" s="139" t="s">
        <v>721</v>
      </c>
      <c r="G431" s="140" t="s">
        <v>166</v>
      </c>
      <c r="H431" s="141">
        <v>1331.7070000000001</v>
      </c>
      <c r="I431" s="142"/>
      <c r="J431" s="143">
        <f>ROUND(I431*H431,2)</f>
        <v>0</v>
      </c>
      <c r="K431" s="139" t="s">
        <v>139</v>
      </c>
      <c r="L431" s="32"/>
      <c r="M431" s="144" t="s">
        <v>1</v>
      </c>
      <c r="N431" s="145" t="s">
        <v>38</v>
      </c>
      <c r="P431" s="146">
        <f>O431*H431</f>
        <v>0</v>
      </c>
      <c r="Q431" s="146">
        <v>7.3499999999999998E-3</v>
      </c>
      <c r="R431" s="146">
        <f>Q431*H431</f>
        <v>9.7880464500000013</v>
      </c>
      <c r="S431" s="146">
        <v>0</v>
      </c>
      <c r="T431" s="147">
        <f>S431*H431</f>
        <v>0</v>
      </c>
      <c r="AR431" s="148" t="s">
        <v>140</v>
      </c>
      <c r="AT431" s="148" t="s">
        <v>135</v>
      </c>
      <c r="AU431" s="148" t="s">
        <v>86</v>
      </c>
      <c r="AY431" s="17" t="s">
        <v>132</v>
      </c>
      <c r="BE431" s="149">
        <f>IF(N431="základní",J431,0)</f>
        <v>0</v>
      </c>
      <c r="BF431" s="149">
        <f>IF(N431="snížená",J431,0)</f>
        <v>0</v>
      </c>
      <c r="BG431" s="149">
        <f>IF(N431="zákl. přenesená",J431,0)</f>
        <v>0</v>
      </c>
      <c r="BH431" s="149">
        <f>IF(N431="sníž. přenesená",J431,0)</f>
        <v>0</v>
      </c>
      <c r="BI431" s="149">
        <f>IF(N431="nulová",J431,0)</f>
        <v>0</v>
      </c>
      <c r="BJ431" s="17" t="s">
        <v>81</v>
      </c>
      <c r="BK431" s="149">
        <f>ROUND(I431*H431,2)</f>
        <v>0</v>
      </c>
      <c r="BL431" s="17" t="s">
        <v>140</v>
      </c>
      <c r="BM431" s="148" t="s">
        <v>722</v>
      </c>
    </row>
    <row r="432" spans="2:65" s="1" customFormat="1" ht="19.2">
      <c r="B432" s="32"/>
      <c r="D432" s="150" t="s">
        <v>142</v>
      </c>
      <c r="F432" s="151" t="s">
        <v>723</v>
      </c>
      <c r="I432" s="152"/>
      <c r="L432" s="32"/>
      <c r="M432" s="153"/>
      <c r="T432" s="56"/>
      <c r="AT432" s="17" t="s">
        <v>142</v>
      </c>
      <c r="AU432" s="17" t="s">
        <v>86</v>
      </c>
    </row>
    <row r="433" spans="2:65" s="12" customFormat="1">
      <c r="B433" s="154"/>
      <c r="D433" s="150" t="s">
        <v>144</v>
      </c>
      <c r="E433" s="155" t="s">
        <v>1</v>
      </c>
      <c r="F433" s="156" t="s">
        <v>724</v>
      </c>
      <c r="H433" s="157">
        <v>1331.7070000000001</v>
      </c>
      <c r="I433" s="158"/>
      <c r="L433" s="154"/>
      <c r="M433" s="159"/>
      <c r="T433" s="160"/>
      <c r="AT433" s="155" t="s">
        <v>144</v>
      </c>
      <c r="AU433" s="155" t="s">
        <v>86</v>
      </c>
      <c r="AV433" s="12" t="s">
        <v>86</v>
      </c>
      <c r="AW433" s="12" t="s">
        <v>30</v>
      </c>
      <c r="AX433" s="12" t="s">
        <v>81</v>
      </c>
      <c r="AY433" s="155" t="s">
        <v>132</v>
      </c>
    </row>
    <row r="434" spans="2:65" s="1" customFormat="1" ht="24.15" customHeight="1">
      <c r="B434" s="136"/>
      <c r="C434" s="137" t="s">
        <v>725</v>
      </c>
      <c r="D434" s="137" t="s">
        <v>135</v>
      </c>
      <c r="E434" s="138" t="s">
        <v>726</v>
      </c>
      <c r="F434" s="139" t="s">
        <v>727</v>
      </c>
      <c r="G434" s="140" t="s">
        <v>166</v>
      </c>
      <c r="H434" s="141">
        <v>18</v>
      </c>
      <c r="I434" s="142"/>
      <c r="J434" s="143">
        <f>ROUND(I434*H434,2)</f>
        <v>0</v>
      </c>
      <c r="K434" s="139" t="s">
        <v>139</v>
      </c>
      <c r="L434" s="32"/>
      <c r="M434" s="144" t="s">
        <v>1</v>
      </c>
      <c r="N434" s="145" t="s">
        <v>38</v>
      </c>
      <c r="P434" s="146">
        <f>O434*H434</f>
        <v>0</v>
      </c>
      <c r="Q434" s="146">
        <v>7.3499999999999998E-3</v>
      </c>
      <c r="R434" s="146">
        <f>Q434*H434</f>
        <v>0.1323</v>
      </c>
      <c r="S434" s="146">
        <v>0</v>
      </c>
      <c r="T434" s="147">
        <f>S434*H434</f>
        <v>0</v>
      </c>
      <c r="AR434" s="148" t="s">
        <v>140</v>
      </c>
      <c r="AT434" s="148" t="s">
        <v>135</v>
      </c>
      <c r="AU434" s="148" t="s">
        <v>86</v>
      </c>
      <c r="AY434" s="17" t="s">
        <v>132</v>
      </c>
      <c r="BE434" s="149">
        <f>IF(N434="základní",J434,0)</f>
        <v>0</v>
      </c>
      <c r="BF434" s="149">
        <f>IF(N434="snížená",J434,0)</f>
        <v>0</v>
      </c>
      <c r="BG434" s="149">
        <f>IF(N434="zákl. přenesená",J434,0)</f>
        <v>0</v>
      </c>
      <c r="BH434" s="149">
        <f>IF(N434="sníž. přenesená",J434,0)</f>
        <v>0</v>
      </c>
      <c r="BI434" s="149">
        <f>IF(N434="nulová",J434,0)</f>
        <v>0</v>
      </c>
      <c r="BJ434" s="17" t="s">
        <v>81</v>
      </c>
      <c r="BK434" s="149">
        <f>ROUND(I434*H434,2)</f>
        <v>0</v>
      </c>
      <c r="BL434" s="17" t="s">
        <v>140</v>
      </c>
      <c r="BM434" s="148" t="s">
        <v>728</v>
      </c>
    </row>
    <row r="435" spans="2:65" s="1" customFormat="1" ht="28.8">
      <c r="B435" s="32"/>
      <c r="D435" s="150" t="s">
        <v>142</v>
      </c>
      <c r="F435" s="151" t="s">
        <v>729</v>
      </c>
      <c r="I435" s="152"/>
      <c r="L435" s="32"/>
      <c r="M435" s="153"/>
      <c r="T435" s="56"/>
      <c r="AT435" s="17" t="s">
        <v>142</v>
      </c>
      <c r="AU435" s="17" t="s">
        <v>86</v>
      </c>
    </row>
    <row r="436" spans="2:65" s="12" customFormat="1">
      <c r="B436" s="154"/>
      <c r="D436" s="150" t="s">
        <v>144</v>
      </c>
      <c r="E436" s="155" t="s">
        <v>1</v>
      </c>
      <c r="F436" s="156" t="s">
        <v>285</v>
      </c>
      <c r="H436" s="157">
        <v>18</v>
      </c>
      <c r="I436" s="158"/>
      <c r="L436" s="154"/>
      <c r="M436" s="159"/>
      <c r="T436" s="160"/>
      <c r="AT436" s="155" t="s">
        <v>144</v>
      </c>
      <c r="AU436" s="155" t="s">
        <v>86</v>
      </c>
      <c r="AV436" s="12" t="s">
        <v>86</v>
      </c>
      <c r="AW436" s="12" t="s">
        <v>30</v>
      </c>
      <c r="AX436" s="12" t="s">
        <v>81</v>
      </c>
      <c r="AY436" s="155" t="s">
        <v>132</v>
      </c>
    </row>
    <row r="437" spans="2:65" s="1" customFormat="1" ht="24.15" customHeight="1">
      <c r="B437" s="136"/>
      <c r="C437" s="137" t="s">
        <v>730</v>
      </c>
      <c r="D437" s="137" t="s">
        <v>135</v>
      </c>
      <c r="E437" s="138" t="s">
        <v>731</v>
      </c>
      <c r="F437" s="139" t="s">
        <v>732</v>
      </c>
      <c r="G437" s="140" t="s">
        <v>166</v>
      </c>
      <c r="H437" s="141">
        <v>154.81200000000001</v>
      </c>
      <c r="I437" s="142"/>
      <c r="J437" s="143">
        <f>ROUND(I437*H437,2)</f>
        <v>0</v>
      </c>
      <c r="K437" s="139" t="s">
        <v>139</v>
      </c>
      <c r="L437" s="32"/>
      <c r="M437" s="144" t="s">
        <v>1</v>
      </c>
      <c r="N437" s="145" t="s">
        <v>38</v>
      </c>
      <c r="P437" s="146">
        <f>O437*H437</f>
        <v>0</v>
      </c>
      <c r="Q437" s="146">
        <v>1.54E-2</v>
      </c>
      <c r="R437" s="146">
        <f>Q437*H437</f>
        <v>2.3841048000000002</v>
      </c>
      <c r="S437" s="146">
        <v>0</v>
      </c>
      <c r="T437" s="147">
        <f>S437*H437</f>
        <v>0</v>
      </c>
      <c r="AR437" s="148" t="s">
        <v>140</v>
      </c>
      <c r="AT437" s="148" t="s">
        <v>135</v>
      </c>
      <c r="AU437" s="148" t="s">
        <v>86</v>
      </c>
      <c r="AY437" s="17" t="s">
        <v>132</v>
      </c>
      <c r="BE437" s="149">
        <f>IF(N437="základní",J437,0)</f>
        <v>0</v>
      </c>
      <c r="BF437" s="149">
        <f>IF(N437="snížená",J437,0)</f>
        <v>0</v>
      </c>
      <c r="BG437" s="149">
        <f>IF(N437="zákl. přenesená",J437,0)</f>
        <v>0</v>
      </c>
      <c r="BH437" s="149">
        <f>IF(N437="sníž. přenesená",J437,0)</f>
        <v>0</v>
      </c>
      <c r="BI437" s="149">
        <f>IF(N437="nulová",J437,0)</f>
        <v>0</v>
      </c>
      <c r="BJ437" s="17" t="s">
        <v>81</v>
      </c>
      <c r="BK437" s="149">
        <f>ROUND(I437*H437,2)</f>
        <v>0</v>
      </c>
      <c r="BL437" s="17" t="s">
        <v>140</v>
      </c>
      <c r="BM437" s="148" t="s">
        <v>733</v>
      </c>
    </row>
    <row r="438" spans="2:65" s="1" customFormat="1" ht="28.8">
      <c r="B438" s="32"/>
      <c r="D438" s="150" t="s">
        <v>142</v>
      </c>
      <c r="F438" s="151" t="s">
        <v>734</v>
      </c>
      <c r="I438" s="152"/>
      <c r="L438" s="32"/>
      <c r="M438" s="153"/>
      <c r="T438" s="56"/>
      <c r="AT438" s="17" t="s">
        <v>142</v>
      </c>
      <c r="AU438" s="17" t="s">
        <v>86</v>
      </c>
    </row>
    <row r="439" spans="2:65" s="14" customFormat="1">
      <c r="B439" s="173"/>
      <c r="D439" s="150" t="s">
        <v>144</v>
      </c>
      <c r="E439" s="174" t="s">
        <v>1</v>
      </c>
      <c r="F439" s="175" t="s">
        <v>735</v>
      </c>
      <c r="H439" s="174" t="s">
        <v>1</v>
      </c>
      <c r="I439" s="176"/>
      <c r="L439" s="173"/>
      <c r="M439" s="177"/>
      <c r="T439" s="178"/>
      <c r="AT439" s="174" t="s">
        <v>144</v>
      </c>
      <c r="AU439" s="174" t="s">
        <v>86</v>
      </c>
      <c r="AV439" s="14" t="s">
        <v>81</v>
      </c>
      <c r="AW439" s="14" t="s">
        <v>30</v>
      </c>
      <c r="AX439" s="14" t="s">
        <v>73</v>
      </c>
      <c r="AY439" s="174" t="s">
        <v>132</v>
      </c>
    </row>
    <row r="440" spans="2:65" s="12" customFormat="1">
      <c r="B440" s="154"/>
      <c r="D440" s="150" t="s">
        <v>144</v>
      </c>
      <c r="E440" s="155" t="s">
        <v>1</v>
      </c>
      <c r="F440" s="156" t="s">
        <v>228</v>
      </c>
      <c r="H440" s="157">
        <v>154.81200000000001</v>
      </c>
      <c r="I440" s="158"/>
      <c r="L440" s="154"/>
      <c r="M440" s="159"/>
      <c r="T440" s="160"/>
      <c r="AT440" s="155" t="s">
        <v>144</v>
      </c>
      <c r="AU440" s="155" t="s">
        <v>86</v>
      </c>
      <c r="AV440" s="12" t="s">
        <v>86</v>
      </c>
      <c r="AW440" s="12" t="s">
        <v>30</v>
      </c>
      <c r="AX440" s="12" t="s">
        <v>81</v>
      </c>
      <c r="AY440" s="155" t="s">
        <v>132</v>
      </c>
    </row>
    <row r="441" spans="2:65" s="1" customFormat="1" ht="24.15" customHeight="1">
      <c r="B441" s="136"/>
      <c r="C441" s="137" t="s">
        <v>736</v>
      </c>
      <c r="D441" s="137" t="s">
        <v>135</v>
      </c>
      <c r="E441" s="138" t="s">
        <v>737</v>
      </c>
      <c r="F441" s="139" t="s">
        <v>738</v>
      </c>
      <c r="G441" s="140" t="s">
        <v>166</v>
      </c>
      <c r="H441" s="141">
        <v>101.983</v>
      </c>
      <c r="I441" s="142"/>
      <c r="J441" s="143">
        <f>ROUND(I441*H441,2)</f>
        <v>0</v>
      </c>
      <c r="K441" s="139" t="s">
        <v>139</v>
      </c>
      <c r="L441" s="32"/>
      <c r="M441" s="144" t="s">
        <v>1</v>
      </c>
      <c r="N441" s="145" t="s">
        <v>38</v>
      </c>
      <c r="P441" s="146">
        <f>O441*H441</f>
        <v>0</v>
      </c>
      <c r="Q441" s="146">
        <v>1.8380000000000001E-2</v>
      </c>
      <c r="R441" s="146">
        <f>Q441*H441</f>
        <v>1.87444754</v>
      </c>
      <c r="S441" s="146">
        <v>0</v>
      </c>
      <c r="T441" s="147">
        <f>S441*H441</f>
        <v>0</v>
      </c>
      <c r="AR441" s="148" t="s">
        <v>140</v>
      </c>
      <c r="AT441" s="148" t="s">
        <v>135</v>
      </c>
      <c r="AU441" s="148" t="s">
        <v>86</v>
      </c>
      <c r="AY441" s="17" t="s">
        <v>132</v>
      </c>
      <c r="BE441" s="149">
        <f>IF(N441="základní",J441,0)</f>
        <v>0</v>
      </c>
      <c r="BF441" s="149">
        <f>IF(N441="snížená",J441,0)</f>
        <v>0</v>
      </c>
      <c r="BG441" s="149">
        <f>IF(N441="zákl. přenesená",J441,0)</f>
        <v>0</v>
      </c>
      <c r="BH441" s="149">
        <f>IF(N441="sníž. přenesená",J441,0)</f>
        <v>0</v>
      </c>
      <c r="BI441" s="149">
        <f>IF(N441="nulová",J441,0)</f>
        <v>0</v>
      </c>
      <c r="BJ441" s="17" t="s">
        <v>81</v>
      </c>
      <c r="BK441" s="149">
        <f>ROUND(I441*H441,2)</f>
        <v>0</v>
      </c>
      <c r="BL441" s="17" t="s">
        <v>140</v>
      </c>
      <c r="BM441" s="148" t="s">
        <v>739</v>
      </c>
    </row>
    <row r="442" spans="2:65" s="1" customFormat="1" ht="38.4">
      <c r="B442" s="32"/>
      <c r="D442" s="150" t="s">
        <v>142</v>
      </c>
      <c r="F442" s="151" t="s">
        <v>740</v>
      </c>
      <c r="I442" s="152"/>
      <c r="L442" s="32"/>
      <c r="M442" s="153"/>
      <c r="T442" s="56"/>
      <c r="AT442" s="17" t="s">
        <v>142</v>
      </c>
      <c r="AU442" s="17" t="s">
        <v>86</v>
      </c>
    </row>
    <row r="443" spans="2:65" s="14" customFormat="1">
      <c r="B443" s="173"/>
      <c r="D443" s="150" t="s">
        <v>144</v>
      </c>
      <c r="E443" s="174" t="s">
        <v>1</v>
      </c>
      <c r="F443" s="175" t="s">
        <v>570</v>
      </c>
      <c r="H443" s="174" t="s">
        <v>1</v>
      </c>
      <c r="I443" s="176"/>
      <c r="L443" s="173"/>
      <c r="M443" s="177"/>
      <c r="T443" s="178"/>
      <c r="AT443" s="174" t="s">
        <v>144</v>
      </c>
      <c r="AU443" s="174" t="s">
        <v>86</v>
      </c>
      <c r="AV443" s="14" t="s">
        <v>81</v>
      </c>
      <c r="AW443" s="14" t="s">
        <v>30</v>
      </c>
      <c r="AX443" s="14" t="s">
        <v>73</v>
      </c>
      <c r="AY443" s="174" t="s">
        <v>132</v>
      </c>
    </row>
    <row r="444" spans="2:65" s="12" customFormat="1">
      <c r="B444" s="154"/>
      <c r="D444" s="150" t="s">
        <v>144</v>
      </c>
      <c r="E444" s="155" t="s">
        <v>1</v>
      </c>
      <c r="F444" s="156" t="s">
        <v>741</v>
      </c>
      <c r="H444" s="157">
        <v>48.353000000000002</v>
      </c>
      <c r="I444" s="158"/>
      <c r="L444" s="154"/>
      <c r="M444" s="159"/>
      <c r="T444" s="160"/>
      <c r="AT444" s="155" t="s">
        <v>144</v>
      </c>
      <c r="AU444" s="155" t="s">
        <v>86</v>
      </c>
      <c r="AV444" s="12" t="s">
        <v>86</v>
      </c>
      <c r="AW444" s="12" t="s">
        <v>30</v>
      </c>
      <c r="AX444" s="12" t="s">
        <v>73</v>
      </c>
      <c r="AY444" s="155" t="s">
        <v>132</v>
      </c>
    </row>
    <row r="445" spans="2:65" s="14" customFormat="1">
      <c r="B445" s="173"/>
      <c r="D445" s="150" t="s">
        <v>144</v>
      </c>
      <c r="E445" s="174" t="s">
        <v>1</v>
      </c>
      <c r="F445" s="175" t="s">
        <v>573</v>
      </c>
      <c r="H445" s="174" t="s">
        <v>1</v>
      </c>
      <c r="I445" s="176"/>
      <c r="L445" s="173"/>
      <c r="M445" s="177"/>
      <c r="T445" s="178"/>
      <c r="AT445" s="174" t="s">
        <v>144</v>
      </c>
      <c r="AU445" s="174" t="s">
        <v>86</v>
      </c>
      <c r="AV445" s="14" t="s">
        <v>81</v>
      </c>
      <c r="AW445" s="14" t="s">
        <v>30</v>
      </c>
      <c r="AX445" s="14" t="s">
        <v>73</v>
      </c>
      <c r="AY445" s="174" t="s">
        <v>132</v>
      </c>
    </row>
    <row r="446" spans="2:65" s="12" customFormat="1">
      <c r="B446" s="154"/>
      <c r="D446" s="150" t="s">
        <v>144</v>
      </c>
      <c r="E446" s="155" t="s">
        <v>1</v>
      </c>
      <c r="F446" s="156" t="s">
        <v>742</v>
      </c>
      <c r="H446" s="157">
        <v>53.63</v>
      </c>
      <c r="I446" s="158"/>
      <c r="L446" s="154"/>
      <c r="M446" s="159"/>
      <c r="T446" s="160"/>
      <c r="AT446" s="155" t="s">
        <v>144</v>
      </c>
      <c r="AU446" s="155" t="s">
        <v>86</v>
      </c>
      <c r="AV446" s="12" t="s">
        <v>86</v>
      </c>
      <c r="AW446" s="12" t="s">
        <v>30</v>
      </c>
      <c r="AX446" s="12" t="s">
        <v>73</v>
      </c>
      <c r="AY446" s="155" t="s">
        <v>132</v>
      </c>
    </row>
    <row r="447" spans="2:65" s="13" customFormat="1">
      <c r="B447" s="161"/>
      <c r="D447" s="150" t="s">
        <v>144</v>
      </c>
      <c r="E447" s="162" t="s">
        <v>281</v>
      </c>
      <c r="F447" s="163" t="s">
        <v>151</v>
      </c>
      <c r="H447" s="164">
        <v>101.983</v>
      </c>
      <c r="I447" s="165"/>
      <c r="L447" s="161"/>
      <c r="M447" s="166"/>
      <c r="T447" s="167"/>
      <c r="AT447" s="162" t="s">
        <v>144</v>
      </c>
      <c r="AU447" s="162" t="s">
        <v>86</v>
      </c>
      <c r="AV447" s="13" t="s">
        <v>140</v>
      </c>
      <c r="AW447" s="13" t="s">
        <v>30</v>
      </c>
      <c r="AX447" s="13" t="s">
        <v>81</v>
      </c>
      <c r="AY447" s="162" t="s">
        <v>132</v>
      </c>
    </row>
    <row r="448" spans="2:65" s="1" customFormat="1" ht="24.15" customHeight="1">
      <c r="B448" s="136"/>
      <c r="C448" s="137" t="s">
        <v>743</v>
      </c>
      <c r="D448" s="137" t="s">
        <v>135</v>
      </c>
      <c r="E448" s="138" t="s">
        <v>744</v>
      </c>
      <c r="F448" s="139" t="s">
        <v>745</v>
      </c>
      <c r="G448" s="140" t="s">
        <v>166</v>
      </c>
      <c r="H448" s="141">
        <v>597.91999999999996</v>
      </c>
      <c r="I448" s="142"/>
      <c r="J448" s="143">
        <f>ROUND(I448*H448,2)</f>
        <v>0</v>
      </c>
      <c r="K448" s="139" t="s">
        <v>139</v>
      </c>
      <c r="L448" s="32"/>
      <c r="M448" s="144" t="s">
        <v>1</v>
      </c>
      <c r="N448" s="145" t="s">
        <v>38</v>
      </c>
      <c r="P448" s="146">
        <f>O448*H448</f>
        <v>0</v>
      </c>
      <c r="Q448" s="146">
        <v>1.8380000000000001E-2</v>
      </c>
      <c r="R448" s="146">
        <f>Q448*H448</f>
        <v>10.989769599999999</v>
      </c>
      <c r="S448" s="146">
        <v>0</v>
      </c>
      <c r="T448" s="147">
        <f>S448*H448</f>
        <v>0</v>
      </c>
      <c r="AR448" s="148" t="s">
        <v>140</v>
      </c>
      <c r="AT448" s="148" t="s">
        <v>135</v>
      </c>
      <c r="AU448" s="148" t="s">
        <v>86</v>
      </c>
      <c r="AY448" s="17" t="s">
        <v>132</v>
      </c>
      <c r="BE448" s="149">
        <f>IF(N448="základní",J448,0)</f>
        <v>0</v>
      </c>
      <c r="BF448" s="149">
        <f>IF(N448="snížená",J448,0)</f>
        <v>0</v>
      </c>
      <c r="BG448" s="149">
        <f>IF(N448="zákl. přenesená",J448,0)</f>
        <v>0</v>
      </c>
      <c r="BH448" s="149">
        <f>IF(N448="sníž. přenesená",J448,0)</f>
        <v>0</v>
      </c>
      <c r="BI448" s="149">
        <f>IF(N448="nulová",J448,0)</f>
        <v>0</v>
      </c>
      <c r="BJ448" s="17" t="s">
        <v>81</v>
      </c>
      <c r="BK448" s="149">
        <f>ROUND(I448*H448,2)</f>
        <v>0</v>
      </c>
      <c r="BL448" s="17" t="s">
        <v>140</v>
      </c>
      <c r="BM448" s="148" t="s">
        <v>746</v>
      </c>
    </row>
    <row r="449" spans="2:51" s="1" customFormat="1" ht="28.8">
      <c r="B449" s="32"/>
      <c r="D449" s="150" t="s">
        <v>142</v>
      </c>
      <c r="F449" s="151" t="s">
        <v>747</v>
      </c>
      <c r="I449" s="152"/>
      <c r="L449" s="32"/>
      <c r="M449" s="153"/>
      <c r="T449" s="56"/>
      <c r="AT449" s="17" t="s">
        <v>142</v>
      </c>
      <c r="AU449" s="17" t="s">
        <v>86</v>
      </c>
    </row>
    <row r="450" spans="2:51" s="14" customFormat="1">
      <c r="B450" s="173"/>
      <c r="D450" s="150" t="s">
        <v>144</v>
      </c>
      <c r="E450" s="174" t="s">
        <v>1</v>
      </c>
      <c r="F450" s="175" t="s">
        <v>570</v>
      </c>
      <c r="H450" s="174" t="s">
        <v>1</v>
      </c>
      <c r="I450" s="176"/>
      <c r="L450" s="173"/>
      <c r="M450" s="177"/>
      <c r="T450" s="178"/>
      <c r="AT450" s="174" t="s">
        <v>144</v>
      </c>
      <c r="AU450" s="174" t="s">
        <v>86</v>
      </c>
      <c r="AV450" s="14" t="s">
        <v>81</v>
      </c>
      <c r="AW450" s="14" t="s">
        <v>30</v>
      </c>
      <c r="AX450" s="14" t="s">
        <v>73</v>
      </c>
      <c r="AY450" s="174" t="s">
        <v>132</v>
      </c>
    </row>
    <row r="451" spans="2:51" s="12" customFormat="1">
      <c r="B451" s="154"/>
      <c r="D451" s="150" t="s">
        <v>144</v>
      </c>
      <c r="E451" s="155" t="s">
        <v>1</v>
      </c>
      <c r="F451" s="156" t="s">
        <v>748</v>
      </c>
      <c r="H451" s="157">
        <v>14.25</v>
      </c>
      <c r="I451" s="158"/>
      <c r="L451" s="154"/>
      <c r="M451" s="159"/>
      <c r="T451" s="160"/>
      <c r="AT451" s="155" t="s">
        <v>144</v>
      </c>
      <c r="AU451" s="155" t="s">
        <v>86</v>
      </c>
      <c r="AV451" s="12" t="s">
        <v>86</v>
      </c>
      <c r="AW451" s="12" t="s">
        <v>30</v>
      </c>
      <c r="AX451" s="12" t="s">
        <v>73</v>
      </c>
      <c r="AY451" s="155" t="s">
        <v>132</v>
      </c>
    </row>
    <row r="452" spans="2:51" s="12" customFormat="1">
      <c r="B452" s="154"/>
      <c r="D452" s="150" t="s">
        <v>144</v>
      </c>
      <c r="E452" s="155" t="s">
        <v>1</v>
      </c>
      <c r="F452" s="156" t="s">
        <v>749</v>
      </c>
      <c r="H452" s="157">
        <v>24.13</v>
      </c>
      <c r="I452" s="158"/>
      <c r="L452" s="154"/>
      <c r="M452" s="159"/>
      <c r="T452" s="160"/>
      <c r="AT452" s="155" t="s">
        <v>144</v>
      </c>
      <c r="AU452" s="155" t="s">
        <v>86</v>
      </c>
      <c r="AV452" s="12" t="s">
        <v>86</v>
      </c>
      <c r="AW452" s="12" t="s">
        <v>30</v>
      </c>
      <c r="AX452" s="12" t="s">
        <v>73</v>
      </c>
      <c r="AY452" s="155" t="s">
        <v>132</v>
      </c>
    </row>
    <row r="453" spans="2:51" s="12" customFormat="1">
      <c r="B453" s="154"/>
      <c r="D453" s="150" t="s">
        <v>144</v>
      </c>
      <c r="E453" s="155" t="s">
        <v>1</v>
      </c>
      <c r="F453" s="156" t="s">
        <v>750</v>
      </c>
      <c r="H453" s="157">
        <v>14.49</v>
      </c>
      <c r="I453" s="158"/>
      <c r="L453" s="154"/>
      <c r="M453" s="159"/>
      <c r="T453" s="160"/>
      <c r="AT453" s="155" t="s">
        <v>144</v>
      </c>
      <c r="AU453" s="155" t="s">
        <v>86</v>
      </c>
      <c r="AV453" s="12" t="s">
        <v>86</v>
      </c>
      <c r="AW453" s="12" t="s">
        <v>30</v>
      </c>
      <c r="AX453" s="12" t="s">
        <v>73</v>
      </c>
      <c r="AY453" s="155" t="s">
        <v>132</v>
      </c>
    </row>
    <row r="454" spans="2:51" s="12" customFormat="1">
      <c r="B454" s="154"/>
      <c r="D454" s="150" t="s">
        <v>144</v>
      </c>
      <c r="E454" s="155" t="s">
        <v>1</v>
      </c>
      <c r="F454" s="156" t="s">
        <v>751</v>
      </c>
      <c r="H454" s="157">
        <v>279.45999999999998</v>
      </c>
      <c r="I454" s="158"/>
      <c r="L454" s="154"/>
      <c r="M454" s="159"/>
      <c r="T454" s="160"/>
      <c r="AT454" s="155" t="s">
        <v>144</v>
      </c>
      <c r="AU454" s="155" t="s">
        <v>86</v>
      </c>
      <c r="AV454" s="12" t="s">
        <v>86</v>
      </c>
      <c r="AW454" s="12" t="s">
        <v>30</v>
      </c>
      <c r="AX454" s="12" t="s">
        <v>73</v>
      </c>
      <c r="AY454" s="155" t="s">
        <v>132</v>
      </c>
    </row>
    <row r="455" spans="2:51" s="12" customFormat="1">
      <c r="B455" s="154"/>
      <c r="D455" s="150" t="s">
        <v>144</v>
      </c>
      <c r="E455" s="155" t="s">
        <v>1</v>
      </c>
      <c r="F455" s="156" t="s">
        <v>752</v>
      </c>
      <c r="H455" s="157">
        <v>4.5599999999999996</v>
      </c>
      <c r="I455" s="158"/>
      <c r="L455" s="154"/>
      <c r="M455" s="159"/>
      <c r="T455" s="160"/>
      <c r="AT455" s="155" t="s">
        <v>144</v>
      </c>
      <c r="AU455" s="155" t="s">
        <v>86</v>
      </c>
      <c r="AV455" s="12" t="s">
        <v>86</v>
      </c>
      <c r="AW455" s="12" t="s">
        <v>30</v>
      </c>
      <c r="AX455" s="12" t="s">
        <v>73</v>
      </c>
      <c r="AY455" s="155" t="s">
        <v>132</v>
      </c>
    </row>
    <row r="456" spans="2:51" s="15" customFormat="1">
      <c r="B456" s="180"/>
      <c r="D456" s="150" t="s">
        <v>144</v>
      </c>
      <c r="E456" s="181" t="s">
        <v>1</v>
      </c>
      <c r="F456" s="182" t="s">
        <v>753</v>
      </c>
      <c r="H456" s="183">
        <v>336.89</v>
      </c>
      <c r="I456" s="184"/>
      <c r="L456" s="180"/>
      <c r="M456" s="185"/>
      <c r="T456" s="186"/>
      <c r="AT456" s="181" t="s">
        <v>144</v>
      </c>
      <c r="AU456" s="181" t="s">
        <v>86</v>
      </c>
      <c r="AV456" s="15" t="s">
        <v>152</v>
      </c>
      <c r="AW456" s="15" t="s">
        <v>30</v>
      </c>
      <c r="AX456" s="15" t="s">
        <v>73</v>
      </c>
      <c r="AY456" s="181" t="s">
        <v>132</v>
      </c>
    </row>
    <row r="457" spans="2:51" s="14" customFormat="1">
      <c r="B457" s="173"/>
      <c r="D457" s="150" t="s">
        <v>144</v>
      </c>
      <c r="E457" s="174" t="s">
        <v>1</v>
      </c>
      <c r="F457" s="175" t="s">
        <v>573</v>
      </c>
      <c r="H457" s="174" t="s">
        <v>1</v>
      </c>
      <c r="I457" s="176"/>
      <c r="L457" s="173"/>
      <c r="M457" s="177"/>
      <c r="T457" s="178"/>
      <c r="AT457" s="174" t="s">
        <v>144</v>
      </c>
      <c r="AU457" s="174" t="s">
        <v>86</v>
      </c>
      <c r="AV457" s="14" t="s">
        <v>81</v>
      </c>
      <c r="AW457" s="14" t="s">
        <v>30</v>
      </c>
      <c r="AX457" s="14" t="s">
        <v>73</v>
      </c>
      <c r="AY457" s="174" t="s">
        <v>132</v>
      </c>
    </row>
    <row r="458" spans="2:51" s="12" customFormat="1">
      <c r="B458" s="154"/>
      <c r="D458" s="150" t="s">
        <v>144</v>
      </c>
      <c r="E458" s="155" t="s">
        <v>1</v>
      </c>
      <c r="F458" s="156" t="s">
        <v>754</v>
      </c>
      <c r="H458" s="157">
        <v>16.5</v>
      </c>
      <c r="I458" s="158"/>
      <c r="L458" s="154"/>
      <c r="M458" s="159"/>
      <c r="T458" s="160"/>
      <c r="AT458" s="155" t="s">
        <v>144</v>
      </c>
      <c r="AU458" s="155" t="s">
        <v>86</v>
      </c>
      <c r="AV458" s="12" t="s">
        <v>86</v>
      </c>
      <c r="AW458" s="12" t="s">
        <v>30</v>
      </c>
      <c r="AX458" s="12" t="s">
        <v>73</v>
      </c>
      <c r="AY458" s="155" t="s">
        <v>132</v>
      </c>
    </row>
    <row r="459" spans="2:51" s="12" customFormat="1">
      <c r="B459" s="154"/>
      <c r="D459" s="150" t="s">
        <v>144</v>
      </c>
      <c r="E459" s="155" t="s">
        <v>1</v>
      </c>
      <c r="F459" s="156" t="s">
        <v>755</v>
      </c>
      <c r="H459" s="157">
        <v>16.809999999999999</v>
      </c>
      <c r="I459" s="158"/>
      <c r="L459" s="154"/>
      <c r="M459" s="159"/>
      <c r="T459" s="160"/>
      <c r="AT459" s="155" t="s">
        <v>144</v>
      </c>
      <c r="AU459" s="155" t="s">
        <v>86</v>
      </c>
      <c r="AV459" s="12" t="s">
        <v>86</v>
      </c>
      <c r="AW459" s="12" t="s">
        <v>30</v>
      </c>
      <c r="AX459" s="12" t="s">
        <v>73</v>
      </c>
      <c r="AY459" s="155" t="s">
        <v>132</v>
      </c>
    </row>
    <row r="460" spans="2:51" s="12" customFormat="1">
      <c r="B460" s="154"/>
      <c r="D460" s="150" t="s">
        <v>144</v>
      </c>
      <c r="E460" s="155" t="s">
        <v>1</v>
      </c>
      <c r="F460" s="156" t="s">
        <v>756</v>
      </c>
      <c r="H460" s="157">
        <v>27.55</v>
      </c>
      <c r="I460" s="158"/>
      <c r="L460" s="154"/>
      <c r="M460" s="159"/>
      <c r="T460" s="160"/>
      <c r="AT460" s="155" t="s">
        <v>144</v>
      </c>
      <c r="AU460" s="155" t="s">
        <v>86</v>
      </c>
      <c r="AV460" s="12" t="s">
        <v>86</v>
      </c>
      <c r="AW460" s="12" t="s">
        <v>30</v>
      </c>
      <c r="AX460" s="12" t="s">
        <v>73</v>
      </c>
      <c r="AY460" s="155" t="s">
        <v>132</v>
      </c>
    </row>
    <row r="461" spans="2:51" s="12" customFormat="1">
      <c r="B461" s="154"/>
      <c r="D461" s="150" t="s">
        <v>144</v>
      </c>
      <c r="E461" s="155" t="s">
        <v>1</v>
      </c>
      <c r="F461" s="156" t="s">
        <v>757</v>
      </c>
      <c r="H461" s="157">
        <v>13.83</v>
      </c>
      <c r="I461" s="158"/>
      <c r="L461" s="154"/>
      <c r="M461" s="159"/>
      <c r="T461" s="160"/>
      <c r="AT461" s="155" t="s">
        <v>144</v>
      </c>
      <c r="AU461" s="155" t="s">
        <v>86</v>
      </c>
      <c r="AV461" s="12" t="s">
        <v>86</v>
      </c>
      <c r="AW461" s="12" t="s">
        <v>30</v>
      </c>
      <c r="AX461" s="12" t="s">
        <v>73</v>
      </c>
      <c r="AY461" s="155" t="s">
        <v>132</v>
      </c>
    </row>
    <row r="462" spans="2:51" s="12" customFormat="1">
      <c r="B462" s="154"/>
      <c r="D462" s="150" t="s">
        <v>144</v>
      </c>
      <c r="E462" s="155" t="s">
        <v>1</v>
      </c>
      <c r="F462" s="156" t="s">
        <v>758</v>
      </c>
      <c r="H462" s="157">
        <v>20.440000000000001</v>
      </c>
      <c r="I462" s="158"/>
      <c r="L462" s="154"/>
      <c r="M462" s="159"/>
      <c r="T462" s="160"/>
      <c r="AT462" s="155" t="s">
        <v>144</v>
      </c>
      <c r="AU462" s="155" t="s">
        <v>86</v>
      </c>
      <c r="AV462" s="12" t="s">
        <v>86</v>
      </c>
      <c r="AW462" s="12" t="s">
        <v>30</v>
      </c>
      <c r="AX462" s="12" t="s">
        <v>73</v>
      </c>
      <c r="AY462" s="155" t="s">
        <v>132</v>
      </c>
    </row>
    <row r="463" spans="2:51" s="12" customFormat="1">
      <c r="B463" s="154"/>
      <c r="D463" s="150" t="s">
        <v>144</v>
      </c>
      <c r="E463" s="155" t="s">
        <v>1</v>
      </c>
      <c r="F463" s="156" t="s">
        <v>759</v>
      </c>
      <c r="H463" s="157">
        <v>12.31</v>
      </c>
      <c r="I463" s="158"/>
      <c r="L463" s="154"/>
      <c r="M463" s="159"/>
      <c r="T463" s="160"/>
      <c r="AT463" s="155" t="s">
        <v>144</v>
      </c>
      <c r="AU463" s="155" t="s">
        <v>86</v>
      </c>
      <c r="AV463" s="12" t="s">
        <v>86</v>
      </c>
      <c r="AW463" s="12" t="s">
        <v>30</v>
      </c>
      <c r="AX463" s="12" t="s">
        <v>73</v>
      </c>
      <c r="AY463" s="155" t="s">
        <v>132</v>
      </c>
    </row>
    <row r="464" spans="2:51" s="12" customFormat="1">
      <c r="B464" s="154"/>
      <c r="D464" s="150" t="s">
        <v>144</v>
      </c>
      <c r="E464" s="155" t="s">
        <v>1</v>
      </c>
      <c r="F464" s="156" t="s">
        <v>760</v>
      </c>
      <c r="H464" s="157">
        <v>36.33</v>
      </c>
      <c r="I464" s="158"/>
      <c r="L464" s="154"/>
      <c r="M464" s="159"/>
      <c r="T464" s="160"/>
      <c r="AT464" s="155" t="s">
        <v>144</v>
      </c>
      <c r="AU464" s="155" t="s">
        <v>86</v>
      </c>
      <c r="AV464" s="12" t="s">
        <v>86</v>
      </c>
      <c r="AW464" s="12" t="s">
        <v>30</v>
      </c>
      <c r="AX464" s="12" t="s">
        <v>73</v>
      </c>
      <c r="AY464" s="155" t="s">
        <v>132</v>
      </c>
    </row>
    <row r="465" spans="2:65" s="12" customFormat="1">
      <c r="B465" s="154"/>
      <c r="D465" s="150" t="s">
        <v>144</v>
      </c>
      <c r="E465" s="155" t="s">
        <v>1</v>
      </c>
      <c r="F465" s="156" t="s">
        <v>761</v>
      </c>
      <c r="H465" s="157">
        <v>10.64</v>
      </c>
      <c r="I465" s="158"/>
      <c r="L465" s="154"/>
      <c r="M465" s="159"/>
      <c r="T465" s="160"/>
      <c r="AT465" s="155" t="s">
        <v>144</v>
      </c>
      <c r="AU465" s="155" t="s">
        <v>86</v>
      </c>
      <c r="AV465" s="12" t="s">
        <v>86</v>
      </c>
      <c r="AW465" s="12" t="s">
        <v>30</v>
      </c>
      <c r="AX465" s="12" t="s">
        <v>73</v>
      </c>
      <c r="AY465" s="155" t="s">
        <v>132</v>
      </c>
    </row>
    <row r="466" spans="2:65" s="12" customFormat="1">
      <c r="B466" s="154"/>
      <c r="D466" s="150" t="s">
        <v>144</v>
      </c>
      <c r="E466" s="155" t="s">
        <v>1</v>
      </c>
      <c r="F466" s="156" t="s">
        <v>762</v>
      </c>
      <c r="H466" s="157">
        <v>7.69</v>
      </c>
      <c r="I466" s="158"/>
      <c r="L466" s="154"/>
      <c r="M466" s="159"/>
      <c r="T466" s="160"/>
      <c r="AT466" s="155" t="s">
        <v>144</v>
      </c>
      <c r="AU466" s="155" t="s">
        <v>86</v>
      </c>
      <c r="AV466" s="12" t="s">
        <v>86</v>
      </c>
      <c r="AW466" s="12" t="s">
        <v>30</v>
      </c>
      <c r="AX466" s="12" t="s">
        <v>73</v>
      </c>
      <c r="AY466" s="155" t="s">
        <v>132</v>
      </c>
    </row>
    <row r="467" spans="2:65" s="12" customFormat="1">
      <c r="B467" s="154"/>
      <c r="D467" s="150" t="s">
        <v>144</v>
      </c>
      <c r="E467" s="155" t="s">
        <v>1</v>
      </c>
      <c r="F467" s="156" t="s">
        <v>763</v>
      </c>
      <c r="H467" s="157">
        <v>26.27</v>
      </c>
      <c r="I467" s="158"/>
      <c r="L467" s="154"/>
      <c r="M467" s="159"/>
      <c r="T467" s="160"/>
      <c r="AT467" s="155" t="s">
        <v>144</v>
      </c>
      <c r="AU467" s="155" t="s">
        <v>86</v>
      </c>
      <c r="AV467" s="12" t="s">
        <v>86</v>
      </c>
      <c r="AW467" s="12" t="s">
        <v>30</v>
      </c>
      <c r="AX467" s="12" t="s">
        <v>73</v>
      </c>
      <c r="AY467" s="155" t="s">
        <v>132</v>
      </c>
    </row>
    <row r="468" spans="2:65" s="12" customFormat="1">
      <c r="B468" s="154"/>
      <c r="D468" s="150" t="s">
        <v>144</v>
      </c>
      <c r="E468" s="155" t="s">
        <v>1</v>
      </c>
      <c r="F468" s="156" t="s">
        <v>764</v>
      </c>
      <c r="H468" s="157">
        <v>24.3</v>
      </c>
      <c r="I468" s="158"/>
      <c r="L468" s="154"/>
      <c r="M468" s="159"/>
      <c r="T468" s="160"/>
      <c r="AT468" s="155" t="s">
        <v>144</v>
      </c>
      <c r="AU468" s="155" t="s">
        <v>86</v>
      </c>
      <c r="AV468" s="12" t="s">
        <v>86</v>
      </c>
      <c r="AW468" s="12" t="s">
        <v>30</v>
      </c>
      <c r="AX468" s="12" t="s">
        <v>73</v>
      </c>
      <c r="AY468" s="155" t="s">
        <v>132</v>
      </c>
    </row>
    <row r="469" spans="2:65" s="12" customFormat="1">
      <c r="B469" s="154"/>
      <c r="D469" s="150" t="s">
        <v>144</v>
      </c>
      <c r="E469" s="155" t="s">
        <v>1</v>
      </c>
      <c r="F469" s="156" t="s">
        <v>765</v>
      </c>
      <c r="H469" s="157">
        <v>11.73</v>
      </c>
      <c r="I469" s="158"/>
      <c r="L469" s="154"/>
      <c r="M469" s="159"/>
      <c r="T469" s="160"/>
      <c r="AT469" s="155" t="s">
        <v>144</v>
      </c>
      <c r="AU469" s="155" t="s">
        <v>86</v>
      </c>
      <c r="AV469" s="12" t="s">
        <v>86</v>
      </c>
      <c r="AW469" s="12" t="s">
        <v>30</v>
      </c>
      <c r="AX469" s="12" t="s">
        <v>73</v>
      </c>
      <c r="AY469" s="155" t="s">
        <v>132</v>
      </c>
    </row>
    <row r="470" spans="2:65" s="12" customFormat="1">
      <c r="B470" s="154"/>
      <c r="D470" s="150" t="s">
        <v>144</v>
      </c>
      <c r="E470" s="155" t="s">
        <v>1</v>
      </c>
      <c r="F470" s="156" t="s">
        <v>766</v>
      </c>
      <c r="H470" s="157">
        <v>19.98</v>
      </c>
      <c r="I470" s="158"/>
      <c r="L470" s="154"/>
      <c r="M470" s="159"/>
      <c r="T470" s="160"/>
      <c r="AT470" s="155" t="s">
        <v>144</v>
      </c>
      <c r="AU470" s="155" t="s">
        <v>86</v>
      </c>
      <c r="AV470" s="12" t="s">
        <v>86</v>
      </c>
      <c r="AW470" s="12" t="s">
        <v>30</v>
      </c>
      <c r="AX470" s="12" t="s">
        <v>73</v>
      </c>
      <c r="AY470" s="155" t="s">
        <v>132</v>
      </c>
    </row>
    <row r="471" spans="2:65" s="12" customFormat="1">
      <c r="B471" s="154"/>
      <c r="D471" s="150" t="s">
        <v>144</v>
      </c>
      <c r="E471" s="155" t="s">
        <v>1</v>
      </c>
      <c r="F471" s="156" t="s">
        <v>767</v>
      </c>
      <c r="H471" s="157">
        <v>14.49</v>
      </c>
      <c r="I471" s="158"/>
      <c r="L471" s="154"/>
      <c r="M471" s="159"/>
      <c r="T471" s="160"/>
      <c r="AT471" s="155" t="s">
        <v>144</v>
      </c>
      <c r="AU471" s="155" t="s">
        <v>86</v>
      </c>
      <c r="AV471" s="12" t="s">
        <v>86</v>
      </c>
      <c r="AW471" s="12" t="s">
        <v>30</v>
      </c>
      <c r="AX471" s="12" t="s">
        <v>73</v>
      </c>
      <c r="AY471" s="155" t="s">
        <v>132</v>
      </c>
    </row>
    <row r="472" spans="2:65" s="12" customFormat="1">
      <c r="B472" s="154"/>
      <c r="D472" s="150" t="s">
        <v>144</v>
      </c>
      <c r="E472" s="155" t="s">
        <v>1</v>
      </c>
      <c r="F472" s="156" t="s">
        <v>768</v>
      </c>
      <c r="H472" s="157">
        <v>2.16</v>
      </c>
      <c r="I472" s="158"/>
      <c r="L472" s="154"/>
      <c r="M472" s="159"/>
      <c r="T472" s="160"/>
      <c r="AT472" s="155" t="s">
        <v>144</v>
      </c>
      <c r="AU472" s="155" t="s">
        <v>86</v>
      </c>
      <c r="AV472" s="12" t="s">
        <v>86</v>
      </c>
      <c r="AW472" s="12" t="s">
        <v>30</v>
      </c>
      <c r="AX472" s="12" t="s">
        <v>73</v>
      </c>
      <c r="AY472" s="155" t="s">
        <v>132</v>
      </c>
    </row>
    <row r="473" spans="2:65" s="15" customFormat="1">
      <c r="B473" s="180"/>
      <c r="D473" s="150" t="s">
        <v>144</v>
      </c>
      <c r="E473" s="181" t="s">
        <v>1</v>
      </c>
      <c r="F473" s="182" t="s">
        <v>753</v>
      </c>
      <c r="H473" s="183">
        <v>261.02999999999997</v>
      </c>
      <c r="I473" s="184"/>
      <c r="L473" s="180"/>
      <c r="M473" s="185"/>
      <c r="T473" s="186"/>
      <c r="AT473" s="181" t="s">
        <v>144</v>
      </c>
      <c r="AU473" s="181" t="s">
        <v>86</v>
      </c>
      <c r="AV473" s="15" t="s">
        <v>152</v>
      </c>
      <c r="AW473" s="15" t="s">
        <v>30</v>
      </c>
      <c r="AX473" s="15" t="s">
        <v>73</v>
      </c>
      <c r="AY473" s="181" t="s">
        <v>132</v>
      </c>
    </row>
    <row r="474" spans="2:65" s="13" customFormat="1">
      <c r="B474" s="161"/>
      <c r="D474" s="150" t="s">
        <v>144</v>
      </c>
      <c r="E474" s="162" t="s">
        <v>283</v>
      </c>
      <c r="F474" s="163" t="s">
        <v>151</v>
      </c>
      <c r="H474" s="164">
        <v>597.91999999999996</v>
      </c>
      <c r="I474" s="165"/>
      <c r="L474" s="161"/>
      <c r="M474" s="166"/>
      <c r="T474" s="167"/>
      <c r="AT474" s="162" t="s">
        <v>144</v>
      </c>
      <c r="AU474" s="162" t="s">
        <v>86</v>
      </c>
      <c r="AV474" s="13" t="s">
        <v>140</v>
      </c>
      <c r="AW474" s="13" t="s">
        <v>30</v>
      </c>
      <c r="AX474" s="13" t="s">
        <v>81</v>
      </c>
      <c r="AY474" s="162" t="s">
        <v>132</v>
      </c>
    </row>
    <row r="475" spans="2:65" s="1" customFormat="1" ht="24.15" customHeight="1">
      <c r="B475" s="136"/>
      <c r="C475" s="137" t="s">
        <v>769</v>
      </c>
      <c r="D475" s="137" t="s">
        <v>135</v>
      </c>
      <c r="E475" s="138" t="s">
        <v>770</v>
      </c>
      <c r="F475" s="139" t="s">
        <v>771</v>
      </c>
      <c r="G475" s="140" t="s">
        <v>166</v>
      </c>
      <c r="H475" s="141">
        <v>18</v>
      </c>
      <c r="I475" s="142"/>
      <c r="J475" s="143">
        <f>ROUND(I475*H475,2)</f>
        <v>0</v>
      </c>
      <c r="K475" s="139" t="s">
        <v>139</v>
      </c>
      <c r="L475" s="32"/>
      <c r="M475" s="144" t="s">
        <v>1</v>
      </c>
      <c r="N475" s="145" t="s">
        <v>38</v>
      </c>
      <c r="P475" s="146">
        <f>O475*H475</f>
        <v>0</v>
      </c>
      <c r="Q475" s="146">
        <v>1.8380000000000001E-2</v>
      </c>
      <c r="R475" s="146">
        <f>Q475*H475</f>
        <v>0.33084000000000002</v>
      </c>
      <c r="S475" s="146">
        <v>0</v>
      </c>
      <c r="T475" s="147">
        <f>S475*H475</f>
        <v>0</v>
      </c>
      <c r="AR475" s="148" t="s">
        <v>140</v>
      </c>
      <c r="AT475" s="148" t="s">
        <v>135</v>
      </c>
      <c r="AU475" s="148" t="s">
        <v>86</v>
      </c>
      <c r="AY475" s="17" t="s">
        <v>132</v>
      </c>
      <c r="BE475" s="149">
        <f>IF(N475="základní",J475,0)</f>
        <v>0</v>
      </c>
      <c r="BF475" s="149">
        <f>IF(N475="snížená",J475,0)</f>
        <v>0</v>
      </c>
      <c r="BG475" s="149">
        <f>IF(N475="zákl. přenesená",J475,0)</f>
        <v>0</v>
      </c>
      <c r="BH475" s="149">
        <f>IF(N475="sníž. přenesená",J475,0)</f>
        <v>0</v>
      </c>
      <c r="BI475" s="149">
        <f>IF(N475="nulová",J475,0)</f>
        <v>0</v>
      </c>
      <c r="BJ475" s="17" t="s">
        <v>81</v>
      </c>
      <c r="BK475" s="149">
        <f>ROUND(I475*H475,2)</f>
        <v>0</v>
      </c>
      <c r="BL475" s="17" t="s">
        <v>140</v>
      </c>
      <c r="BM475" s="148" t="s">
        <v>772</v>
      </c>
    </row>
    <row r="476" spans="2:65" s="1" customFormat="1" ht="28.8">
      <c r="B476" s="32"/>
      <c r="D476" s="150" t="s">
        <v>142</v>
      </c>
      <c r="F476" s="151" t="s">
        <v>773</v>
      </c>
      <c r="I476" s="152"/>
      <c r="L476" s="32"/>
      <c r="M476" s="153"/>
      <c r="T476" s="56"/>
      <c r="AT476" s="17" t="s">
        <v>142</v>
      </c>
      <c r="AU476" s="17" t="s">
        <v>86</v>
      </c>
    </row>
    <row r="477" spans="2:65" s="12" customFormat="1">
      <c r="B477" s="154"/>
      <c r="D477" s="150" t="s">
        <v>144</v>
      </c>
      <c r="E477" s="155" t="s">
        <v>1</v>
      </c>
      <c r="F477" s="156" t="s">
        <v>774</v>
      </c>
      <c r="H477" s="157">
        <v>18</v>
      </c>
      <c r="I477" s="158"/>
      <c r="L477" s="154"/>
      <c r="M477" s="159"/>
      <c r="T477" s="160"/>
      <c r="AT477" s="155" t="s">
        <v>144</v>
      </c>
      <c r="AU477" s="155" t="s">
        <v>86</v>
      </c>
      <c r="AV477" s="12" t="s">
        <v>86</v>
      </c>
      <c r="AW477" s="12" t="s">
        <v>30</v>
      </c>
      <c r="AX477" s="12" t="s">
        <v>73</v>
      </c>
      <c r="AY477" s="155" t="s">
        <v>132</v>
      </c>
    </row>
    <row r="478" spans="2:65" s="13" customFormat="1">
      <c r="B478" s="161"/>
      <c r="D478" s="150" t="s">
        <v>144</v>
      </c>
      <c r="E478" s="162" t="s">
        <v>285</v>
      </c>
      <c r="F478" s="163" t="s">
        <v>151</v>
      </c>
      <c r="H478" s="164">
        <v>18</v>
      </c>
      <c r="I478" s="165"/>
      <c r="L478" s="161"/>
      <c r="M478" s="166"/>
      <c r="T478" s="167"/>
      <c r="AT478" s="162" t="s">
        <v>144</v>
      </c>
      <c r="AU478" s="162" t="s">
        <v>86</v>
      </c>
      <c r="AV478" s="13" t="s">
        <v>140</v>
      </c>
      <c r="AW478" s="13" t="s">
        <v>30</v>
      </c>
      <c r="AX478" s="13" t="s">
        <v>81</v>
      </c>
      <c r="AY478" s="162" t="s">
        <v>132</v>
      </c>
    </row>
    <row r="479" spans="2:65" s="1" customFormat="1" ht="24.15" customHeight="1">
      <c r="B479" s="136"/>
      <c r="C479" s="137" t="s">
        <v>775</v>
      </c>
      <c r="D479" s="137" t="s">
        <v>135</v>
      </c>
      <c r="E479" s="138" t="s">
        <v>776</v>
      </c>
      <c r="F479" s="139" t="s">
        <v>777</v>
      </c>
      <c r="G479" s="140" t="s">
        <v>166</v>
      </c>
      <c r="H479" s="141">
        <v>1176.895</v>
      </c>
      <c r="I479" s="142"/>
      <c r="J479" s="143">
        <f>ROUND(I479*H479,2)</f>
        <v>0</v>
      </c>
      <c r="K479" s="139" t="s">
        <v>139</v>
      </c>
      <c r="L479" s="32"/>
      <c r="M479" s="144" t="s">
        <v>1</v>
      </c>
      <c r="N479" s="145" t="s">
        <v>38</v>
      </c>
      <c r="P479" s="146">
        <f>O479*H479</f>
        <v>0</v>
      </c>
      <c r="Q479" s="146">
        <v>1.8380000000000001E-2</v>
      </c>
      <c r="R479" s="146">
        <f>Q479*H479</f>
        <v>21.6313301</v>
      </c>
      <c r="S479" s="146">
        <v>0</v>
      </c>
      <c r="T479" s="147">
        <f>S479*H479</f>
        <v>0</v>
      </c>
      <c r="AR479" s="148" t="s">
        <v>140</v>
      </c>
      <c r="AT479" s="148" t="s">
        <v>135</v>
      </c>
      <c r="AU479" s="148" t="s">
        <v>86</v>
      </c>
      <c r="AY479" s="17" t="s">
        <v>132</v>
      </c>
      <c r="BE479" s="149">
        <f>IF(N479="základní",J479,0)</f>
        <v>0</v>
      </c>
      <c r="BF479" s="149">
        <f>IF(N479="snížená",J479,0)</f>
        <v>0</v>
      </c>
      <c r="BG479" s="149">
        <f>IF(N479="zákl. přenesená",J479,0)</f>
        <v>0</v>
      </c>
      <c r="BH479" s="149">
        <f>IF(N479="sníž. přenesená",J479,0)</f>
        <v>0</v>
      </c>
      <c r="BI479" s="149">
        <f>IF(N479="nulová",J479,0)</f>
        <v>0</v>
      </c>
      <c r="BJ479" s="17" t="s">
        <v>81</v>
      </c>
      <c r="BK479" s="149">
        <f>ROUND(I479*H479,2)</f>
        <v>0</v>
      </c>
      <c r="BL479" s="17" t="s">
        <v>140</v>
      </c>
      <c r="BM479" s="148" t="s">
        <v>778</v>
      </c>
    </row>
    <row r="480" spans="2:65" s="1" customFormat="1" ht="28.8">
      <c r="B480" s="32"/>
      <c r="D480" s="150" t="s">
        <v>142</v>
      </c>
      <c r="F480" s="151" t="s">
        <v>779</v>
      </c>
      <c r="I480" s="152"/>
      <c r="L480" s="32"/>
      <c r="M480" s="153"/>
      <c r="T480" s="56"/>
      <c r="AT480" s="17" t="s">
        <v>142</v>
      </c>
      <c r="AU480" s="17" t="s">
        <v>86</v>
      </c>
    </row>
    <row r="481" spans="2:51" s="14" customFormat="1">
      <c r="B481" s="173"/>
      <c r="D481" s="150" t="s">
        <v>144</v>
      </c>
      <c r="E481" s="174" t="s">
        <v>1</v>
      </c>
      <c r="F481" s="175" t="s">
        <v>570</v>
      </c>
      <c r="H481" s="174" t="s">
        <v>1</v>
      </c>
      <c r="I481" s="176"/>
      <c r="L481" s="173"/>
      <c r="M481" s="177"/>
      <c r="T481" s="178"/>
      <c r="AT481" s="174" t="s">
        <v>144</v>
      </c>
      <c r="AU481" s="174" t="s">
        <v>86</v>
      </c>
      <c r="AV481" s="14" t="s">
        <v>81</v>
      </c>
      <c r="AW481" s="14" t="s">
        <v>30</v>
      </c>
      <c r="AX481" s="14" t="s">
        <v>73</v>
      </c>
      <c r="AY481" s="174" t="s">
        <v>132</v>
      </c>
    </row>
    <row r="482" spans="2:51" s="12" customFormat="1" ht="20.399999999999999">
      <c r="B482" s="154"/>
      <c r="D482" s="150" t="s">
        <v>144</v>
      </c>
      <c r="E482" s="155" t="s">
        <v>1</v>
      </c>
      <c r="F482" s="156" t="s">
        <v>780</v>
      </c>
      <c r="H482" s="157">
        <v>71.745000000000005</v>
      </c>
      <c r="I482" s="158"/>
      <c r="L482" s="154"/>
      <c r="M482" s="159"/>
      <c r="T482" s="160"/>
      <c r="AT482" s="155" t="s">
        <v>144</v>
      </c>
      <c r="AU482" s="155" t="s">
        <v>86</v>
      </c>
      <c r="AV482" s="12" t="s">
        <v>86</v>
      </c>
      <c r="AW482" s="12" t="s">
        <v>30</v>
      </c>
      <c r="AX482" s="12" t="s">
        <v>73</v>
      </c>
      <c r="AY482" s="155" t="s">
        <v>132</v>
      </c>
    </row>
    <row r="483" spans="2:51" s="12" customFormat="1">
      <c r="B483" s="154"/>
      <c r="D483" s="150" t="s">
        <v>144</v>
      </c>
      <c r="E483" s="155" t="s">
        <v>1</v>
      </c>
      <c r="F483" s="156" t="s">
        <v>781</v>
      </c>
      <c r="H483" s="157">
        <v>46.171999999999997</v>
      </c>
      <c r="I483" s="158"/>
      <c r="L483" s="154"/>
      <c r="M483" s="159"/>
      <c r="T483" s="160"/>
      <c r="AT483" s="155" t="s">
        <v>144</v>
      </c>
      <c r="AU483" s="155" t="s">
        <v>86</v>
      </c>
      <c r="AV483" s="12" t="s">
        <v>86</v>
      </c>
      <c r="AW483" s="12" t="s">
        <v>30</v>
      </c>
      <c r="AX483" s="12" t="s">
        <v>73</v>
      </c>
      <c r="AY483" s="155" t="s">
        <v>132</v>
      </c>
    </row>
    <row r="484" spans="2:51" s="12" customFormat="1" ht="20.399999999999999">
      <c r="B484" s="154"/>
      <c r="D484" s="150" t="s">
        <v>144</v>
      </c>
      <c r="E484" s="155" t="s">
        <v>1</v>
      </c>
      <c r="F484" s="156" t="s">
        <v>782</v>
      </c>
      <c r="H484" s="157">
        <v>206.94499999999999</v>
      </c>
      <c r="I484" s="158"/>
      <c r="L484" s="154"/>
      <c r="M484" s="159"/>
      <c r="T484" s="160"/>
      <c r="AT484" s="155" t="s">
        <v>144</v>
      </c>
      <c r="AU484" s="155" t="s">
        <v>86</v>
      </c>
      <c r="AV484" s="12" t="s">
        <v>86</v>
      </c>
      <c r="AW484" s="12" t="s">
        <v>30</v>
      </c>
      <c r="AX484" s="12" t="s">
        <v>73</v>
      </c>
      <c r="AY484" s="155" t="s">
        <v>132</v>
      </c>
    </row>
    <row r="485" spans="2:51" s="12" customFormat="1">
      <c r="B485" s="154"/>
      <c r="D485" s="150" t="s">
        <v>144</v>
      </c>
      <c r="E485" s="155" t="s">
        <v>1</v>
      </c>
      <c r="F485" s="156" t="s">
        <v>783</v>
      </c>
      <c r="H485" s="157">
        <v>10.164</v>
      </c>
      <c r="I485" s="158"/>
      <c r="L485" s="154"/>
      <c r="M485" s="159"/>
      <c r="T485" s="160"/>
      <c r="AT485" s="155" t="s">
        <v>144</v>
      </c>
      <c r="AU485" s="155" t="s">
        <v>86</v>
      </c>
      <c r="AV485" s="12" t="s">
        <v>86</v>
      </c>
      <c r="AW485" s="12" t="s">
        <v>30</v>
      </c>
      <c r="AX485" s="12" t="s">
        <v>73</v>
      </c>
      <c r="AY485" s="155" t="s">
        <v>132</v>
      </c>
    </row>
    <row r="486" spans="2:51" s="14" customFormat="1">
      <c r="B486" s="173"/>
      <c r="D486" s="150" t="s">
        <v>144</v>
      </c>
      <c r="E486" s="174" t="s">
        <v>1</v>
      </c>
      <c r="F486" s="175" t="s">
        <v>784</v>
      </c>
      <c r="H486" s="174" t="s">
        <v>1</v>
      </c>
      <c r="I486" s="176"/>
      <c r="L486" s="173"/>
      <c r="M486" s="177"/>
      <c r="T486" s="178"/>
      <c r="AT486" s="174" t="s">
        <v>144</v>
      </c>
      <c r="AU486" s="174" t="s">
        <v>86</v>
      </c>
      <c r="AV486" s="14" t="s">
        <v>81</v>
      </c>
      <c r="AW486" s="14" t="s">
        <v>30</v>
      </c>
      <c r="AX486" s="14" t="s">
        <v>73</v>
      </c>
      <c r="AY486" s="174" t="s">
        <v>132</v>
      </c>
    </row>
    <row r="487" spans="2:51" s="12" customFormat="1">
      <c r="B487" s="154"/>
      <c r="D487" s="150" t="s">
        <v>144</v>
      </c>
      <c r="E487" s="155" t="s">
        <v>1</v>
      </c>
      <c r="F487" s="156" t="s">
        <v>785</v>
      </c>
      <c r="H487" s="157">
        <v>1.95</v>
      </c>
      <c r="I487" s="158"/>
      <c r="L487" s="154"/>
      <c r="M487" s="159"/>
      <c r="T487" s="160"/>
      <c r="AT487" s="155" t="s">
        <v>144</v>
      </c>
      <c r="AU487" s="155" t="s">
        <v>86</v>
      </c>
      <c r="AV487" s="12" t="s">
        <v>86</v>
      </c>
      <c r="AW487" s="12" t="s">
        <v>30</v>
      </c>
      <c r="AX487" s="12" t="s">
        <v>73</v>
      </c>
      <c r="AY487" s="155" t="s">
        <v>132</v>
      </c>
    </row>
    <row r="488" spans="2:51" s="12" customFormat="1" ht="20.399999999999999">
      <c r="B488" s="154"/>
      <c r="D488" s="150" t="s">
        <v>144</v>
      </c>
      <c r="E488" s="155" t="s">
        <v>1</v>
      </c>
      <c r="F488" s="156" t="s">
        <v>786</v>
      </c>
      <c r="H488" s="157">
        <v>25.808</v>
      </c>
      <c r="I488" s="158"/>
      <c r="L488" s="154"/>
      <c r="M488" s="159"/>
      <c r="T488" s="160"/>
      <c r="AT488" s="155" t="s">
        <v>144</v>
      </c>
      <c r="AU488" s="155" t="s">
        <v>86</v>
      </c>
      <c r="AV488" s="12" t="s">
        <v>86</v>
      </c>
      <c r="AW488" s="12" t="s">
        <v>30</v>
      </c>
      <c r="AX488" s="12" t="s">
        <v>73</v>
      </c>
      <c r="AY488" s="155" t="s">
        <v>132</v>
      </c>
    </row>
    <row r="489" spans="2:51" s="15" customFormat="1">
      <c r="B489" s="180"/>
      <c r="D489" s="150" t="s">
        <v>144</v>
      </c>
      <c r="E489" s="181" t="s">
        <v>1</v>
      </c>
      <c r="F489" s="182" t="s">
        <v>753</v>
      </c>
      <c r="H489" s="183">
        <v>362.78399999999999</v>
      </c>
      <c r="I489" s="184"/>
      <c r="L489" s="180"/>
      <c r="M489" s="185"/>
      <c r="T489" s="186"/>
      <c r="AT489" s="181" t="s">
        <v>144</v>
      </c>
      <c r="AU489" s="181" t="s">
        <v>86</v>
      </c>
      <c r="AV489" s="15" t="s">
        <v>152</v>
      </c>
      <c r="AW489" s="15" t="s">
        <v>30</v>
      </c>
      <c r="AX489" s="15" t="s">
        <v>73</v>
      </c>
      <c r="AY489" s="181" t="s">
        <v>132</v>
      </c>
    </row>
    <row r="490" spans="2:51" s="14" customFormat="1">
      <c r="B490" s="173"/>
      <c r="D490" s="150" t="s">
        <v>144</v>
      </c>
      <c r="E490" s="174" t="s">
        <v>1</v>
      </c>
      <c r="F490" s="175" t="s">
        <v>573</v>
      </c>
      <c r="H490" s="174" t="s">
        <v>1</v>
      </c>
      <c r="I490" s="176"/>
      <c r="L490" s="173"/>
      <c r="M490" s="177"/>
      <c r="T490" s="178"/>
      <c r="AT490" s="174" t="s">
        <v>144</v>
      </c>
      <c r="AU490" s="174" t="s">
        <v>86</v>
      </c>
      <c r="AV490" s="14" t="s">
        <v>81</v>
      </c>
      <c r="AW490" s="14" t="s">
        <v>30</v>
      </c>
      <c r="AX490" s="14" t="s">
        <v>73</v>
      </c>
      <c r="AY490" s="174" t="s">
        <v>132</v>
      </c>
    </row>
    <row r="491" spans="2:51" s="12" customFormat="1">
      <c r="B491" s="154"/>
      <c r="D491" s="150" t="s">
        <v>144</v>
      </c>
      <c r="E491" s="155" t="s">
        <v>1</v>
      </c>
      <c r="F491" s="156" t="s">
        <v>787</v>
      </c>
      <c r="H491" s="157">
        <v>71.84</v>
      </c>
      <c r="I491" s="158"/>
      <c r="L491" s="154"/>
      <c r="M491" s="159"/>
      <c r="T491" s="160"/>
      <c r="AT491" s="155" t="s">
        <v>144</v>
      </c>
      <c r="AU491" s="155" t="s">
        <v>86</v>
      </c>
      <c r="AV491" s="12" t="s">
        <v>86</v>
      </c>
      <c r="AW491" s="12" t="s">
        <v>30</v>
      </c>
      <c r="AX491" s="12" t="s">
        <v>73</v>
      </c>
      <c r="AY491" s="155" t="s">
        <v>132</v>
      </c>
    </row>
    <row r="492" spans="2:51" s="12" customFormat="1">
      <c r="B492" s="154"/>
      <c r="D492" s="150" t="s">
        <v>144</v>
      </c>
      <c r="E492" s="155" t="s">
        <v>1</v>
      </c>
      <c r="F492" s="156" t="s">
        <v>788</v>
      </c>
      <c r="H492" s="157">
        <v>23.178000000000001</v>
      </c>
      <c r="I492" s="158"/>
      <c r="L492" s="154"/>
      <c r="M492" s="159"/>
      <c r="T492" s="160"/>
      <c r="AT492" s="155" t="s">
        <v>144</v>
      </c>
      <c r="AU492" s="155" t="s">
        <v>86</v>
      </c>
      <c r="AV492" s="12" t="s">
        <v>86</v>
      </c>
      <c r="AW492" s="12" t="s">
        <v>30</v>
      </c>
      <c r="AX492" s="12" t="s">
        <v>73</v>
      </c>
      <c r="AY492" s="155" t="s">
        <v>132</v>
      </c>
    </row>
    <row r="493" spans="2:51" s="12" customFormat="1">
      <c r="B493" s="154"/>
      <c r="D493" s="150" t="s">
        <v>144</v>
      </c>
      <c r="E493" s="155" t="s">
        <v>1</v>
      </c>
      <c r="F493" s="156" t="s">
        <v>789</v>
      </c>
      <c r="H493" s="157">
        <v>9.6</v>
      </c>
      <c r="I493" s="158"/>
      <c r="L493" s="154"/>
      <c r="M493" s="159"/>
      <c r="T493" s="160"/>
      <c r="AT493" s="155" t="s">
        <v>144</v>
      </c>
      <c r="AU493" s="155" t="s">
        <v>86</v>
      </c>
      <c r="AV493" s="12" t="s">
        <v>86</v>
      </c>
      <c r="AW493" s="12" t="s">
        <v>30</v>
      </c>
      <c r="AX493" s="12" t="s">
        <v>73</v>
      </c>
      <c r="AY493" s="155" t="s">
        <v>132</v>
      </c>
    </row>
    <row r="494" spans="2:51" s="12" customFormat="1" ht="20.399999999999999">
      <c r="B494" s="154"/>
      <c r="D494" s="150" t="s">
        <v>144</v>
      </c>
      <c r="E494" s="155" t="s">
        <v>1</v>
      </c>
      <c r="F494" s="156" t="s">
        <v>790</v>
      </c>
      <c r="H494" s="157">
        <v>56.04</v>
      </c>
      <c r="I494" s="158"/>
      <c r="L494" s="154"/>
      <c r="M494" s="159"/>
      <c r="T494" s="160"/>
      <c r="AT494" s="155" t="s">
        <v>144</v>
      </c>
      <c r="AU494" s="155" t="s">
        <v>86</v>
      </c>
      <c r="AV494" s="12" t="s">
        <v>86</v>
      </c>
      <c r="AW494" s="12" t="s">
        <v>30</v>
      </c>
      <c r="AX494" s="12" t="s">
        <v>73</v>
      </c>
      <c r="AY494" s="155" t="s">
        <v>132</v>
      </c>
    </row>
    <row r="495" spans="2:51" s="12" customFormat="1">
      <c r="B495" s="154"/>
      <c r="D495" s="150" t="s">
        <v>144</v>
      </c>
      <c r="E495" s="155" t="s">
        <v>1</v>
      </c>
      <c r="F495" s="156" t="s">
        <v>791</v>
      </c>
      <c r="H495" s="157">
        <v>40.9</v>
      </c>
      <c r="I495" s="158"/>
      <c r="L495" s="154"/>
      <c r="M495" s="159"/>
      <c r="T495" s="160"/>
      <c r="AT495" s="155" t="s">
        <v>144</v>
      </c>
      <c r="AU495" s="155" t="s">
        <v>86</v>
      </c>
      <c r="AV495" s="12" t="s">
        <v>86</v>
      </c>
      <c r="AW495" s="12" t="s">
        <v>30</v>
      </c>
      <c r="AX495" s="12" t="s">
        <v>73</v>
      </c>
      <c r="AY495" s="155" t="s">
        <v>132</v>
      </c>
    </row>
    <row r="496" spans="2:51" s="12" customFormat="1">
      <c r="B496" s="154"/>
      <c r="D496" s="150" t="s">
        <v>144</v>
      </c>
      <c r="E496" s="155" t="s">
        <v>1</v>
      </c>
      <c r="F496" s="156" t="s">
        <v>792</v>
      </c>
      <c r="H496" s="157">
        <v>56.616</v>
      </c>
      <c r="I496" s="158"/>
      <c r="L496" s="154"/>
      <c r="M496" s="159"/>
      <c r="T496" s="160"/>
      <c r="AT496" s="155" t="s">
        <v>144</v>
      </c>
      <c r="AU496" s="155" t="s">
        <v>86</v>
      </c>
      <c r="AV496" s="12" t="s">
        <v>86</v>
      </c>
      <c r="AW496" s="12" t="s">
        <v>30</v>
      </c>
      <c r="AX496" s="12" t="s">
        <v>73</v>
      </c>
      <c r="AY496" s="155" t="s">
        <v>132</v>
      </c>
    </row>
    <row r="497" spans="2:51" s="12" customFormat="1">
      <c r="B497" s="154"/>
      <c r="D497" s="150" t="s">
        <v>144</v>
      </c>
      <c r="E497" s="155" t="s">
        <v>1</v>
      </c>
      <c r="F497" s="156" t="s">
        <v>793</v>
      </c>
      <c r="H497" s="157">
        <v>9.0399999999999991</v>
      </c>
      <c r="I497" s="158"/>
      <c r="L497" s="154"/>
      <c r="M497" s="159"/>
      <c r="T497" s="160"/>
      <c r="AT497" s="155" t="s">
        <v>144</v>
      </c>
      <c r="AU497" s="155" t="s">
        <v>86</v>
      </c>
      <c r="AV497" s="12" t="s">
        <v>86</v>
      </c>
      <c r="AW497" s="12" t="s">
        <v>30</v>
      </c>
      <c r="AX497" s="12" t="s">
        <v>73</v>
      </c>
      <c r="AY497" s="155" t="s">
        <v>132</v>
      </c>
    </row>
    <row r="498" spans="2:51" s="12" customFormat="1">
      <c r="B498" s="154"/>
      <c r="D498" s="150" t="s">
        <v>144</v>
      </c>
      <c r="E498" s="155" t="s">
        <v>1</v>
      </c>
      <c r="F498" s="156" t="s">
        <v>794</v>
      </c>
      <c r="H498" s="157">
        <v>40.923999999999999</v>
      </c>
      <c r="I498" s="158"/>
      <c r="L498" s="154"/>
      <c r="M498" s="159"/>
      <c r="T498" s="160"/>
      <c r="AT498" s="155" t="s">
        <v>144</v>
      </c>
      <c r="AU498" s="155" t="s">
        <v>86</v>
      </c>
      <c r="AV498" s="12" t="s">
        <v>86</v>
      </c>
      <c r="AW498" s="12" t="s">
        <v>30</v>
      </c>
      <c r="AX498" s="12" t="s">
        <v>73</v>
      </c>
      <c r="AY498" s="155" t="s">
        <v>132</v>
      </c>
    </row>
    <row r="499" spans="2:51" s="12" customFormat="1">
      <c r="B499" s="154"/>
      <c r="D499" s="150" t="s">
        <v>144</v>
      </c>
      <c r="E499" s="155" t="s">
        <v>1</v>
      </c>
      <c r="F499" s="156" t="s">
        <v>795</v>
      </c>
      <c r="H499" s="157">
        <v>35.256999999999998</v>
      </c>
      <c r="I499" s="158"/>
      <c r="L499" s="154"/>
      <c r="M499" s="159"/>
      <c r="T499" s="160"/>
      <c r="AT499" s="155" t="s">
        <v>144</v>
      </c>
      <c r="AU499" s="155" t="s">
        <v>86</v>
      </c>
      <c r="AV499" s="12" t="s">
        <v>86</v>
      </c>
      <c r="AW499" s="12" t="s">
        <v>30</v>
      </c>
      <c r="AX499" s="12" t="s">
        <v>73</v>
      </c>
      <c r="AY499" s="155" t="s">
        <v>132</v>
      </c>
    </row>
    <row r="500" spans="2:51" s="12" customFormat="1" ht="20.399999999999999">
      <c r="B500" s="154"/>
      <c r="D500" s="150" t="s">
        <v>144</v>
      </c>
      <c r="E500" s="155" t="s">
        <v>1</v>
      </c>
      <c r="F500" s="156" t="s">
        <v>796</v>
      </c>
      <c r="H500" s="157">
        <v>53.546999999999997</v>
      </c>
      <c r="I500" s="158"/>
      <c r="L500" s="154"/>
      <c r="M500" s="159"/>
      <c r="T500" s="160"/>
      <c r="AT500" s="155" t="s">
        <v>144</v>
      </c>
      <c r="AU500" s="155" t="s">
        <v>86</v>
      </c>
      <c r="AV500" s="12" t="s">
        <v>86</v>
      </c>
      <c r="AW500" s="12" t="s">
        <v>30</v>
      </c>
      <c r="AX500" s="12" t="s">
        <v>73</v>
      </c>
      <c r="AY500" s="155" t="s">
        <v>132</v>
      </c>
    </row>
    <row r="501" spans="2:51" s="12" customFormat="1">
      <c r="B501" s="154"/>
      <c r="D501" s="150" t="s">
        <v>144</v>
      </c>
      <c r="E501" s="155" t="s">
        <v>1</v>
      </c>
      <c r="F501" s="156" t="s">
        <v>797</v>
      </c>
      <c r="H501" s="157">
        <v>8.44</v>
      </c>
      <c r="I501" s="158"/>
      <c r="L501" s="154"/>
      <c r="M501" s="159"/>
      <c r="T501" s="160"/>
      <c r="AT501" s="155" t="s">
        <v>144</v>
      </c>
      <c r="AU501" s="155" t="s">
        <v>86</v>
      </c>
      <c r="AV501" s="12" t="s">
        <v>86</v>
      </c>
      <c r="AW501" s="12" t="s">
        <v>30</v>
      </c>
      <c r="AX501" s="12" t="s">
        <v>73</v>
      </c>
      <c r="AY501" s="155" t="s">
        <v>132</v>
      </c>
    </row>
    <row r="502" spans="2:51" s="12" customFormat="1">
      <c r="B502" s="154"/>
      <c r="D502" s="150" t="s">
        <v>144</v>
      </c>
      <c r="E502" s="155" t="s">
        <v>1</v>
      </c>
      <c r="F502" s="156" t="s">
        <v>798</v>
      </c>
      <c r="H502" s="157">
        <v>6.72</v>
      </c>
      <c r="I502" s="158"/>
      <c r="L502" s="154"/>
      <c r="M502" s="159"/>
      <c r="T502" s="160"/>
      <c r="AT502" s="155" t="s">
        <v>144</v>
      </c>
      <c r="AU502" s="155" t="s">
        <v>86</v>
      </c>
      <c r="AV502" s="12" t="s">
        <v>86</v>
      </c>
      <c r="AW502" s="12" t="s">
        <v>30</v>
      </c>
      <c r="AX502" s="12" t="s">
        <v>73</v>
      </c>
      <c r="AY502" s="155" t="s">
        <v>132</v>
      </c>
    </row>
    <row r="503" spans="2:51" s="12" customFormat="1">
      <c r="B503" s="154"/>
      <c r="D503" s="150" t="s">
        <v>144</v>
      </c>
      <c r="E503" s="155" t="s">
        <v>1</v>
      </c>
      <c r="F503" s="156" t="s">
        <v>799</v>
      </c>
      <c r="H503" s="157">
        <v>34.212000000000003</v>
      </c>
      <c r="I503" s="158"/>
      <c r="L503" s="154"/>
      <c r="M503" s="159"/>
      <c r="T503" s="160"/>
      <c r="AT503" s="155" t="s">
        <v>144</v>
      </c>
      <c r="AU503" s="155" t="s">
        <v>86</v>
      </c>
      <c r="AV503" s="12" t="s">
        <v>86</v>
      </c>
      <c r="AW503" s="12" t="s">
        <v>30</v>
      </c>
      <c r="AX503" s="12" t="s">
        <v>73</v>
      </c>
      <c r="AY503" s="155" t="s">
        <v>132</v>
      </c>
    </row>
    <row r="504" spans="2:51" s="12" customFormat="1">
      <c r="B504" s="154"/>
      <c r="D504" s="150" t="s">
        <v>144</v>
      </c>
      <c r="E504" s="155" t="s">
        <v>1</v>
      </c>
      <c r="F504" s="156" t="s">
        <v>800</v>
      </c>
      <c r="H504" s="157">
        <v>28.122</v>
      </c>
      <c r="I504" s="158"/>
      <c r="L504" s="154"/>
      <c r="M504" s="159"/>
      <c r="T504" s="160"/>
      <c r="AT504" s="155" t="s">
        <v>144</v>
      </c>
      <c r="AU504" s="155" t="s">
        <v>86</v>
      </c>
      <c r="AV504" s="12" t="s">
        <v>86</v>
      </c>
      <c r="AW504" s="12" t="s">
        <v>30</v>
      </c>
      <c r="AX504" s="12" t="s">
        <v>73</v>
      </c>
      <c r="AY504" s="155" t="s">
        <v>132</v>
      </c>
    </row>
    <row r="505" spans="2:51" s="12" customFormat="1">
      <c r="B505" s="154"/>
      <c r="D505" s="150" t="s">
        <v>144</v>
      </c>
      <c r="E505" s="155" t="s">
        <v>1</v>
      </c>
      <c r="F505" s="156" t="s">
        <v>801</v>
      </c>
      <c r="H505" s="157">
        <v>60.834000000000003</v>
      </c>
      <c r="I505" s="158"/>
      <c r="L505" s="154"/>
      <c r="M505" s="159"/>
      <c r="T505" s="160"/>
      <c r="AT505" s="155" t="s">
        <v>144</v>
      </c>
      <c r="AU505" s="155" t="s">
        <v>86</v>
      </c>
      <c r="AV505" s="12" t="s">
        <v>86</v>
      </c>
      <c r="AW505" s="12" t="s">
        <v>30</v>
      </c>
      <c r="AX505" s="12" t="s">
        <v>73</v>
      </c>
      <c r="AY505" s="155" t="s">
        <v>132</v>
      </c>
    </row>
    <row r="506" spans="2:51" s="12" customFormat="1">
      <c r="B506" s="154"/>
      <c r="D506" s="150" t="s">
        <v>144</v>
      </c>
      <c r="E506" s="155" t="s">
        <v>1</v>
      </c>
      <c r="F506" s="156" t="s">
        <v>802</v>
      </c>
      <c r="H506" s="157">
        <v>7.04</v>
      </c>
      <c r="I506" s="158"/>
      <c r="L506" s="154"/>
      <c r="M506" s="159"/>
      <c r="T506" s="160"/>
      <c r="AT506" s="155" t="s">
        <v>144</v>
      </c>
      <c r="AU506" s="155" t="s">
        <v>86</v>
      </c>
      <c r="AV506" s="12" t="s">
        <v>86</v>
      </c>
      <c r="AW506" s="12" t="s">
        <v>30</v>
      </c>
      <c r="AX506" s="12" t="s">
        <v>73</v>
      </c>
      <c r="AY506" s="155" t="s">
        <v>132</v>
      </c>
    </row>
    <row r="507" spans="2:51" s="12" customFormat="1">
      <c r="B507" s="154"/>
      <c r="D507" s="150" t="s">
        <v>144</v>
      </c>
      <c r="E507" s="155" t="s">
        <v>1</v>
      </c>
      <c r="F507" s="156" t="s">
        <v>803</v>
      </c>
      <c r="H507" s="157">
        <v>16.224</v>
      </c>
      <c r="I507" s="158"/>
      <c r="L507" s="154"/>
      <c r="M507" s="159"/>
      <c r="T507" s="160"/>
      <c r="AT507" s="155" t="s">
        <v>144</v>
      </c>
      <c r="AU507" s="155" t="s">
        <v>86</v>
      </c>
      <c r="AV507" s="12" t="s">
        <v>86</v>
      </c>
      <c r="AW507" s="12" t="s">
        <v>30</v>
      </c>
      <c r="AX507" s="12" t="s">
        <v>73</v>
      </c>
      <c r="AY507" s="155" t="s">
        <v>132</v>
      </c>
    </row>
    <row r="508" spans="2:51" s="12" customFormat="1">
      <c r="B508" s="154"/>
      <c r="D508" s="150" t="s">
        <v>144</v>
      </c>
      <c r="E508" s="155" t="s">
        <v>1</v>
      </c>
      <c r="F508" s="156" t="s">
        <v>804</v>
      </c>
      <c r="H508" s="157">
        <v>8.4879999999999995</v>
      </c>
      <c r="I508" s="158"/>
      <c r="L508" s="154"/>
      <c r="M508" s="159"/>
      <c r="T508" s="160"/>
      <c r="AT508" s="155" t="s">
        <v>144</v>
      </c>
      <c r="AU508" s="155" t="s">
        <v>86</v>
      </c>
      <c r="AV508" s="12" t="s">
        <v>86</v>
      </c>
      <c r="AW508" s="12" t="s">
        <v>30</v>
      </c>
      <c r="AX508" s="12" t="s">
        <v>73</v>
      </c>
      <c r="AY508" s="155" t="s">
        <v>132</v>
      </c>
    </row>
    <row r="509" spans="2:51" s="12" customFormat="1" ht="20.399999999999999">
      <c r="B509" s="154"/>
      <c r="D509" s="150" t="s">
        <v>144</v>
      </c>
      <c r="E509" s="155" t="s">
        <v>1</v>
      </c>
      <c r="F509" s="156" t="s">
        <v>805</v>
      </c>
      <c r="H509" s="157">
        <v>52.981999999999999</v>
      </c>
      <c r="I509" s="158"/>
      <c r="L509" s="154"/>
      <c r="M509" s="159"/>
      <c r="T509" s="160"/>
      <c r="AT509" s="155" t="s">
        <v>144</v>
      </c>
      <c r="AU509" s="155" t="s">
        <v>86</v>
      </c>
      <c r="AV509" s="12" t="s">
        <v>86</v>
      </c>
      <c r="AW509" s="12" t="s">
        <v>30</v>
      </c>
      <c r="AX509" s="12" t="s">
        <v>73</v>
      </c>
      <c r="AY509" s="155" t="s">
        <v>132</v>
      </c>
    </row>
    <row r="510" spans="2:51" s="12" customFormat="1">
      <c r="B510" s="154"/>
      <c r="D510" s="150" t="s">
        <v>144</v>
      </c>
      <c r="E510" s="155" t="s">
        <v>1</v>
      </c>
      <c r="F510" s="156" t="s">
        <v>806</v>
      </c>
      <c r="H510" s="157">
        <v>34.966999999999999</v>
      </c>
      <c r="I510" s="158"/>
      <c r="L510" s="154"/>
      <c r="M510" s="159"/>
      <c r="T510" s="160"/>
      <c r="AT510" s="155" t="s">
        <v>144</v>
      </c>
      <c r="AU510" s="155" t="s">
        <v>86</v>
      </c>
      <c r="AV510" s="12" t="s">
        <v>86</v>
      </c>
      <c r="AW510" s="12" t="s">
        <v>30</v>
      </c>
      <c r="AX510" s="12" t="s">
        <v>73</v>
      </c>
      <c r="AY510" s="155" t="s">
        <v>132</v>
      </c>
    </row>
    <row r="511" spans="2:51" s="12" customFormat="1">
      <c r="B511" s="154"/>
      <c r="D511" s="150" t="s">
        <v>144</v>
      </c>
      <c r="E511" s="155" t="s">
        <v>1</v>
      </c>
      <c r="F511" s="156" t="s">
        <v>807</v>
      </c>
      <c r="H511" s="157">
        <v>21.474</v>
      </c>
      <c r="I511" s="158"/>
      <c r="L511" s="154"/>
      <c r="M511" s="159"/>
      <c r="T511" s="160"/>
      <c r="AT511" s="155" t="s">
        <v>144</v>
      </c>
      <c r="AU511" s="155" t="s">
        <v>86</v>
      </c>
      <c r="AV511" s="12" t="s">
        <v>86</v>
      </c>
      <c r="AW511" s="12" t="s">
        <v>30</v>
      </c>
      <c r="AX511" s="12" t="s">
        <v>73</v>
      </c>
      <c r="AY511" s="155" t="s">
        <v>132</v>
      </c>
    </row>
    <row r="512" spans="2:51" s="12" customFormat="1">
      <c r="B512" s="154"/>
      <c r="D512" s="150" t="s">
        <v>144</v>
      </c>
      <c r="E512" s="155" t="s">
        <v>1</v>
      </c>
      <c r="F512" s="156" t="s">
        <v>808</v>
      </c>
      <c r="H512" s="157">
        <v>8.4</v>
      </c>
      <c r="I512" s="158"/>
      <c r="L512" s="154"/>
      <c r="M512" s="159"/>
      <c r="T512" s="160"/>
      <c r="AT512" s="155" t="s">
        <v>144</v>
      </c>
      <c r="AU512" s="155" t="s">
        <v>86</v>
      </c>
      <c r="AV512" s="12" t="s">
        <v>86</v>
      </c>
      <c r="AW512" s="12" t="s">
        <v>30</v>
      </c>
      <c r="AX512" s="12" t="s">
        <v>73</v>
      </c>
      <c r="AY512" s="155" t="s">
        <v>132</v>
      </c>
    </row>
    <row r="513" spans="2:51" s="12" customFormat="1">
      <c r="B513" s="154"/>
      <c r="D513" s="150" t="s">
        <v>144</v>
      </c>
      <c r="E513" s="155" t="s">
        <v>1</v>
      </c>
      <c r="F513" s="156" t="s">
        <v>809</v>
      </c>
      <c r="H513" s="157">
        <v>47.29</v>
      </c>
      <c r="I513" s="158"/>
      <c r="L513" s="154"/>
      <c r="M513" s="159"/>
      <c r="T513" s="160"/>
      <c r="AT513" s="155" t="s">
        <v>144</v>
      </c>
      <c r="AU513" s="155" t="s">
        <v>86</v>
      </c>
      <c r="AV513" s="12" t="s">
        <v>86</v>
      </c>
      <c r="AW513" s="12" t="s">
        <v>30</v>
      </c>
      <c r="AX513" s="12" t="s">
        <v>73</v>
      </c>
      <c r="AY513" s="155" t="s">
        <v>132</v>
      </c>
    </row>
    <row r="514" spans="2:51" s="12" customFormat="1">
      <c r="B514" s="154"/>
      <c r="D514" s="150" t="s">
        <v>144</v>
      </c>
      <c r="E514" s="155" t="s">
        <v>1</v>
      </c>
      <c r="F514" s="156" t="s">
        <v>810</v>
      </c>
      <c r="H514" s="157">
        <v>38.802</v>
      </c>
      <c r="I514" s="158"/>
      <c r="L514" s="154"/>
      <c r="M514" s="159"/>
      <c r="T514" s="160"/>
      <c r="AT514" s="155" t="s">
        <v>144</v>
      </c>
      <c r="AU514" s="155" t="s">
        <v>86</v>
      </c>
      <c r="AV514" s="12" t="s">
        <v>86</v>
      </c>
      <c r="AW514" s="12" t="s">
        <v>30</v>
      </c>
      <c r="AX514" s="12" t="s">
        <v>73</v>
      </c>
      <c r="AY514" s="155" t="s">
        <v>132</v>
      </c>
    </row>
    <row r="515" spans="2:51" s="12" customFormat="1">
      <c r="B515" s="154"/>
      <c r="D515" s="150" t="s">
        <v>144</v>
      </c>
      <c r="E515" s="155" t="s">
        <v>1</v>
      </c>
      <c r="F515" s="156" t="s">
        <v>811</v>
      </c>
      <c r="H515" s="157">
        <v>15.784000000000001</v>
      </c>
      <c r="I515" s="158"/>
      <c r="L515" s="154"/>
      <c r="M515" s="159"/>
      <c r="T515" s="160"/>
      <c r="AT515" s="155" t="s">
        <v>144</v>
      </c>
      <c r="AU515" s="155" t="s">
        <v>86</v>
      </c>
      <c r="AV515" s="12" t="s">
        <v>86</v>
      </c>
      <c r="AW515" s="12" t="s">
        <v>30</v>
      </c>
      <c r="AX515" s="12" t="s">
        <v>73</v>
      </c>
      <c r="AY515" s="155" t="s">
        <v>132</v>
      </c>
    </row>
    <row r="516" spans="2:51" s="14" customFormat="1">
      <c r="B516" s="173"/>
      <c r="D516" s="150" t="s">
        <v>144</v>
      </c>
      <c r="E516" s="174" t="s">
        <v>1</v>
      </c>
      <c r="F516" s="175" t="s">
        <v>784</v>
      </c>
      <c r="H516" s="174" t="s">
        <v>1</v>
      </c>
      <c r="I516" s="176"/>
      <c r="L516" s="173"/>
      <c r="M516" s="177"/>
      <c r="T516" s="178"/>
      <c r="AT516" s="174" t="s">
        <v>144</v>
      </c>
      <c r="AU516" s="174" t="s">
        <v>86</v>
      </c>
      <c r="AV516" s="14" t="s">
        <v>81</v>
      </c>
      <c r="AW516" s="14" t="s">
        <v>30</v>
      </c>
      <c r="AX516" s="14" t="s">
        <v>73</v>
      </c>
      <c r="AY516" s="174" t="s">
        <v>132</v>
      </c>
    </row>
    <row r="517" spans="2:51" s="12" customFormat="1">
      <c r="B517" s="154"/>
      <c r="D517" s="150" t="s">
        <v>144</v>
      </c>
      <c r="E517" s="155" t="s">
        <v>1</v>
      </c>
      <c r="F517" s="156" t="s">
        <v>812</v>
      </c>
      <c r="H517" s="157">
        <v>1.71</v>
      </c>
      <c r="I517" s="158"/>
      <c r="L517" s="154"/>
      <c r="M517" s="159"/>
      <c r="T517" s="160"/>
      <c r="AT517" s="155" t="s">
        <v>144</v>
      </c>
      <c r="AU517" s="155" t="s">
        <v>86</v>
      </c>
      <c r="AV517" s="12" t="s">
        <v>86</v>
      </c>
      <c r="AW517" s="12" t="s">
        <v>30</v>
      </c>
      <c r="AX517" s="12" t="s">
        <v>73</v>
      </c>
      <c r="AY517" s="155" t="s">
        <v>132</v>
      </c>
    </row>
    <row r="518" spans="2:51" s="12" customFormat="1">
      <c r="B518" s="154"/>
      <c r="D518" s="150" t="s">
        <v>144</v>
      </c>
      <c r="E518" s="155" t="s">
        <v>1</v>
      </c>
      <c r="F518" s="156" t="s">
        <v>813</v>
      </c>
      <c r="H518" s="157">
        <v>3.9</v>
      </c>
      <c r="I518" s="158"/>
      <c r="L518" s="154"/>
      <c r="M518" s="159"/>
      <c r="T518" s="160"/>
      <c r="AT518" s="155" t="s">
        <v>144</v>
      </c>
      <c r="AU518" s="155" t="s">
        <v>86</v>
      </c>
      <c r="AV518" s="12" t="s">
        <v>86</v>
      </c>
      <c r="AW518" s="12" t="s">
        <v>30</v>
      </c>
      <c r="AX518" s="12" t="s">
        <v>73</v>
      </c>
      <c r="AY518" s="155" t="s">
        <v>132</v>
      </c>
    </row>
    <row r="519" spans="2:51" s="12" customFormat="1">
      <c r="B519" s="154"/>
      <c r="D519" s="150" t="s">
        <v>144</v>
      </c>
      <c r="E519" s="155" t="s">
        <v>1</v>
      </c>
      <c r="F519" s="156" t="s">
        <v>814</v>
      </c>
      <c r="H519" s="157">
        <v>1.35</v>
      </c>
      <c r="I519" s="158"/>
      <c r="L519" s="154"/>
      <c r="M519" s="159"/>
      <c r="T519" s="160"/>
      <c r="AT519" s="155" t="s">
        <v>144</v>
      </c>
      <c r="AU519" s="155" t="s">
        <v>86</v>
      </c>
      <c r="AV519" s="12" t="s">
        <v>86</v>
      </c>
      <c r="AW519" s="12" t="s">
        <v>30</v>
      </c>
      <c r="AX519" s="12" t="s">
        <v>73</v>
      </c>
      <c r="AY519" s="155" t="s">
        <v>132</v>
      </c>
    </row>
    <row r="520" spans="2:51" s="12" customFormat="1">
      <c r="B520" s="154"/>
      <c r="D520" s="150" t="s">
        <v>144</v>
      </c>
      <c r="E520" s="155" t="s">
        <v>1</v>
      </c>
      <c r="F520" s="156" t="s">
        <v>815</v>
      </c>
      <c r="H520" s="157">
        <v>1.65</v>
      </c>
      <c r="I520" s="158"/>
      <c r="L520" s="154"/>
      <c r="M520" s="159"/>
      <c r="T520" s="160"/>
      <c r="AT520" s="155" t="s">
        <v>144</v>
      </c>
      <c r="AU520" s="155" t="s">
        <v>86</v>
      </c>
      <c r="AV520" s="12" t="s">
        <v>86</v>
      </c>
      <c r="AW520" s="12" t="s">
        <v>30</v>
      </c>
      <c r="AX520" s="12" t="s">
        <v>73</v>
      </c>
      <c r="AY520" s="155" t="s">
        <v>132</v>
      </c>
    </row>
    <row r="521" spans="2:51" s="12" customFormat="1">
      <c r="B521" s="154"/>
      <c r="D521" s="150" t="s">
        <v>144</v>
      </c>
      <c r="E521" s="155" t="s">
        <v>1</v>
      </c>
      <c r="F521" s="156" t="s">
        <v>816</v>
      </c>
      <c r="H521" s="157">
        <v>1.86</v>
      </c>
      <c r="I521" s="158"/>
      <c r="L521" s="154"/>
      <c r="M521" s="159"/>
      <c r="T521" s="160"/>
      <c r="AT521" s="155" t="s">
        <v>144</v>
      </c>
      <c r="AU521" s="155" t="s">
        <v>86</v>
      </c>
      <c r="AV521" s="12" t="s">
        <v>86</v>
      </c>
      <c r="AW521" s="12" t="s">
        <v>30</v>
      </c>
      <c r="AX521" s="12" t="s">
        <v>73</v>
      </c>
      <c r="AY521" s="155" t="s">
        <v>132</v>
      </c>
    </row>
    <row r="522" spans="2:51" s="14" customFormat="1" ht="20.399999999999999">
      <c r="B522" s="173"/>
      <c r="D522" s="150" t="s">
        <v>144</v>
      </c>
      <c r="E522" s="174" t="s">
        <v>1</v>
      </c>
      <c r="F522" s="175" t="s">
        <v>817</v>
      </c>
      <c r="H522" s="174" t="s">
        <v>1</v>
      </c>
      <c r="I522" s="176"/>
      <c r="L522" s="173"/>
      <c r="M522" s="177"/>
      <c r="T522" s="178"/>
      <c r="AT522" s="174" t="s">
        <v>144</v>
      </c>
      <c r="AU522" s="174" t="s">
        <v>86</v>
      </c>
      <c r="AV522" s="14" t="s">
        <v>81</v>
      </c>
      <c r="AW522" s="14" t="s">
        <v>30</v>
      </c>
      <c r="AX522" s="14" t="s">
        <v>73</v>
      </c>
      <c r="AY522" s="174" t="s">
        <v>132</v>
      </c>
    </row>
    <row r="523" spans="2:51" s="12" customFormat="1">
      <c r="B523" s="154"/>
      <c r="D523" s="150" t="s">
        <v>144</v>
      </c>
      <c r="E523" s="155" t="s">
        <v>1</v>
      </c>
      <c r="F523" s="156" t="s">
        <v>818</v>
      </c>
      <c r="H523" s="157">
        <v>1.35</v>
      </c>
      <c r="I523" s="158"/>
      <c r="L523" s="154"/>
      <c r="M523" s="159"/>
      <c r="T523" s="160"/>
      <c r="AT523" s="155" t="s">
        <v>144</v>
      </c>
      <c r="AU523" s="155" t="s">
        <v>86</v>
      </c>
      <c r="AV523" s="12" t="s">
        <v>86</v>
      </c>
      <c r="AW523" s="12" t="s">
        <v>30</v>
      </c>
      <c r="AX523" s="12" t="s">
        <v>73</v>
      </c>
      <c r="AY523" s="155" t="s">
        <v>132</v>
      </c>
    </row>
    <row r="524" spans="2:51" s="12" customFormat="1">
      <c r="B524" s="154"/>
      <c r="D524" s="150" t="s">
        <v>144</v>
      </c>
      <c r="E524" s="155" t="s">
        <v>1</v>
      </c>
      <c r="F524" s="156" t="s">
        <v>819</v>
      </c>
      <c r="H524" s="157">
        <v>1.35</v>
      </c>
      <c r="I524" s="158"/>
      <c r="L524" s="154"/>
      <c r="M524" s="159"/>
      <c r="T524" s="160"/>
      <c r="AT524" s="155" t="s">
        <v>144</v>
      </c>
      <c r="AU524" s="155" t="s">
        <v>86</v>
      </c>
      <c r="AV524" s="12" t="s">
        <v>86</v>
      </c>
      <c r="AW524" s="12" t="s">
        <v>30</v>
      </c>
      <c r="AX524" s="12" t="s">
        <v>73</v>
      </c>
      <c r="AY524" s="155" t="s">
        <v>132</v>
      </c>
    </row>
    <row r="525" spans="2:51" s="12" customFormat="1">
      <c r="B525" s="154"/>
      <c r="D525" s="150" t="s">
        <v>144</v>
      </c>
      <c r="E525" s="155" t="s">
        <v>1</v>
      </c>
      <c r="F525" s="156" t="s">
        <v>820</v>
      </c>
      <c r="H525" s="157">
        <v>3</v>
      </c>
      <c r="I525" s="158"/>
      <c r="L525" s="154"/>
      <c r="M525" s="159"/>
      <c r="T525" s="160"/>
      <c r="AT525" s="155" t="s">
        <v>144</v>
      </c>
      <c r="AU525" s="155" t="s">
        <v>86</v>
      </c>
      <c r="AV525" s="12" t="s">
        <v>86</v>
      </c>
      <c r="AW525" s="12" t="s">
        <v>30</v>
      </c>
      <c r="AX525" s="12" t="s">
        <v>73</v>
      </c>
      <c r="AY525" s="155" t="s">
        <v>132</v>
      </c>
    </row>
    <row r="526" spans="2:51" s="12" customFormat="1" ht="20.399999999999999">
      <c r="B526" s="154"/>
      <c r="D526" s="150" t="s">
        <v>144</v>
      </c>
      <c r="E526" s="155" t="s">
        <v>1</v>
      </c>
      <c r="F526" s="156" t="s">
        <v>821</v>
      </c>
      <c r="H526" s="157">
        <v>4.26</v>
      </c>
      <c r="I526" s="158"/>
      <c r="L526" s="154"/>
      <c r="M526" s="159"/>
      <c r="T526" s="160"/>
      <c r="AT526" s="155" t="s">
        <v>144</v>
      </c>
      <c r="AU526" s="155" t="s">
        <v>86</v>
      </c>
      <c r="AV526" s="12" t="s">
        <v>86</v>
      </c>
      <c r="AW526" s="12" t="s">
        <v>30</v>
      </c>
      <c r="AX526" s="12" t="s">
        <v>73</v>
      </c>
      <c r="AY526" s="155" t="s">
        <v>132</v>
      </c>
    </row>
    <row r="527" spans="2:51" s="12" customFormat="1">
      <c r="B527" s="154"/>
      <c r="D527" s="150" t="s">
        <v>144</v>
      </c>
      <c r="E527" s="155" t="s">
        <v>1</v>
      </c>
      <c r="F527" s="156" t="s">
        <v>822</v>
      </c>
      <c r="H527" s="157">
        <v>1.86</v>
      </c>
      <c r="I527" s="158"/>
      <c r="L527" s="154"/>
      <c r="M527" s="159"/>
      <c r="T527" s="160"/>
      <c r="AT527" s="155" t="s">
        <v>144</v>
      </c>
      <c r="AU527" s="155" t="s">
        <v>86</v>
      </c>
      <c r="AV527" s="12" t="s">
        <v>86</v>
      </c>
      <c r="AW527" s="12" t="s">
        <v>30</v>
      </c>
      <c r="AX527" s="12" t="s">
        <v>73</v>
      </c>
      <c r="AY527" s="155" t="s">
        <v>132</v>
      </c>
    </row>
    <row r="528" spans="2:51" s="12" customFormat="1">
      <c r="B528" s="154"/>
      <c r="D528" s="150" t="s">
        <v>144</v>
      </c>
      <c r="E528" s="155" t="s">
        <v>1</v>
      </c>
      <c r="F528" s="156" t="s">
        <v>823</v>
      </c>
      <c r="H528" s="157">
        <v>2.5499999999999998</v>
      </c>
      <c r="I528" s="158"/>
      <c r="L528" s="154"/>
      <c r="M528" s="159"/>
      <c r="T528" s="160"/>
      <c r="AT528" s="155" t="s">
        <v>144</v>
      </c>
      <c r="AU528" s="155" t="s">
        <v>86</v>
      </c>
      <c r="AV528" s="12" t="s">
        <v>86</v>
      </c>
      <c r="AW528" s="12" t="s">
        <v>30</v>
      </c>
      <c r="AX528" s="12" t="s">
        <v>73</v>
      </c>
      <c r="AY528" s="155" t="s">
        <v>132</v>
      </c>
    </row>
    <row r="529" spans="2:65" s="12" customFormat="1">
      <c r="B529" s="154"/>
      <c r="D529" s="150" t="s">
        <v>144</v>
      </c>
      <c r="E529" s="155" t="s">
        <v>1</v>
      </c>
      <c r="F529" s="156" t="s">
        <v>824</v>
      </c>
      <c r="H529" s="157">
        <v>2.5499999999999998</v>
      </c>
      <c r="I529" s="158"/>
      <c r="L529" s="154"/>
      <c r="M529" s="159"/>
      <c r="T529" s="160"/>
      <c r="AT529" s="155" t="s">
        <v>144</v>
      </c>
      <c r="AU529" s="155" t="s">
        <v>86</v>
      </c>
      <c r="AV529" s="12" t="s">
        <v>86</v>
      </c>
      <c r="AW529" s="12" t="s">
        <v>30</v>
      </c>
      <c r="AX529" s="12" t="s">
        <v>73</v>
      </c>
      <c r="AY529" s="155" t="s">
        <v>132</v>
      </c>
    </row>
    <row r="530" spans="2:65" s="15" customFormat="1">
      <c r="B530" s="180"/>
      <c r="D530" s="150" t="s">
        <v>144</v>
      </c>
      <c r="E530" s="181" t="s">
        <v>1</v>
      </c>
      <c r="F530" s="182" t="s">
        <v>753</v>
      </c>
      <c r="H530" s="183">
        <v>814.11099999999999</v>
      </c>
      <c r="I530" s="184"/>
      <c r="L530" s="180"/>
      <c r="M530" s="185"/>
      <c r="T530" s="186"/>
      <c r="AT530" s="181" t="s">
        <v>144</v>
      </c>
      <c r="AU530" s="181" t="s">
        <v>86</v>
      </c>
      <c r="AV530" s="15" t="s">
        <v>152</v>
      </c>
      <c r="AW530" s="15" t="s">
        <v>30</v>
      </c>
      <c r="AX530" s="15" t="s">
        <v>73</v>
      </c>
      <c r="AY530" s="181" t="s">
        <v>132</v>
      </c>
    </row>
    <row r="531" spans="2:65" s="13" customFormat="1">
      <c r="B531" s="161"/>
      <c r="D531" s="150" t="s">
        <v>144</v>
      </c>
      <c r="E531" s="162" t="s">
        <v>287</v>
      </c>
      <c r="F531" s="163" t="s">
        <v>151</v>
      </c>
      <c r="H531" s="164">
        <v>1176.895</v>
      </c>
      <c r="I531" s="165"/>
      <c r="L531" s="161"/>
      <c r="M531" s="166"/>
      <c r="T531" s="167"/>
      <c r="AT531" s="162" t="s">
        <v>144</v>
      </c>
      <c r="AU531" s="162" t="s">
        <v>86</v>
      </c>
      <c r="AV531" s="13" t="s">
        <v>140</v>
      </c>
      <c r="AW531" s="13" t="s">
        <v>30</v>
      </c>
      <c r="AX531" s="13" t="s">
        <v>81</v>
      </c>
      <c r="AY531" s="162" t="s">
        <v>132</v>
      </c>
    </row>
    <row r="532" spans="2:65" s="1" customFormat="1" ht="16.5" customHeight="1">
      <c r="B532" s="136"/>
      <c r="C532" s="137" t="s">
        <v>825</v>
      </c>
      <c r="D532" s="137" t="s">
        <v>135</v>
      </c>
      <c r="E532" s="138" t="s">
        <v>826</v>
      </c>
      <c r="F532" s="139" t="s">
        <v>827</v>
      </c>
      <c r="G532" s="140" t="s">
        <v>166</v>
      </c>
      <c r="H532" s="141">
        <v>709.44</v>
      </c>
      <c r="I532" s="142"/>
      <c r="J532" s="143">
        <f>ROUND(I532*H532,2)</f>
        <v>0</v>
      </c>
      <c r="K532" s="139" t="s">
        <v>139</v>
      </c>
      <c r="L532" s="32"/>
      <c r="M532" s="144" t="s">
        <v>1</v>
      </c>
      <c r="N532" s="145" t="s">
        <v>38</v>
      </c>
      <c r="P532" s="146">
        <f>O532*H532</f>
        <v>0</v>
      </c>
      <c r="Q532" s="146">
        <v>4.0000000000000003E-5</v>
      </c>
      <c r="R532" s="146">
        <f>Q532*H532</f>
        <v>2.8377600000000003E-2</v>
      </c>
      <c r="S532" s="146">
        <v>6.0000000000000002E-5</v>
      </c>
      <c r="T532" s="147">
        <f>S532*H532</f>
        <v>4.2566400000000004E-2</v>
      </c>
      <c r="AR532" s="148" t="s">
        <v>140</v>
      </c>
      <c r="AT532" s="148" t="s">
        <v>135</v>
      </c>
      <c r="AU532" s="148" t="s">
        <v>86</v>
      </c>
      <c r="AY532" s="17" t="s">
        <v>132</v>
      </c>
      <c r="BE532" s="149">
        <f>IF(N532="základní",J532,0)</f>
        <v>0</v>
      </c>
      <c r="BF532" s="149">
        <f>IF(N532="snížená",J532,0)</f>
        <v>0</v>
      </c>
      <c r="BG532" s="149">
        <f>IF(N532="zákl. přenesená",J532,0)</f>
        <v>0</v>
      </c>
      <c r="BH532" s="149">
        <f>IF(N532="sníž. přenesená",J532,0)</f>
        <v>0</v>
      </c>
      <c r="BI532" s="149">
        <f>IF(N532="nulová",J532,0)</f>
        <v>0</v>
      </c>
      <c r="BJ532" s="17" t="s">
        <v>81</v>
      </c>
      <c r="BK532" s="149">
        <f>ROUND(I532*H532,2)</f>
        <v>0</v>
      </c>
      <c r="BL532" s="17" t="s">
        <v>140</v>
      </c>
      <c r="BM532" s="148" t="s">
        <v>828</v>
      </c>
    </row>
    <row r="533" spans="2:65" s="1" customFormat="1" ht="19.2">
      <c r="B533" s="32"/>
      <c r="D533" s="150" t="s">
        <v>142</v>
      </c>
      <c r="F533" s="151" t="s">
        <v>829</v>
      </c>
      <c r="I533" s="152"/>
      <c r="L533" s="32"/>
      <c r="M533" s="153"/>
      <c r="T533" s="56"/>
      <c r="AT533" s="17" t="s">
        <v>142</v>
      </c>
      <c r="AU533" s="17" t="s">
        <v>86</v>
      </c>
    </row>
    <row r="534" spans="2:65" s="12" customFormat="1">
      <c r="B534" s="154"/>
      <c r="D534" s="150" t="s">
        <v>144</v>
      </c>
      <c r="E534" s="155" t="s">
        <v>1</v>
      </c>
      <c r="F534" s="156" t="s">
        <v>830</v>
      </c>
      <c r="H534" s="157">
        <v>367.44</v>
      </c>
      <c r="I534" s="158"/>
      <c r="L534" s="154"/>
      <c r="M534" s="159"/>
      <c r="T534" s="160"/>
      <c r="AT534" s="155" t="s">
        <v>144</v>
      </c>
      <c r="AU534" s="155" t="s">
        <v>86</v>
      </c>
      <c r="AV534" s="12" t="s">
        <v>86</v>
      </c>
      <c r="AW534" s="12" t="s">
        <v>30</v>
      </c>
      <c r="AX534" s="12" t="s">
        <v>73</v>
      </c>
      <c r="AY534" s="155" t="s">
        <v>132</v>
      </c>
    </row>
    <row r="535" spans="2:65" s="12" customFormat="1">
      <c r="B535" s="154"/>
      <c r="D535" s="150" t="s">
        <v>144</v>
      </c>
      <c r="E535" s="155" t="s">
        <v>1</v>
      </c>
      <c r="F535" s="156" t="s">
        <v>831</v>
      </c>
      <c r="H535" s="157">
        <v>342</v>
      </c>
      <c r="I535" s="158"/>
      <c r="L535" s="154"/>
      <c r="M535" s="159"/>
      <c r="T535" s="160"/>
      <c r="AT535" s="155" t="s">
        <v>144</v>
      </c>
      <c r="AU535" s="155" t="s">
        <v>86</v>
      </c>
      <c r="AV535" s="12" t="s">
        <v>86</v>
      </c>
      <c r="AW535" s="12" t="s">
        <v>30</v>
      </c>
      <c r="AX535" s="12" t="s">
        <v>73</v>
      </c>
      <c r="AY535" s="155" t="s">
        <v>132</v>
      </c>
    </row>
    <row r="536" spans="2:65" s="13" customFormat="1">
      <c r="B536" s="161"/>
      <c r="D536" s="150" t="s">
        <v>144</v>
      </c>
      <c r="E536" s="162" t="s">
        <v>1</v>
      </c>
      <c r="F536" s="163" t="s">
        <v>151</v>
      </c>
      <c r="H536" s="164">
        <v>709.44</v>
      </c>
      <c r="I536" s="165"/>
      <c r="L536" s="161"/>
      <c r="M536" s="166"/>
      <c r="T536" s="167"/>
      <c r="AT536" s="162" t="s">
        <v>144</v>
      </c>
      <c r="AU536" s="162" t="s">
        <v>86</v>
      </c>
      <c r="AV536" s="13" t="s">
        <v>140</v>
      </c>
      <c r="AW536" s="13" t="s">
        <v>30</v>
      </c>
      <c r="AX536" s="13" t="s">
        <v>81</v>
      </c>
      <c r="AY536" s="162" t="s">
        <v>132</v>
      </c>
    </row>
    <row r="537" spans="2:65" s="1" customFormat="1" ht="21.75" customHeight="1">
      <c r="B537" s="136"/>
      <c r="C537" s="137" t="s">
        <v>832</v>
      </c>
      <c r="D537" s="137" t="s">
        <v>135</v>
      </c>
      <c r="E537" s="138" t="s">
        <v>833</v>
      </c>
      <c r="F537" s="139" t="s">
        <v>834</v>
      </c>
      <c r="G537" s="140" t="s">
        <v>166</v>
      </c>
      <c r="H537" s="141">
        <v>63.62</v>
      </c>
      <c r="I537" s="142"/>
      <c r="J537" s="143">
        <f>ROUND(I537*H537,2)</f>
        <v>0</v>
      </c>
      <c r="K537" s="139" t="s">
        <v>139</v>
      </c>
      <c r="L537" s="32"/>
      <c r="M537" s="144" t="s">
        <v>1</v>
      </c>
      <c r="N537" s="145" t="s">
        <v>38</v>
      </c>
      <c r="P537" s="146">
        <f>O537*H537</f>
        <v>0</v>
      </c>
      <c r="Q537" s="146">
        <v>4.3800000000000002E-3</v>
      </c>
      <c r="R537" s="146">
        <f>Q537*H537</f>
        <v>0.2786556</v>
      </c>
      <c r="S537" s="146">
        <v>0</v>
      </c>
      <c r="T537" s="147">
        <f>S537*H537</f>
        <v>0</v>
      </c>
      <c r="AR537" s="148" t="s">
        <v>140</v>
      </c>
      <c r="AT537" s="148" t="s">
        <v>135</v>
      </c>
      <c r="AU537" s="148" t="s">
        <v>86</v>
      </c>
      <c r="AY537" s="17" t="s">
        <v>132</v>
      </c>
      <c r="BE537" s="149">
        <f>IF(N537="základní",J537,0)</f>
        <v>0</v>
      </c>
      <c r="BF537" s="149">
        <f>IF(N537="snížená",J537,0)</f>
        <v>0</v>
      </c>
      <c r="BG537" s="149">
        <f>IF(N537="zákl. přenesená",J537,0)</f>
        <v>0</v>
      </c>
      <c r="BH537" s="149">
        <f>IF(N537="sníž. přenesená",J537,0)</f>
        <v>0</v>
      </c>
      <c r="BI537" s="149">
        <f>IF(N537="nulová",J537,0)</f>
        <v>0</v>
      </c>
      <c r="BJ537" s="17" t="s">
        <v>81</v>
      </c>
      <c r="BK537" s="149">
        <f>ROUND(I537*H537,2)</f>
        <v>0</v>
      </c>
      <c r="BL537" s="17" t="s">
        <v>140</v>
      </c>
      <c r="BM537" s="148" t="s">
        <v>835</v>
      </c>
    </row>
    <row r="538" spans="2:65" s="1" customFormat="1" ht="19.2">
      <c r="B538" s="32"/>
      <c r="D538" s="150" t="s">
        <v>142</v>
      </c>
      <c r="F538" s="151" t="s">
        <v>836</v>
      </c>
      <c r="I538" s="152"/>
      <c r="L538" s="32"/>
      <c r="M538" s="153"/>
      <c r="T538" s="56"/>
      <c r="AT538" s="17" t="s">
        <v>142</v>
      </c>
      <c r="AU538" s="17" t="s">
        <v>86</v>
      </c>
    </row>
    <row r="539" spans="2:65" s="12" customFormat="1" ht="20.399999999999999">
      <c r="B539" s="154"/>
      <c r="D539" s="150" t="s">
        <v>144</v>
      </c>
      <c r="E539" s="155" t="s">
        <v>1</v>
      </c>
      <c r="F539" s="156" t="s">
        <v>837</v>
      </c>
      <c r="H539" s="157">
        <v>14.04</v>
      </c>
      <c r="I539" s="158"/>
      <c r="L539" s="154"/>
      <c r="M539" s="159"/>
      <c r="T539" s="160"/>
      <c r="AT539" s="155" t="s">
        <v>144</v>
      </c>
      <c r="AU539" s="155" t="s">
        <v>86</v>
      </c>
      <c r="AV539" s="12" t="s">
        <v>86</v>
      </c>
      <c r="AW539" s="12" t="s">
        <v>30</v>
      </c>
      <c r="AX539" s="12" t="s">
        <v>73</v>
      </c>
      <c r="AY539" s="155" t="s">
        <v>132</v>
      </c>
    </row>
    <row r="540" spans="2:65" s="12" customFormat="1" ht="30.6">
      <c r="B540" s="154"/>
      <c r="D540" s="150" t="s">
        <v>144</v>
      </c>
      <c r="E540" s="155" t="s">
        <v>1</v>
      </c>
      <c r="F540" s="156" t="s">
        <v>838</v>
      </c>
      <c r="H540" s="157">
        <v>24.28</v>
      </c>
      <c r="I540" s="158"/>
      <c r="L540" s="154"/>
      <c r="M540" s="159"/>
      <c r="T540" s="160"/>
      <c r="AT540" s="155" t="s">
        <v>144</v>
      </c>
      <c r="AU540" s="155" t="s">
        <v>86</v>
      </c>
      <c r="AV540" s="12" t="s">
        <v>86</v>
      </c>
      <c r="AW540" s="12" t="s">
        <v>30</v>
      </c>
      <c r="AX540" s="12" t="s">
        <v>73</v>
      </c>
      <c r="AY540" s="155" t="s">
        <v>132</v>
      </c>
    </row>
    <row r="541" spans="2:65" s="12" customFormat="1">
      <c r="B541" s="154"/>
      <c r="D541" s="150" t="s">
        <v>144</v>
      </c>
      <c r="E541" s="155" t="s">
        <v>1</v>
      </c>
      <c r="F541" s="156" t="s">
        <v>839</v>
      </c>
      <c r="H541" s="157">
        <v>25.3</v>
      </c>
      <c r="I541" s="158"/>
      <c r="L541" s="154"/>
      <c r="M541" s="159"/>
      <c r="T541" s="160"/>
      <c r="AT541" s="155" t="s">
        <v>144</v>
      </c>
      <c r="AU541" s="155" t="s">
        <v>86</v>
      </c>
      <c r="AV541" s="12" t="s">
        <v>86</v>
      </c>
      <c r="AW541" s="12" t="s">
        <v>30</v>
      </c>
      <c r="AX541" s="12" t="s">
        <v>73</v>
      </c>
      <c r="AY541" s="155" t="s">
        <v>132</v>
      </c>
    </row>
    <row r="542" spans="2:65" s="13" customFormat="1">
      <c r="B542" s="161"/>
      <c r="D542" s="150" t="s">
        <v>144</v>
      </c>
      <c r="E542" s="162" t="s">
        <v>1</v>
      </c>
      <c r="F542" s="163" t="s">
        <v>151</v>
      </c>
      <c r="H542" s="164">
        <v>63.62</v>
      </c>
      <c r="I542" s="165"/>
      <c r="L542" s="161"/>
      <c r="M542" s="166"/>
      <c r="T542" s="167"/>
      <c r="AT542" s="162" t="s">
        <v>144</v>
      </c>
      <c r="AU542" s="162" t="s">
        <v>86</v>
      </c>
      <c r="AV542" s="13" t="s">
        <v>140</v>
      </c>
      <c r="AW542" s="13" t="s">
        <v>30</v>
      </c>
      <c r="AX542" s="13" t="s">
        <v>81</v>
      </c>
      <c r="AY542" s="162" t="s">
        <v>132</v>
      </c>
    </row>
    <row r="543" spans="2:65" s="1" customFormat="1" ht="44.25" customHeight="1">
      <c r="B543" s="136"/>
      <c r="C543" s="137" t="s">
        <v>840</v>
      </c>
      <c r="D543" s="137" t="s">
        <v>135</v>
      </c>
      <c r="E543" s="138" t="s">
        <v>841</v>
      </c>
      <c r="F543" s="139" t="s">
        <v>842</v>
      </c>
      <c r="G543" s="140" t="s">
        <v>166</v>
      </c>
      <c r="H543" s="141">
        <v>574</v>
      </c>
      <c r="I543" s="142"/>
      <c r="J543" s="143">
        <f>ROUND(I543*H543,2)</f>
        <v>0</v>
      </c>
      <c r="K543" s="139" t="s">
        <v>139</v>
      </c>
      <c r="L543" s="32"/>
      <c r="M543" s="144" t="s">
        <v>1</v>
      </c>
      <c r="N543" s="145" t="s">
        <v>38</v>
      </c>
      <c r="P543" s="146">
        <f>O543*H543</f>
        <v>0</v>
      </c>
      <c r="Q543" s="146">
        <v>8.6800000000000002E-3</v>
      </c>
      <c r="R543" s="146">
        <f>Q543*H543</f>
        <v>4.9823200000000005</v>
      </c>
      <c r="S543" s="146">
        <v>0</v>
      </c>
      <c r="T543" s="147">
        <f>S543*H543</f>
        <v>0</v>
      </c>
      <c r="AR543" s="148" t="s">
        <v>140</v>
      </c>
      <c r="AT543" s="148" t="s">
        <v>135</v>
      </c>
      <c r="AU543" s="148" t="s">
        <v>86</v>
      </c>
      <c r="AY543" s="17" t="s">
        <v>132</v>
      </c>
      <c r="BE543" s="149">
        <f>IF(N543="základní",J543,0)</f>
        <v>0</v>
      </c>
      <c r="BF543" s="149">
        <f>IF(N543="snížená",J543,0)</f>
        <v>0</v>
      </c>
      <c r="BG543" s="149">
        <f>IF(N543="zákl. přenesená",J543,0)</f>
        <v>0</v>
      </c>
      <c r="BH543" s="149">
        <f>IF(N543="sníž. přenesená",J543,0)</f>
        <v>0</v>
      </c>
      <c r="BI543" s="149">
        <f>IF(N543="nulová",J543,0)</f>
        <v>0</v>
      </c>
      <c r="BJ543" s="17" t="s">
        <v>81</v>
      </c>
      <c r="BK543" s="149">
        <f>ROUND(I543*H543,2)</f>
        <v>0</v>
      </c>
      <c r="BL543" s="17" t="s">
        <v>140</v>
      </c>
      <c r="BM543" s="148" t="s">
        <v>843</v>
      </c>
    </row>
    <row r="544" spans="2:65" s="1" customFormat="1" ht="48">
      <c r="B544" s="32"/>
      <c r="D544" s="150" t="s">
        <v>142</v>
      </c>
      <c r="F544" s="151" t="s">
        <v>844</v>
      </c>
      <c r="I544" s="152"/>
      <c r="L544" s="32"/>
      <c r="M544" s="153"/>
      <c r="T544" s="56"/>
      <c r="AT544" s="17" t="s">
        <v>142</v>
      </c>
      <c r="AU544" s="17" t="s">
        <v>86</v>
      </c>
    </row>
    <row r="545" spans="2:65" s="12" customFormat="1">
      <c r="B545" s="154"/>
      <c r="D545" s="150" t="s">
        <v>144</v>
      </c>
      <c r="E545" s="155" t="s">
        <v>1</v>
      </c>
      <c r="F545" s="156" t="s">
        <v>845</v>
      </c>
      <c r="H545" s="157">
        <v>255</v>
      </c>
      <c r="I545" s="158"/>
      <c r="L545" s="154"/>
      <c r="M545" s="159"/>
      <c r="T545" s="160"/>
      <c r="AT545" s="155" t="s">
        <v>144</v>
      </c>
      <c r="AU545" s="155" t="s">
        <v>86</v>
      </c>
      <c r="AV545" s="12" t="s">
        <v>86</v>
      </c>
      <c r="AW545" s="12" t="s">
        <v>30</v>
      </c>
      <c r="AX545" s="12" t="s">
        <v>73</v>
      </c>
      <c r="AY545" s="155" t="s">
        <v>132</v>
      </c>
    </row>
    <row r="546" spans="2:65" s="12" customFormat="1">
      <c r="B546" s="154"/>
      <c r="D546" s="150" t="s">
        <v>144</v>
      </c>
      <c r="E546" s="155" t="s">
        <v>1</v>
      </c>
      <c r="F546" s="156" t="s">
        <v>846</v>
      </c>
      <c r="H546" s="157">
        <v>250</v>
      </c>
      <c r="I546" s="158"/>
      <c r="L546" s="154"/>
      <c r="M546" s="159"/>
      <c r="T546" s="160"/>
      <c r="AT546" s="155" t="s">
        <v>144</v>
      </c>
      <c r="AU546" s="155" t="s">
        <v>86</v>
      </c>
      <c r="AV546" s="12" t="s">
        <v>86</v>
      </c>
      <c r="AW546" s="12" t="s">
        <v>30</v>
      </c>
      <c r="AX546" s="12" t="s">
        <v>73</v>
      </c>
      <c r="AY546" s="155" t="s">
        <v>132</v>
      </c>
    </row>
    <row r="547" spans="2:65" s="12" customFormat="1">
      <c r="B547" s="154"/>
      <c r="D547" s="150" t="s">
        <v>144</v>
      </c>
      <c r="E547" s="155" t="s">
        <v>1</v>
      </c>
      <c r="F547" s="156" t="s">
        <v>847</v>
      </c>
      <c r="H547" s="157">
        <v>55</v>
      </c>
      <c r="I547" s="158"/>
      <c r="L547" s="154"/>
      <c r="M547" s="159"/>
      <c r="T547" s="160"/>
      <c r="AT547" s="155" t="s">
        <v>144</v>
      </c>
      <c r="AU547" s="155" t="s">
        <v>86</v>
      </c>
      <c r="AV547" s="12" t="s">
        <v>86</v>
      </c>
      <c r="AW547" s="12" t="s">
        <v>30</v>
      </c>
      <c r="AX547" s="12" t="s">
        <v>73</v>
      </c>
      <c r="AY547" s="155" t="s">
        <v>132</v>
      </c>
    </row>
    <row r="548" spans="2:65" s="12" customFormat="1">
      <c r="B548" s="154"/>
      <c r="D548" s="150" t="s">
        <v>144</v>
      </c>
      <c r="E548" s="155" t="s">
        <v>1</v>
      </c>
      <c r="F548" s="156" t="s">
        <v>848</v>
      </c>
      <c r="H548" s="157">
        <v>14</v>
      </c>
      <c r="I548" s="158"/>
      <c r="L548" s="154"/>
      <c r="M548" s="159"/>
      <c r="T548" s="160"/>
      <c r="AT548" s="155" t="s">
        <v>144</v>
      </c>
      <c r="AU548" s="155" t="s">
        <v>86</v>
      </c>
      <c r="AV548" s="12" t="s">
        <v>86</v>
      </c>
      <c r="AW548" s="12" t="s">
        <v>30</v>
      </c>
      <c r="AX548" s="12" t="s">
        <v>73</v>
      </c>
      <c r="AY548" s="155" t="s">
        <v>132</v>
      </c>
    </row>
    <row r="549" spans="2:65" s="13" customFormat="1">
      <c r="B549" s="161"/>
      <c r="D549" s="150" t="s">
        <v>144</v>
      </c>
      <c r="E549" s="162" t="s">
        <v>244</v>
      </c>
      <c r="F549" s="163" t="s">
        <v>151</v>
      </c>
      <c r="H549" s="164">
        <v>574</v>
      </c>
      <c r="I549" s="165"/>
      <c r="L549" s="161"/>
      <c r="M549" s="166"/>
      <c r="T549" s="167"/>
      <c r="AT549" s="162" t="s">
        <v>144</v>
      </c>
      <c r="AU549" s="162" t="s">
        <v>86</v>
      </c>
      <c r="AV549" s="13" t="s">
        <v>140</v>
      </c>
      <c r="AW549" s="13" t="s">
        <v>30</v>
      </c>
      <c r="AX549" s="13" t="s">
        <v>81</v>
      </c>
      <c r="AY549" s="162" t="s">
        <v>132</v>
      </c>
    </row>
    <row r="550" spans="2:65" s="1" customFormat="1" ht="16.5" customHeight="1">
      <c r="B550" s="136"/>
      <c r="C550" s="187" t="s">
        <v>849</v>
      </c>
      <c r="D550" s="187" t="s">
        <v>850</v>
      </c>
      <c r="E550" s="188" t="s">
        <v>851</v>
      </c>
      <c r="F550" s="189" t="s">
        <v>852</v>
      </c>
      <c r="G550" s="190" t="s">
        <v>166</v>
      </c>
      <c r="H550" s="191">
        <v>602.70000000000005</v>
      </c>
      <c r="I550" s="192"/>
      <c r="J550" s="193">
        <f>ROUND(I550*H550,2)</f>
        <v>0</v>
      </c>
      <c r="K550" s="189" t="s">
        <v>139</v>
      </c>
      <c r="L550" s="194"/>
      <c r="M550" s="195" t="s">
        <v>1</v>
      </c>
      <c r="N550" s="196" t="s">
        <v>38</v>
      </c>
      <c r="P550" s="146">
        <f>O550*H550</f>
        <v>0</v>
      </c>
      <c r="Q550" s="146">
        <v>3.0000000000000001E-3</v>
      </c>
      <c r="R550" s="146">
        <f>Q550*H550</f>
        <v>1.8081000000000003</v>
      </c>
      <c r="S550" s="146">
        <v>0</v>
      </c>
      <c r="T550" s="147">
        <f>S550*H550</f>
        <v>0</v>
      </c>
      <c r="AR550" s="148" t="s">
        <v>182</v>
      </c>
      <c r="AT550" s="148" t="s">
        <v>850</v>
      </c>
      <c r="AU550" s="148" t="s">
        <v>86</v>
      </c>
      <c r="AY550" s="17" t="s">
        <v>132</v>
      </c>
      <c r="BE550" s="149">
        <f>IF(N550="základní",J550,0)</f>
        <v>0</v>
      </c>
      <c r="BF550" s="149">
        <f>IF(N550="snížená",J550,0)</f>
        <v>0</v>
      </c>
      <c r="BG550" s="149">
        <f>IF(N550="zákl. přenesená",J550,0)</f>
        <v>0</v>
      </c>
      <c r="BH550" s="149">
        <f>IF(N550="sníž. přenesená",J550,0)</f>
        <v>0</v>
      </c>
      <c r="BI550" s="149">
        <f>IF(N550="nulová",J550,0)</f>
        <v>0</v>
      </c>
      <c r="BJ550" s="17" t="s">
        <v>81</v>
      </c>
      <c r="BK550" s="149">
        <f>ROUND(I550*H550,2)</f>
        <v>0</v>
      </c>
      <c r="BL550" s="17" t="s">
        <v>140</v>
      </c>
      <c r="BM550" s="148" t="s">
        <v>853</v>
      </c>
    </row>
    <row r="551" spans="2:65" s="1" customFormat="1">
      <c r="B551" s="32"/>
      <c r="D551" s="150" t="s">
        <v>142</v>
      </c>
      <c r="F551" s="151" t="s">
        <v>852</v>
      </c>
      <c r="I551" s="152"/>
      <c r="L551" s="32"/>
      <c r="M551" s="153"/>
      <c r="T551" s="56"/>
      <c r="AT551" s="17" t="s">
        <v>142</v>
      </c>
      <c r="AU551" s="17" t="s">
        <v>86</v>
      </c>
    </row>
    <row r="552" spans="2:65" s="12" customFormat="1">
      <c r="B552" s="154"/>
      <c r="D552" s="150" t="s">
        <v>144</v>
      </c>
      <c r="F552" s="156" t="s">
        <v>854</v>
      </c>
      <c r="H552" s="157">
        <v>602.70000000000005</v>
      </c>
      <c r="I552" s="158"/>
      <c r="L552" s="154"/>
      <c r="M552" s="159"/>
      <c r="T552" s="160"/>
      <c r="AT552" s="155" t="s">
        <v>144</v>
      </c>
      <c r="AU552" s="155" t="s">
        <v>86</v>
      </c>
      <c r="AV552" s="12" t="s">
        <v>86</v>
      </c>
      <c r="AW552" s="12" t="s">
        <v>3</v>
      </c>
      <c r="AX552" s="12" t="s">
        <v>81</v>
      </c>
      <c r="AY552" s="155" t="s">
        <v>132</v>
      </c>
    </row>
    <row r="553" spans="2:65" s="1" customFormat="1" ht="49.2" customHeight="1">
      <c r="B553" s="136"/>
      <c r="C553" s="137" t="s">
        <v>855</v>
      </c>
      <c r="D553" s="137" t="s">
        <v>135</v>
      </c>
      <c r="E553" s="138" t="s">
        <v>856</v>
      </c>
      <c r="F553" s="139" t="s">
        <v>857</v>
      </c>
      <c r="G553" s="140" t="s">
        <v>166</v>
      </c>
      <c r="H553" s="141">
        <v>13.88</v>
      </c>
      <c r="I553" s="142"/>
      <c r="J553" s="143">
        <f>ROUND(I553*H553,2)</f>
        <v>0</v>
      </c>
      <c r="K553" s="139" t="s">
        <v>139</v>
      </c>
      <c r="L553" s="32"/>
      <c r="M553" s="144" t="s">
        <v>1</v>
      </c>
      <c r="N553" s="145" t="s">
        <v>38</v>
      </c>
      <c r="P553" s="146">
        <f>O553*H553</f>
        <v>0</v>
      </c>
      <c r="Q553" s="146">
        <v>1.18E-2</v>
      </c>
      <c r="R553" s="146">
        <f>Q553*H553</f>
        <v>0.16378400000000001</v>
      </c>
      <c r="S553" s="146">
        <v>0</v>
      </c>
      <c r="T553" s="147">
        <f>S553*H553</f>
        <v>0</v>
      </c>
      <c r="AR553" s="148" t="s">
        <v>140</v>
      </c>
      <c r="AT553" s="148" t="s">
        <v>135</v>
      </c>
      <c r="AU553" s="148" t="s">
        <v>86</v>
      </c>
      <c r="AY553" s="17" t="s">
        <v>132</v>
      </c>
      <c r="BE553" s="149">
        <f>IF(N553="základní",J553,0)</f>
        <v>0</v>
      </c>
      <c r="BF553" s="149">
        <f>IF(N553="snížená",J553,0)</f>
        <v>0</v>
      </c>
      <c r="BG553" s="149">
        <f>IF(N553="zákl. přenesená",J553,0)</f>
        <v>0</v>
      </c>
      <c r="BH553" s="149">
        <f>IF(N553="sníž. přenesená",J553,0)</f>
        <v>0</v>
      </c>
      <c r="BI553" s="149">
        <f>IF(N553="nulová",J553,0)</f>
        <v>0</v>
      </c>
      <c r="BJ553" s="17" t="s">
        <v>81</v>
      </c>
      <c r="BK553" s="149">
        <f>ROUND(I553*H553,2)</f>
        <v>0</v>
      </c>
      <c r="BL553" s="17" t="s">
        <v>140</v>
      </c>
      <c r="BM553" s="148" t="s">
        <v>858</v>
      </c>
    </row>
    <row r="554" spans="2:65" s="1" customFormat="1" ht="48">
      <c r="B554" s="32"/>
      <c r="D554" s="150" t="s">
        <v>142</v>
      </c>
      <c r="F554" s="151" t="s">
        <v>859</v>
      </c>
      <c r="I554" s="152"/>
      <c r="L554" s="32"/>
      <c r="M554" s="153"/>
      <c r="T554" s="56"/>
      <c r="AT554" s="17" t="s">
        <v>142</v>
      </c>
      <c r="AU554" s="17" t="s">
        <v>86</v>
      </c>
    </row>
    <row r="555" spans="2:65" s="12" customFormat="1">
      <c r="B555" s="154"/>
      <c r="D555" s="150" t="s">
        <v>144</v>
      </c>
      <c r="E555" s="155" t="s">
        <v>1</v>
      </c>
      <c r="F555" s="156" t="s">
        <v>860</v>
      </c>
      <c r="H555" s="157">
        <v>13.88</v>
      </c>
      <c r="I555" s="158"/>
      <c r="L555" s="154"/>
      <c r="M555" s="159"/>
      <c r="T555" s="160"/>
      <c r="AT555" s="155" t="s">
        <v>144</v>
      </c>
      <c r="AU555" s="155" t="s">
        <v>86</v>
      </c>
      <c r="AV555" s="12" t="s">
        <v>86</v>
      </c>
      <c r="AW555" s="12" t="s">
        <v>30</v>
      </c>
      <c r="AX555" s="12" t="s">
        <v>73</v>
      </c>
      <c r="AY555" s="155" t="s">
        <v>132</v>
      </c>
    </row>
    <row r="556" spans="2:65" s="13" customFormat="1">
      <c r="B556" s="161"/>
      <c r="D556" s="150" t="s">
        <v>144</v>
      </c>
      <c r="E556" s="162" t="s">
        <v>861</v>
      </c>
      <c r="F556" s="163" t="s">
        <v>151</v>
      </c>
      <c r="H556" s="164">
        <v>13.88</v>
      </c>
      <c r="I556" s="165"/>
      <c r="L556" s="161"/>
      <c r="M556" s="166"/>
      <c r="T556" s="167"/>
      <c r="AT556" s="162" t="s">
        <v>144</v>
      </c>
      <c r="AU556" s="162" t="s">
        <v>86</v>
      </c>
      <c r="AV556" s="13" t="s">
        <v>140</v>
      </c>
      <c r="AW556" s="13" t="s">
        <v>30</v>
      </c>
      <c r="AX556" s="13" t="s">
        <v>81</v>
      </c>
      <c r="AY556" s="162" t="s">
        <v>132</v>
      </c>
    </row>
    <row r="557" spans="2:65" s="1" customFormat="1" ht="24.15" customHeight="1">
      <c r="B557" s="136"/>
      <c r="C557" s="187" t="s">
        <v>862</v>
      </c>
      <c r="D557" s="187" t="s">
        <v>850</v>
      </c>
      <c r="E557" s="188" t="s">
        <v>863</v>
      </c>
      <c r="F557" s="189" t="s">
        <v>864</v>
      </c>
      <c r="G557" s="190" t="s">
        <v>166</v>
      </c>
      <c r="H557" s="191">
        <v>13.88</v>
      </c>
      <c r="I557" s="192"/>
      <c r="J557" s="193">
        <f>ROUND(I557*H557,2)</f>
        <v>0</v>
      </c>
      <c r="K557" s="189" t="s">
        <v>139</v>
      </c>
      <c r="L557" s="194"/>
      <c r="M557" s="195" t="s">
        <v>1</v>
      </c>
      <c r="N557" s="196" t="s">
        <v>38</v>
      </c>
      <c r="P557" s="146">
        <f>O557*H557</f>
        <v>0</v>
      </c>
      <c r="Q557" s="146">
        <v>3.1E-2</v>
      </c>
      <c r="R557" s="146">
        <f>Q557*H557</f>
        <v>0.43028</v>
      </c>
      <c r="S557" s="146">
        <v>0</v>
      </c>
      <c r="T557" s="147">
        <f>S557*H557</f>
        <v>0</v>
      </c>
      <c r="AR557" s="148" t="s">
        <v>182</v>
      </c>
      <c r="AT557" s="148" t="s">
        <v>850</v>
      </c>
      <c r="AU557" s="148" t="s">
        <v>86</v>
      </c>
      <c r="AY557" s="17" t="s">
        <v>132</v>
      </c>
      <c r="BE557" s="149">
        <f>IF(N557="základní",J557,0)</f>
        <v>0</v>
      </c>
      <c r="BF557" s="149">
        <f>IF(N557="snížená",J557,0)</f>
        <v>0</v>
      </c>
      <c r="BG557" s="149">
        <f>IF(N557="zákl. přenesená",J557,0)</f>
        <v>0</v>
      </c>
      <c r="BH557" s="149">
        <f>IF(N557="sníž. přenesená",J557,0)</f>
        <v>0</v>
      </c>
      <c r="BI557" s="149">
        <f>IF(N557="nulová",J557,0)</f>
        <v>0</v>
      </c>
      <c r="BJ557" s="17" t="s">
        <v>81</v>
      </c>
      <c r="BK557" s="149">
        <f>ROUND(I557*H557,2)</f>
        <v>0</v>
      </c>
      <c r="BL557" s="17" t="s">
        <v>140</v>
      </c>
      <c r="BM557" s="148" t="s">
        <v>865</v>
      </c>
    </row>
    <row r="558" spans="2:65" s="1" customFormat="1" ht="19.2">
      <c r="B558" s="32"/>
      <c r="D558" s="150" t="s">
        <v>142</v>
      </c>
      <c r="F558" s="151" t="s">
        <v>864</v>
      </c>
      <c r="I558" s="152"/>
      <c r="L558" s="32"/>
      <c r="M558" s="153"/>
      <c r="T558" s="56"/>
      <c r="AT558" s="17" t="s">
        <v>142</v>
      </c>
      <c r="AU558" s="17" t="s">
        <v>86</v>
      </c>
    </row>
    <row r="559" spans="2:65" s="1" customFormat="1" ht="24.15" customHeight="1">
      <c r="B559" s="136"/>
      <c r="C559" s="137" t="s">
        <v>866</v>
      </c>
      <c r="D559" s="137" t="s">
        <v>135</v>
      </c>
      <c r="E559" s="138" t="s">
        <v>867</v>
      </c>
      <c r="F559" s="139" t="s">
        <v>868</v>
      </c>
      <c r="G559" s="140" t="s">
        <v>166</v>
      </c>
      <c r="H559" s="141">
        <v>14</v>
      </c>
      <c r="I559" s="142"/>
      <c r="J559" s="143">
        <f>ROUND(I559*H559,2)</f>
        <v>0</v>
      </c>
      <c r="K559" s="139" t="s">
        <v>139</v>
      </c>
      <c r="L559" s="32"/>
      <c r="M559" s="144" t="s">
        <v>1</v>
      </c>
      <c r="N559" s="145" t="s">
        <v>38</v>
      </c>
      <c r="P559" s="146">
        <f>O559*H559</f>
        <v>0</v>
      </c>
      <c r="Q559" s="146">
        <v>1.3999999999999999E-4</v>
      </c>
      <c r="R559" s="146">
        <f>Q559*H559</f>
        <v>1.9599999999999999E-3</v>
      </c>
      <c r="S559" s="146">
        <v>0</v>
      </c>
      <c r="T559" s="147">
        <f>S559*H559</f>
        <v>0</v>
      </c>
      <c r="AR559" s="148" t="s">
        <v>140</v>
      </c>
      <c r="AT559" s="148" t="s">
        <v>135</v>
      </c>
      <c r="AU559" s="148" t="s">
        <v>86</v>
      </c>
      <c r="AY559" s="17" t="s">
        <v>132</v>
      </c>
      <c r="BE559" s="149">
        <f>IF(N559="základní",J559,0)</f>
        <v>0</v>
      </c>
      <c r="BF559" s="149">
        <f>IF(N559="snížená",J559,0)</f>
        <v>0</v>
      </c>
      <c r="BG559" s="149">
        <f>IF(N559="zákl. přenesená",J559,0)</f>
        <v>0</v>
      </c>
      <c r="BH559" s="149">
        <f>IF(N559="sníž. přenesená",J559,0)</f>
        <v>0</v>
      </c>
      <c r="BI559" s="149">
        <f>IF(N559="nulová",J559,0)</f>
        <v>0</v>
      </c>
      <c r="BJ559" s="17" t="s">
        <v>81</v>
      </c>
      <c r="BK559" s="149">
        <f>ROUND(I559*H559,2)</f>
        <v>0</v>
      </c>
      <c r="BL559" s="17" t="s">
        <v>140</v>
      </c>
      <c r="BM559" s="148" t="s">
        <v>869</v>
      </c>
    </row>
    <row r="560" spans="2:65" s="1" customFormat="1" ht="19.2">
      <c r="B560" s="32"/>
      <c r="D560" s="150" t="s">
        <v>142</v>
      </c>
      <c r="F560" s="151" t="s">
        <v>870</v>
      </c>
      <c r="I560" s="152"/>
      <c r="L560" s="32"/>
      <c r="M560" s="153"/>
      <c r="T560" s="56"/>
      <c r="AT560" s="17" t="s">
        <v>142</v>
      </c>
      <c r="AU560" s="17" t="s">
        <v>86</v>
      </c>
    </row>
    <row r="561" spans="2:65" s="12" customFormat="1">
      <c r="B561" s="154"/>
      <c r="D561" s="150" t="s">
        <v>144</v>
      </c>
      <c r="E561" s="155" t="s">
        <v>1</v>
      </c>
      <c r="F561" s="156" t="s">
        <v>871</v>
      </c>
      <c r="H561" s="157">
        <v>14</v>
      </c>
      <c r="I561" s="158"/>
      <c r="L561" s="154"/>
      <c r="M561" s="159"/>
      <c r="T561" s="160"/>
      <c r="AT561" s="155" t="s">
        <v>144</v>
      </c>
      <c r="AU561" s="155" t="s">
        <v>86</v>
      </c>
      <c r="AV561" s="12" t="s">
        <v>86</v>
      </c>
      <c r="AW561" s="12" t="s">
        <v>30</v>
      </c>
      <c r="AX561" s="12" t="s">
        <v>81</v>
      </c>
      <c r="AY561" s="155" t="s">
        <v>132</v>
      </c>
    </row>
    <row r="562" spans="2:65" s="1" customFormat="1" ht="24.15" customHeight="1">
      <c r="B562" s="136"/>
      <c r="C562" s="137" t="s">
        <v>872</v>
      </c>
      <c r="D562" s="137" t="s">
        <v>135</v>
      </c>
      <c r="E562" s="138" t="s">
        <v>873</v>
      </c>
      <c r="F562" s="139" t="s">
        <v>874</v>
      </c>
      <c r="G562" s="140" t="s">
        <v>166</v>
      </c>
      <c r="H562" s="141">
        <v>14</v>
      </c>
      <c r="I562" s="142"/>
      <c r="J562" s="143">
        <f>ROUND(I562*H562,2)</f>
        <v>0</v>
      </c>
      <c r="K562" s="139" t="s">
        <v>139</v>
      </c>
      <c r="L562" s="32"/>
      <c r="M562" s="144" t="s">
        <v>1</v>
      </c>
      <c r="N562" s="145" t="s">
        <v>38</v>
      </c>
      <c r="P562" s="146">
        <f>O562*H562</f>
        <v>0</v>
      </c>
      <c r="Q562" s="146">
        <v>3.3600000000000001E-3</v>
      </c>
      <c r="R562" s="146">
        <f>Q562*H562</f>
        <v>4.7039999999999998E-2</v>
      </c>
      <c r="S562" s="146">
        <v>0</v>
      </c>
      <c r="T562" s="147">
        <f>S562*H562</f>
        <v>0</v>
      </c>
      <c r="AR562" s="148" t="s">
        <v>140</v>
      </c>
      <c r="AT562" s="148" t="s">
        <v>135</v>
      </c>
      <c r="AU562" s="148" t="s">
        <v>86</v>
      </c>
      <c r="AY562" s="17" t="s">
        <v>132</v>
      </c>
      <c r="BE562" s="149">
        <f>IF(N562="základní",J562,0)</f>
        <v>0</v>
      </c>
      <c r="BF562" s="149">
        <f>IF(N562="snížená",J562,0)</f>
        <v>0</v>
      </c>
      <c r="BG562" s="149">
        <f>IF(N562="zákl. přenesená",J562,0)</f>
        <v>0</v>
      </c>
      <c r="BH562" s="149">
        <f>IF(N562="sníž. přenesená",J562,0)</f>
        <v>0</v>
      </c>
      <c r="BI562" s="149">
        <f>IF(N562="nulová",J562,0)</f>
        <v>0</v>
      </c>
      <c r="BJ562" s="17" t="s">
        <v>81</v>
      </c>
      <c r="BK562" s="149">
        <f>ROUND(I562*H562,2)</f>
        <v>0</v>
      </c>
      <c r="BL562" s="17" t="s">
        <v>140</v>
      </c>
      <c r="BM562" s="148" t="s">
        <v>875</v>
      </c>
    </row>
    <row r="563" spans="2:65" s="1" customFormat="1" ht="19.2">
      <c r="B563" s="32"/>
      <c r="D563" s="150" t="s">
        <v>142</v>
      </c>
      <c r="F563" s="151" t="s">
        <v>876</v>
      </c>
      <c r="I563" s="152"/>
      <c r="L563" s="32"/>
      <c r="M563" s="153"/>
      <c r="T563" s="56"/>
      <c r="AT563" s="17" t="s">
        <v>142</v>
      </c>
      <c r="AU563" s="17" t="s">
        <v>86</v>
      </c>
    </row>
    <row r="564" spans="2:65" s="14" customFormat="1">
      <c r="B564" s="173"/>
      <c r="D564" s="150" t="s">
        <v>144</v>
      </c>
      <c r="E564" s="174" t="s">
        <v>1</v>
      </c>
      <c r="F564" s="175" t="s">
        <v>877</v>
      </c>
      <c r="H564" s="174" t="s">
        <v>1</v>
      </c>
      <c r="I564" s="176"/>
      <c r="L564" s="173"/>
      <c r="M564" s="177"/>
      <c r="T564" s="178"/>
      <c r="AT564" s="174" t="s">
        <v>144</v>
      </c>
      <c r="AU564" s="174" t="s">
        <v>86</v>
      </c>
      <c r="AV564" s="14" t="s">
        <v>81</v>
      </c>
      <c r="AW564" s="14" t="s">
        <v>30</v>
      </c>
      <c r="AX564" s="14" t="s">
        <v>73</v>
      </c>
      <c r="AY564" s="174" t="s">
        <v>132</v>
      </c>
    </row>
    <row r="565" spans="2:65" s="12" customFormat="1">
      <c r="B565" s="154"/>
      <c r="D565" s="150" t="s">
        <v>144</v>
      </c>
      <c r="E565" s="155" t="s">
        <v>292</v>
      </c>
      <c r="F565" s="156" t="s">
        <v>878</v>
      </c>
      <c r="H565" s="157">
        <v>14</v>
      </c>
      <c r="I565" s="158"/>
      <c r="L565" s="154"/>
      <c r="M565" s="159"/>
      <c r="T565" s="160"/>
      <c r="AT565" s="155" t="s">
        <v>144</v>
      </c>
      <c r="AU565" s="155" t="s">
        <v>86</v>
      </c>
      <c r="AV565" s="12" t="s">
        <v>86</v>
      </c>
      <c r="AW565" s="12" t="s">
        <v>30</v>
      </c>
      <c r="AX565" s="12" t="s">
        <v>81</v>
      </c>
      <c r="AY565" s="155" t="s">
        <v>132</v>
      </c>
    </row>
    <row r="566" spans="2:65" s="1" customFormat="1" ht="24.15" customHeight="1">
      <c r="B566" s="136"/>
      <c r="C566" s="137" t="s">
        <v>879</v>
      </c>
      <c r="D566" s="137" t="s">
        <v>135</v>
      </c>
      <c r="E566" s="138" t="s">
        <v>880</v>
      </c>
      <c r="F566" s="139" t="s">
        <v>881</v>
      </c>
      <c r="G566" s="140" t="s">
        <v>166</v>
      </c>
      <c r="H566" s="141">
        <v>14</v>
      </c>
      <c r="I566" s="142"/>
      <c r="J566" s="143">
        <f>ROUND(I566*H566,2)</f>
        <v>0</v>
      </c>
      <c r="K566" s="139" t="s">
        <v>139</v>
      </c>
      <c r="L566" s="32"/>
      <c r="M566" s="144" t="s">
        <v>1</v>
      </c>
      <c r="N566" s="145" t="s">
        <v>38</v>
      </c>
      <c r="P566" s="146">
        <f>O566*H566</f>
        <v>0</v>
      </c>
      <c r="Q566" s="146">
        <v>1.3999999999999999E-4</v>
      </c>
      <c r="R566" s="146">
        <f>Q566*H566</f>
        <v>1.9599999999999999E-3</v>
      </c>
      <c r="S566" s="146">
        <v>0</v>
      </c>
      <c r="T566" s="147">
        <f>S566*H566</f>
        <v>0</v>
      </c>
      <c r="AR566" s="148" t="s">
        <v>140</v>
      </c>
      <c r="AT566" s="148" t="s">
        <v>135</v>
      </c>
      <c r="AU566" s="148" t="s">
        <v>86</v>
      </c>
      <c r="AY566" s="17" t="s">
        <v>132</v>
      </c>
      <c r="BE566" s="149">
        <f>IF(N566="základní",J566,0)</f>
        <v>0</v>
      </c>
      <c r="BF566" s="149">
        <f>IF(N566="snížená",J566,0)</f>
        <v>0</v>
      </c>
      <c r="BG566" s="149">
        <f>IF(N566="zákl. přenesená",J566,0)</f>
        <v>0</v>
      </c>
      <c r="BH566" s="149">
        <f>IF(N566="sníž. přenesená",J566,0)</f>
        <v>0</v>
      </c>
      <c r="BI566" s="149">
        <f>IF(N566="nulová",J566,0)</f>
        <v>0</v>
      </c>
      <c r="BJ566" s="17" t="s">
        <v>81</v>
      </c>
      <c r="BK566" s="149">
        <f>ROUND(I566*H566,2)</f>
        <v>0</v>
      </c>
      <c r="BL566" s="17" t="s">
        <v>140</v>
      </c>
      <c r="BM566" s="148" t="s">
        <v>882</v>
      </c>
    </row>
    <row r="567" spans="2:65" s="1" customFormat="1" ht="19.2">
      <c r="B567" s="32"/>
      <c r="D567" s="150" t="s">
        <v>142</v>
      </c>
      <c r="F567" s="151" t="s">
        <v>883</v>
      </c>
      <c r="I567" s="152"/>
      <c r="L567" s="32"/>
      <c r="M567" s="153"/>
      <c r="T567" s="56"/>
      <c r="AT567" s="17" t="s">
        <v>142</v>
      </c>
      <c r="AU567" s="17" t="s">
        <v>86</v>
      </c>
    </row>
    <row r="568" spans="2:65" s="12" customFormat="1">
      <c r="B568" s="154"/>
      <c r="D568" s="150" t="s">
        <v>144</v>
      </c>
      <c r="E568" s="155" t="s">
        <v>1</v>
      </c>
      <c r="F568" s="156" t="s">
        <v>848</v>
      </c>
      <c r="H568" s="157">
        <v>14</v>
      </c>
      <c r="I568" s="158"/>
      <c r="L568" s="154"/>
      <c r="M568" s="159"/>
      <c r="T568" s="160"/>
      <c r="AT568" s="155" t="s">
        <v>144</v>
      </c>
      <c r="AU568" s="155" t="s">
        <v>86</v>
      </c>
      <c r="AV568" s="12" t="s">
        <v>86</v>
      </c>
      <c r="AW568" s="12" t="s">
        <v>30</v>
      </c>
      <c r="AX568" s="12" t="s">
        <v>81</v>
      </c>
      <c r="AY568" s="155" t="s">
        <v>132</v>
      </c>
    </row>
    <row r="569" spans="2:65" s="1" customFormat="1" ht="24.15" customHeight="1">
      <c r="B569" s="136"/>
      <c r="C569" s="137" t="s">
        <v>884</v>
      </c>
      <c r="D569" s="137" t="s">
        <v>135</v>
      </c>
      <c r="E569" s="138" t="s">
        <v>885</v>
      </c>
      <c r="F569" s="139" t="s">
        <v>886</v>
      </c>
      <c r="G569" s="140" t="s">
        <v>166</v>
      </c>
      <c r="H569" s="141">
        <v>14</v>
      </c>
      <c r="I569" s="142"/>
      <c r="J569" s="143">
        <f>ROUND(I569*H569,2)</f>
        <v>0</v>
      </c>
      <c r="K569" s="139" t="s">
        <v>139</v>
      </c>
      <c r="L569" s="32"/>
      <c r="M569" s="144" t="s">
        <v>1</v>
      </c>
      <c r="N569" s="145" t="s">
        <v>38</v>
      </c>
      <c r="P569" s="146">
        <f>O569*H569</f>
        <v>0</v>
      </c>
      <c r="Q569" s="146">
        <v>3.3600000000000001E-3</v>
      </c>
      <c r="R569" s="146">
        <f>Q569*H569</f>
        <v>4.7039999999999998E-2</v>
      </c>
      <c r="S569" s="146">
        <v>0</v>
      </c>
      <c r="T569" s="147">
        <f>S569*H569</f>
        <v>0</v>
      </c>
      <c r="AR569" s="148" t="s">
        <v>140</v>
      </c>
      <c r="AT569" s="148" t="s">
        <v>135</v>
      </c>
      <c r="AU569" s="148" t="s">
        <v>86</v>
      </c>
      <c r="AY569" s="17" t="s">
        <v>132</v>
      </c>
      <c r="BE569" s="149">
        <f>IF(N569="základní",J569,0)</f>
        <v>0</v>
      </c>
      <c r="BF569" s="149">
        <f>IF(N569="snížená",J569,0)</f>
        <v>0</v>
      </c>
      <c r="BG569" s="149">
        <f>IF(N569="zákl. přenesená",J569,0)</f>
        <v>0</v>
      </c>
      <c r="BH569" s="149">
        <f>IF(N569="sníž. přenesená",J569,0)</f>
        <v>0</v>
      </c>
      <c r="BI569" s="149">
        <f>IF(N569="nulová",J569,0)</f>
        <v>0</v>
      </c>
      <c r="BJ569" s="17" t="s">
        <v>81</v>
      </c>
      <c r="BK569" s="149">
        <f>ROUND(I569*H569,2)</f>
        <v>0</v>
      </c>
      <c r="BL569" s="17" t="s">
        <v>140</v>
      </c>
      <c r="BM569" s="148" t="s">
        <v>887</v>
      </c>
    </row>
    <row r="570" spans="2:65" s="1" customFormat="1" ht="19.2">
      <c r="B570" s="32"/>
      <c r="D570" s="150" t="s">
        <v>142</v>
      </c>
      <c r="F570" s="151" t="s">
        <v>888</v>
      </c>
      <c r="I570" s="152"/>
      <c r="L570" s="32"/>
      <c r="M570" s="153"/>
      <c r="T570" s="56"/>
      <c r="AT570" s="17" t="s">
        <v>142</v>
      </c>
      <c r="AU570" s="17" t="s">
        <v>86</v>
      </c>
    </row>
    <row r="571" spans="2:65" s="12" customFormat="1">
      <c r="B571" s="154"/>
      <c r="D571" s="150" t="s">
        <v>144</v>
      </c>
      <c r="E571" s="155" t="s">
        <v>1</v>
      </c>
      <c r="F571" s="156" t="s">
        <v>889</v>
      </c>
      <c r="H571" s="157">
        <v>14</v>
      </c>
      <c r="I571" s="158"/>
      <c r="L571" s="154"/>
      <c r="M571" s="159"/>
      <c r="T571" s="160"/>
      <c r="AT571" s="155" t="s">
        <v>144</v>
      </c>
      <c r="AU571" s="155" t="s">
        <v>86</v>
      </c>
      <c r="AV571" s="12" t="s">
        <v>86</v>
      </c>
      <c r="AW571" s="12" t="s">
        <v>30</v>
      </c>
      <c r="AX571" s="12" t="s">
        <v>81</v>
      </c>
      <c r="AY571" s="155" t="s">
        <v>132</v>
      </c>
    </row>
    <row r="572" spans="2:65" s="1" customFormat="1" ht="24.15" customHeight="1">
      <c r="B572" s="136"/>
      <c r="C572" s="137" t="s">
        <v>890</v>
      </c>
      <c r="D572" s="137" t="s">
        <v>135</v>
      </c>
      <c r="E572" s="138" t="s">
        <v>891</v>
      </c>
      <c r="F572" s="139" t="s">
        <v>892</v>
      </c>
      <c r="G572" s="140" t="s">
        <v>166</v>
      </c>
      <c r="H572" s="141">
        <v>481</v>
      </c>
      <c r="I572" s="142"/>
      <c r="J572" s="143">
        <f>ROUND(I572*H572,2)</f>
        <v>0</v>
      </c>
      <c r="K572" s="139" t="s">
        <v>139</v>
      </c>
      <c r="L572" s="32"/>
      <c r="M572" s="144" t="s">
        <v>1</v>
      </c>
      <c r="N572" s="145" t="s">
        <v>38</v>
      </c>
      <c r="P572" s="146">
        <f>O572*H572</f>
        <v>0</v>
      </c>
      <c r="Q572" s="146">
        <v>1.3999999999999999E-4</v>
      </c>
      <c r="R572" s="146">
        <f>Q572*H572</f>
        <v>6.7339999999999997E-2</v>
      </c>
      <c r="S572" s="146">
        <v>0</v>
      </c>
      <c r="T572" s="147">
        <f>S572*H572</f>
        <v>0</v>
      </c>
      <c r="AR572" s="148" t="s">
        <v>140</v>
      </c>
      <c r="AT572" s="148" t="s">
        <v>135</v>
      </c>
      <c r="AU572" s="148" t="s">
        <v>86</v>
      </c>
      <c r="AY572" s="17" t="s">
        <v>132</v>
      </c>
      <c r="BE572" s="149">
        <f>IF(N572="základní",J572,0)</f>
        <v>0</v>
      </c>
      <c r="BF572" s="149">
        <f>IF(N572="snížená",J572,0)</f>
        <v>0</v>
      </c>
      <c r="BG572" s="149">
        <f>IF(N572="zákl. přenesená",J572,0)</f>
        <v>0</v>
      </c>
      <c r="BH572" s="149">
        <f>IF(N572="sníž. přenesená",J572,0)</f>
        <v>0</v>
      </c>
      <c r="BI572" s="149">
        <f>IF(N572="nulová",J572,0)</f>
        <v>0</v>
      </c>
      <c r="BJ572" s="17" t="s">
        <v>81</v>
      </c>
      <c r="BK572" s="149">
        <f>ROUND(I572*H572,2)</f>
        <v>0</v>
      </c>
      <c r="BL572" s="17" t="s">
        <v>140</v>
      </c>
      <c r="BM572" s="148" t="s">
        <v>893</v>
      </c>
    </row>
    <row r="573" spans="2:65" s="1" customFormat="1" ht="19.2">
      <c r="B573" s="32"/>
      <c r="D573" s="150" t="s">
        <v>142</v>
      </c>
      <c r="F573" s="151" t="s">
        <v>894</v>
      </c>
      <c r="I573" s="152"/>
      <c r="L573" s="32"/>
      <c r="M573" s="153"/>
      <c r="T573" s="56"/>
      <c r="AT573" s="17" t="s">
        <v>142</v>
      </c>
      <c r="AU573" s="17" t="s">
        <v>86</v>
      </c>
    </row>
    <row r="574" spans="2:65" s="12" customFormat="1">
      <c r="B574" s="154"/>
      <c r="D574" s="150" t="s">
        <v>144</v>
      </c>
      <c r="E574" s="155" t="s">
        <v>1</v>
      </c>
      <c r="F574" s="156" t="s">
        <v>895</v>
      </c>
      <c r="H574" s="157">
        <v>481</v>
      </c>
      <c r="I574" s="158"/>
      <c r="L574" s="154"/>
      <c r="M574" s="159"/>
      <c r="T574" s="160"/>
      <c r="AT574" s="155" t="s">
        <v>144</v>
      </c>
      <c r="AU574" s="155" t="s">
        <v>86</v>
      </c>
      <c r="AV574" s="12" t="s">
        <v>86</v>
      </c>
      <c r="AW574" s="12" t="s">
        <v>30</v>
      </c>
      <c r="AX574" s="12" t="s">
        <v>81</v>
      </c>
      <c r="AY574" s="155" t="s">
        <v>132</v>
      </c>
    </row>
    <row r="575" spans="2:65" s="1" customFormat="1" ht="24.15" customHeight="1">
      <c r="B575" s="136"/>
      <c r="C575" s="137" t="s">
        <v>896</v>
      </c>
      <c r="D575" s="137" t="s">
        <v>135</v>
      </c>
      <c r="E575" s="138" t="s">
        <v>897</v>
      </c>
      <c r="F575" s="139" t="s">
        <v>898</v>
      </c>
      <c r="G575" s="140" t="s">
        <v>166</v>
      </c>
      <c r="H575" s="141">
        <v>481</v>
      </c>
      <c r="I575" s="142"/>
      <c r="J575" s="143">
        <f>ROUND(I575*H575,2)</f>
        <v>0</v>
      </c>
      <c r="K575" s="139" t="s">
        <v>139</v>
      </c>
      <c r="L575" s="32"/>
      <c r="M575" s="144" t="s">
        <v>1</v>
      </c>
      <c r="N575" s="145" t="s">
        <v>38</v>
      </c>
      <c r="P575" s="146">
        <f>O575*H575</f>
        <v>0</v>
      </c>
      <c r="Q575" s="146">
        <v>3.3E-3</v>
      </c>
      <c r="R575" s="146">
        <f>Q575*H575</f>
        <v>1.5872999999999999</v>
      </c>
      <c r="S575" s="146">
        <v>0</v>
      </c>
      <c r="T575" s="147">
        <f>S575*H575</f>
        <v>0</v>
      </c>
      <c r="AR575" s="148" t="s">
        <v>140</v>
      </c>
      <c r="AT575" s="148" t="s">
        <v>135</v>
      </c>
      <c r="AU575" s="148" t="s">
        <v>86</v>
      </c>
      <c r="AY575" s="17" t="s">
        <v>132</v>
      </c>
      <c r="BE575" s="149">
        <f>IF(N575="základní",J575,0)</f>
        <v>0</v>
      </c>
      <c r="BF575" s="149">
        <f>IF(N575="snížená",J575,0)</f>
        <v>0</v>
      </c>
      <c r="BG575" s="149">
        <f>IF(N575="zákl. přenesená",J575,0)</f>
        <v>0</v>
      </c>
      <c r="BH575" s="149">
        <f>IF(N575="sníž. přenesená",J575,0)</f>
        <v>0</v>
      </c>
      <c r="BI575" s="149">
        <f>IF(N575="nulová",J575,0)</f>
        <v>0</v>
      </c>
      <c r="BJ575" s="17" t="s">
        <v>81</v>
      </c>
      <c r="BK575" s="149">
        <f>ROUND(I575*H575,2)</f>
        <v>0</v>
      </c>
      <c r="BL575" s="17" t="s">
        <v>140</v>
      </c>
      <c r="BM575" s="148" t="s">
        <v>899</v>
      </c>
    </row>
    <row r="576" spans="2:65" s="1" customFormat="1" ht="19.2">
      <c r="B576" s="32"/>
      <c r="D576" s="150" t="s">
        <v>142</v>
      </c>
      <c r="F576" s="151" t="s">
        <v>900</v>
      </c>
      <c r="I576" s="152"/>
      <c r="L576" s="32"/>
      <c r="M576" s="153"/>
      <c r="T576" s="56"/>
      <c r="AT576" s="17" t="s">
        <v>142</v>
      </c>
      <c r="AU576" s="17" t="s">
        <v>86</v>
      </c>
    </row>
    <row r="577" spans="2:65" s="14" customFormat="1">
      <c r="B577" s="173"/>
      <c r="D577" s="150" t="s">
        <v>144</v>
      </c>
      <c r="E577" s="174" t="s">
        <v>1</v>
      </c>
      <c r="F577" s="175" t="s">
        <v>901</v>
      </c>
      <c r="H577" s="174" t="s">
        <v>1</v>
      </c>
      <c r="I577" s="176"/>
      <c r="L577" s="173"/>
      <c r="M577" s="177"/>
      <c r="T577" s="178"/>
      <c r="AT577" s="174" t="s">
        <v>144</v>
      </c>
      <c r="AU577" s="174" t="s">
        <v>86</v>
      </c>
      <c r="AV577" s="14" t="s">
        <v>81</v>
      </c>
      <c r="AW577" s="14" t="s">
        <v>30</v>
      </c>
      <c r="AX577" s="14" t="s">
        <v>73</v>
      </c>
      <c r="AY577" s="174" t="s">
        <v>132</v>
      </c>
    </row>
    <row r="578" spans="2:65" s="12" customFormat="1">
      <c r="B578" s="154"/>
      <c r="D578" s="150" t="s">
        <v>144</v>
      </c>
      <c r="E578" s="155" t="s">
        <v>1</v>
      </c>
      <c r="F578" s="156" t="s">
        <v>902</v>
      </c>
      <c r="H578" s="157">
        <v>197</v>
      </c>
      <c r="I578" s="158"/>
      <c r="L578" s="154"/>
      <c r="M578" s="159"/>
      <c r="T578" s="160"/>
      <c r="AT578" s="155" t="s">
        <v>144</v>
      </c>
      <c r="AU578" s="155" t="s">
        <v>86</v>
      </c>
      <c r="AV578" s="12" t="s">
        <v>86</v>
      </c>
      <c r="AW578" s="12" t="s">
        <v>30</v>
      </c>
      <c r="AX578" s="12" t="s">
        <v>73</v>
      </c>
      <c r="AY578" s="155" t="s">
        <v>132</v>
      </c>
    </row>
    <row r="579" spans="2:65" s="12" customFormat="1">
      <c r="B579" s="154"/>
      <c r="D579" s="150" t="s">
        <v>144</v>
      </c>
      <c r="E579" s="155" t="s">
        <v>1</v>
      </c>
      <c r="F579" s="156" t="s">
        <v>903</v>
      </c>
      <c r="H579" s="157">
        <v>284</v>
      </c>
      <c r="I579" s="158"/>
      <c r="L579" s="154"/>
      <c r="M579" s="159"/>
      <c r="T579" s="160"/>
      <c r="AT579" s="155" t="s">
        <v>144</v>
      </c>
      <c r="AU579" s="155" t="s">
        <v>86</v>
      </c>
      <c r="AV579" s="12" t="s">
        <v>86</v>
      </c>
      <c r="AW579" s="12" t="s">
        <v>30</v>
      </c>
      <c r="AX579" s="12" t="s">
        <v>73</v>
      </c>
      <c r="AY579" s="155" t="s">
        <v>132</v>
      </c>
    </row>
    <row r="580" spans="2:65" s="13" customFormat="1">
      <c r="B580" s="161"/>
      <c r="D580" s="150" t="s">
        <v>144</v>
      </c>
      <c r="E580" s="162" t="s">
        <v>290</v>
      </c>
      <c r="F580" s="163" t="s">
        <v>151</v>
      </c>
      <c r="H580" s="164">
        <v>481</v>
      </c>
      <c r="I580" s="165"/>
      <c r="L580" s="161"/>
      <c r="M580" s="166"/>
      <c r="T580" s="167"/>
      <c r="AT580" s="162" t="s">
        <v>144</v>
      </c>
      <c r="AU580" s="162" t="s">
        <v>86</v>
      </c>
      <c r="AV580" s="13" t="s">
        <v>140</v>
      </c>
      <c r="AW580" s="13" t="s">
        <v>30</v>
      </c>
      <c r="AX580" s="13" t="s">
        <v>81</v>
      </c>
      <c r="AY580" s="162" t="s">
        <v>132</v>
      </c>
    </row>
    <row r="581" spans="2:65" s="1" customFormat="1" ht="24.15" customHeight="1">
      <c r="B581" s="136"/>
      <c r="C581" s="137" t="s">
        <v>904</v>
      </c>
      <c r="D581" s="137" t="s">
        <v>135</v>
      </c>
      <c r="E581" s="138" t="s">
        <v>905</v>
      </c>
      <c r="F581" s="139" t="s">
        <v>906</v>
      </c>
      <c r="G581" s="140" t="s">
        <v>166</v>
      </c>
      <c r="H581" s="141">
        <v>25.3</v>
      </c>
      <c r="I581" s="142"/>
      <c r="J581" s="143">
        <f>ROUND(I581*H581,2)</f>
        <v>0</v>
      </c>
      <c r="K581" s="139" t="s">
        <v>139</v>
      </c>
      <c r="L581" s="32"/>
      <c r="M581" s="144" t="s">
        <v>1</v>
      </c>
      <c r="N581" s="145" t="s">
        <v>38</v>
      </c>
      <c r="P581" s="146">
        <f>O581*H581</f>
        <v>0</v>
      </c>
      <c r="Q581" s="146">
        <v>1.8000000000000001E-4</v>
      </c>
      <c r="R581" s="146">
        <f>Q581*H581</f>
        <v>4.5540000000000008E-3</v>
      </c>
      <c r="S581" s="146">
        <v>0</v>
      </c>
      <c r="T581" s="147">
        <f>S581*H581</f>
        <v>0</v>
      </c>
      <c r="AR581" s="148" t="s">
        <v>140</v>
      </c>
      <c r="AT581" s="148" t="s">
        <v>135</v>
      </c>
      <c r="AU581" s="148" t="s">
        <v>86</v>
      </c>
      <c r="AY581" s="17" t="s">
        <v>132</v>
      </c>
      <c r="BE581" s="149">
        <f>IF(N581="základní",J581,0)</f>
        <v>0</v>
      </c>
      <c r="BF581" s="149">
        <f>IF(N581="snížená",J581,0)</f>
        <v>0</v>
      </c>
      <c r="BG581" s="149">
        <f>IF(N581="zákl. přenesená",J581,0)</f>
        <v>0</v>
      </c>
      <c r="BH581" s="149">
        <f>IF(N581="sníž. přenesená",J581,0)</f>
        <v>0</v>
      </c>
      <c r="BI581" s="149">
        <f>IF(N581="nulová",J581,0)</f>
        <v>0</v>
      </c>
      <c r="BJ581" s="17" t="s">
        <v>81</v>
      </c>
      <c r="BK581" s="149">
        <f>ROUND(I581*H581,2)</f>
        <v>0</v>
      </c>
      <c r="BL581" s="17" t="s">
        <v>140</v>
      </c>
      <c r="BM581" s="148" t="s">
        <v>907</v>
      </c>
    </row>
    <row r="582" spans="2:65" s="1" customFormat="1" ht="19.2">
      <c r="B582" s="32"/>
      <c r="D582" s="150" t="s">
        <v>142</v>
      </c>
      <c r="F582" s="151" t="s">
        <v>908</v>
      </c>
      <c r="I582" s="152"/>
      <c r="L582" s="32"/>
      <c r="M582" s="153"/>
      <c r="T582" s="56"/>
      <c r="AT582" s="17" t="s">
        <v>142</v>
      </c>
      <c r="AU582" s="17" t="s">
        <v>86</v>
      </c>
    </row>
    <row r="583" spans="2:65" s="12" customFormat="1">
      <c r="B583" s="154"/>
      <c r="D583" s="150" t="s">
        <v>144</v>
      </c>
      <c r="E583" s="155" t="s">
        <v>1</v>
      </c>
      <c r="F583" s="156" t="s">
        <v>294</v>
      </c>
      <c r="H583" s="157">
        <v>25.3</v>
      </c>
      <c r="I583" s="158"/>
      <c r="L583" s="154"/>
      <c r="M583" s="159"/>
      <c r="T583" s="160"/>
      <c r="AT583" s="155" t="s">
        <v>144</v>
      </c>
      <c r="AU583" s="155" t="s">
        <v>86</v>
      </c>
      <c r="AV583" s="12" t="s">
        <v>86</v>
      </c>
      <c r="AW583" s="12" t="s">
        <v>30</v>
      </c>
      <c r="AX583" s="12" t="s">
        <v>81</v>
      </c>
      <c r="AY583" s="155" t="s">
        <v>132</v>
      </c>
    </row>
    <row r="584" spans="2:65" s="1" customFormat="1" ht="24.15" customHeight="1">
      <c r="B584" s="136"/>
      <c r="C584" s="137" t="s">
        <v>909</v>
      </c>
      <c r="D584" s="137" t="s">
        <v>135</v>
      </c>
      <c r="E584" s="138" t="s">
        <v>910</v>
      </c>
      <c r="F584" s="139" t="s">
        <v>911</v>
      </c>
      <c r="G584" s="140" t="s">
        <v>166</v>
      </c>
      <c r="H584" s="141">
        <v>25.3</v>
      </c>
      <c r="I584" s="142"/>
      <c r="J584" s="143">
        <f>ROUND(I584*H584,2)</f>
        <v>0</v>
      </c>
      <c r="K584" s="139" t="s">
        <v>139</v>
      </c>
      <c r="L584" s="32"/>
      <c r="M584" s="144" t="s">
        <v>1</v>
      </c>
      <c r="N584" s="145" t="s">
        <v>38</v>
      </c>
      <c r="P584" s="146">
        <f>O584*H584</f>
        <v>0</v>
      </c>
      <c r="Q584" s="146">
        <v>5.7000000000000002E-3</v>
      </c>
      <c r="R584" s="146">
        <f>Q584*H584</f>
        <v>0.14421</v>
      </c>
      <c r="S584" s="146">
        <v>0</v>
      </c>
      <c r="T584" s="147">
        <f>S584*H584</f>
        <v>0</v>
      </c>
      <c r="AR584" s="148" t="s">
        <v>140</v>
      </c>
      <c r="AT584" s="148" t="s">
        <v>135</v>
      </c>
      <c r="AU584" s="148" t="s">
        <v>86</v>
      </c>
      <c r="AY584" s="17" t="s">
        <v>132</v>
      </c>
      <c r="BE584" s="149">
        <f>IF(N584="základní",J584,0)</f>
        <v>0</v>
      </c>
      <c r="BF584" s="149">
        <f>IF(N584="snížená",J584,0)</f>
        <v>0</v>
      </c>
      <c r="BG584" s="149">
        <f>IF(N584="zákl. přenesená",J584,0)</f>
        <v>0</v>
      </c>
      <c r="BH584" s="149">
        <f>IF(N584="sníž. přenesená",J584,0)</f>
        <v>0</v>
      </c>
      <c r="BI584" s="149">
        <f>IF(N584="nulová",J584,0)</f>
        <v>0</v>
      </c>
      <c r="BJ584" s="17" t="s">
        <v>81</v>
      </c>
      <c r="BK584" s="149">
        <f>ROUND(I584*H584,2)</f>
        <v>0</v>
      </c>
      <c r="BL584" s="17" t="s">
        <v>140</v>
      </c>
      <c r="BM584" s="148" t="s">
        <v>912</v>
      </c>
    </row>
    <row r="585" spans="2:65" s="1" customFormat="1" ht="19.2">
      <c r="B585" s="32"/>
      <c r="D585" s="150" t="s">
        <v>142</v>
      </c>
      <c r="F585" s="151" t="s">
        <v>913</v>
      </c>
      <c r="I585" s="152"/>
      <c r="L585" s="32"/>
      <c r="M585" s="153"/>
      <c r="T585" s="56"/>
      <c r="AT585" s="17" t="s">
        <v>142</v>
      </c>
      <c r="AU585" s="17" t="s">
        <v>86</v>
      </c>
    </row>
    <row r="586" spans="2:65" s="12" customFormat="1">
      <c r="B586" s="154"/>
      <c r="D586" s="150" t="s">
        <v>144</v>
      </c>
      <c r="E586" s="155" t="s">
        <v>1</v>
      </c>
      <c r="F586" s="156" t="s">
        <v>914</v>
      </c>
      <c r="H586" s="157">
        <v>25.3</v>
      </c>
      <c r="I586" s="158"/>
      <c r="L586" s="154"/>
      <c r="M586" s="159"/>
      <c r="T586" s="160"/>
      <c r="AT586" s="155" t="s">
        <v>144</v>
      </c>
      <c r="AU586" s="155" t="s">
        <v>86</v>
      </c>
      <c r="AV586" s="12" t="s">
        <v>86</v>
      </c>
      <c r="AW586" s="12" t="s">
        <v>30</v>
      </c>
      <c r="AX586" s="12" t="s">
        <v>73</v>
      </c>
      <c r="AY586" s="155" t="s">
        <v>132</v>
      </c>
    </row>
    <row r="587" spans="2:65" s="13" customFormat="1">
      <c r="B587" s="161"/>
      <c r="D587" s="150" t="s">
        <v>144</v>
      </c>
      <c r="E587" s="162" t="s">
        <v>294</v>
      </c>
      <c r="F587" s="163" t="s">
        <v>151</v>
      </c>
      <c r="H587" s="164">
        <v>25.3</v>
      </c>
      <c r="I587" s="165"/>
      <c r="L587" s="161"/>
      <c r="M587" s="166"/>
      <c r="T587" s="167"/>
      <c r="AT587" s="162" t="s">
        <v>144</v>
      </c>
      <c r="AU587" s="162" t="s">
        <v>86</v>
      </c>
      <c r="AV587" s="13" t="s">
        <v>140</v>
      </c>
      <c r="AW587" s="13" t="s">
        <v>30</v>
      </c>
      <c r="AX587" s="13" t="s">
        <v>81</v>
      </c>
      <c r="AY587" s="162" t="s">
        <v>132</v>
      </c>
    </row>
    <row r="588" spans="2:65" s="1" customFormat="1" ht="24.15" customHeight="1">
      <c r="B588" s="136"/>
      <c r="C588" s="137" t="s">
        <v>224</v>
      </c>
      <c r="D588" s="137" t="s">
        <v>135</v>
      </c>
      <c r="E588" s="138" t="s">
        <v>915</v>
      </c>
      <c r="F588" s="139" t="s">
        <v>916</v>
      </c>
      <c r="G588" s="140" t="s">
        <v>166</v>
      </c>
      <c r="H588" s="141">
        <v>26.44</v>
      </c>
      <c r="I588" s="142"/>
      <c r="J588" s="143">
        <f>ROUND(I588*H588,2)</f>
        <v>0</v>
      </c>
      <c r="K588" s="139" t="s">
        <v>1</v>
      </c>
      <c r="L588" s="32"/>
      <c r="M588" s="144" t="s">
        <v>1</v>
      </c>
      <c r="N588" s="145" t="s">
        <v>38</v>
      </c>
      <c r="P588" s="146">
        <f>O588*H588</f>
        <v>0</v>
      </c>
      <c r="Q588" s="146">
        <v>3.3E-3</v>
      </c>
      <c r="R588" s="146">
        <f>Q588*H588</f>
        <v>8.725200000000001E-2</v>
      </c>
      <c r="S588" s="146">
        <v>0</v>
      </c>
      <c r="T588" s="147">
        <f>S588*H588</f>
        <v>0</v>
      </c>
      <c r="AR588" s="148" t="s">
        <v>140</v>
      </c>
      <c r="AT588" s="148" t="s">
        <v>135</v>
      </c>
      <c r="AU588" s="148" t="s">
        <v>86</v>
      </c>
      <c r="AY588" s="17" t="s">
        <v>132</v>
      </c>
      <c r="BE588" s="149">
        <f>IF(N588="základní",J588,0)</f>
        <v>0</v>
      </c>
      <c r="BF588" s="149">
        <f>IF(N588="snížená",J588,0)</f>
        <v>0</v>
      </c>
      <c r="BG588" s="149">
        <f>IF(N588="zákl. přenesená",J588,0)</f>
        <v>0</v>
      </c>
      <c r="BH588" s="149">
        <f>IF(N588="sníž. přenesená",J588,0)</f>
        <v>0</v>
      </c>
      <c r="BI588" s="149">
        <f>IF(N588="nulová",J588,0)</f>
        <v>0</v>
      </c>
      <c r="BJ588" s="17" t="s">
        <v>81</v>
      </c>
      <c r="BK588" s="149">
        <f>ROUND(I588*H588,2)</f>
        <v>0</v>
      </c>
      <c r="BL588" s="17" t="s">
        <v>140</v>
      </c>
      <c r="BM588" s="148" t="s">
        <v>917</v>
      </c>
    </row>
    <row r="589" spans="2:65" s="1" customFormat="1" ht="28.8">
      <c r="B589" s="32"/>
      <c r="D589" s="150" t="s">
        <v>142</v>
      </c>
      <c r="F589" s="151" t="s">
        <v>918</v>
      </c>
      <c r="I589" s="152"/>
      <c r="L589" s="32"/>
      <c r="M589" s="153"/>
      <c r="T589" s="56"/>
      <c r="AT589" s="17" t="s">
        <v>142</v>
      </c>
      <c r="AU589" s="17" t="s">
        <v>86</v>
      </c>
    </row>
    <row r="590" spans="2:65" s="12" customFormat="1">
      <c r="B590" s="154"/>
      <c r="D590" s="150" t="s">
        <v>144</v>
      </c>
      <c r="E590" s="155" t="s">
        <v>1</v>
      </c>
      <c r="F590" s="156" t="s">
        <v>919</v>
      </c>
      <c r="H590" s="157">
        <v>26.44</v>
      </c>
      <c r="I590" s="158"/>
      <c r="L590" s="154"/>
      <c r="M590" s="159"/>
      <c r="T590" s="160"/>
      <c r="AT590" s="155" t="s">
        <v>144</v>
      </c>
      <c r="AU590" s="155" t="s">
        <v>86</v>
      </c>
      <c r="AV590" s="12" t="s">
        <v>86</v>
      </c>
      <c r="AW590" s="12" t="s">
        <v>30</v>
      </c>
      <c r="AX590" s="12" t="s">
        <v>73</v>
      </c>
      <c r="AY590" s="155" t="s">
        <v>132</v>
      </c>
    </row>
    <row r="591" spans="2:65" s="13" customFormat="1">
      <c r="B591" s="161"/>
      <c r="D591" s="150" t="s">
        <v>144</v>
      </c>
      <c r="E591" s="162" t="s">
        <v>1</v>
      </c>
      <c r="F591" s="163" t="s">
        <v>151</v>
      </c>
      <c r="H591" s="164">
        <v>26.44</v>
      </c>
      <c r="I591" s="165"/>
      <c r="L591" s="161"/>
      <c r="M591" s="166"/>
      <c r="T591" s="167"/>
      <c r="AT591" s="162" t="s">
        <v>144</v>
      </c>
      <c r="AU591" s="162" t="s">
        <v>86</v>
      </c>
      <c r="AV591" s="13" t="s">
        <v>140</v>
      </c>
      <c r="AW591" s="13" t="s">
        <v>30</v>
      </c>
      <c r="AX591" s="13" t="s">
        <v>81</v>
      </c>
      <c r="AY591" s="162" t="s">
        <v>132</v>
      </c>
    </row>
    <row r="592" spans="2:65" s="1" customFormat="1" ht="24.15" customHeight="1">
      <c r="B592" s="136"/>
      <c r="C592" s="137" t="s">
        <v>920</v>
      </c>
      <c r="D592" s="137" t="s">
        <v>135</v>
      </c>
      <c r="E592" s="138" t="s">
        <v>921</v>
      </c>
      <c r="F592" s="139" t="s">
        <v>922</v>
      </c>
      <c r="G592" s="140" t="s">
        <v>166</v>
      </c>
      <c r="H592" s="141">
        <v>574</v>
      </c>
      <c r="I592" s="142"/>
      <c r="J592" s="143">
        <f>ROUND(I592*H592,2)</f>
        <v>0</v>
      </c>
      <c r="K592" s="139" t="s">
        <v>1</v>
      </c>
      <c r="L592" s="32"/>
      <c r="M592" s="144" t="s">
        <v>1</v>
      </c>
      <c r="N592" s="145" t="s">
        <v>38</v>
      </c>
      <c r="P592" s="146">
        <f>O592*H592</f>
        <v>0</v>
      </c>
      <c r="Q592" s="146">
        <v>0</v>
      </c>
      <c r="R592" s="146">
        <f>Q592*H592</f>
        <v>0</v>
      </c>
      <c r="S592" s="146">
        <v>0</v>
      </c>
      <c r="T592" s="147">
        <f>S592*H592</f>
        <v>0</v>
      </c>
      <c r="AR592" s="148" t="s">
        <v>140</v>
      </c>
      <c r="AT592" s="148" t="s">
        <v>135</v>
      </c>
      <c r="AU592" s="148" t="s">
        <v>86</v>
      </c>
      <c r="AY592" s="17" t="s">
        <v>132</v>
      </c>
      <c r="BE592" s="149">
        <f>IF(N592="základní",J592,0)</f>
        <v>0</v>
      </c>
      <c r="BF592" s="149">
        <f>IF(N592="snížená",J592,0)</f>
        <v>0</v>
      </c>
      <c r="BG592" s="149">
        <f>IF(N592="zákl. přenesená",J592,0)</f>
        <v>0</v>
      </c>
      <c r="BH592" s="149">
        <f>IF(N592="sníž. přenesená",J592,0)</f>
        <v>0</v>
      </c>
      <c r="BI592" s="149">
        <f>IF(N592="nulová",J592,0)</f>
        <v>0</v>
      </c>
      <c r="BJ592" s="17" t="s">
        <v>81</v>
      </c>
      <c r="BK592" s="149">
        <f>ROUND(I592*H592,2)</f>
        <v>0</v>
      </c>
      <c r="BL592" s="17" t="s">
        <v>140</v>
      </c>
      <c r="BM592" s="148" t="s">
        <v>923</v>
      </c>
    </row>
    <row r="593" spans="2:65" s="1" customFormat="1">
      <c r="B593" s="32"/>
      <c r="D593" s="150" t="s">
        <v>142</v>
      </c>
      <c r="F593" s="151" t="s">
        <v>922</v>
      </c>
      <c r="I593" s="152"/>
      <c r="L593" s="32"/>
      <c r="M593" s="153"/>
      <c r="T593" s="56"/>
      <c r="AT593" s="17" t="s">
        <v>142</v>
      </c>
      <c r="AU593" s="17" t="s">
        <v>86</v>
      </c>
    </row>
    <row r="594" spans="2:65" s="1" customFormat="1" ht="28.8">
      <c r="B594" s="32"/>
      <c r="D594" s="150" t="s">
        <v>444</v>
      </c>
      <c r="F594" s="179" t="s">
        <v>924</v>
      </c>
      <c r="I594" s="152"/>
      <c r="L594" s="32"/>
      <c r="M594" s="153"/>
      <c r="T594" s="56"/>
      <c r="AT594" s="17" t="s">
        <v>444</v>
      </c>
      <c r="AU594" s="17" t="s">
        <v>86</v>
      </c>
    </row>
    <row r="595" spans="2:65" s="12" customFormat="1">
      <c r="B595" s="154"/>
      <c r="D595" s="150" t="s">
        <v>144</v>
      </c>
      <c r="E595" s="155" t="s">
        <v>1</v>
      </c>
      <c r="F595" s="156" t="s">
        <v>244</v>
      </c>
      <c r="H595" s="157">
        <v>574</v>
      </c>
      <c r="I595" s="158"/>
      <c r="L595" s="154"/>
      <c r="M595" s="159"/>
      <c r="T595" s="160"/>
      <c r="AT595" s="155" t="s">
        <v>144</v>
      </c>
      <c r="AU595" s="155" t="s">
        <v>86</v>
      </c>
      <c r="AV595" s="12" t="s">
        <v>86</v>
      </c>
      <c r="AW595" s="12" t="s">
        <v>30</v>
      </c>
      <c r="AX595" s="12" t="s">
        <v>81</v>
      </c>
      <c r="AY595" s="155" t="s">
        <v>132</v>
      </c>
    </row>
    <row r="596" spans="2:65" s="1" customFormat="1" ht="33" customHeight="1">
      <c r="B596" s="136"/>
      <c r="C596" s="137" t="s">
        <v>925</v>
      </c>
      <c r="D596" s="137" t="s">
        <v>135</v>
      </c>
      <c r="E596" s="138" t="s">
        <v>926</v>
      </c>
      <c r="F596" s="139" t="s">
        <v>927</v>
      </c>
      <c r="G596" s="140" t="s">
        <v>138</v>
      </c>
      <c r="H596" s="141">
        <v>56.197000000000003</v>
      </c>
      <c r="I596" s="142"/>
      <c r="J596" s="143">
        <f>ROUND(I596*H596,2)</f>
        <v>0</v>
      </c>
      <c r="K596" s="139" t="s">
        <v>139</v>
      </c>
      <c r="L596" s="32"/>
      <c r="M596" s="144" t="s">
        <v>1</v>
      </c>
      <c r="N596" s="145" t="s">
        <v>38</v>
      </c>
      <c r="P596" s="146">
        <f>O596*H596</f>
        <v>0</v>
      </c>
      <c r="Q596" s="146">
        <v>2.3010199999999998</v>
      </c>
      <c r="R596" s="146">
        <f>Q596*H596</f>
        <v>129.31042094</v>
      </c>
      <c r="S596" s="146">
        <v>0</v>
      </c>
      <c r="T596" s="147">
        <f>S596*H596</f>
        <v>0</v>
      </c>
      <c r="AR596" s="148" t="s">
        <v>140</v>
      </c>
      <c r="AT596" s="148" t="s">
        <v>135</v>
      </c>
      <c r="AU596" s="148" t="s">
        <v>86</v>
      </c>
      <c r="AY596" s="17" t="s">
        <v>132</v>
      </c>
      <c r="BE596" s="149">
        <f>IF(N596="základní",J596,0)</f>
        <v>0</v>
      </c>
      <c r="BF596" s="149">
        <f>IF(N596="snížená",J596,0)</f>
        <v>0</v>
      </c>
      <c r="BG596" s="149">
        <f>IF(N596="zákl. přenesená",J596,0)</f>
        <v>0</v>
      </c>
      <c r="BH596" s="149">
        <f>IF(N596="sníž. přenesená",J596,0)</f>
        <v>0</v>
      </c>
      <c r="BI596" s="149">
        <f>IF(N596="nulová",J596,0)</f>
        <v>0</v>
      </c>
      <c r="BJ596" s="17" t="s">
        <v>81</v>
      </c>
      <c r="BK596" s="149">
        <f>ROUND(I596*H596,2)</f>
        <v>0</v>
      </c>
      <c r="BL596" s="17" t="s">
        <v>140</v>
      </c>
      <c r="BM596" s="148" t="s">
        <v>928</v>
      </c>
    </row>
    <row r="597" spans="2:65" s="1" customFormat="1" ht="19.2">
      <c r="B597" s="32"/>
      <c r="D597" s="150" t="s">
        <v>142</v>
      </c>
      <c r="F597" s="151" t="s">
        <v>929</v>
      </c>
      <c r="I597" s="152"/>
      <c r="L597" s="32"/>
      <c r="M597" s="153"/>
      <c r="T597" s="56"/>
      <c r="AT597" s="17" t="s">
        <v>142</v>
      </c>
      <c r="AU597" s="17" t="s">
        <v>86</v>
      </c>
    </row>
    <row r="598" spans="2:65" s="12" customFormat="1">
      <c r="B598" s="154"/>
      <c r="D598" s="150" t="s">
        <v>144</v>
      </c>
      <c r="E598" s="155" t="s">
        <v>1</v>
      </c>
      <c r="F598" s="156" t="s">
        <v>930</v>
      </c>
      <c r="H598" s="157">
        <v>29.157</v>
      </c>
      <c r="I598" s="158"/>
      <c r="L598" s="154"/>
      <c r="M598" s="159"/>
      <c r="T598" s="160"/>
      <c r="AT598" s="155" t="s">
        <v>144</v>
      </c>
      <c r="AU598" s="155" t="s">
        <v>86</v>
      </c>
      <c r="AV598" s="12" t="s">
        <v>86</v>
      </c>
      <c r="AW598" s="12" t="s">
        <v>30</v>
      </c>
      <c r="AX598" s="12" t="s">
        <v>73</v>
      </c>
      <c r="AY598" s="155" t="s">
        <v>132</v>
      </c>
    </row>
    <row r="599" spans="2:65" s="12" customFormat="1">
      <c r="B599" s="154"/>
      <c r="D599" s="150" t="s">
        <v>144</v>
      </c>
      <c r="E599" s="155" t="s">
        <v>1</v>
      </c>
      <c r="F599" s="156" t="s">
        <v>931</v>
      </c>
      <c r="H599" s="157">
        <v>27.04</v>
      </c>
      <c r="I599" s="158"/>
      <c r="L599" s="154"/>
      <c r="M599" s="159"/>
      <c r="T599" s="160"/>
      <c r="AT599" s="155" t="s">
        <v>144</v>
      </c>
      <c r="AU599" s="155" t="s">
        <v>86</v>
      </c>
      <c r="AV599" s="12" t="s">
        <v>86</v>
      </c>
      <c r="AW599" s="12" t="s">
        <v>30</v>
      </c>
      <c r="AX599" s="12" t="s">
        <v>73</v>
      </c>
      <c r="AY599" s="155" t="s">
        <v>132</v>
      </c>
    </row>
    <row r="600" spans="2:65" s="13" customFormat="1">
      <c r="B600" s="161"/>
      <c r="D600" s="150" t="s">
        <v>144</v>
      </c>
      <c r="E600" s="162" t="s">
        <v>238</v>
      </c>
      <c r="F600" s="163" t="s">
        <v>151</v>
      </c>
      <c r="H600" s="164">
        <v>56.197000000000003</v>
      </c>
      <c r="I600" s="165"/>
      <c r="L600" s="161"/>
      <c r="M600" s="166"/>
      <c r="T600" s="167"/>
      <c r="AT600" s="162" t="s">
        <v>144</v>
      </c>
      <c r="AU600" s="162" t="s">
        <v>86</v>
      </c>
      <c r="AV600" s="13" t="s">
        <v>140</v>
      </c>
      <c r="AW600" s="13" t="s">
        <v>30</v>
      </c>
      <c r="AX600" s="13" t="s">
        <v>81</v>
      </c>
      <c r="AY600" s="162" t="s">
        <v>132</v>
      </c>
    </row>
    <row r="601" spans="2:65" s="1" customFormat="1" ht="24.15" customHeight="1">
      <c r="B601" s="136"/>
      <c r="C601" s="137" t="s">
        <v>932</v>
      </c>
      <c r="D601" s="137" t="s">
        <v>135</v>
      </c>
      <c r="E601" s="138" t="s">
        <v>933</v>
      </c>
      <c r="F601" s="139" t="s">
        <v>934</v>
      </c>
      <c r="G601" s="140" t="s">
        <v>138</v>
      </c>
      <c r="H601" s="141">
        <v>56.197000000000003</v>
      </c>
      <c r="I601" s="142"/>
      <c r="J601" s="143">
        <f>ROUND(I601*H601,2)</f>
        <v>0</v>
      </c>
      <c r="K601" s="139" t="s">
        <v>139</v>
      </c>
      <c r="L601" s="32"/>
      <c r="M601" s="144" t="s">
        <v>1</v>
      </c>
      <c r="N601" s="145" t="s">
        <v>38</v>
      </c>
      <c r="P601" s="146">
        <f>O601*H601</f>
        <v>0</v>
      </c>
      <c r="Q601" s="146">
        <v>0</v>
      </c>
      <c r="R601" s="146">
        <f>Q601*H601</f>
        <v>0</v>
      </c>
      <c r="S601" s="146">
        <v>0</v>
      </c>
      <c r="T601" s="147">
        <f>S601*H601</f>
        <v>0</v>
      </c>
      <c r="AR601" s="148" t="s">
        <v>140</v>
      </c>
      <c r="AT601" s="148" t="s">
        <v>135</v>
      </c>
      <c r="AU601" s="148" t="s">
        <v>86</v>
      </c>
      <c r="AY601" s="17" t="s">
        <v>132</v>
      </c>
      <c r="BE601" s="149">
        <f>IF(N601="základní",J601,0)</f>
        <v>0</v>
      </c>
      <c r="BF601" s="149">
        <f>IF(N601="snížená",J601,0)</f>
        <v>0</v>
      </c>
      <c r="BG601" s="149">
        <f>IF(N601="zákl. přenesená",J601,0)</f>
        <v>0</v>
      </c>
      <c r="BH601" s="149">
        <f>IF(N601="sníž. přenesená",J601,0)</f>
        <v>0</v>
      </c>
      <c r="BI601" s="149">
        <f>IF(N601="nulová",J601,0)</f>
        <v>0</v>
      </c>
      <c r="BJ601" s="17" t="s">
        <v>81</v>
      </c>
      <c r="BK601" s="149">
        <f>ROUND(I601*H601,2)</f>
        <v>0</v>
      </c>
      <c r="BL601" s="17" t="s">
        <v>140</v>
      </c>
      <c r="BM601" s="148" t="s">
        <v>935</v>
      </c>
    </row>
    <row r="602" spans="2:65" s="1" customFormat="1" ht="19.2">
      <c r="B602" s="32"/>
      <c r="D602" s="150" t="s">
        <v>142</v>
      </c>
      <c r="F602" s="151" t="s">
        <v>936</v>
      </c>
      <c r="I602" s="152"/>
      <c r="L602" s="32"/>
      <c r="M602" s="153"/>
      <c r="T602" s="56"/>
      <c r="AT602" s="17" t="s">
        <v>142</v>
      </c>
      <c r="AU602" s="17" t="s">
        <v>86</v>
      </c>
    </row>
    <row r="603" spans="2:65" s="12" customFormat="1">
      <c r="B603" s="154"/>
      <c r="D603" s="150" t="s">
        <v>144</v>
      </c>
      <c r="E603" s="155" t="s">
        <v>1</v>
      </c>
      <c r="F603" s="156" t="s">
        <v>238</v>
      </c>
      <c r="H603" s="157">
        <v>56.197000000000003</v>
      </c>
      <c r="I603" s="158"/>
      <c r="L603" s="154"/>
      <c r="M603" s="159"/>
      <c r="T603" s="160"/>
      <c r="AT603" s="155" t="s">
        <v>144</v>
      </c>
      <c r="AU603" s="155" t="s">
        <v>86</v>
      </c>
      <c r="AV603" s="12" t="s">
        <v>86</v>
      </c>
      <c r="AW603" s="12" t="s">
        <v>30</v>
      </c>
      <c r="AX603" s="12" t="s">
        <v>81</v>
      </c>
      <c r="AY603" s="155" t="s">
        <v>132</v>
      </c>
    </row>
    <row r="604" spans="2:65" s="1" customFormat="1" ht="16.5" customHeight="1">
      <c r="B604" s="136"/>
      <c r="C604" s="137" t="s">
        <v>937</v>
      </c>
      <c r="D604" s="137" t="s">
        <v>135</v>
      </c>
      <c r="E604" s="138" t="s">
        <v>938</v>
      </c>
      <c r="F604" s="139" t="s">
        <v>939</v>
      </c>
      <c r="G604" s="140" t="s">
        <v>179</v>
      </c>
      <c r="H604" s="141">
        <v>2.9860000000000002</v>
      </c>
      <c r="I604" s="142"/>
      <c r="J604" s="143">
        <f>ROUND(I604*H604,2)</f>
        <v>0</v>
      </c>
      <c r="K604" s="139" t="s">
        <v>139</v>
      </c>
      <c r="L604" s="32"/>
      <c r="M604" s="144" t="s">
        <v>1</v>
      </c>
      <c r="N604" s="145" t="s">
        <v>38</v>
      </c>
      <c r="P604" s="146">
        <f>O604*H604</f>
        <v>0</v>
      </c>
      <c r="Q604" s="146">
        <v>1.0416099999999999</v>
      </c>
      <c r="R604" s="146">
        <f>Q604*H604</f>
        <v>3.1102474600000001</v>
      </c>
      <c r="S604" s="146">
        <v>0</v>
      </c>
      <c r="T604" s="147">
        <f>S604*H604</f>
        <v>0</v>
      </c>
      <c r="AR604" s="148" t="s">
        <v>140</v>
      </c>
      <c r="AT604" s="148" t="s">
        <v>135</v>
      </c>
      <c r="AU604" s="148" t="s">
        <v>86</v>
      </c>
      <c r="AY604" s="17" t="s">
        <v>132</v>
      </c>
      <c r="BE604" s="149">
        <f>IF(N604="základní",J604,0)</f>
        <v>0</v>
      </c>
      <c r="BF604" s="149">
        <f>IF(N604="snížená",J604,0)</f>
        <v>0</v>
      </c>
      <c r="BG604" s="149">
        <f>IF(N604="zákl. přenesená",J604,0)</f>
        <v>0</v>
      </c>
      <c r="BH604" s="149">
        <f>IF(N604="sníž. přenesená",J604,0)</f>
        <v>0</v>
      </c>
      <c r="BI604" s="149">
        <f>IF(N604="nulová",J604,0)</f>
        <v>0</v>
      </c>
      <c r="BJ604" s="17" t="s">
        <v>81</v>
      </c>
      <c r="BK604" s="149">
        <f>ROUND(I604*H604,2)</f>
        <v>0</v>
      </c>
      <c r="BL604" s="17" t="s">
        <v>140</v>
      </c>
      <c r="BM604" s="148" t="s">
        <v>940</v>
      </c>
    </row>
    <row r="605" spans="2:65" s="1" customFormat="1">
      <c r="B605" s="32"/>
      <c r="D605" s="150" t="s">
        <v>142</v>
      </c>
      <c r="F605" s="151" t="s">
        <v>941</v>
      </c>
      <c r="I605" s="152"/>
      <c r="L605" s="32"/>
      <c r="M605" s="153"/>
      <c r="T605" s="56"/>
      <c r="AT605" s="17" t="s">
        <v>142</v>
      </c>
      <c r="AU605" s="17" t="s">
        <v>86</v>
      </c>
    </row>
    <row r="606" spans="2:65" s="12" customFormat="1">
      <c r="B606" s="154"/>
      <c r="D606" s="150" t="s">
        <v>144</v>
      </c>
      <c r="E606" s="155" t="s">
        <v>1</v>
      </c>
      <c r="F606" s="156" t="s">
        <v>942</v>
      </c>
      <c r="H606" s="157">
        <v>2.9860000000000002</v>
      </c>
      <c r="I606" s="158"/>
      <c r="L606" s="154"/>
      <c r="M606" s="159"/>
      <c r="T606" s="160"/>
      <c r="AT606" s="155" t="s">
        <v>144</v>
      </c>
      <c r="AU606" s="155" t="s">
        <v>86</v>
      </c>
      <c r="AV606" s="12" t="s">
        <v>86</v>
      </c>
      <c r="AW606" s="12" t="s">
        <v>30</v>
      </c>
      <c r="AX606" s="12" t="s">
        <v>73</v>
      </c>
      <c r="AY606" s="155" t="s">
        <v>132</v>
      </c>
    </row>
    <row r="607" spans="2:65" s="13" customFormat="1">
      <c r="B607" s="161"/>
      <c r="D607" s="150" t="s">
        <v>144</v>
      </c>
      <c r="E607" s="162" t="s">
        <v>1</v>
      </c>
      <c r="F607" s="163" t="s">
        <v>151</v>
      </c>
      <c r="H607" s="164">
        <v>2.9860000000000002</v>
      </c>
      <c r="I607" s="165"/>
      <c r="L607" s="161"/>
      <c r="M607" s="166"/>
      <c r="T607" s="167"/>
      <c r="AT607" s="162" t="s">
        <v>144</v>
      </c>
      <c r="AU607" s="162" t="s">
        <v>86</v>
      </c>
      <c r="AV607" s="13" t="s">
        <v>140</v>
      </c>
      <c r="AW607" s="13" t="s">
        <v>30</v>
      </c>
      <c r="AX607" s="13" t="s">
        <v>81</v>
      </c>
      <c r="AY607" s="162" t="s">
        <v>132</v>
      </c>
    </row>
    <row r="608" spans="2:65" s="1" customFormat="1" ht="24.15" customHeight="1">
      <c r="B608" s="136"/>
      <c r="C608" s="137" t="s">
        <v>943</v>
      </c>
      <c r="D608" s="137" t="s">
        <v>135</v>
      </c>
      <c r="E608" s="138" t="s">
        <v>944</v>
      </c>
      <c r="F608" s="139" t="s">
        <v>945</v>
      </c>
      <c r="G608" s="140" t="s">
        <v>138</v>
      </c>
      <c r="H608" s="141">
        <v>34.04</v>
      </c>
      <c r="I608" s="142"/>
      <c r="J608" s="143">
        <f>ROUND(I608*H608,2)</f>
        <v>0</v>
      </c>
      <c r="K608" s="139" t="s">
        <v>139</v>
      </c>
      <c r="L608" s="32"/>
      <c r="M608" s="144" t="s">
        <v>1</v>
      </c>
      <c r="N608" s="145" t="s">
        <v>38</v>
      </c>
      <c r="P608" s="146">
        <f>O608*H608</f>
        <v>0</v>
      </c>
      <c r="Q608" s="146">
        <v>1.8540000000000001</v>
      </c>
      <c r="R608" s="146">
        <f>Q608*H608</f>
        <v>63.11016</v>
      </c>
      <c r="S608" s="146">
        <v>0</v>
      </c>
      <c r="T608" s="147">
        <f>S608*H608</f>
        <v>0</v>
      </c>
      <c r="AR608" s="148" t="s">
        <v>140</v>
      </c>
      <c r="AT608" s="148" t="s">
        <v>135</v>
      </c>
      <c r="AU608" s="148" t="s">
        <v>86</v>
      </c>
      <c r="AY608" s="17" t="s">
        <v>132</v>
      </c>
      <c r="BE608" s="149">
        <f>IF(N608="základní",J608,0)</f>
        <v>0</v>
      </c>
      <c r="BF608" s="149">
        <f>IF(N608="snížená",J608,0)</f>
        <v>0</v>
      </c>
      <c r="BG608" s="149">
        <f>IF(N608="zákl. přenesená",J608,0)</f>
        <v>0</v>
      </c>
      <c r="BH608" s="149">
        <f>IF(N608="sníž. přenesená",J608,0)</f>
        <v>0</v>
      </c>
      <c r="BI608" s="149">
        <f>IF(N608="nulová",J608,0)</f>
        <v>0</v>
      </c>
      <c r="BJ608" s="17" t="s">
        <v>81</v>
      </c>
      <c r="BK608" s="149">
        <f>ROUND(I608*H608,2)</f>
        <v>0</v>
      </c>
      <c r="BL608" s="17" t="s">
        <v>140</v>
      </c>
      <c r="BM608" s="148" t="s">
        <v>946</v>
      </c>
    </row>
    <row r="609" spans="2:65" s="1" customFormat="1" ht="19.2">
      <c r="B609" s="32"/>
      <c r="D609" s="150" t="s">
        <v>142</v>
      </c>
      <c r="F609" s="151" t="s">
        <v>947</v>
      </c>
      <c r="I609" s="152"/>
      <c r="L609" s="32"/>
      <c r="M609" s="153"/>
      <c r="T609" s="56"/>
      <c r="AT609" s="17" t="s">
        <v>142</v>
      </c>
      <c r="AU609" s="17" t="s">
        <v>86</v>
      </c>
    </row>
    <row r="610" spans="2:65" s="14" customFormat="1">
      <c r="B610" s="173"/>
      <c r="D610" s="150" t="s">
        <v>144</v>
      </c>
      <c r="E610" s="174" t="s">
        <v>1</v>
      </c>
      <c r="F610" s="175" t="s">
        <v>948</v>
      </c>
      <c r="H610" s="174" t="s">
        <v>1</v>
      </c>
      <c r="I610" s="176"/>
      <c r="L610" s="173"/>
      <c r="M610" s="177"/>
      <c r="T610" s="178"/>
      <c r="AT610" s="174" t="s">
        <v>144</v>
      </c>
      <c r="AU610" s="174" t="s">
        <v>86</v>
      </c>
      <c r="AV610" s="14" t="s">
        <v>81</v>
      </c>
      <c r="AW610" s="14" t="s">
        <v>30</v>
      </c>
      <c r="AX610" s="14" t="s">
        <v>73</v>
      </c>
      <c r="AY610" s="174" t="s">
        <v>132</v>
      </c>
    </row>
    <row r="611" spans="2:65" s="12" customFormat="1">
      <c r="B611" s="154"/>
      <c r="D611" s="150" t="s">
        <v>144</v>
      </c>
      <c r="E611" s="155" t="s">
        <v>1</v>
      </c>
      <c r="F611" s="156" t="s">
        <v>949</v>
      </c>
      <c r="H611" s="157">
        <v>34.04</v>
      </c>
      <c r="I611" s="158"/>
      <c r="L611" s="154"/>
      <c r="M611" s="159"/>
      <c r="T611" s="160"/>
      <c r="AT611" s="155" t="s">
        <v>144</v>
      </c>
      <c r="AU611" s="155" t="s">
        <v>86</v>
      </c>
      <c r="AV611" s="12" t="s">
        <v>86</v>
      </c>
      <c r="AW611" s="12" t="s">
        <v>30</v>
      </c>
      <c r="AX611" s="12" t="s">
        <v>81</v>
      </c>
      <c r="AY611" s="155" t="s">
        <v>132</v>
      </c>
    </row>
    <row r="612" spans="2:65" s="1" customFormat="1" ht="33" customHeight="1">
      <c r="B612" s="136"/>
      <c r="C612" s="137" t="s">
        <v>950</v>
      </c>
      <c r="D612" s="137" t="s">
        <v>135</v>
      </c>
      <c r="E612" s="138" t="s">
        <v>951</v>
      </c>
      <c r="F612" s="139" t="s">
        <v>952</v>
      </c>
      <c r="G612" s="140" t="s">
        <v>390</v>
      </c>
      <c r="H612" s="141">
        <v>595</v>
      </c>
      <c r="I612" s="142"/>
      <c r="J612" s="143">
        <f>ROUND(I612*H612,2)</f>
        <v>0</v>
      </c>
      <c r="K612" s="139" t="s">
        <v>139</v>
      </c>
      <c r="L612" s="32"/>
      <c r="M612" s="144" t="s">
        <v>1</v>
      </c>
      <c r="N612" s="145" t="s">
        <v>38</v>
      </c>
      <c r="P612" s="146">
        <f>O612*H612</f>
        <v>0</v>
      </c>
      <c r="Q612" s="146">
        <v>2.0000000000000002E-5</v>
      </c>
      <c r="R612" s="146">
        <f>Q612*H612</f>
        <v>1.1900000000000001E-2</v>
      </c>
      <c r="S612" s="146">
        <v>0</v>
      </c>
      <c r="T612" s="147">
        <f>S612*H612</f>
        <v>0</v>
      </c>
      <c r="AR612" s="148" t="s">
        <v>140</v>
      </c>
      <c r="AT612" s="148" t="s">
        <v>135</v>
      </c>
      <c r="AU612" s="148" t="s">
        <v>86</v>
      </c>
      <c r="AY612" s="17" t="s">
        <v>132</v>
      </c>
      <c r="BE612" s="149">
        <f>IF(N612="základní",J612,0)</f>
        <v>0</v>
      </c>
      <c r="BF612" s="149">
        <f>IF(N612="snížená",J612,0)</f>
        <v>0</v>
      </c>
      <c r="BG612" s="149">
        <f>IF(N612="zákl. přenesená",J612,0)</f>
        <v>0</v>
      </c>
      <c r="BH612" s="149">
        <f>IF(N612="sníž. přenesená",J612,0)</f>
        <v>0</v>
      </c>
      <c r="BI612" s="149">
        <f>IF(N612="nulová",J612,0)</f>
        <v>0</v>
      </c>
      <c r="BJ612" s="17" t="s">
        <v>81</v>
      </c>
      <c r="BK612" s="149">
        <f>ROUND(I612*H612,2)</f>
        <v>0</v>
      </c>
      <c r="BL612" s="17" t="s">
        <v>140</v>
      </c>
      <c r="BM612" s="148" t="s">
        <v>953</v>
      </c>
    </row>
    <row r="613" spans="2:65" s="1" customFormat="1" ht="28.8">
      <c r="B613" s="32"/>
      <c r="D613" s="150" t="s">
        <v>142</v>
      </c>
      <c r="F613" s="151" t="s">
        <v>954</v>
      </c>
      <c r="I613" s="152"/>
      <c r="L613" s="32"/>
      <c r="M613" s="153"/>
      <c r="T613" s="56"/>
      <c r="AT613" s="17" t="s">
        <v>142</v>
      </c>
      <c r="AU613" s="17" t="s">
        <v>86</v>
      </c>
    </row>
    <row r="614" spans="2:65" s="12" customFormat="1">
      <c r="B614" s="154"/>
      <c r="D614" s="150" t="s">
        <v>144</v>
      </c>
      <c r="E614" s="155" t="s">
        <v>1</v>
      </c>
      <c r="F614" s="156" t="s">
        <v>955</v>
      </c>
      <c r="H614" s="157">
        <v>175</v>
      </c>
      <c r="I614" s="158"/>
      <c r="L614" s="154"/>
      <c r="M614" s="159"/>
      <c r="T614" s="160"/>
      <c r="AT614" s="155" t="s">
        <v>144</v>
      </c>
      <c r="AU614" s="155" t="s">
        <v>86</v>
      </c>
      <c r="AV614" s="12" t="s">
        <v>86</v>
      </c>
      <c r="AW614" s="12" t="s">
        <v>30</v>
      </c>
      <c r="AX614" s="12" t="s">
        <v>73</v>
      </c>
      <c r="AY614" s="155" t="s">
        <v>132</v>
      </c>
    </row>
    <row r="615" spans="2:65" s="12" customFormat="1">
      <c r="B615" s="154"/>
      <c r="D615" s="150" t="s">
        <v>144</v>
      </c>
      <c r="E615" s="155" t="s">
        <v>1</v>
      </c>
      <c r="F615" s="156" t="s">
        <v>956</v>
      </c>
      <c r="H615" s="157">
        <v>420</v>
      </c>
      <c r="I615" s="158"/>
      <c r="L615" s="154"/>
      <c r="M615" s="159"/>
      <c r="T615" s="160"/>
      <c r="AT615" s="155" t="s">
        <v>144</v>
      </c>
      <c r="AU615" s="155" t="s">
        <v>86</v>
      </c>
      <c r="AV615" s="12" t="s">
        <v>86</v>
      </c>
      <c r="AW615" s="12" t="s">
        <v>30</v>
      </c>
      <c r="AX615" s="12" t="s">
        <v>73</v>
      </c>
      <c r="AY615" s="155" t="s">
        <v>132</v>
      </c>
    </row>
    <row r="616" spans="2:65" s="13" customFormat="1">
      <c r="B616" s="161"/>
      <c r="D616" s="150" t="s">
        <v>144</v>
      </c>
      <c r="E616" s="162" t="s">
        <v>1</v>
      </c>
      <c r="F616" s="163" t="s">
        <v>151</v>
      </c>
      <c r="H616" s="164">
        <v>595</v>
      </c>
      <c r="I616" s="165"/>
      <c r="L616" s="161"/>
      <c r="M616" s="166"/>
      <c r="T616" s="167"/>
      <c r="AT616" s="162" t="s">
        <v>144</v>
      </c>
      <c r="AU616" s="162" t="s">
        <v>86</v>
      </c>
      <c r="AV616" s="13" t="s">
        <v>140</v>
      </c>
      <c r="AW616" s="13" t="s">
        <v>30</v>
      </c>
      <c r="AX616" s="13" t="s">
        <v>81</v>
      </c>
      <c r="AY616" s="162" t="s">
        <v>132</v>
      </c>
    </row>
    <row r="617" spans="2:65" s="11" customFormat="1" ht="22.95" customHeight="1">
      <c r="B617" s="124"/>
      <c r="D617" s="125" t="s">
        <v>72</v>
      </c>
      <c r="E617" s="134" t="s">
        <v>133</v>
      </c>
      <c r="F617" s="134" t="s">
        <v>134</v>
      </c>
      <c r="I617" s="127"/>
      <c r="J617" s="135">
        <f>BK617</f>
        <v>0</v>
      </c>
      <c r="L617" s="124"/>
      <c r="M617" s="129"/>
      <c r="P617" s="130">
        <f>SUM(P618:P664)</f>
        <v>0</v>
      </c>
      <c r="R617" s="130">
        <f>SUM(R618:R664)</f>
        <v>2.8120000000000003E-2</v>
      </c>
      <c r="T617" s="131">
        <f>SUM(T618:T664)</f>
        <v>0</v>
      </c>
      <c r="AR617" s="125" t="s">
        <v>81</v>
      </c>
      <c r="AT617" s="132" t="s">
        <v>72</v>
      </c>
      <c r="AU617" s="132" t="s">
        <v>81</v>
      </c>
      <c r="AY617" s="125" t="s">
        <v>132</v>
      </c>
      <c r="BK617" s="133">
        <f>SUM(BK618:BK664)</f>
        <v>0</v>
      </c>
    </row>
    <row r="618" spans="2:65" s="1" customFormat="1" ht="37.950000000000003" customHeight="1">
      <c r="B618" s="136"/>
      <c r="C618" s="137" t="s">
        <v>957</v>
      </c>
      <c r="D618" s="137" t="s">
        <v>135</v>
      </c>
      <c r="E618" s="138" t="s">
        <v>958</v>
      </c>
      <c r="F618" s="139" t="s">
        <v>959</v>
      </c>
      <c r="G618" s="140" t="s">
        <v>166</v>
      </c>
      <c r="H618" s="141">
        <v>790</v>
      </c>
      <c r="I618" s="142"/>
      <c r="J618" s="143">
        <f>ROUND(I618*H618,2)</f>
        <v>0</v>
      </c>
      <c r="K618" s="139" t="s">
        <v>139</v>
      </c>
      <c r="L618" s="32"/>
      <c r="M618" s="144" t="s">
        <v>1</v>
      </c>
      <c r="N618" s="145" t="s">
        <v>38</v>
      </c>
      <c r="P618" s="146">
        <f>O618*H618</f>
        <v>0</v>
      </c>
      <c r="Q618" s="146">
        <v>0</v>
      </c>
      <c r="R618" s="146">
        <f>Q618*H618</f>
        <v>0</v>
      </c>
      <c r="S618" s="146">
        <v>0</v>
      </c>
      <c r="T618" s="147">
        <f>S618*H618</f>
        <v>0</v>
      </c>
      <c r="AR618" s="148" t="s">
        <v>140</v>
      </c>
      <c r="AT618" s="148" t="s">
        <v>135</v>
      </c>
      <c r="AU618" s="148" t="s">
        <v>86</v>
      </c>
      <c r="AY618" s="17" t="s">
        <v>132</v>
      </c>
      <c r="BE618" s="149">
        <f>IF(N618="základní",J618,0)</f>
        <v>0</v>
      </c>
      <c r="BF618" s="149">
        <f>IF(N618="snížená",J618,0)</f>
        <v>0</v>
      </c>
      <c r="BG618" s="149">
        <f>IF(N618="zákl. přenesená",J618,0)</f>
        <v>0</v>
      </c>
      <c r="BH618" s="149">
        <f>IF(N618="sníž. přenesená",J618,0)</f>
        <v>0</v>
      </c>
      <c r="BI618" s="149">
        <f>IF(N618="nulová",J618,0)</f>
        <v>0</v>
      </c>
      <c r="BJ618" s="17" t="s">
        <v>81</v>
      </c>
      <c r="BK618" s="149">
        <f>ROUND(I618*H618,2)</f>
        <v>0</v>
      </c>
      <c r="BL618" s="17" t="s">
        <v>140</v>
      </c>
      <c r="BM618" s="148" t="s">
        <v>960</v>
      </c>
    </row>
    <row r="619" spans="2:65" s="1" customFormat="1" ht="28.8">
      <c r="B619" s="32"/>
      <c r="D619" s="150" t="s">
        <v>142</v>
      </c>
      <c r="F619" s="151" t="s">
        <v>961</v>
      </c>
      <c r="I619" s="152"/>
      <c r="L619" s="32"/>
      <c r="M619" s="153"/>
      <c r="T619" s="56"/>
      <c r="AT619" s="17" t="s">
        <v>142</v>
      </c>
      <c r="AU619" s="17" t="s">
        <v>86</v>
      </c>
    </row>
    <row r="620" spans="2:65" s="12" customFormat="1">
      <c r="B620" s="154"/>
      <c r="D620" s="150" t="s">
        <v>144</v>
      </c>
      <c r="E620" s="155" t="s">
        <v>1</v>
      </c>
      <c r="F620" s="156" t="s">
        <v>962</v>
      </c>
      <c r="H620" s="157">
        <v>395</v>
      </c>
      <c r="I620" s="158"/>
      <c r="L620" s="154"/>
      <c r="M620" s="159"/>
      <c r="T620" s="160"/>
      <c r="AT620" s="155" t="s">
        <v>144</v>
      </c>
      <c r="AU620" s="155" t="s">
        <v>86</v>
      </c>
      <c r="AV620" s="12" t="s">
        <v>86</v>
      </c>
      <c r="AW620" s="12" t="s">
        <v>30</v>
      </c>
      <c r="AX620" s="12" t="s">
        <v>73</v>
      </c>
      <c r="AY620" s="155" t="s">
        <v>132</v>
      </c>
    </row>
    <row r="621" spans="2:65" s="12" customFormat="1">
      <c r="B621" s="154"/>
      <c r="D621" s="150" t="s">
        <v>144</v>
      </c>
      <c r="E621" s="155" t="s">
        <v>1</v>
      </c>
      <c r="F621" s="156" t="s">
        <v>963</v>
      </c>
      <c r="H621" s="157">
        <v>395</v>
      </c>
      <c r="I621" s="158"/>
      <c r="L621" s="154"/>
      <c r="M621" s="159"/>
      <c r="T621" s="160"/>
      <c r="AT621" s="155" t="s">
        <v>144</v>
      </c>
      <c r="AU621" s="155" t="s">
        <v>86</v>
      </c>
      <c r="AV621" s="12" t="s">
        <v>86</v>
      </c>
      <c r="AW621" s="12" t="s">
        <v>30</v>
      </c>
      <c r="AX621" s="12" t="s">
        <v>73</v>
      </c>
      <c r="AY621" s="155" t="s">
        <v>132</v>
      </c>
    </row>
    <row r="622" spans="2:65" s="13" customFormat="1">
      <c r="B622" s="161"/>
      <c r="D622" s="150" t="s">
        <v>144</v>
      </c>
      <c r="E622" s="162" t="s">
        <v>234</v>
      </c>
      <c r="F622" s="163" t="s">
        <v>151</v>
      </c>
      <c r="H622" s="164">
        <v>790</v>
      </c>
      <c r="I622" s="165"/>
      <c r="L622" s="161"/>
      <c r="M622" s="166"/>
      <c r="T622" s="167"/>
      <c r="AT622" s="162" t="s">
        <v>144</v>
      </c>
      <c r="AU622" s="162" t="s">
        <v>86</v>
      </c>
      <c r="AV622" s="13" t="s">
        <v>140</v>
      </c>
      <c r="AW622" s="13" t="s">
        <v>30</v>
      </c>
      <c r="AX622" s="13" t="s">
        <v>81</v>
      </c>
      <c r="AY622" s="162" t="s">
        <v>132</v>
      </c>
    </row>
    <row r="623" spans="2:65" s="1" customFormat="1" ht="37.950000000000003" customHeight="1">
      <c r="B623" s="136"/>
      <c r="C623" s="137" t="s">
        <v>964</v>
      </c>
      <c r="D623" s="137" t="s">
        <v>135</v>
      </c>
      <c r="E623" s="138" t="s">
        <v>965</v>
      </c>
      <c r="F623" s="139" t="s">
        <v>966</v>
      </c>
      <c r="G623" s="140" t="s">
        <v>166</v>
      </c>
      <c r="H623" s="141">
        <v>23700</v>
      </c>
      <c r="I623" s="142"/>
      <c r="J623" s="143">
        <f>ROUND(I623*H623,2)</f>
        <v>0</v>
      </c>
      <c r="K623" s="139" t="s">
        <v>139</v>
      </c>
      <c r="L623" s="32"/>
      <c r="M623" s="144" t="s">
        <v>1</v>
      </c>
      <c r="N623" s="145" t="s">
        <v>38</v>
      </c>
      <c r="P623" s="146">
        <f>O623*H623</f>
        <v>0</v>
      </c>
      <c r="Q623" s="146">
        <v>0</v>
      </c>
      <c r="R623" s="146">
        <f>Q623*H623</f>
        <v>0</v>
      </c>
      <c r="S623" s="146">
        <v>0</v>
      </c>
      <c r="T623" s="147">
        <f>S623*H623</f>
        <v>0</v>
      </c>
      <c r="AR623" s="148" t="s">
        <v>140</v>
      </c>
      <c r="AT623" s="148" t="s">
        <v>135</v>
      </c>
      <c r="AU623" s="148" t="s">
        <v>86</v>
      </c>
      <c r="AY623" s="17" t="s">
        <v>132</v>
      </c>
      <c r="BE623" s="149">
        <f>IF(N623="základní",J623,0)</f>
        <v>0</v>
      </c>
      <c r="BF623" s="149">
        <f>IF(N623="snížená",J623,0)</f>
        <v>0</v>
      </c>
      <c r="BG623" s="149">
        <f>IF(N623="zákl. přenesená",J623,0)</f>
        <v>0</v>
      </c>
      <c r="BH623" s="149">
        <f>IF(N623="sníž. přenesená",J623,0)</f>
        <v>0</v>
      </c>
      <c r="BI623" s="149">
        <f>IF(N623="nulová",J623,0)</f>
        <v>0</v>
      </c>
      <c r="BJ623" s="17" t="s">
        <v>81</v>
      </c>
      <c r="BK623" s="149">
        <f>ROUND(I623*H623,2)</f>
        <v>0</v>
      </c>
      <c r="BL623" s="17" t="s">
        <v>140</v>
      </c>
      <c r="BM623" s="148" t="s">
        <v>967</v>
      </c>
    </row>
    <row r="624" spans="2:65" s="1" customFormat="1" ht="38.4">
      <c r="B624" s="32"/>
      <c r="D624" s="150" t="s">
        <v>142</v>
      </c>
      <c r="F624" s="151" t="s">
        <v>968</v>
      </c>
      <c r="I624" s="152"/>
      <c r="L624" s="32"/>
      <c r="M624" s="153"/>
      <c r="T624" s="56"/>
      <c r="AT624" s="17" t="s">
        <v>142</v>
      </c>
      <c r="AU624" s="17" t="s">
        <v>86</v>
      </c>
    </row>
    <row r="625" spans="2:65" s="12" customFormat="1">
      <c r="B625" s="154"/>
      <c r="D625" s="150" t="s">
        <v>144</v>
      </c>
      <c r="E625" s="155" t="s">
        <v>1</v>
      </c>
      <c r="F625" s="156" t="s">
        <v>234</v>
      </c>
      <c r="H625" s="157">
        <v>790</v>
      </c>
      <c r="I625" s="158"/>
      <c r="L625" s="154"/>
      <c r="M625" s="159"/>
      <c r="T625" s="160"/>
      <c r="AT625" s="155" t="s">
        <v>144</v>
      </c>
      <c r="AU625" s="155" t="s">
        <v>86</v>
      </c>
      <c r="AV625" s="12" t="s">
        <v>86</v>
      </c>
      <c r="AW625" s="12" t="s">
        <v>30</v>
      </c>
      <c r="AX625" s="12" t="s">
        <v>81</v>
      </c>
      <c r="AY625" s="155" t="s">
        <v>132</v>
      </c>
    </row>
    <row r="626" spans="2:65" s="12" customFormat="1">
      <c r="B626" s="154"/>
      <c r="D626" s="150" t="s">
        <v>144</v>
      </c>
      <c r="F626" s="156" t="s">
        <v>969</v>
      </c>
      <c r="H626" s="157">
        <v>23700</v>
      </c>
      <c r="I626" s="158"/>
      <c r="L626" s="154"/>
      <c r="M626" s="159"/>
      <c r="T626" s="160"/>
      <c r="AT626" s="155" t="s">
        <v>144</v>
      </c>
      <c r="AU626" s="155" t="s">
        <v>86</v>
      </c>
      <c r="AV626" s="12" t="s">
        <v>86</v>
      </c>
      <c r="AW626" s="12" t="s">
        <v>3</v>
      </c>
      <c r="AX626" s="12" t="s">
        <v>81</v>
      </c>
      <c r="AY626" s="155" t="s">
        <v>132</v>
      </c>
    </row>
    <row r="627" spans="2:65" s="1" customFormat="1" ht="37.950000000000003" customHeight="1">
      <c r="B627" s="136"/>
      <c r="C627" s="137" t="s">
        <v>970</v>
      </c>
      <c r="D627" s="137" t="s">
        <v>135</v>
      </c>
      <c r="E627" s="138" t="s">
        <v>971</v>
      </c>
      <c r="F627" s="139" t="s">
        <v>972</v>
      </c>
      <c r="G627" s="140" t="s">
        <v>166</v>
      </c>
      <c r="H627" s="141">
        <v>790</v>
      </c>
      <c r="I627" s="142"/>
      <c r="J627" s="143">
        <f>ROUND(I627*H627,2)</f>
        <v>0</v>
      </c>
      <c r="K627" s="139" t="s">
        <v>139</v>
      </c>
      <c r="L627" s="32"/>
      <c r="M627" s="144" t="s">
        <v>1</v>
      </c>
      <c r="N627" s="145" t="s">
        <v>38</v>
      </c>
      <c r="P627" s="146">
        <f>O627*H627</f>
        <v>0</v>
      </c>
      <c r="Q627" s="146">
        <v>0</v>
      </c>
      <c r="R627" s="146">
        <f>Q627*H627</f>
        <v>0</v>
      </c>
      <c r="S627" s="146">
        <v>0</v>
      </c>
      <c r="T627" s="147">
        <f>S627*H627</f>
        <v>0</v>
      </c>
      <c r="AR627" s="148" t="s">
        <v>140</v>
      </c>
      <c r="AT627" s="148" t="s">
        <v>135</v>
      </c>
      <c r="AU627" s="148" t="s">
        <v>86</v>
      </c>
      <c r="AY627" s="17" t="s">
        <v>132</v>
      </c>
      <c r="BE627" s="149">
        <f>IF(N627="základní",J627,0)</f>
        <v>0</v>
      </c>
      <c r="BF627" s="149">
        <f>IF(N627="snížená",J627,0)</f>
        <v>0</v>
      </c>
      <c r="BG627" s="149">
        <f>IF(N627="zákl. přenesená",J627,0)</f>
        <v>0</v>
      </c>
      <c r="BH627" s="149">
        <f>IF(N627="sníž. přenesená",J627,0)</f>
        <v>0</v>
      </c>
      <c r="BI627" s="149">
        <f>IF(N627="nulová",J627,0)</f>
        <v>0</v>
      </c>
      <c r="BJ627" s="17" t="s">
        <v>81</v>
      </c>
      <c r="BK627" s="149">
        <f>ROUND(I627*H627,2)</f>
        <v>0</v>
      </c>
      <c r="BL627" s="17" t="s">
        <v>140</v>
      </c>
      <c r="BM627" s="148" t="s">
        <v>973</v>
      </c>
    </row>
    <row r="628" spans="2:65" s="1" customFormat="1" ht="28.8">
      <c r="B628" s="32"/>
      <c r="D628" s="150" t="s">
        <v>142</v>
      </c>
      <c r="F628" s="151" t="s">
        <v>974</v>
      </c>
      <c r="I628" s="152"/>
      <c r="L628" s="32"/>
      <c r="M628" s="153"/>
      <c r="T628" s="56"/>
      <c r="AT628" s="17" t="s">
        <v>142</v>
      </c>
      <c r="AU628" s="17" t="s">
        <v>86</v>
      </c>
    </row>
    <row r="629" spans="2:65" s="12" customFormat="1">
      <c r="B629" s="154"/>
      <c r="D629" s="150" t="s">
        <v>144</v>
      </c>
      <c r="E629" s="155" t="s">
        <v>1</v>
      </c>
      <c r="F629" s="156" t="s">
        <v>234</v>
      </c>
      <c r="H629" s="157">
        <v>790</v>
      </c>
      <c r="I629" s="158"/>
      <c r="L629" s="154"/>
      <c r="M629" s="159"/>
      <c r="T629" s="160"/>
      <c r="AT629" s="155" t="s">
        <v>144</v>
      </c>
      <c r="AU629" s="155" t="s">
        <v>86</v>
      </c>
      <c r="AV629" s="12" t="s">
        <v>86</v>
      </c>
      <c r="AW629" s="12" t="s">
        <v>30</v>
      </c>
      <c r="AX629" s="12" t="s">
        <v>81</v>
      </c>
      <c r="AY629" s="155" t="s">
        <v>132</v>
      </c>
    </row>
    <row r="630" spans="2:65" s="1" customFormat="1" ht="16.5" customHeight="1">
      <c r="B630" s="136"/>
      <c r="C630" s="137" t="s">
        <v>975</v>
      </c>
      <c r="D630" s="137" t="s">
        <v>135</v>
      </c>
      <c r="E630" s="138" t="s">
        <v>976</v>
      </c>
      <c r="F630" s="139" t="s">
        <v>977</v>
      </c>
      <c r="G630" s="140" t="s">
        <v>166</v>
      </c>
      <c r="H630" s="141">
        <v>790</v>
      </c>
      <c r="I630" s="142"/>
      <c r="J630" s="143">
        <f>ROUND(I630*H630,2)</f>
        <v>0</v>
      </c>
      <c r="K630" s="139" t="s">
        <v>139</v>
      </c>
      <c r="L630" s="32"/>
      <c r="M630" s="144" t="s">
        <v>1</v>
      </c>
      <c r="N630" s="145" t="s">
        <v>38</v>
      </c>
      <c r="P630" s="146">
        <f>O630*H630</f>
        <v>0</v>
      </c>
      <c r="Q630" s="146">
        <v>0</v>
      </c>
      <c r="R630" s="146">
        <f>Q630*H630</f>
        <v>0</v>
      </c>
      <c r="S630" s="146">
        <v>0</v>
      </c>
      <c r="T630" s="147">
        <f>S630*H630</f>
        <v>0</v>
      </c>
      <c r="AR630" s="148" t="s">
        <v>140</v>
      </c>
      <c r="AT630" s="148" t="s">
        <v>135</v>
      </c>
      <c r="AU630" s="148" t="s">
        <v>86</v>
      </c>
      <c r="AY630" s="17" t="s">
        <v>132</v>
      </c>
      <c r="BE630" s="149">
        <f>IF(N630="základní",J630,0)</f>
        <v>0</v>
      </c>
      <c r="BF630" s="149">
        <f>IF(N630="snížená",J630,0)</f>
        <v>0</v>
      </c>
      <c r="BG630" s="149">
        <f>IF(N630="zákl. přenesená",J630,0)</f>
        <v>0</v>
      </c>
      <c r="BH630" s="149">
        <f>IF(N630="sníž. přenesená",J630,0)</f>
        <v>0</v>
      </c>
      <c r="BI630" s="149">
        <f>IF(N630="nulová",J630,0)</f>
        <v>0</v>
      </c>
      <c r="BJ630" s="17" t="s">
        <v>81</v>
      </c>
      <c r="BK630" s="149">
        <f>ROUND(I630*H630,2)</f>
        <v>0</v>
      </c>
      <c r="BL630" s="17" t="s">
        <v>140</v>
      </c>
      <c r="BM630" s="148" t="s">
        <v>978</v>
      </c>
    </row>
    <row r="631" spans="2:65" s="1" customFormat="1" ht="19.2">
      <c r="B631" s="32"/>
      <c r="D631" s="150" t="s">
        <v>142</v>
      </c>
      <c r="F631" s="151" t="s">
        <v>979</v>
      </c>
      <c r="I631" s="152"/>
      <c r="L631" s="32"/>
      <c r="M631" s="153"/>
      <c r="T631" s="56"/>
      <c r="AT631" s="17" t="s">
        <v>142</v>
      </c>
      <c r="AU631" s="17" t="s">
        <v>86</v>
      </c>
    </row>
    <row r="632" spans="2:65" s="12" customFormat="1">
      <c r="B632" s="154"/>
      <c r="D632" s="150" t="s">
        <v>144</v>
      </c>
      <c r="E632" s="155" t="s">
        <v>1</v>
      </c>
      <c r="F632" s="156" t="s">
        <v>234</v>
      </c>
      <c r="H632" s="157">
        <v>790</v>
      </c>
      <c r="I632" s="158"/>
      <c r="L632" s="154"/>
      <c r="M632" s="159"/>
      <c r="T632" s="160"/>
      <c r="AT632" s="155" t="s">
        <v>144</v>
      </c>
      <c r="AU632" s="155" t="s">
        <v>86</v>
      </c>
      <c r="AV632" s="12" t="s">
        <v>86</v>
      </c>
      <c r="AW632" s="12" t="s">
        <v>30</v>
      </c>
      <c r="AX632" s="12" t="s">
        <v>81</v>
      </c>
      <c r="AY632" s="155" t="s">
        <v>132</v>
      </c>
    </row>
    <row r="633" spans="2:65" s="1" customFormat="1" ht="16.5" customHeight="1">
      <c r="B633" s="136"/>
      <c r="C633" s="137" t="s">
        <v>980</v>
      </c>
      <c r="D633" s="137" t="s">
        <v>135</v>
      </c>
      <c r="E633" s="138" t="s">
        <v>981</v>
      </c>
      <c r="F633" s="139" t="s">
        <v>982</v>
      </c>
      <c r="G633" s="140" t="s">
        <v>166</v>
      </c>
      <c r="H633" s="141">
        <v>23700</v>
      </c>
      <c r="I633" s="142"/>
      <c r="J633" s="143">
        <f>ROUND(I633*H633,2)</f>
        <v>0</v>
      </c>
      <c r="K633" s="139" t="s">
        <v>139</v>
      </c>
      <c r="L633" s="32"/>
      <c r="M633" s="144" t="s">
        <v>1</v>
      </c>
      <c r="N633" s="145" t="s">
        <v>38</v>
      </c>
      <c r="P633" s="146">
        <f>O633*H633</f>
        <v>0</v>
      </c>
      <c r="Q633" s="146">
        <v>0</v>
      </c>
      <c r="R633" s="146">
        <f>Q633*H633</f>
        <v>0</v>
      </c>
      <c r="S633" s="146">
        <v>0</v>
      </c>
      <c r="T633" s="147">
        <f>S633*H633</f>
        <v>0</v>
      </c>
      <c r="AR633" s="148" t="s">
        <v>140</v>
      </c>
      <c r="AT633" s="148" t="s">
        <v>135</v>
      </c>
      <c r="AU633" s="148" t="s">
        <v>86</v>
      </c>
      <c r="AY633" s="17" t="s">
        <v>132</v>
      </c>
      <c r="BE633" s="149">
        <f>IF(N633="základní",J633,0)</f>
        <v>0</v>
      </c>
      <c r="BF633" s="149">
        <f>IF(N633="snížená",J633,0)</f>
        <v>0</v>
      </c>
      <c r="BG633" s="149">
        <f>IF(N633="zákl. přenesená",J633,0)</f>
        <v>0</v>
      </c>
      <c r="BH633" s="149">
        <f>IF(N633="sníž. přenesená",J633,0)</f>
        <v>0</v>
      </c>
      <c r="BI633" s="149">
        <f>IF(N633="nulová",J633,0)</f>
        <v>0</v>
      </c>
      <c r="BJ633" s="17" t="s">
        <v>81</v>
      </c>
      <c r="BK633" s="149">
        <f>ROUND(I633*H633,2)</f>
        <v>0</v>
      </c>
      <c r="BL633" s="17" t="s">
        <v>140</v>
      </c>
      <c r="BM633" s="148" t="s">
        <v>983</v>
      </c>
    </row>
    <row r="634" spans="2:65" s="1" customFormat="1" ht="19.2">
      <c r="B634" s="32"/>
      <c r="D634" s="150" t="s">
        <v>142</v>
      </c>
      <c r="F634" s="151" t="s">
        <v>984</v>
      </c>
      <c r="I634" s="152"/>
      <c r="L634" s="32"/>
      <c r="M634" s="153"/>
      <c r="T634" s="56"/>
      <c r="AT634" s="17" t="s">
        <v>142</v>
      </c>
      <c r="AU634" s="17" t="s">
        <v>86</v>
      </c>
    </row>
    <row r="635" spans="2:65" s="12" customFormat="1">
      <c r="B635" s="154"/>
      <c r="D635" s="150" t="s">
        <v>144</v>
      </c>
      <c r="E635" s="155" t="s">
        <v>1</v>
      </c>
      <c r="F635" s="156" t="s">
        <v>234</v>
      </c>
      <c r="H635" s="157">
        <v>790</v>
      </c>
      <c r="I635" s="158"/>
      <c r="L635" s="154"/>
      <c r="M635" s="159"/>
      <c r="T635" s="160"/>
      <c r="AT635" s="155" t="s">
        <v>144</v>
      </c>
      <c r="AU635" s="155" t="s">
        <v>86</v>
      </c>
      <c r="AV635" s="12" t="s">
        <v>86</v>
      </c>
      <c r="AW635" s="12" t="s">
        <v>30</v>
      </c>
      <c r="AX635" s="12" t="s">
        <v>81</v>
      </c>
      <c r="AY635" s="155" t="s">
        <v>132</v>
      </c>
    </row>
    <row r="636" spans="2:65" s="12" customFormat="1">
      <c r="B636" s="154"/>
      <c r="D636" s="150" t="s">
        <v>144</v>
      </c>
      <c r="F636" s="156" t="s">
        <v>969</v>
      </c>
      <c r="H636" s="157">
        <v>23700</v>
      </c>
      <c r="I636" s="158"/>
      <c r="L636" s="154"/>
      <c r="M636" s="159"/>
      <c r="T636" s="160"/>
      <c r="AT636" s="155" t="s">
        <v>144</v>
      </c>
      <c r="AU636" s="155" t="s">
        <v>86</v>
      </c>
      <c r="AV636" s="12" t="s">
        <v>86</v>
      </c>
      <c r="AW636" s="12" t="s">
        <v>3</v>
      </c>
      <c r="AX636" s="12" t="s">
        <v>81</v>
      </c>
      <c r="AY636" s="155" t="s">
        <v>132</v>
      </c>
    </row>
    <row r="637" spans="2:65" s="1" customFormat="1" ht="21.75" customHeight="1">
      <c r="B637" s="136"/>
      <c r="C637" s="137" t="s">
        <v>985</v>
      </c>
      <c r="D637" s="137" t="s">
        <v>135</v>
      </c>
      <c r="E637" s="138" t="s">
        <v>986</v>
      </c>
      <c r="F637" s="139" t="s">
        <v>987</v>
      </c>
      <c r="G637" s="140" t="s">
        <v>166</v>
      </c>
      <c r="H637" s="141">
        <v>790</v>
      </c>
      <c r="I637" s="142"/>
      <c r="J637" s="143">
        <f>ROUND(I637*H637,2)</f>
        <v>0</v>
      </c>
      <c r="K637" s="139" t="s">
        <v>139</v>
      </c>
      <c r="L637" s="32"/>
      <c r="M637" s="144" t="s">
        <v>1</v>
      </c>
      <c r="N637" s="145" t="s">
        <v>38</v>
      </c>
      <c r="P637" s="146">
        <f>O637*H637</f>
        <v>0</v>
      </c>
      <c r="Q637" s="146">
        <v>0</v>
      </c>
      <c r="R637" s="146">
        <f>Q637*H637</f>
        <v>0</v>
      </c>
      <c r="S637" s="146">
        <v>0</v>
      </c>
      <c r="T637" s="147">
        <f>S637*H637</f>
        <v>0</v>
      </c>
      <c r="AR637" s="148" t="s">
        <v>140</v>
      </c>
      <c r="AT637" s="148" t="s">
        <v>135</v>
      </c>
      <c r="AU637" s="148" t="s">
        <v>86</v>
      </c>
      <c r="AY637" s="17" t="s">
        <v>132</v>
      </c>
      <c r="BE637" s="149">
        <f>IF(N637="základní",J637,0)</f>
        <v>0</v>
      </c>
      <c r="BF637" s="149">
        <f>IF(N637="snížená",J637,0)</f>
        <v>0</v>
      </c>
      <c r="BG637" s="149">
        <f>IF(N637="zákl. přenesená",J637,0)</f>
        <v>0</v>
      </c>
      <c r="BH637" s="149">
        <f>IF(N637="sníž. přenesená",J637,0)</f>
        <v>0</v>
      </c>
      <c r="BI637" s="149">
        <f>IF(N637="nulová",J637,0)</f>
        <v>0</v>
      </c>
      <c r="BJ637" s="17" t="s">
        <v>81</v>
      </c>
      <c r="BK637" s="149">
        <f>ROUND(I637*H637,2)</f>
        <v>0</v>
      </c>
      <c r="BL637" s="17" t="s">
        <v>140</v>
      </c>
      <c r="BM637" s="148" t="s">
        <v>988</v>
      </c>
    </row>
    <row r="638" spans="2:65" s="1" customFormat="1" ht="19.2">
      <c r="B638" s="32"/>
      <c r="D638" s="150" t="s">
        <v>142</v>
      </c>
      <c r="F638" s="151" t="s">
        <v>989</v>
      </c>
      <c r="I638" s="152"/>
      <c r="L638" s="32"/>
      <c r="M638" s="153"/>
      <c r="T638" s="56"/>
      <c r="AT638" s="17" t="s">
        <v>142</v>
      </c>
      <c r="AU638" s="17" t="s">
        <v>86</v>
      </c>
    </row>
    <row r="639" spans="2:65" s="12" customFormat="1">
      <c r="B639" s="154"/>
      <c r="D639" s="150" t="s">
        <v>144</v>
      </c>
      <c r="E639" s="155" t="s">
        <v>1</v>
      </c>
      <c r="F639" s="156" t="s">
        <v>234</v>
      </c>
      <c r="H639" s="157">
        <v>790</v>
      </c>
      <c r="I639" s="158"/>
      <c r="L639" s="154"/>
      <c r="M639" s="159"/>
      <c r="T639" s="160"/>
      <c r="AT639" s="155" t="s">
        <v>144</v>
      </c>
      <c r="AU639" s="155" t="s">
        <v>86</v>
      </c>
      <c r="AV639" s="12" t="s">
        <v>86</v>
      </c>
      <c r="AW639" s="12" t="s">
        <v>30</v>
      </c>
      <c r="AX639" s="12" t="s">
        <v>81</v>
      </c>
      <c r="AY639" s="155" t="s">
        <v>132</v>
      </c>
    </row>
    <row r="640" spans="2:65" s="1" customFormat="1" ht="37.950000000000003" customHeight="1">
      <c r="B640" s="136"/>
      <c r="C640" s="137" t="s">
        <v>990</v>
      </c>
      <c r="D640" s="137" t="s">
        <v>135</v>
      </c>
      <c r="E640" s="138" t="s">
        <v>991</v>
      </c>
      <c r="F640" s="139" t="s">
        <v>992</v>
      </c>
      <c r="G640" s="140" t="s">
        <v>166</v>
      </c>
      <c r="H640" s="141">
        <v>703</v>
      </c>
      <c r="I640" s="142"/>
      <c r="J640" s="143">
        <f>ROUND(I640*H640,2)</f>
        <v>0</v>
      </c>
      <c r="K640" s="139" t="s">
        <v>139</v>
      </c>
      <c r="L640" s="32"/>
      <c r="M640" s="144" t="s">
        <v>1</v>
      </c>
      <c r="N640" s="145" t="s">
        <v>38</v>
      </c>
      <c r="P640" s="146">
        <f>O640*H640</f>
        <v>0</v>
      </c>
      <c r="Q640" s="146">
        <v>0</v>
      </c>
      <c r="R640" s="146">
        <f>Q640*H640</f>
        <v>0</v>
      </c>
      <c r="S640" s="146">
        <v>0</v>
      </c>
      <c r="T640" s="147">
        <f>S640*H640</f>
        <v>0</v>
      </c>
      <c r="AR640" s="148" t="s">
        <v>140</v>
      </c>
      <c r="AT640" s="148" t="s">
        <v>135</v>
      </c>
      <c r="AU640" s="148" t="s">
        <v>86</v>
      </c>
      <c r="AY640" s="17" t="s">
        <v>132</v>
      </c>
      <c r="BE640" s="149">
        <f>IF(N640="základní",J640,0)</f>
        <v>0</v>
      </c>
      <c r="BF640" s="149">
        <f>IF(N640="snížená",J640,0)</f>
        <v>0</v>
      </c>
      <c r="BG640" s="149">
        <f>IF(N640="zákl. přenesená",J640,0)</f>
        <v>0</v>
      </c>
      <c r="BH640" s="149">
        <f>IF(N640="sníž. přenesená",J640,0)</f>
        <v>0</v>
      </c>
      <c r="BI640" s="149">
        <f>IF(N640="nulová",J640,0)</f>
        <v>0</v>
      </c>
      <c r="BJ640" s="17" t="s">
        <v>81</v>
      </c>
      <c r="BK640" s="149">
        <f>ROUND(I640*H640,2)</f>
        <v>0</v>
      </c>
      <c r="BL640" s="17" t="s">
        <v>140</v>
      </c>
      <c r="BM640" s="148" t="s">
        <v>993</v>
      </c>
    </row>
    <row r="641" spans="2:65" s="1" customFormat="1" ht="28.8">
      <c r="B641" s="32"/>
      <c r="D641" s="150" t="s">
        <v>142</v>
      </c>
      <c r="F641" s="151" t="s">
        <v>994</v>
      </c>
      <c r="I641" s="152"/>
      <c r="L641" s="32"/>
      <c r="M641" s="153"/>
      <c r="T641" s="56"/>
      <c r="AT641" s="17" t="s">
        <v>142</v>
      </c>
      <c r="AU641" s="17" t="s">
        <v>86</v>
      </c>
    </row>
    <row r="642" spans="2:65" s="12" customFormat="1">
      <c r="B642" s="154"/>
      <c r="D642" s="150" t="s">
        <v>144</v>
      </c>
      <c r="E642" s="155" t="s">
        <v>1</v>
      </c>
      <c r="F642" s="156" t="s">
        <v>995</v>
      </c>
      <c r="H642" s="157">
        <v>364</v>
      </c>
      <c r="I642" s="158"/>
      <c r="L642" s="154"/>
      <c r="M642" s="159"/>
      <c r="T642" s="160"/>
      <c r="AT642" s="155" t="s">
        <v>144</v>
      </c>
      <c r="AU642" s="155" t="s">
        <v>86</v>
      </c>
      <c r="AV642" s="12" t="s">
        <v>86</v>
      </c>
      <c r="AW642" s="12" t="s">
        <v>30</v>
      </c>
      <c r="AX642" s="12" t="s">
        <v>73</v>
      </c>
      <c r="AY642" s="155" t="s">
        <v>132</v>
      </c>
    </row>
    <row r="643" spans="2:65" s="12" customFormat="1">
      <c r="B643" s="154"/>
      <c r="D643" s="150" t="s">
        <v>144</v>
      </c>
      <c r="E643" s="155" t="s">
        <v>1</v>
      </c>
      <c r="F643" s="156" t="s">
        <v>996</v>
      </c>
      <c r="H643" s="157">
        <v>339</v>
      </c>
      <c r="I643" s="158"/>
      <c r="L643" s="154"/>
      <c r="M643" s="159"/>
      <c r="T643" s="160"/>
      <c r="AT643" s="155" t="s">
        <v>144</v>
      </c>
      <c r="AU643" s="155" t="s">
        <v>86</v>
      </c>
      <c r="AV643" s="12" t="s">
        <v>86</v>
      </c>
      <c r="AW643" s="12" t="s">
        <v>30</v>
      </c>
      <c r="AX643" s="12" t="s">
        <v>73</v>
      </c>
      <c r="AY643" s="155" t="s">
        <v>132</v>
      </c>
    </row>
    <row r="644" spans="2:65" s="13" customFormat="1">
      <c r="B644" s="161"/>
      <c r="D644" s="150" t="s">
        <v>144</v>
      </c>
      <c r="E644" s="162" t="s">
        <v>1</v>
      </c>
      <c r="F644" s="163" t="s">
        <v>151</v>
      </c>
      <c r="H644" s="164">
        <v>703</v>
      </c>
      <c r="I644" s="165"/>
      <c r="L644" s="161"/>
      <c r="M644" s="166"/>
      <c r="T644" s="167"/>
      <c r="AT644" s="162" t="s">
        <v>144</v>
      </c>
      <c r="AU644" s="162" t="s">
        <v>86</v>
      </c>
      <c r="AV644" s="13" t="s">
        <v>140</v>
      </c>
      <c r="AW644" s="13" t="s">
        <v>30</v>
      </c>
      <c r="AX644" s="13" t="s">
        <v>81</v>
      </c>
      <c r="AY644" s="162" t="s">
        <v>132</v>
      </c>
    </row>
    <row r="645" spans="2:65" s="1" customFormat="1" ht="24.15" customHeight="1">
      <c r="B645" s="136"/>
      <c r="C645" s="137" t="s">
        <v>997</v>
      </c>
      <c r="D645" s="137" t="s">
        <v>135</v>
      </c>
      <c r="E645" s="138" t="s">
        <v>998</v>
      </c>
      <c r="F645" s="139" t="s">
        <v>999</v>
      </c>
      <c r="G645" s="140" t="s">
        <v>166</v>
      </c>
      <c r="H645" s="141">
        <v>703</v>
      </c>
      <c r="I645" s="142"/>
      <c r="J645" s="143">
        <f>ROUND(I645*H645,2)</f>
        <v>0</v>
      </c>
      <c r="K645" s="139" t="s">
        <v>139</v>
      </c>
      <c r="L645" s="32"/>
      <c r="M645" s="144" t="s">
        <v>1</v>
      </c>
      <c r="N645" s="145" t="s">
        <v>38</v>
      </c>
      <c r="P645" s="146">
        <f>O645*H645</f>
        <v>0</v>
      </c>
      <c r="Q645" s="146">
        <v>4.0000000000000003E-5</v>
      </c>
      <c r="R645" s="146">
        <f>Q645*H645</f>
        <v>2.8120000000000003E-2</v>
      </c>
      <c r="S645" s="146">
        <v>0</v>
      </c>
      <c r="T645" s="147">
        <f>S645*H645</f>
        <v>0</v>
      </c>
      <c r="AR645" s="148" t="s">
        <v>140</v>
      </c>
      <c r="AT645" s="148" t="s">
        <v>135</v>
      </c>
      <c r="AU645" s="148" t="s">
        <v>86</v>
      </c>
      <c r="AY645" s="17" t="s">
        <v>132</v>
      </c>
      <c r="BE645" s="149">
        <f>IF(N645="základní",J645,0)</f>
        <v>0</v>
      </c>
      <c r="BF645" s="149">
        <f>IF(N645="snížená",J645,0)</f>
        <v>0</v>
      </c>
      <c r="BG645" s="149">
        <f>IF(N645="zákl. přenesená",J645,0)</f>
        <v>0</v>
      </c>
      <c r="BH645" s="149">
        <f>IF(N645="sníž. přenesená",J645,0)</f>
        <v>0</v>
      </c>
      <c r="BI645" s="149">
        <f>IF(N645="nulová",J645,0)</f>
        <v>0</v>
      </c>
      <c r="BJ645" s="17" t="s">
        <v>81</v>
      </c>
      <c r="BK645" s="149">
        <f>ROUND(I645*H645,2)</f>
        <v>0</v>
      </c>
      <c r="BL645" s="17" t="s">
        <v>140</v>
      </c>
      <c r="BM645" s="148" t="s">
        <v>1000</v>
      </c>
    </row>
    <row r="646" spans="2:65" s="1" customFormat="1" ht="19.2">
      <c r="B646" s="32"/>
      <c r="D646" s="150" t="s">
        <v>142</v>
      </c>
      <c r="F646" s="151" t="s">
        <v>1001</v>
      </c>
      <c r="I646" s="152"/>
      <c r="L646" s="32"/>
      <c r="M646" s="153"/>
      <c r="T646" s="56"/>
      <c r="AT646" s="17" t="s">
        <v>142</v>
      </c>
      <c r="AU646" s="17" t="s">
        <v>86</v>
      </c>
    </row>
    <row r="647" spans="2:65" s="12" customFormat="1">
      <c r="B647" s="154"/>
      <c r="D647" s="150" t="s">
        <v>144</v>
      </c>
      <c r="E647" s="155" t="s">
        <v>1</v>
      </c>
      <c r="F647" s="156" t="s">
        <v>995</v>
      </c>
      <c r="H647" s="157">
        <v>364</v>
      </c>
      <c r="I647" s="158"/>
      <c r="L647" s="154"/>
      <c r="M647" s="159"/>
      <c r="T647" s="160"/>
      <c r="AT647" s="155" t="s">
        <v>144</v>
      </c>
      <c r="AU647" s="155" t="s">
        <v>86</v>
      </c>
      <c r="AV647" s="12" t="s">
        <v>86</v>
      </c>
      <c r="AW647" s="12" t="s">
        <v>30</v>
      </c>
      <c r="AX647" s="12" t="s">
        <v>73</v>
      </c>
      <c r="AY647" s="155" t="s">
        <v>132</v>
      </c>
    </row>
    <row r="648" spans="2:65" s="12" customFormat="1">
      <c r="B648" s="154"/>
      <c r="D648" s="150" t="s">
        <v>144</v>
      </c>
      <c r="E648" s="155" t="s">
        <v>1</v>
      </c>
      <c r="F648" s="156" t="s">
        <v>996</v>
      </c>
      <c r="H648" s="157">
        <v>339</v>
      </c>
      <c r="I648" s="158"/>
      <c r="L648" s="154"/>
      <c r="M648" s="159"/>
      <c r="T648" s="160"/>
      <c r="AT648" s="155" t="s">
        <v>144</v>
      </c>
      <c r="AU648" s="155" t="s">
        <v>86</v>
      </c>
      <c r="AV648" s="12" t="s">
        <v>86</v>
      </c>
      <c r="AW648" s="12" t="s">
        <v>30</v>
      </c>
      <c r="AX648" s="12" t="s">
        <v>73</v>
      </c>
      <c r="AY648" s="155" t="s">
        <v>132</v>
      </c>
    </row>
    <row r="649" spans="2:65" s="13" customFormat="1">
      <c r="B649" s="161"/>
      <c r="D649" s="150" t="s">
        <v>144</v>
      </c>
      <c r="E649" s="162" t="s">
        <v>1</v>
      </c>
      <c r="F649" s="163" t="s">
        <v>151</v>
      </c>
      <c r="H649" s="164">
        <v>703</v>
      </c>
      <c r="I649" s="165"/>
      <c r="L649" s="161"/>
      <c r="M649" s="166"/>
      <c r="T649" s="167"/>
      <c r="AT649" s="162" t="s">
        <v>144</v>
      </c>
      <c r="AU649" s="162" t="s">
        <v>86</v>
      </c>
      <c r="AV649" s="13" t="s">
        <v>140</v>
      </c>
      <c r="AW649" s="13" t="s">
        <v>30</v>
      </c>
      <c r="AX649" s="13" t="s">
        <v>81</v>
      </c>
      <c r="AY649" s="162" t="s">
        <v>132</v>
      </c>
    </row>
    <row r="650" spans="2:65" s="1" customFormat="1" ht="24.15" customHeight="1">
      <c r="B650" s="136"/>
      <c r="C650" s="137" t="s">
        <v>1002</v>
      </c>
      <c r="D650" s="137" t="s">
        <v>135</v>
      </c>
      <c r="E650" s="138" t="s">
        <v>1003</v>
      </c>
      <c r="F650" s="139" t="s">
        <v>1004</v>
      </c>
      <c r="G650" s="140" t="s">
        <v>166</v>
      </c>
      <c r="H650" s="141">
        <v>790</v>
      </c>
      <c r="I650" s="142"/>
      <c r="J650" s="143">
        <f>ROUND(I650*H650,2)</f>
        <v>0</v>
      </c>
      <c r="K650" s="139" t="s">
        <v>139</v>
      </c>
      <c r="L650" s="32"/>
      <c r="M650" s="144" t="s">
        <v>1</v>
      </c>
      <c r="N650" s="145" t="s">
        <v>38</v>
      </c>
      <c r="P650" s="146">
        <f>O650*H650</f>
        <v>0</v>
      </c>
      <c r="Q650" s="146">
        <v>0</v>
      </c>
      <c r="R650" s="146">
        <f>Q650*H650</f>
        <v>0</v>
      </c>
      <c r="S650" s="146">
        <v>0</v>
      </c>
      <c r="T650" s="147">
        <f>S650*H650</f>
        <v>0</v>
      </c>
      <c r="AR650" s="148" t="s">
        <v>140</v>
      </c>
      <c r="AT650" s="148" t="s">
        <v>135</v>
      </c>
      <c r="AU650" s="148" t="s">
        <v>86</v>
      </c>
      <c r="AY650" s="17" t="s">
        <v>132</v>
      </c>
      <c r="BE650" s="149">
        <f>IF(N650="základní",J650,0)</f>
        <v>0</v>
      </c>
      <c r="BF650" s="149">
        <f>IF(N650="snížená",J650,0)</f>
        <v>0</v>
      </c>
      <c r="BG650" s="149">
        <f>IF(N650="zákl. přenesená",J650,0)</f>
        <v>0</v>
      </c>
      <c r="BH650" s="149">
        <f>IF(N650="sníž. přenesená",J650,0)</f>
        <v>0</v>
      </c>
      <c r="BI650" s="149">
        <f>IF(N650="nulová",J650,0)</f>
        <v>0</v>
      </c>
      <c r="BJ650" s="17" t="s">
        <v>81</v>
      </c>
      <c r="BK650" s="149">
        <f>ROUND(I650*H650,2)</f>
        <v>0</v>
      </c>
      <c r="BL650" s="17" t="s">
        <v>140</v>
      </c>
      <c r="BM650" s="148" t="s">
        <v>1005</v>
      </c>
    </row>
    <row r="651" spans="2:65" s="1" customFormat="1" ht="19.2">
      <c r="B651" s="32"/>
      <c r="D651" s="150" t="s">
        <v>142</v>
      </c>
      <c r="F651" s="151" t="s">
        <v>1006</v>
      </c>
      <c r="I651" s="152"/>
      <c r="L651" s="32"/>
      <c r="M651" s="153"/>
      <c r="T651" s="56"/>
      <c r="AT651" s="17" t="s">
        <v>142</v>
      </c>
      <c r="AU651" s="17" t="s">
        <v>86</v>
      </c>
    </row>
    <row r="652" spans="2:65" s="12" customFormat="1">
      <c r="B652" s="154"/>
      <c r="D652" s="150" t="s">
        <v>144</v>
      </c>
      <c r="E652" s="155" t="s">
        <v>1</v>
      </c>
      <c r="F652" s="156" t="s">
        <v>234</v>
      </c>
      <c r="H652" s="157">
        <v>790</v>
      </c>
      <c r="I652" s="158"/>
      <c r="L652" s="154"/>
      <c r="M652" s="159"/>
      <c r="T652" s="160"/>
      <c r="AT652" s="155" t="s">
        <v>144</v>
      </c>
      <c r="AU652" s="155" t="s">
        <v>86</v>
      </c>
      <c r="AV652" s="12" t="s">
        <v>86</v>
      </c>
      <c r="AW652" s="12" t="s">
        <v>30</v>
      </c>
      <c r="AX652" s="12" t="s">
        <v>81</v>
      </c>
      <c r="AY652" s="155" t="s">
        <v>132</v>
      </c>
    </row>
    <row r="653" spans="2:65" s="1" customFormat="1" ht="24.15" customHeight="1">
      <c r="B653" s="136"/>
      <c r="C653" s="137" t="s">
        <v>1007</v>
      </c>
      <c r="D653" s="137" t="s">
        <v>135</v>
      </c>
      <c r="E653" s="138" t="s">
        <v>1008</v>
      </c>
      <c r="F653" s="139" t="s">
        <v>1009</v>
      </c>
      <c r="G653" s="140" t="s">
        <v>166</v>
      </c>
      <c r="H653" s="141">
        <v>790</v>
      </c>
      <c r="I653" s="142"/>
      <c r="J653" s="143">
        <f>ROUND(I653*H653,2)</f>
        <v>0</v>
      </c>
      <c r="K653" s="139" t="s">
        <v>139</v>
      </c>
      <c r="L653" s="32"/>
      <c r="M653" s="144" t="s">
        <v>1</v>
      </c>
      <c r="N653" s="145" t="s">
        <v>38</v>
      </c>
      <c r="P653" s="146">
        <f>O653*H653</f>
        <v>0</v>
      </c>
      <c r="Q653" s="146">
        <v>0</v>
      </c>
      <c r="R653" s="146">
        <f>Q653*H653</f>
        <v>0</v>
      </c>
      <c r="S653" s="146">
        <v>0</v>
      </c>
      <c r="T653" s="147">
        <f>S653*H653</f>
        <v>0</v>
      </c>
      <c r="AR653" s="148" t="s">
        <v>140</v>
      </c>
      <c r="AT653" s="148" t="s">
        <v>135</v>
      </c>
      <c r="AU653" s="148" t="s">
        <v>86</v>
      </c>
      <c r="AY653" s="17" t="s">
        <v>132</v>
      </c>
      <c r="BE653" s="149">
        <f>IF(N653="základní",J653,0)</f>
        <v>0</v>
      </c>
      <c r="BF653" s="149">
        <f>IF(N653="snížená",J653,0)</f>
        <v>0</v>
      </c>
      <c r="BG653" s="149">
        <f>IF(N653="zákl. přenesená",J653,0)</f>
        <v>0</v>
      </c>
      <c r="BH653" s="149">
        <f>IF(N653="sníž. přenesená",J653,0)</f>
        <v>0</v>
      </c>
      <c r="BI653" s="149">
        <f>IF(N653="nulová",J653,0)</f>
        <v>0</v>
      </c>
      <c r="BJ653" s="17" t="s">
        <v>81</v>
      </c>
      <c r="BK653" s="149">
        <f>ROUND(I653*H653,2)</f>
        <v>0</v>
      </c>
      <c r="BL653" s="17" t="s">
        <v>140</v>
      </c>
      <c r="BM653" s="148" t="s">
        <v>1010</v>
      </c>
    </row>
    <row r="654" spans="2:65" s="1" customFormat="1" ht="28.8">
      <c r="B654" s="32"/>
      <c r="D654" s="150" t="s">
        <v>142</v>
      </c>
      <c r="F654" s="151" t="s">
        <v>1011</v>
      </c>
      <c r="I654" s="152"/>
      <c r="L654" s="32"/>
      <c r="M654" s="153"/>
      <c r="T654" s="56"/>
      <c r="AT654" s="17" t="s">
        <v>142</v>
      </c>
      <c r="AU654" s="17" t="s">
        <v>86</v>
      </c>
    </row>
    <row r="655" spans="2:65" s="12" customFormat="1">
      <c r="B655" s="154"/>
      <c r="D655" s="150" t="s">
        <v>144</v>
      </c>
      <c r="E655" s="155" t="s">
        <v>1</v>
      </c>
      <c r="F655" s="156" t="s">
        <v>234</v>
      </c>
      <c r="H655" s="157">
        <v>790</v>
      </c>
      <c r="I655" s="158"/>
      <c r="L655" s="154"/>
      <c r="M655" s="159"/>
      <c r="T655" s="160"/>
      <c r="AT655" s="155" t="s">
        <v>144</v>
      </c>
      <c r="AU655" s="155" t="s">
        <v>86</v>
      </c>
      <c r="AV655" s="12" t="s">
        <v>86</v>
      </c>
      <c r="AW655" s="12" t="s">
        <v>30</v>
      </c>
      <c r="AX655" s="12" t="s">
        <v>81</v>
      </c>
      <c r="AY655" s="155" t="s">
        <v>132</v>
      </c>
    </row>
    <row r="656" spans="2:65" s="1" customFormat="1" ht="16.5" customHeight="1">
      <c r="B656" s="136"/>
      <c r="C656" s="137" t="s">
        <v>1012</v>
      </c>
      <c r="D656" s="137" t="s">
        <v>135</v>
      </c>
      <c r="E656" s="138" t="s">
        <v>164</v>
      </c>
      <c r="F656" s="139" t="s">
        <v>1013</v>
      </c>
      <c r="G656" s="140" t="s">
        <v>172</v>
      </c>
      <c r="H656" s="141">
        <v>1</v>
      </c>
      <c r="I656" s="142"/>
      <c r="J656" s="143">
        <f>ROUND(I656*H656,2)</f>
        <v>0</v>
      </c>
      <c r="K656" s="139" t="s">
        <v>1</v>
      </c>
      <c r="L656" s="32"/>
      <c r="M656" s="144" t="s">
        <v>1</v>
      </c>
      <c r="N656" s="145" t="s">
        <v>38</v>
      </c>
      <c r="P656" s="146">
        <f>O656*H656</f>
        <v>0</v>
      </c>
      <c r="Q656" s="146">
        <v>0</v>
      </c>
      <c r="R656" s="146">
        <f>Q656*H656</f>
        <v>0</v>
      </c>
      <c r="S656" s="146">
        <v>0</v>
      </c>
      <c r="T656" s="147">
        <f>S656*H656</f>
        <v>0</v>
      </c>
      <c r="AR656" s="148" t="s">
        <v>140</v>
      </c>
      <c r="AT656" s="148" t="s">
        <v>135</v>
      </c>
      <c r="AU656" s="148" t="s">
        <v>86</v>
      </c>
      <c r="AY656" s="17" t="s">
        <v>132</v>
      </c>
      <c r="BE656" s="149">
        <f>IF(N656="základní",J656,0)</f>
        <v>0</v>
      </c>
      <c r="BF656" s="149">
        <f>IF(N656="snížená",J656,0)</f>
        <v>0</v>
      </c>
      <c r="BG656" s="149">
        <f>IF(N656="zákl. přenesená",J656,0)</f>
        <v>0</v>
      </c>
      <c r="BH656" s="149">
        <f>IF(N656="sníž. přenesená",J656,0)</f>
        <v>0</v>
      </c>
      <c r="BI656" s="149">
        <f>IF(N656="nulová",J656,0)</f>
        <v>0</v>
      </c>
      <c r="BJ656" s="17" t="s">
        <v>81</v>
      </c>
      <c r="BK656" s="149">
        <f>ROUND(I656*H656,2)</f>
        <v>0</v>
      </c>
      <c r="BL656" s="17" t="s">
        <v>140</v>
      </c>
      <c r="BM656" s="148" t="s">
        <v>1014</v>
      </c>
    </row>
    <row r="657" spans="2:65" s="1" customFormat="1">
      <c r="B657" s="32"/>
      <c r="D657" s="150" t="s">
        <v>142</v>
      </c>
      <c r="F657" s="151" t="s">
        <v>1013</v>
      </c>
      <c r="I657" s="152"/>
      <c r="L657" s="32"/>
      <c r="M657" s="153"/>
      <c r="T657" s="56"/>
      <c r="AT657" s="17" t="s">
        <v>142</v>
      </c>
      <c r="AU657" s="17" t="s">
        <v>86</v>
      </c>
    </row>
    <row r="658" spans="2:65" s="1" customFormat="1" ht="24.15" customHeight="1">
      <c r="B658" s="136"/>
      <c r="C658" s="137" t="s">
        <v>1015</v>
      </c>
      <c r="D658" s="137" t="s">
        <v>135</v>
      </c>
      <c r="E658" s="138" t="s">
        <v>170</v>
      </c>
      <c r="F658" s="139" t="s">
        <v>1016</v>
      </c>
      <c r="G658" s="140" t="s">
        <v>172</v>
      </c>
      <c r="H658" s="141">
        <v>1</v>
      </c>
      <c r="I658" s="142"/>
      <c r="J658" s="143">
        <f>ROUND(I658*H658,2)</f>
        <v>0</v>
      </c>
      <c r="K658" s="139" t="s">
        <v>1</v>
      </c>
      <c r="L658" s="32"/>
      <c r="M658" s="144" t="s">
        <v>1</v>
      </c>
      <c r="N658" s="145" t="s">
        <v>38</v>
      </c>
      <c r="P658" s="146">
        <f>O658*H658</f>
        <v>0</v>
      </c>
      <c r="Q658" s="146">
        <v>0</v>
      </c>
      <c r="R658" s="146">
        <f>Q658*H658</f>
        <v>0</v>
      </c>
      <c r="S658" s="146">
        <v>0</v>
      </c>
      <c r="T658" s="147">
        <f>S658*H658</f>
        <v>0</v>
      </c>
      <c r="AR658" s="148" t="s">
        <v>140</v>
      </c>
      <c r="AT658" s="148" t="s">
        <v>135</v>
      </c>
      <c r="AU658" s="148" t="s">
        <v>86</v>
      </c>
      <c r="AY658" s="17" t="s">
        <v>132</v>
      </c>
      <c r="BE658" s="149">
        <f>IF(N658="základní",J658,0)</f>
        <v>0</v>
      </c>
      <c r="BF658" s="149">
        <f>IF(N658="snížená",J658,0)</f>
        <v>0</v>
      </c>
      <c r="BG658" s="149">
        <f>IF(N658="zákl. přenesená",J658,0)</f>
        <v>0</v>
      </c>
      <c r="BH658" s="149">
        <f>IF(N658="sníž. přenesená",J658,0)</f>
        <v>0</v>
      </c>
      <c r="BI658" s="149">
        <f>IF(N658="nulová",J658,0)</f>
        <v>0</v>
      </c>
      <c r="BJ658" s="17" t="s">
        <v>81</v>
      </c>
      <c r="BK658" s="149">
        <f>ROUND(I658*H658,2)</f>
        <v>0</v>
      </c>
      <c r="BL658" s="17" t="s">
        <v>140</v>
      </c>
      <c r="BM658" s="148" t="s">
        <v>1017</v>
      </c>
    </row>
    <row r="659" spans="2:65" s="1" customFormat="1">
      <c r="B659" s="32"/>
      <c r="D659" s="150" t="s">
        <v>142</v>
      </c>
      <c r="F659" s="151" t="s">
        <v>1016</v>
      </c>
      <c r="I659" s="152"/>
      <c r="L659" s="32"/>
      <c r="M659" s="153"/>
      <c r="T659" s="56"/>
      <c r="AT659" s="17" t="s">
        <v>142</v>
      </c>
      <c r="AU659" s="17" t="s">
        <v>86</v>
      </c>
    </row>
    <row r="660" spans="2:65" s="1" customFormat="1" ht="24.15" customHeight="1">
      <c r="B660" s="136"/>
      <c r="C660" s="137" t="s">
        <v>1018</v>
      </c>
      <c r="D660" s="137" t="s">
        <v>135</v>
      </c>
      <c r="E660" s="138" t="s">
        <v>1019</v>
      </c>
      <c r="F660" s="139" t="s">
        <v>1020</v>
      </c>
      <c r="G660" s="140" t="s">
        <v>1021</v>
      </c>
      <c r="H660" s="141">
        <v>5</v>
      </c>
      <c r="I660" s="142"/>
      <c r="J660" s="143">
        <f>ROUND(I660*H660,2)</f>
        <v>0</v>
      </c>
      <c r="K660" s="139" t="s">
        <v>1</v>
      </c>
      <c r="L660" s="32"/>
      <c r="M660" s="144" t="s">
        <v>1</v>
      </c>
      <c r="N660" s="145" t="s">
        <v>38</v>
      </c>
      <c r="P660" s="146">
        <f>O660*H660</f>
        <v>0</v>
      </c>
      <c r="Q660" s="146">
        <v>0</v>
      </c>
      <c r="R660" s="146">
        <f>Q660*H660</f>
        <v>0</v>
      </c>
      <c r="S660" s="146">
        <v>0</v>
      </c>
      <c r="T660" s="147">
        <f>S660*H660</f>
        <v>0</v>
      </c>
      <c r="AR660" s="148" t="s">
        <v>140</v>
      </c>
      <c r="AT660" s="148" t="s">
        <v>135</v>
      </c>
      <c r="AU660" s="148" t="s">
        <v>86</v>
      </c>
      <c r="AY660" s="17" t="s">
        <v>132</v>
      </c>
      <c r="BE660" s="149">
        <f>IF(N660="základní",J660,0)</f>
        <v>0</v>
      </c>
      <c r="BF660" s="149">
        <f>IF(N660="snížená",J660,0)</f>
        <v>0</v>
      </c>
      <c r="BG660" s="149">
        <f>IF(N660="zákl. přenesená",J660,0)</f>
        <v>0</v>
      </c>
      <c r="BH660" s="149">
        <f>IF(N660="sníž. přenesená",J660,0)</f>
        <v>0</v>
      </c>
      <c r="BI660" s="149">
        <f>IF(N660="nulová",J660,0)</f>
        <v>0</v>
      </c>
      <c r="BJ660" s="17" t="s">
        <v>81</v>
      </c>
      <c r="BK660" s="149">
        <f>ROUND(I660*H660,2)</f>
        <v>0</v>
      </c>
      <c r="BL660" s="17" t="s">
        <v>140</v>
      </c>
      <c r="BM660" s="148" t="s">
        <v>1022</v>
      </c>
    </row>
    <row r="661" spans="2:65" s="1" customFormat="1">
      <c r="B661" s="32"/>
      <c r="D661" s="150" t="s">
        <v>142</v>
      </c>
      <c r="F661" s="151" t="s">
        <v>1020</v>
      </c>
      <c r="I661" s="152"/>
      <c r="L661" s="32"/>
      <c r="M661" s="153"/>
      <c r="T661" s="56"/>
      <c r="AT661" s="17" t="s">
        <v>142</v>
      </c>
      <c r="AU661" s="17" t="s">
        <v>86</v>
      </c>
    </row>
    <row r="662" spans="2:65" s="12" customFormat="1">
      <c r="B662" s="154"/>
      <c r="D662" s="150" t="s">
        <v>144</v>
      </c>
      <c r="E662" s="155" t="s">
        <v>1</v>
      </c>
      <c r="F662" s="156" t="s">
        <v>1023</v>
      </c>
      <c r="H662" s="157">
        <v>4</v>
      </c>
      <c r="I662" s="158"/>
      <c r="L662" s="154"/>
      <c r="M662" s="159"/>
      <c r="T662" s="160"/>
      <c r="AT662" s="155" t="s">
        <v>144</v>
      </c>
      <c r="AU662" s="155" t="s">
        <v>86</v>
      </c>
      <c r="AV662" s="12" t="s">
        <v>86</v>
      </c>
      <c r="AW662" s="12" t="s">
        <v>30</v>
      </c>
      <c r="AX662" s="12" t="s">
        <v>73</v>
      </c>
      <c r="AY662" s="155" t="s">
        <v>132</v>
      </c>
    </row>
    <row r="663" spans="2:65" s="12" customFormat="1">
      <c r="B663" s="154"/>
      <c r="D663" s="150" t="s">
        <v>144</v>
      </c>
      <c r="E663" s="155" t="s">
        <v>1</v>
      </c>
      <c r="F663" s="156" t="s">
        <v>1024</v>
      </c>
      <c r="H663" s="157">
        <v>1</v>
      </c>
      <c r="I663" s="158"/>
      <c r="L663" s="154"/>
      <c r="M663" s="159"/>
      <c r="T663" s="160"/>
      <c r="AT663" s="155" t="s">
        <v>144</v>
      </c>
      <c r="AU663" s="155" t="s">
        <v>86</v>
      </c>
      <c r="AV663" s="12" t="s">
        <v>86</v>
      </c>
      <c r="AW663" s="12" t="s">
        <v>30</v>
      </c>
      <c r="AX663" s="12" t="s">
        <v>73</v>
      </c>
      <c r="AY663" s="155" t="s">
        <v>132</v>
      </c>
    </row>
    <row r="664" spans="2:65" s="13" customFormat="1">
      <c r="B664" s="161"/>
      <c r="D664" s="150" t="s">
        <v>144</v>
      </c>
      <c r="E664" s="162" t="s">
        <v>1</v>
      </c>
      <c r="F664" s="163" t="s">
        <v>151</v>
      </c>
      <c r="H664" s="164">
        <v>5</v>
      </c>
      <c r="I664" s="165"/>
      <c r="L664" s="161"/>
      <c r="M664" s="166"/>
      <c r="T664" s="167"/>
      <c r="AT664" s="162" t="s">
        <v>144</v>
      </c>
      <c r="AU664" s="162" t="s">
        <v>86</v>
      </c>
      <c r="AV664" s="13" t="s">
        <v>140</v>
      </c>
      <c r="AW664" s="13" t="s">
        <v>30</v>
      </c>
      <c r="AX664" s="13" t="s">
        <v>81</v>
      </c>
      <c r="AY664" s="162" t="s">
        <v>132</v>
      </c>
    </row>
    <row r="665" spans="2:65" s="11" customFormat="1" ht="22.95" customHeight="1">
      <c r="B665" s="124"/>
      <c r="D665" s="125" t="s">
        <v>72</v>
      </c>
      <c r="E665" s="134" t="s">
        <v>1025</v>
      </c>
      <c r="F665" s="134" t="s">
        <v>1026</v>
      </c>
      <c r="I665" s="127"/>
      <c r="J665" s="135">
        <f>BK665</f>
        <v>0</v>
      </c>
      <c r="L665" s="124"/>
      <c r="M665" s="129"/>
      <c r="P665" s="130">
        <f>SUM(P666:P667)</f>
        <v>0</v>
      </c>
      <c r="R665" s="130">
        <f>SUM(R666:R667)</f>
        <v>0</v>
      </c>
      <c r="T665" s="131">
        <f>SUM(T666:T667)</f>
        <v>0</v>
      </c>
      <c r="AR665" s="125" t="s">
        <v>81</v>
      </c>
      <c r="AT665" s="132" t="s">
        <v>72</v>
      </c>
      <c r="AU665" s="132" t="s">
        <v>81</v>
      </c>
      <c r="AY665" s="125" t="s">
        <v>132</v>
      </c>
      <c r="BK665" s="133">
        <f>SUM(BK666:BK667)</f>
        <v>0</v>
      </c>
    </row>
    <row r="666" spans="2:65" s="1" customFormat="1" ht="21.75" customHeight="1">
      <c r="B666" s="136"/>
      <c r="C666" s="137" t="s">
        <v>1027</v>
      </c>
      <c r="D666" s="137" t="s">
        <v>135</v>
      </c>
      <c r="E666" s="138" t="s">
        <v>1028</v>
      </c>
      <c r="F666" s="139" t="s">
        <v>1029</v>
      </c>
      <c r="G666" s="140" t="s">
        <v>179</v>
      </c>
      <c r="H666" s="141">
        <v>1524.2819999999999</v>
      </c>
      <c r="I666" s="142"/>
      <c r="J666" s="143">
        <f>ROUND(I666*H666,2)</f>
        <v>0</v>
      </c>
      <c r="K666" s="139" t="s">
        <v>139</v>
      </c>
      <c r="L666" s="32"/>
      <c r="M666" s="144" t="s">
        <v>1</v>
      </c>
      <c r="N666" s="145" t="s">
        <v>38</v>
      </c>
      <c r="P666" s="146">
        <f>O666*H666</f>
        <v>0</v>
      </c>
      <c r="Q666" s="146">
        <v>0</v>
      </c>
      <c r="R666" s="146">
        <f>Q666*H666</f>
        <v>0</v>
      </c>
      <c r="S666" s="146">
        <v>0</v>
      </c>
      <c r="T666" s="147">
        <f>S666*H666</f>
        <v>0</v>
      </c>
      <c r="AR666" s="148" t="s">
        <v>140</v>
      </c>
      <c r="AT666" s="148" t="s">
        <v>135</v>
      </c>
      <c r="AU666" s="148" t="s">
        <v>86</v>
      </c>
      <c r="AY666" s="17" t="s">
        <v>132</v>
      </c>
      <c r="BE666" s="149">
        <f>IF(N666="základní",J666,0)</f>
        <v>0</v>
      </c>
      <c r="BF666" s="149">
        <f>IF(N666="snížená",J666,0)</f>
        <v>0</v>
      </c>
      <c r="BG666" s="149">
        <f>IF(N666="zákl. přenesená",J666,0)</f>
        <v>0</v>
      </c>
      <c r="BH666" s="149">
        <f>IF(N666="sníž. přenesená",J666,0)</f>
        <v>0</v>
      </c>
      <c r="BI666" s="149">
        <f>IF(N666="nulová",J666,0)</f>
        <v>0</v>
      </c>
      <c r="BJ666" s="17" t="s">
        <v>81</v>
      </c>
      <c r="BK666" s="149">
        <f>ROUND(I666*H666,2)</f>
        <v>0</v>
      </c>
      <c r="BL666" s="17" t="s">
        <v>140</v>
      </c>
      <c r="BM666" s="148" t="s">
        <v>1030</v>
      </c>
    </row>
    <row r="667" spans="2:65" s="1" customFormat="1" ht="38.4">
      <c r="B667" s="32"/>
      <c r="D667" s="150" t="s">
        <v>142</v>
      </c>
      <c r="F667" s="151" t="s">
        <v>1031</v>
      </c>
      <c r="I667" s="152"/>
      <c r="L667" s="32"/>
      <c r="M667" s="153"/>
      <c r="T667" s="56"/>
      <c r="AT667" s="17" t="s">
        <v>142</v>
      </c>
      <c r="AU667" s="17" t="s">
        <v>86</v>
      </c>
    </row>
    <row r="668" spans="2:65" s="11" customFormat="1" ht="25.95" customHeight="1">
      <c r="B668" s="124"/>
      <c r="D668" s="125" t="s">
        <v>72</v>
      </c>
      <c r="E668" s="126" t="s">
        <v>1032</v>
      </c>
      <c r="F668" s="126" t="s">
        <v>1033</v>
      </c>
      <c r="I668" s="127"/>
      <c r="J668" s="128">
        <f>BK668</f>
        <v>0</v>
      </c>
      <c r="L668" s="124"/>
      <c r="M668" s="129"/>
      <c r="P668" s="130">
        <f>P669+P716+P783+P841+P847+P878+P889+P930+P1022+P1172+P1226+P1270</f>
        <v>0</v>
      </c>
      <c r="R668" s="130">
        <f>R669+R716+R783+R841+R847+R878+R889+R930+R1022+R1172+R1226+R1270</f>
        <v>70.054961359999993</v>
      </c>
      <c r="T668" s="131">
        <f>T669+T716+T783+T841+T847+T878+T889+T930+T1022+T1172+T1226+T1270</f>
        <v>2.1283200000000002E-2</v>
      </c>
      <c r="AR668" s="125" t="s">
        <v>86</v>
      </c>
      <c r="AT668" s="132" t="s">
        <v>72</v>
      </c>
      <c r="AU668" s="132" t="s">
        <v>73</v>
      </c>
      <c r="AY668" s="125" t="s">
        <v>132</v>
      </c>
      <c r="BK668" s="133">
        <f>BK669+BK716+BK783+BK841+BK847+BK878+BK889+BK930+BK1022+BK1172+BK1226+BK1270</f>
        <v>0</v>
      </c>
    </row>
    <row r="669" spans="2:65" s="11" customFormat="1" ht="22.95" customHeight="1">
      <c r="B669" s="124"/>
      <c r="D669" s="125" t="s">
        <v>72</v>
      </c>
      <c r="E669" s="134" t="s">
        <v>1034</v>
      </c>
      <c r="F669" s="134" t="s">
        <v>1035</v>
      </c>
      <c r="I669" s="127"/>
      <c r="J669" s="135">
        <f>BK669</f>
        <v>0</v>
      </c>
      <c r="L669" s="124"/>
      <c r="M669" s="129"/>
      <c r="P669" s="130">
        <f>SUM(P670:P715)</f>
        <v>0</v>
      </c>
      <c r="R669" s="130">
        <f>SUM(R670:R715)</f>
        <v>6.4577059999999999</v>
      </c>
      <c r="T669" s="131">
        <f>SUM(T670:T715)</f>
        <v>0</v>
      </c>
      <c r="AR669" s="125" t="s">
        <v>86</v>
      </c>
      <c r="AT669" s="132" t="s">
        <v>72</v>
      </c>
      <c r="AU669" s="132" t="s">
        <v>81</v>
      </c>
      <c r="AY669" s="125" t="s">
        <v>132</v>
      </c>
      <c r="BK669" s="133">
        <f>SUM(BK670:BK715)</f>
        <v>0</v>
      </c>
    </row>
    <row r="670" spans="2:65" s="1" customFormat="1" ht="24.15" customHeight="1">
      <c r="B670" s="136"/>
      <c r="C670" s="137" t="s">
        <v>1036</v>
      </c>
      <c r="D670" s="137" t="s">
        <v>135</v>
      </c>
      <c r="E670" s="138" t="s">
        <v>1037</v>
      </c>
      <c r="F670" s="139" t="s">
        <v>1038</v>
      </c>
      <c r="G670" s="140" t="s">
        <v>166</v>
      </c>
      <c r="H670" s="141">
        <v>403.48</v>
      </c>
      <c r="I670" s="142"/>
      <c r="J670" s="143">
        <f>ROUND(I670*H670,2)</f>
        <v>0</v>
      </c>
      <c r="K670" s="139" t="s">
        <v>139</v>
      </c>
      <c r="L670" s="32"/>
      <c r="M670" s="144" t="s">
        <v>1</v>
      </c>
      <c r="N670" s="145" t="s">
        <v>38</v>
      </c>
      <c r="P670" s="146">
        <f>O670*H670</f>
        <v>0</v>
      </c>
      <c r="Q670" s="146">
        <v>0</v>
      </c>
      <c r="R670" s="146">
        <f>Q670*H670</f>
        <v>0</v>
      </c>
      <c r="S670" s="146">
        <v>0</v>
      </c>
      <c r="T670" s="147">
        <f>S670*H670</f>
        <v>0</v>
      </c>
      <c r="AR670" s="148" t="s">
        <v>405</v>
      </c>
      <c r="AT670" s="148" t="s">
        <v>135</v>
      </c>
      <c r="AU670" s="148" t="s">
        <v>86</v>
      </c>
      <c r="AY670" s="17" t="s">
        <v>132</v>
      </c>
      <c r="BE670" s="149">
        <f>IF(N670="základní",J670,0)</f>
        <v>0</v>
      </c>
      <c r="BF670" s="149">
        <f>IF(N670="snížená",J670,0)</f>
        <v>0</v>
      </c>
      <c r="BG670" s="149">
        <f>IF(N670="zákl. přenesená",J670,0)</f>
        <v>0</v>
      </c>
      <c r="BH670" s="149">
        <f>IF(N670="sníž. přenesená",J670,0)</f>
        <v>0</v>
      </c>
      <c r="BI670" s="149">
        <f>IF(N670="nulová",J670,0)</f>
        <v>0</v>
      </c>
      <c r="BJ670" s="17" t="s">
        <v>81</v>
      </c>
      <c r="BK670" s="149">
        <f>ROUND(I670*H670,2)</f>
        <v>0</v>
      </c>
      <c r="BL670" s="17" t="s">
        <v>405</v>
      </c>
      <c r="BM670" s="148" t="s">
        <v>1039</v>
      </c>
    </row>
    <row r="671" spans="2:65" s="1" customFormat="1" ht="28.8">
      <c r="B671" s="32"/>
      <c r="D671" s="150" t="s">
        <v>142</v>
      </c>
      <c r="F671" s="151" t="s">
        <v>1040</v>
      </c>
      <c r="I671" s="152"/>
      <c r="L671" s="32"/>
      <c r="M671" s="153"/>
      <c r="T671" s="56"/>
      <c r="AT671" s="17" t="s">
        <v>142</v>
      </c>
      <c r="AU671" s="17" t="s">
        <v>86</v>
      </c>
    </row>
    <row r="672" spans="2:65" s="12" customFormat="1">
      <c r="B672" s="154"/>
      <c r="D672" s="150" t="s">
        <v>144</v>
      </c>
      <c r="E672" s="155" t="s">
        <v>1</v>
      </c>
      <c r="F672" s="156" t="s">
        <v>1041</v>
      </c>
      <c r="H672" s="157">
        <v>403.48</v>
      </c>
      <c r="I672" s="158"/>
      <c r="L672" s="154"/>
      <c r="M672" s="159"/>
      <c r="T672" s="160"/>
      <c r="AT672" s="155" t="s">
        <v>144</v>
      </c>
      <c r="AU672" s="155" t="s">
        <v>86</v>
      </c>
      <c r="AV672" s="12" t="s">
        <v>86</v>
      </c>
      <c r="AW672" s="12" t="s">
        <v>30</v>
      </c>
      <c r="AX672" s="12" t="s">
        <v>73</v>
      </c>
      <c r="AY672" s="155" t="s">
        <v>132</v>
      </c>
    </row>
    <row r="673" spans="2:65" s="13" customFormat="1">
      <c r="B673" s="161"/>
      <c r="D673" s="150" t="s">
        <v>144</v>
      </c>
      <c r="E673" s="162" t="s">
        <v>226</v>
      </c>
      <c r="F673" s="163" t="s">
        <v>151</v>
      </c>
      <c r="H673" s="164">
        <v>403.48</v>
      </c>
      <c r="I673" s="165"/>
      <c r="L673" s="161"/>
      <c r="M673" s="166"/>
      <c r="T673" s="167"/>
      <c r="AT673" s="162" t="s">
        <v>144</v>
      </c>
      <c r="AU673" s="162" t="s">
        <v>86</v>
      </c>
      <c r="AV673" s="13" t="s">
        <v>140</v>
      </c>
      <c r="AW673" s="13" t="s">
        <v>30</v>
      </c>
      <c r="AX673" s="13" t="s">
        <v>81</v>
      </c>
      <c r="AY673" s="162" t="s">
        <v>132</v>
      </c>
    </row>
    <row r="674" spans="2:65" s="1" customFormat="1" ht="16.5" customHeight="1">
      <c r="B674" s="136"/>
      <c r="C674" s="187" t="s">
        <v>1042</v>
      </c>
      <c r="D674" s="187" t="s">
        <v>850</v>
      </c>
      <c r="E674" s="188" t="s">
        <v>1043</v>
      </c>
      <c r="F674" s="189" t="s">
        <v>1044</v>
      </c>
      <c r="G674" s="190" t="s">
        <v>179</v>
      </c>
      <c r="H674" s="191">
        <v>0.121</v>
      </c>
      <c r="I674" s="192"/>
      <c r="J674" s="193">
        <f>ROUND(I674*H674,2)</f>
        <v>0</v>
      </c>
      <c r="K674" s="189" t="s">
        <v>139</v>
      </c>
      <c r="L674" s="194"/>
      <c r="M674" s="195" t="s">
        <v>1</v>
      </c>
      <c r="N674" s="196" t="s">
        <v>38</v>
      </c>
      <c r="P674" s="146">
        <f>O674*H674</f>
        <v>0</v>
      </c>
      <c r="Q674" s="146">
        <v>1</v>
      </c>
      <c r="R674" s="146">
        <f>Q674*H674</f>
        <v>0.121</v>
      </c>
      <c r="S674" s="146">
        <v>0</v>
      </c>
      <c r="T674" s="147">
        <f>S674*H674</f>
        <v>0</v>
      </c>
      <c r="AR674" s="148" t="s">
        <v>504</v>
      </c>
      <c r="AT674" s="148" t="s">
        <v>850</v>
      </c>
      <c r="AU674" s="148" t="s">
        <v>86</v>
      </c>
      <c r="AY674" s="17" t="s">
        <v>132</v>
      </c>
      <c r="BE674" s="149">
        <f>IF(N674="základní",J674,0)</f>
        <v>0</v>
      </c>
      <c r="BF674" s="149">
        <f>IF(N674="snížená",J674,0)</f>
        <v>0</v>
      </c>
      <c r="BG674" s="149">
        <f>IF(N674="zákl. přenesená",J674,0)</f>
        <v>0</v>
      </c>
      <c r="BH674" s="149">
        <f>IF(N674="sníž. přenesená",J674,0)</f>
        <v>0</v>
      </c>
      <c r="BI674" s="149">
        <f>IF(N674="nulová",J674,0)</f>
        <v>0</v>
      </c>
      <c r="BJ674" s="17" t="s">
        <v>81</v>
      </c>
      <c r="BK674" s="149">
        <f>ROUND(I674*H674,2)</f>
        <v>0</v>
      </c>
      <c r="BL674" s="17" t="s">
        <v>405</v>
      </c>
      <c r="BM674" s="148" t="s">
        <v>1045</v>
      </c>
    </row>
    <row r="675" spans="2:65" s="1" customFormat="1">
      <c r="B675" s="32"/>
      <c r="D675" s="150" t="s">
        <v>142</v>
      </c>
      <c r="F675" s="151" t="s">
        <v>1044</v>
      </c>
      <c r="I675" s="152"/>
      <c r="L675" s="32"/>
      <c r="M675" s="153"/>
      <c r="T675" s="56"/>
      <c r="AT675" s="17" t="s">
        <v>142</v>
      </c>
      <c r="AU675" s="17" t="s">
        <v>86</v>
      </c>
    </row>
    <row r="676" spans="2:65" s="1" customFormat="1" ht="19.2">
      <c r="B676" s="32"/>
      <c r="D676" s="150" t="s">
        <v>444</v>
      </c>
      <c r="F676" s="179" t="s">
        <v>1046</v>
      </c>
      <c r="I676" s="152"/>
      <c r="L676" s="32"/>
      <c r="M676" s="153"/>
      <c r="T676" s="56"/>
      <c r="AT676" s="17" t="s">
        <v>444</v>
      </c>
      <c r="AU676" s="17" t="s">
        <v>86</v>
      </c>
    </row>
    <row r="677" spans="2:65" s="12" customFormat="1">
      <c r="B677" s="154"/>
      <c r="D677" s="150" t="s">
        <v>144</v>
      </c>
      <c r="F677" s="156" t="s">
        <v>1047</v>
      </c>
      <c r="H677" s="157">
        <v>0.121</v>
      </c>
      <c r="I677" s="158"/>
      <c r="L677" s="154"/>
      <c r="M677" s="159"/>
      <c r="T677" s="160"/>
      <c r="AT677" s="155" t="s">
        <v>144</v>
      </c>
      <c r="AU677" s="155" t="s">
        <v>86</v>
      </c>
      <c r="AV677" s="12" t="s">
        <v>86</v>
      </c>
      <c r="AW677" s="12" t="s">
        <v>3</v>
      </c>
      <c r="AX677" s="12" t="s">
        <v>81</v>
      </c>
      <c r="AY677" s="155" t="s">
        <v>132</v>
      </c>
    </row>
    <row r="678" spans="2:65" s="1" customFormat="1" ht="24.15" customHeight="1">
      <c r="B678" s="136"/>
      <c r="C678" s="137" t="s">
        <v>1048</v>
      </c>
      <c r="D678" s="137" t="s">
        <v>135</v>
      </c>
      <c r="E678" s="138" t="s">
        <v>1049</v>
      </c>
      <c r="F678" s="139" t="s">
        <v>1050</v>
      </c>
      <c r="G678" s="140" t="s">
        <v>166</v>
      </c>
      <c r="H678" s="141">
        <v>89</v>
      </c>
      <c r="I678" s="142"/>
      <c r="J678" s="143">
        <f>ROUND(I678*H678,2)</f>
        <v>0</v>
      </c>
      <c r="K678" s="139" t="s">
        <v>139</v>
      </c>
      <c r="L678" s="32"/>
      <c r="M678" s="144" t="s">
        <v>1</v>
      </c>
      <c r="N678" s="145" t="s">
        <v>38</v>
      </c>
      <c r="P678" s="146">
        <f>O678*H678</f>
        <v>0</v>
      </c>
      <c r="Q678" s="146">
        <v>0</v>
      </c>
      <c r="R678" s="146">
        <f>Q678*H678</f>
        <v>0</v>
      </c>
      <c r="S678" s="146">
        <v>0</v>
      </c>
      <c r="T678" s="147">
        <f>S678*H678</f>
        <v>0</v>
      </c>
      <c r="AR678" s="148" t="s">
        <v>405</v>
      </c>
      <c r="AT678" s="148" t="s">
        <v>135</v>
      </c>
      <c r="AU678" s="148" t="s">
        <v>86</v>
      </c>
      <c r="AY678" s="17" t="s">
        <v>132</v>
      </c>
      <c r="BE678" s="149">
        <f>IF(N678="základní",J678,0)</f>
        <v>0</v>
      </c>
      <c r="BF678" s="149">
        <f>IF(N678="snížená",J678,0)</f>
        <v>0</v>
      </c>
      <c r="BG678" s="149">
        <f>IF(N678="zákl. přenesená",J678,0)</f>
        <v>0</v>
      </c>
      <c r="BH678" s="149">
        <f>IF(N678="sníž. přenesená",J678,0)</f>
        <v>0</v>
      </c>
      <c r="BI678" s="149">
        <f>IF(N678="nulová",J678,0)</f>
        <v>0</v>
      </c>
      <c r="BJ678" s="17" t="s">
        <v>81</v>
      </c>
      <c r="BK678" s="149">
        <f>ROUND(I678*H678,2)</f>
        <v>0</v>
      </c>
      <c r="BL678" s="17" t="s">
        <v>405</v>
      </c>
      <c r="BM678" s="148" t="s">
        <v>1051</v>
      </c>
    </row>
    <row r="679" spans="2:65" s="1" customFormat="1" ht="28.8">
      <c r="B679" s="32"/>
      <c r="D679" s="150" t="s">
        <v>142</v>
      </c>
      <c r="F679" s="151" t="s">
        <v>1052</v>
      </c>
      <c r="I679" s="152"/>
      <c r="L679" s="32"/>
      <c r="M679" s="153"/>
      <c r="T679" s="56"/>
      <c r="AT679" s="17" t="s">
        <v>142</v>
      </c>
      <c r="AU679" s="17" t="s">
        <v>86</v>
      </c>
    </row>
    <row r="680" spans="2:65" s="12" customFormat="1">
      <c r="B680" s="154"/>
      <c r="D680" s="150" t="s">
        <v>144</v>
      </c>
      <c r="E680" s="155" t="s">
        <v>1</v>
      </c>
      <c r="F680" s="156" t="s">
        <v>224</v>
      </c>
      <c r="H680" s="157">
        <v>89</v>
      </c>
      <c r="I680" s="158"/>
      <c r="L680" s="154"/>
      <c r="M680" s="159"/>
      <c r="T680" s="160"/>
      <c r="AT680" s="155" t="s">
        <v>144</v>
      </c>
      <c r="AU680" s="155" t="s">
        <v>86</v>
      </c>
      <c r="AV680" s="12" t="s">
        <v>86</v>
      </c>
      <c r="AW680" s="12" t="s">
        <v>30</v>
      </c>
      <c r="AX680" s="12" t="s">
        <v>73</v>
      </c>
      <c r="AY680" s="155" t="s">
        <v>132</v>
      </c>
    </row>
    <row r="681" spans="2:65" s="13" customFormat="1">
      <c r="B681" s="161"/>
      <c r="D681" s="150" t="s">
        <v>144</v>
      </c>
      <c r="E681" s="162" t="s">
        <v>225</v>
      </c>
      <c r="F681" s="163" t="s">
        <v>151</v>
      </c>
      <c r="H681" s="164">
        <v>89</v>
      </c>
      <c r="I681" s="165"/>
      <c r="L681" s="161"/>
      <c r="M681" s="166"/>
      <c r="T681" s="167"/>
      <c r="AT681" s="162" t="s">
        <v>144</v>
      </c>
      <c r="AU681" s="162" t="s">
        <v>86</v>
      </c>
      <c r="AV681" s="13" t="s">
        <v>140</v>
      </c>
      <c r="AW681" s="13" t="s">
        <v>30</v>
      </c>
      <c r="AX681" s="13" t="s">
        <v>81</v>
      </c>
      <c r="AY681" s="162" t="s">
        <v>132</v>
      </c>
    </row>
    <row r="682" spans="2:65" s="1" customFormat="1" ht="16.5" customHeight="1">
      <c r="B682" s="136"/>
      <c r="C682" s="187" t="s">
        <v>1053</v>
      </c>
      <c r="D682" s="187" t="s">
        <v>850</v>
      </c>
      <c r="E682" s="188" t="s">
        <v>1043</v>
      </c>
      <c r="F682" s="189" t="s">
        <v>1044</v>
      </c>
      <c r="G682" s="190" t="s">
        <v>179</v>
      </c>
      <c r="H682" s="191">
        <v>3.1E-2</v>
      </c>
      <c r="I682" s="192"/>
      <c r="J682" s="193">
        <f>ROUND(I682*H682,2)</f>
        <v>0</v>
      </c>
      <c r="K682" s="189" t="s">
        <v>139</v>
      </c>
      <c r="L682" s="194"/>
      <c r="M682" s="195" t="s">
        <v>1</v>
      </c>
      <c r="N682" s="196" t="s">
        <v>38</v>
      </c>
      <c r="P682" s="146">
        <f>O682*H682</f>
        <v>0</v>
      </c>
      <c r="Q682" s="146">
        <v>1</v>
      </c>
      <c r="R682" s="146">
        <f>Q682*H682</f>
        <v>3.1E-2</v>
      </c>
      <c r="S682" s="146">
        <v>0</v>
      </c>
      <c r="T682" s="147">
        <f>S682*H682</f>
        <v>0</v>
      </c>
      <c r="AR682" s="148" t="s">
        <v>504</v>
      </c>
      <c r="AT682" s="148" t="s">
        <v>850</v>
      </c>
      <c r="AU682" s="148" t="s">
        <v>86</v>
      </c>
      <c r="AY682" s="17" t="s">
        <v>132</v>
      </c>
      <c r="BE682" s="149">
        <f>IF(N682="základní",J682,0)</f>
        <v>0</v>
      </c>
      <c r="BF682" s="149">
        <f>IF(N682="snížená",J682,0)</f>
        <v>0</v>
      </c>
      <c r="BG682" s="149">
        <f>IF(N682="zákl. přenesená",J682,0)</f>
        <v>0</v>
      </c>
      <c r="BH682" s="149">
        <f>IF(N682="sníž. přenesená",J682,0)</f>
        <v>0</v>
      </c>
      <c r="BI682" s="149">
        <f>IF(N682="nulová",J682,0)</f>
        <v>0</v>
      </c>
      <c r="BJ682" s="17" t="s">
        <v>81</v>
      </c>
      <c r="BK682" s="149">
        <f>ROUND(I682*H682,2)</f>
        <v>0</v>
      </c>
      <c r="BL682" s="17" t="s">
        <v>405</v>
      </c>
      <c r="BM682" s="148" t="s">
        <v>1054</v>
      </c>
    </row>
    <row r="683" spans="2:65" s="1" customFormat="1">
      <c r="B683" s="32"/>
      <c r="D683" s="150" t="s">
        <v>142</v>
      </c>
      <c r="F683" s="151" t="s">
        <v>1044</v>
      </c>
      <c r="I683" s="152"/>
      <c r="L683" s="32"/>
      <c r="M683" s="153"/>
      <c r="T683" s="56"/>
      <c r="AT683" s="17" t="s">
        <v>142</v>
      </c>
      <c r="AU683" s="17" t="s">
        <v>86</v>
      </c>
    </row>
    <row r="684" spans="2:65" s="1" customFormat="1" ht="19.2">
      <c r="B684" s="32"/>
      <c r="D684" s="150" t="s">
        <v>444</v>
      </c>
      <c r="F684" s="179" t="s">
        <v>1046</v>
      </c>
      <c r="I684" s="152"/>
      <c r="L684" s="32"/>
      <c r="M684" s="153"/>
      <c r="T684" s="56"/>
      <c r="AT684" s="17" t="s">
        <v>444</v>
      </c>
      <c r="AU684" s="17" t="s">
        <v>86</v>
      </c>
    </row>
    <row r="685" spans="2:65" s="12" customFormat="1">
      <c r="B685" s="154"/>
      <c r="D685" s="150" t="s">
        <v>144</v>
      </c>
      <c r="F685" s="156" t="s">
        <v>1055</v>
      </c>
      <c r="H685" s="157">
        <v>3.1E-2</v>
      </c>
      <c r="I685" s="158"/>
      <c r="L685" s="154"/>
      <c r="M685" s="159"/>
      <c r="T685" s="160"/>
      <c r="AT685" s="155" t="s">
        <v>144</v>
      </c>
      <c r="AU685" s="155" t="s">
        <v>86</v>
      </c>
      <c r="AV685" s="12" t="s">
        <v>86</v>
      </c>
      <c r="AW685" s="12" t="s">
        <v>3</v>
      </c>
      <c r="AX685" s="12" t="s">
        <v>81</v>
      </c>
      <c r="AY685" s="155" t="s">
        <v>132</v>
      </c>
    </row>
    <row r="686" spans="2:65" s="1" customFormat="1" ht="24.15" customHeight="1">
      <c r="B686" s="136"/>
      <c r="C686" s="137" t="s">
        <v>1056</v>
      </c>
      <c r="D686" s="137" t="s">
        <v>135</v>
      </c>
      <c r="E686" s="138" t="s">
        <v>1057</v>
      </c>
      <c r="F686" s="139" t="s">
        <v>1058</v>
      </c>
      <c r="G686" s="140" t="s">
        <v>166</v>
      </c>
      <c r="H686" s="141">
        <v>806.96</v>
      </c>
      <c r="I686" s="142"/>
      <c r="J686" s="143">
        <f>ROUND(I686*H686,2)</f>
        <v>0</v>
      </c>
      <c r="K686" s="139" t="s">
        <v>139</v>
      </c>
      <c r="L686" s="32"/>
      <c r="M686" s="144" t="s">
        <v>1</v>
      </c>
      <c r="N686" s="145" t="s">
        <v>38</v>
      </c>
      <c r="P686" s="146">
        <f>O686*H686</f>
        <v>0</v>
      </c>
      <c r="Q686" s="146">
        <v>4.0000000000000002E-4</v>
      </c>
      <c r="R686" s="146">
        <f>Q686*H686</f>
        <v>0.32278400000000002</v>
      </c>
      <c r="S686" s="146">
        <v>0</v>
      </c>
      <c r="T686" s="147">
        <f>S686*H686</f>
        <v>0</v>
      </c>
      <c r="AR686" s="148" t="s">
        <v>405</v>
      </c>
      <c r="AT686" s="148" t="s">
        <v>135</v>
      </c>
      <c r="AU686" s="148" t="s">
        <v>86</v>
      </c>
      <c r="AY686" s="17" t="s">
        <v>132</v>
      </c>
      <c r="BE686" s="149">
        <f>IF(N686="základní",J686,0)</f>
        <v>0</v>
      </c>
      <c r="BF686" s="149">
        <f>IF(N686="snížená",J686,0)</f>
        <v>0</v>
      </c>
      <c r="BG686" s="149">
        <f>IF(N686="zákl. přenesená",J686,0)</f>
        <v>0</v>
      </c>
      <c r="BH686" s="149">
        <f>IF(N686="sníž. přenesená",J686,0)</f>
        <v>0</v>
      </c>
      <c r="BI686" s="149">
        <f>IF(N686="nulová",J686,0)</f>
        <v>0</v>
      </c>
      <c r="BJ686" s="17" t="s">
        <v>81</v>
      </c>
      <c r="BK686" s="149">
        <f>ROUND(I686*H686,2)</f>
        <v>0</v>
      </c>
      <c r="BL686" s="17" t="s">
        <v>405</v>
      </c>
      <c r="BM686" s="148" t="s">
        <v>1059</v>
      </c>
    </row>
    <row r="687" spans="2:65" s="1" customFormat="1" ht="19.2">
      <c r="B687" s="32"/>
      <c r="D687" s="150" t="s">
        <v>142</v>
      </c>
      <c r="F687" s="151" t="s">
        <v>1060</v>
      </c>
      <c r="I687" s="152"/>
      <c r="L687" s="32"/>
      <c r="M687" s="153"/>
      <c r="T687" s="56"/>
      <c r="AT687" s="17" t="s">
        <v>142</v>
      </c>
      <c r="AU687" s="17" t="s">
        <v>86</v>
      </c>
    </row>
    <row r="688" spans="2:65" s="12" customFormat="1">
      <c r="B688" s="154"/>
      <c r="D688" s="150" t="s">
        <v>144</v>
      </c>
      <c r="E688" s="155" t="s">
        <v>1</v>
      </c>
      <c r="F688" s="156" t="s">
        <v>1061</v>
      </c>
      <c r="H688" s="157">
        <v>806.96</v>
      </c>
      <c r="I688" s="158"/>
      <c r="L688" s="154"/>
      <c r="M688" s="159"/>
      <c r="T688" s="160"/>
      <c r="AT688" s="155" t="s">
        <v>144</v>
      </c>
      <c r="AU688" s="155" t="s">
        <v>86</v>
      </c>
      <c r="AV688" s="12" t="s">
        <v>86</v>
      </c>
      <c r="AW688" s="12" t="s">
        <v>30</v>
      </c>
      <c r="AX688" s="12" t="s">
        <v>81</v>
      </c>
      <c r="AY688" s="155" t="s">
        <v>132</v>
      </c>
    </row>
    <row r="689" spans="2:65" s="1" customFormat="1" ht="49.2" customHeight="1">
      <c r="B689" s="136"/>
      <c r="C689" s="187" t="s">
        <v>1062</v>
      </c>
      <c r="D689" s="187" t="s">
        <v>850</v>
      </c>
      <c r="E689" s="188" t="s">
        <v>1063</v>
      </c>
      <c r="F689" s="189" t="s">
        <v>1064</v>
      </c>
      <c r="G689" s="190" t="s">
        <v>166</v>
      </c>
      <c r="H689" s="191">
        <v>470.05399999999997</v>
      </c>
      <c r="I689" s="192"/>
      <c r="J689" s="193">
        <f>ROUND(I689*H689,2)</f>
        <v>0</v>
      </c>
      <c r="K689" s="189" t="s">
        <v>139</v>
      </c>
      <c r="L689" s="194"/>
      <c r="M689" s="195" t="s">
        <v>1</v>
      </c>
      <c r="N689" s="196" t="s">
        <v>38</v>
      </c>
      <c r="P689" s="146">
        <f>O689*H689</f>
        <v>0</v>
      </c>
      <c r="Q689" s="146">
        <v>5.3E-3</v>
      </c>
      <c r="R689" s="146">
        <f>Q689*H689</f>
        <v>2.4912861999999998</v>
      </c>
      <c r="S689" s="146">
        <v>0</v>
      </c>
      <c r="T689" s="147">
        <f>S689*H689</f>
        <v>0</v>
      </c>
      <c r="AR689" s="148" t="s">
        <v>504</v>
      </c>
      <c r="AT689" s="148" t="s">
        <v>850</v>
      </c>
      <c r="AU689" s="148" t="s">
        <v>86</v>
      </c>
      <c r="AY689" s="17" t="s">
        <v>132</v>
      </c>
      <c r="BE689" s="149">
        <f>IF(N689="základní",J689,0)</f>
        <v>0</v>
      </c>
      <c r="BF689" s="149">
        <f>IF(N689="snížená",J689,0)</f>
        <v>0</v>
      </c>
      <c r="BG689" s="149">
        <f>IF(N689="zákl. přenesená",J689,0)</f>
        <v>0</v>
      </c>
      <c r="BH689" s="149">
        <f>IF(N689="sníž. přenesená",J689,0)</f>
        <v>0</v>
      </c>
      <c r="BI689" s="149">
        <f>IF(N689="nulová",J689,0)</f>
        <v>0</v>
      </c>
      <c r="BJ689" s="17" t="s">
        <v>81</v>
      </c>
      <c r="BK689" s="149">
        <f>ROUND(I689*H689,2)</f>
        <v>0</v>
      </c>
      <c r="BL689" s="17" t="s">
        <v>405</v>
      </c>
      <c r="BM689" s="148" t="s">
        <v>1065</v>
      </c>
    </row>
    <row r="690" spans="2:65" s="1" customFormat="1" ht="28.8">
      <c r="B690" s="32"/>
      <c r="D690" s="150" t="s">
        <v>142</v>
      </c>
      <c r="F690" s="151" t="s">
        <v>1064</v>
      </c>
      <c r="I690" s="152"/>
      <c r="L690" s="32"/>
      <c r="M690" s="153"/>
      <c r="T690" s="56"/>
      <c r="AT690" s="17" t="s">
        <v>142</v>
      </c>
      <c r="AU690" s="17" t="s">
        <v>86</v>
      </c>
    </row>
    <row r="691" spans="2:65" s="12" customFormat="1">
      <c r="B691" s="154"/>
      <c r="D691" s="150" t="s">
        <v>144</v>
      </c>
      <c r="E691" s="155" t="s">
        <v>1</v>
      </c>
      <c r="F691" s="156" t="s">
        <v>226</v>
      </c>
      <c r="H691" s="157">
        <v>403.48</v>
      </c>
      <c r="I691" s="158"/>
      <c r="L691" s="154"/>
      <c r="M691" s="159"/>
      <c r="T691" s="160"/>
      <c r="AT691" s="155" t="s">
        <v>144</v>
      </c>
      <c r="AU691" s="155" t="s">
        <v>86</v>
      </c>
      <c r="AV691" s="12" t="s">
        <v>86</v>
      </c>
      <c r="AW691" s="12" t="s">
        <v>30</v>
      </c>
      <c r="AX691" s="12" t="s">
        <v>81</v>
      </c>
      <c r="AY691" s="155" t="s">
        <v>132</v>
      </c>
    </row>
    <row r="692" spans="2:65" s="12" customFormat="1">
      <c r="B692" s="154"/>
      <c r="D692" s="150" t="s">
        <v>144</v>
      </c>
      <c r="F692" s="156" t="s">
        <v>1066</v>
      </c>
      <c r="H692" s="157">
        <v>470.05399999999997</v>
      </c>
      <c r="I692" s="158"/>
      <c r="L692" s="154"/>
      <c r="M692" s="159"/>
      <c r="T692" s="160"/>
      <c r="AT692" s="155" t="s">
        <v>144</v>
      </c>
      <c r="AU692" s="155" t="s">
        <v>86</v>
      </c>
      <c r="AV692" s="12" t="s">
        <v>86</v>
      </c>
      <c r="AW692" s="12" t="s">
        <v>3</v>
      </c>
      <c r="AX692" s="12" t="s">
        <v>81</v>
      </c>
      <c r="AY692" s="155" t="s">
        <v>132</v>
      </c>
    </row>
    <row r="693" spans="2:65" s="1" customFormat="1" ht="49.2" customHeight="1">
      <c r="B693" s="136"/>
      <c r="C693" s="187" t="s">
        <v>1067</v>
      </c>
      <c r="D693" s="187" t="s">
        <v>850</v>
      </c>
      <c r="E693" s="188" t="s">
        <v>1068</v>
      </c>
      <c r="F693" s="189" t="s">
        <v>1069</v>
      </c>
      <c r="G693" s="190" t="s">
        <v>166</v>
      </c>
      <c r="H693" s="191">
        <v>470.05399999999997</v>
      </c>
      <c r="I693" s="192"/>
      <c r="J693" s="193">
        <f>ROUND(I693*H693,2)</f>
        <v>0</v>
      </c>
      <c r="K693" s="189" t="s">
        <v>139</v>
      </c>
      <c r="L693" s="194"/>
      <c r="M693" s="195" t="s">
        <v>1</v>
      </c>
      <c r="N693" s="196" t="s">
        <v>38</v>
      </c>
      <c r="P693" s="146">
        <f>O693*H693</f>
        <v>0</v>
      </c>
      <c r="Q693" s="146">
        <v>4.7000000000000002E-3</v>
      </c>
      <c r="R693" s="146">
        <f>Q693*H693</f>
        <v>2.2092537999999999</v>
      </c>
      <c r="S693" s="146">
        <v>0</v>
      </c>
      <c r="T693" s="147">
        <f>S693*H693</f>
        <v>0</v>
      </c>
      <c r="AR693" s="148" t="s">
        <v>504</v>
      </c>
      <c r="AT693" s="148" t="s">
        <v>850</v>
      </c>
      <c r="AU693" s="148" t="s">
        <v>86</v>
      </c>
      <c r="AY693" s="17" t="s">
        <v>132</v>
      </c>
      <c r="BE693" s="149">
        <f>IF(N693="základní",J693,0)</f>
        <v>0</v>
      </c>
      <c r="BF693" s="149">
        <f>IF(N693="snížená",J693,0)</f>
        <v>0</v>
      </c>
      <c r="BG693" s="149">
        <f>IF(N693="zákl. přenesená",J693,0)</f>
        <v>0</v>
      </c>
      <c r="BH693" s="149">
        <f>IF(N693="sníž. přenesená",J693,0)</f>
        <v>0</v>
      </c>
      <c r="BI693" s="149">
        <f>IF(N693="nulová",J693,0)</f>
        <v>0</v>
      </c>
      <c r="BJ693" s="17" t="s">
        <v>81</v>
      </c>
      <c r="BK693" s="149">
        <f>ROUND(I693*H693,2)</f>
        <v>0</v>
      </c>
      <c r="BL693" s="17" t="s">
        <v>405</v>
      </c>
      <c r="BM693" s="148" t="s">
        <v>1070</v>
      </c>
    </row>
    <row r="694" spans="2:65" s="1" customFormat="1" ht="38.4">
      <c r="B694" s="32"/>
      <c r="D694" s="150" t="s">
        <v>142</v>
      </c>
      <c r="F694" s="151" t="s">
        <v>1069</v>
      </c>
      <c r="I694" s="152"/>
      <c r="L694" s="32"/>
      <c r="M694" s="153"/>
      <c r="T694" s="56"/>
      <c r="AT694" s="17" t="s">
        <v>142</v>
      </c>
      <c r="AU694" s="17" t="s">
        <v>86</v>
      </c>
    </row>
    <row r="695" spans="2:65" s="12" customFormat="1">
      <c r="B695" s="154"/>
      <c r="D695" s="150" t="s">
        <v>144</v>
      </c>
      <c r="E695" s="155" t="s">
        <v>1</v>
      </c>
      <c r="F695" s="156" t="s">
        <v>226</v>
      </c>
      <c r="H695" s="157">
        <v>403.48</v>
      </c>
      <c r="I695" s="158"/>
      <c r="L695" s="154"/>
      <c r="M695" s="159"/>
      <c r="T695" s="160"/>
      <c r="AT695" s="155" t="s">
        <v>144</v>
      </c>
      <c r="AU695" s="155" t="s">
        <v>86</v>
      </c>
      <c r="AV695" s="12" t="s">
        <v>86</v>
      </c>
      <c r="AW695" s="12" t="s">
        <v>30</v>
      </c>
      <c r="AX695" s="12" t="s">
        <v>81</v>
      </c>
      <c r="AY695" s="155" t="s">
        <v>132</v>
      </c>
    </row>
    <row r="696" spans="2:65" s="12" customFormat="1">
      <c r="B696" s="154"/>
      <c r="D696" s="150" t="s">
        <v>144</v>
      </c>
      <c r="F696" s="156" t="s">
        <v>1066</v>
      </c>
      <c r="H696" s="157">
        <v>470.05399999999997</v>
      </c>
      <c r="I696" s="158"/>
      <c r="L696" s="154"/>
      <c r="M696" s="159"/>
      <c r="T696" s="160"/>
      <c r="AT696" s="155" t="s">
        <v>144</v>
      </c>
      <c r="AU696" s="155" t="s">
        <v>86</v>
      </c>
      <c r="AV696" s="12" t="s">
        <v>86</v>
      </c>
      <c r="AW696" s="12" t="s">
        <v>3</v>
      </c>
      <c r="AX696" s="12" t="s">
        <v>81</v>
      </c>
      <c r="AY696" s="155" t="s">
        <v>132</v>
      </c>
    </row>
    <row r="697" spans="2:65" s="1" customFormat="1" ht="24.15" customHeight="1">
      <c r="B697" s="136"/>
      <c r="C697" s="137" t="s">
        <v>1071</v>
      </c>
      <c r="D697" s="137" t="s">
        <v>135</v>
      </c>
      <c r="E697" s="138" t="s">
        <v>1072</v>
      </c>
      <c r="F697" s="139" t="s">
        <v>1073</v>
      </c>
      <c r="G697" s="140" t="s">
        <v>166</v>
      </c>
      <c r="H697" s="141">
        <v>178</v>
      </c>
      <c r="I697" s="142"/>
      <c r="J697" s="143">
        <f>ROUND(I697*H697,2)</f>
        <v>0</v>
      </c>
      <c r="K697" s="139" t="s">
        <v>139</v>
      </c>
      <c r="L697" s="32"/>
      <c r="M697" s="144" t="s">
        <v>1</v>
      </c>
      <c r="N697" s="145" t="s">
        <v>38</v>
      </c>
      <c r="P697" s="146">
        <f>O697*H697</f>
        <v>0</v>
      </c>
      <c r="Q697" s="146">
        <v>4.0000000000000002E-4</v>
      </c>
      <c r="R697" s="146">
        <f>Q697*H697</f>
        <v>7.1199999999999999E-2</v>
      </c>
      <c r="S697" s="146">
        <v>0</v>
      </c>
      <c r="T697" s="147">
        <f>S697*H697</f>
        <v>0</v>
      </c>
      <c r="AR697" s="148" t="s">
        <v>405</v>
      </c>
      <c r="AT697" s="148" t="s">
        <v>135</v>
      </c>
      <c r="AU697" s="148" t="s">
        <v>86</v>
      </c>
      <c r="AY697" s="17" t="s">
        <v>132</v>
      </c>
      <c r="BE697" s="149">
        <f>IF(N697="základní",J697,0)</f>
        <v>0</v>
      </c>
      <c r="BF697" s="149">
        <f>IF(N697="snížená",J697,0)</f>
        <v>0</v>
      </c>
      <c r="BG697" s="149">
        <f>IF(N697="zákl. přenesená",J697,0)</f>
        <v>0</v>
      </c>
      <c r="BH697" s="149">
        <f>IF(N697="sníž. přenesená",J697,0)</f>
        <v>0</v>
      </c>
      <c r="BI697" s="149">
        <f>IF(N697="nulová",J697,0)</f>
        <v>0</v>
      </c>
      <c r="BJ697" s="17" t="s">
        <v>81</v>
      </c>
      <c r="BK697" s="149">
        <f>ROUND(I697*H697,2)</f>
        <v>0</v>
      </c>
      <c r="BL697" s="17" t="s">
        <v>405</v>
      </c>
      <c r="BM697" s="148" t="s">
        <v>1074</v>
      </c>
    </row>
    <row r="698" spans="2:65" s="1" customFormat="1" ht="19.2">
      <c r="B698" s="32"/>
      <c r="D698" s="150" t="s">
        <v>142</v>
      </c>
      <c r="F698" s="151" t="s">
        <v>1075</v>
      </c>
      <c r="I698" s="152"/>
      <c r="L698" s="32"/>
      <c r="M698" s="153"/>
      <c r="T698" s="56"/>
      <c r="AT698" s="17" t="s">
        <v>142</v>
      </c>
      <c r="AU698" s="17" t="s">
        <v>86</v>
      </c>
    </row>
    <row r="699" spans="2:65" s="12" customFormat="1">
      <c r="B699" s="154"/>
      <c r="D699" s="150" t="s">
        <v>144</v>
      </c>
      <c r="E699" s="155" t="s">
        <v>1</v>
      </c>
      <c r="F699" s="156" t="s">
        <v>1076</v>
      </c>
      <c r="H699" s="157">
        <v>178</v>
      </c>
      <c r="I699" s="158"/>
      <c r="L699" s="154"/>
      <c r="M699" s="159"/>
      <c r="T699" s="160"/>
      <c r="AT699" s="155" t="s">
        <v>144</v>
      </c>
      <c r="AU699" s="155" t="s">
        <v>86</v>
      </c>
      <c r="AV699" s="12" t="s">
        <v>86</v>
      </c>
      <c r="AW699" s="12" t="s">
        <v>30</v>
      </c>
      <c r="AX699" s="12" t="s">
        <v>81</v>
      </c>
      <c r="AY699" s="155" t="s">
        <v>132</v>
      </c>
    </row>
    <row r="700" spans="2:65" s="1" customFormat="1" ht="49.2" customHeight="1">
      <c r="B700" s="136"/>
      <c r="C700" s="187" t="s">
        <v>1077</v>
      </c>
      <c r="D700" s="187" t="s">
        <v>850</v>
      </c>
      <c r="E700" s="188" t="s">
        <v>1063</v>
      </c>
      <c r="F700" s="189" t="s">
        <v>1064</v>
      </c>
      <c r="G700" s="190" t="s">
        <v>166</v>
      </c>
      <c r="H700" s="191">
        <v>109.47</v>
      </c>
      <c r="I700" s="192"/>
      <c r="J700" s="193">
        <f>ROUND(I700*H700,2)</f>
        <v>0</v>
      </c>
      <c r="K700" s="189" t="s">
        <v>139</v>
      </c>
      <c r="L700" s="194"/>
      <c r="M700" s="195" t="s">
        <v>1</v>
      </c>
      <c r="N700" s="196" t="s">
        <v>38</v>
      </c>
      <c r="P700" s="146">
        <f>O700*H700</f>
        <v>0</v>
      </c>
      <c r="Q700" s="146">
        <v>5.3E-3</v>
      </c>
      <c r="R700" s="146">
        <f>Q700*H700</f>
        <v>0.58019100000000001</v>
      </c>
      <c r="S700" s="146">
        <v>0</v>
      </c>
      <c r="T700" s="147">
        <f>S700*H700</f>
        <v>0</v>
      </c>
      <c r="AR700" s="148" t="s">
        <v>504</v>
      </c>
      <c r="AT700" s="148" t="s">
        <v>850</v>
      </c>
      <c r="AU700" s="148" t="s">
        <v>86</v>
      </c>
      <c r="AY700" s="17" t="s">
        <v>132</v>
      </c>
      <c r="BE700" s="149">
        <f>IF(N700="základní",J700,0)</f>
        <v>0</v>
      </c>
      <c r="BF700" s="149">
        <f>IF(N700="snížená",J700,0)</f>
        <v>0</v>
      </c>
      <c r="BG700" s="149">
        <f>IF(N700="zákl. přenesená",J700,0)</f>
        <v>0</v>
      </c>
      <c r="BH700" s="149">
        <f>IF(N700="sníž. přenesená",J700,0)</f>
        <v>0</v>
      </c>
      <c r="BI700" s="149">
        <f>IF(N700="nulová",J700,0)</f>
        <v>0</v>
      </c>
      <c r="BJ700" s="17" t="s">
        <v>81</v>
      </c>
      <c r="BK700" s="149">
        <f>ROUND(I700*H700,2)</f>
        <v>0</v>
      </c>
      <c r="BL700" s="17" t="s">
        <v>405</v>
      </c>
      <c r="BM700" s="148" t="s">
        <v>1078</v>
      </c>
    </row>
    <row r="701" spans="2:65" s="1" customFormat="1" ht="28.8">
      <c r="B701" s="32"/>
      <c r="D701" s="150" t="s">
        <v>142</v>
      </c>
      <c r="F701" s="151" t="s">
        <v>1064</v>
      </c>
      <c r="I701" s="152"/>
      <c r="L701" s="32"/>
      <c r="M701" s="153"/>
      <c r="T701" s="56"/>
      <c r="AT701" s="17" t="s">
        <v>142</v>
      </c>
      <c r="AU701" s="17" t="s">
        <v>86</v>
      </c>
    </row>
    <row r="702" spans="2:65" s="12" customFormat="1">
      <c r="B702" s="154"/>
      <c r="D702" s="150" t="s">
        <v>144</v>
      </c>
      <c r="E702" s="155" t="s">
        <v>1</v>
      </c>
      <c r="F702" s="156" t="s">
        <v>225</v>
      </c>
      <c r="H702" s="157">
        <v>89</v>
      </c>
      <c r="I702" s="158"/>
      <c r="L702" s="154"/>
      <c r="M702" s="159"/>
      <c r="T702" s="160"/>
      <c r="AT702" s="155" t="s">
        <v>144</v>
      </c>
      <c r="AU702" s="155" t="s">
        <v>86</v>
      </c>
      <c r="AV702" s="12" t="s">
        <v>86</v>
      </c>
      <c r="AW702" s="12" t="s">
        <v>30</v>
      </c>
      <c r="AX702" s="12" t="s">
        <v>81</v>
      </c>
      <c r="AY702" s="155" t="s">
        <v>132</v>
      </c>
    </row>
    <row r="703" spans="2:65" s="12" customFormat="1">
      <c r="B703" s="154"/>
      <c r="D703" s="150" t="s">
        <v>144</v>
      </c>
      <c r="F703" s="156" t="s">
        <v>1079</v>
      </c>
      <c r="H703" s="157">
        <v>109.47</v>
      </c>
      <c r="I703" s="158"/>
      <c r="L703" s="154"/>
      <c r="M703" s="159"/>
      <c r="T703" s="160"/>
      <c r="AT703" s="155" t="s">
        <v>144</v>
      </c>
      <c r="AU703" s="155" t="s">
        <v>86</v>
      </c>
      <c r="AV703" s="12" t="s">
        <v>86</v>
      </c>
      <c r="AW703" s="12" t="s">
        <v>3</v>
      </c>
      <c r="AX703" s="12" t="s">
        <v>81</v>
      </c>
      <c r="AY703" s="155" t="s">
        <v>132</v>
      </c>
    </row>
    <row r="704" spans="2:65" s="1" customFormat="1" ht="49.2" customHeight="1">
      <c r="B704" s="136"/>
      <c r="C704" s="187" t="s">
        <v>1080</v>
      </c>
      <c r="D704" s="187" t="s">
        <v>850</v>
      </c>
      <c r="E704" s="188" t="s">
        <v>1063</v>
      </c>
      <c r="F704" s="189" t="s">
        <v>1064</v>
      </c>
      <c r="G704" s="190" t="s">
        <v>166</v>
      </c>
      <c r="H704" s="191">
        <v>109.47</v>
      </c>
      <c r="I704" s="192"/>
      <c r="J704" s="193">
        <f>ROUND(I704*H704,2)</f>
        <v>0</v>
      </c>
      <c r="K704" s="189" t="s">
        <v>139</v>
      </c>
      <c r="L704" s="194"/>
      <c r="M704" s="195" t="s">
        <v>1</v>
      </c>
      <c r="N704" s="196" t="s">
        <v>38</v>
      </c>
      <c r="P704" s="146">
        <f>O704*H704</f>
        <v>0</v>
      </c>
      <c r="Q704" s="146">
        <v>5.3E-3</v>
      </c>
      <c r="R704" s="146">
        <f>Q704*H704</f>
        <v>0.58019100000000001</v>
      </c>
      <c r="S704" s="146">
        <v>0</v>
      </c>
      <c r="T704" s="147">
        <f>S704*H704</f>
        <v>0</v>
      </c>
      <c r="AR704" s="148" t="s">
        <v>504</v>
      </c>
      <c r="AT704" s="148" t="s">
        <v>850</v>
      </c>
      <c r="AU704" s="148" t="s">
        <v>86</v>
      </c>
      <c r="AY704" s="17" t="s">
        <v>132</v>
      </c>
      <c r="BE704" s="149">
        <f>IF(N704="základní",J704,0)</f>
        <v>0</v>
      </c>
      <c r="BF704" s="149">
        <f>IF(N704="snížená",J704,0)</f>
        <v>0</v>
      </c>
      <c r="BG704" s="149">
        <f>IF(N704="zákl. přenesená",J704,0)</f>
        <v>0</v>
      </c>
      <c r="BH704" s="149">
        <f>IF(N704="sníž. přenesená",J704,0)</f>
        <v>0</v>
      </c>
      <c r="BI704" s="149">
        <f>IF(N704="nulová",J704,0)</f>
        <v>0</v>
      </c>
      <c r="BJ704" s="17" t="s">
        <v>81</v>
      </c>
      <c r="BK704" s="149">
        <f>ROUND(I704*H704,2)</f>
        <v>0</v>
      </c>
      <c r="BL704" s="17" t="s">
        <v>405</v>
      </c>
      <c r="BM704" s="148" t="s">
        <v>1081</v>
      </c>
    </row>
    <row r="705" spans="2:65" s="1" customFormat="1" ht="28.8">
      <c r="B705" s="32"/>
      <c r="D705" s="150" t="s">
        <v>142</v>
      </c>
      <c r="F705" s="151" t="s">
        <v>1064</v>
      </c>
      <c r="I705" s="152"/>
      <c r="L705" s="32"/>
      <c r="M705" s="153"/>
      <c r="T705" s="56"/>
      <c r="AT705" s="17" t="s">
        <v>142</v>
      </c>
      <c r="AU705" s="17" t="s">
        <v>86</v>
      </c>
    </row>
    <row r="706" spans="2:65" s="12" customFormat="1">
      <c r="B706" s="154"/>
      <c r="D706" s="150" t="s">
        <v>144</v>
      </c>
      <c r="E706" s="155" t="s">
        <v>1</v>
      </c>
      <c r="F706" s="156" t="s">
        <v>225</v>
      </c>
      <c r="H706" s="157">
        <v>89</v>
      </c>
      <c r="I706" s="158"/>
      <c r="L706" s="154"/>
      <c r="M706" s="159"/>
      <c r="T706" s="160"/>
      <c r="AT706" s="155" t="s">
        <v>144</v>
      </c>
      <c r="AU706" s="155" t="s">
        <v>86</v>
      </c>
      <c r="AV706" s="12" t="s">
        <v>86</v>
      </c>
      <c r="AW706" s="12" t="s">
        <v>30</v>
      </c>
      <c r="AX706" s="12" t="s">
        <v>81</v>
      </c>
      <c r="AY706" s="155" t="s">
        <v>132</v>
      </c>
    </row>
    <row r="707" spans="2:65" s="12" customFormat="1">
      <c r="B707" s="154"/>
      <c r="D707" s="150" t="s">
        <v>144</v>
      </c>
      <c r="F707" s="156" t="s">
        <v>1079</v>
      </c>
      <c r="H707" s="157">
        <v>109.47</v>
      </c>
      <c r="I707" s="158"/>
      <c r="L707" s="154"/>
      <c r="M707" s="159"/>
      <c r="T707" s="160"/>
      <c r="AT707" s="155" t="s">
        <v>144</v>
      </c>
      <c r="AU707" s="155" t="s">
        <v>86</v>
      </c>
      <c r="AV707" s="12" t="s">
        <v>86</v>
      </c>
      <c r="AW707" s="12" t="s">
        <v>3</v>
      </c>
      <c r="AX707" s="12" t="s">
        <v>81</v>
      </c>
      <c r="AY707" s="155" t="s">
        <v>132</v>
      </c>
    </row>
    <row r="708" spans="2:65" s="1" customFormat="1" ht="24.15" customHeight="1">
      <c r="B708" s="136"/>
      <c r="C708" s="137" t="s">
        <v>1082</v>
      </c>
      <c r="D708" s="137" t="s">
        <v>135</v>
      </c>
      <c r="E708" s="138" t="s">
        <v>1083</v>
      </c>
      <c r="F708" s="139" t="s">
        <v>1084</v>
      </c>
      <c r="G708" s="140" t="s">
        <v>166</v>
      </c>
      <c r="H708" s="141">
        <v>89</v>
      </c>
      <c r="I708" s="142"/>
      <c r="J708" s="143">
        <f>ROUND(I708*H708,2)</f>
        <v>0</v>
      </c>
      <c r="K708" s="139" t="s">
        <v>139</v>
      </c>
      <c r="L708" s="32"/>
      <c r="M708" s="144" t="s">
        <v>1</v>
      </c>
      <c r="N708" s="145" t="s">
        <v>38</v>
      </c>
      <c r="P708" s="146">
        <f>O708*H708</f>
        <v>0</v>
      </c>
      <c r="Q708" s="146">
        <v>4.0000000000000002E-4</v>
      </c>
      <c r="R708" s="146">
        <f>Q708*H708</f>
        <v>3.56E-2</v>
      </c>
      <c r="S708" s="146">
        <v>0</v>
      </c>
      <c r="T708" s="147">
        <f>S708*H708</f>
        <v>0</v>
      </c>
      <c r="AR708" s="148" t="s">
        <v>405</v>
      </c>
      <c r="AT708" s="148" t="s">
        <v>135</v>
      </c>
      <c r="AU708" s="148" t="s">
        <v>86</v>
      </c>
      <c r="AY708" s="17" t="s">
        <v>132</v>
      </c>
      <c r="BE708" s="149">
        <f>IF(N708="základní",J708,0)</f>
        <v>0</v>
      </c>
      <c r="BF708" s="149">
        <f>IF(N708="snížená",J708,0)</f>
        <v>0</v>
      </c>
      <c r="BG708" s="149">
        <f>IF(N708="zákl. přenesená",J708,0)</f>
        <v>0</v>
      </c>
      <c r="BH708" s="149">
        <f>IF(N708="sníž. přenesená",J708,0)</f>
        <v>0</v>
      </c>
      <c r="BI708" s="149">
        <f>IF(N708="nulová",J708,0)</f>
        <v>0</v>
      </c>
      <c r="BJ708" s="17" t="s">
        <v>81</v>
      </c>
      <c r="BK708" s="149">
        <f>ROUND(I708*H708,2)</f>
        <v>0</v>
      </c>
      <c r="BL708" s="17" t="s">
        <v>405</v>
      </c>
      <c r="BM708" s="148" t="s">
        <v>1085</v>
      </c>
    </row>
    <row r="709" spans="2:65" s="1" customFormat="1" ht="28.8">
      <c r="B709" s="32"/>
      <c r="D709" s="150" t="s">
        <v>142</v>
      </c>
      <c r="F709" s="151" t="s">
        <v>1086</v>
      </c>
      <c r="I709" s="152"/>
      <c r="L709" s="32"/>
      <c r="M709" s="153"/>
      <c r="T709" s="56"/>
      <c r="AT709" s="17" t="s">
        <v>142</v>
      </c>
      <c r="AU709" s="17" t="s">
        <v>86</v>
      </c>
    </row>
    <row r="710" spans="2:65" s="12" customFormat="1">
      <c r="B710" s="154"/>
      <c r="D710" s="150" t="s">
        <v>144</v>
      </c>
      <c r="E710" s="155" t="s">
        <v>1</v>
      </c>
      <c r="F710" s="156" t="s">
        <v>225</v>
      </c>
      <c r="H710" s="157">
        <v>89</v>
      </c>
      <c r="I710" s="158"/>
      <c r="L710" s="154"/>
      <c r="M710" s="159"/>
      <c r="T710" s="160"/>
      <c r="AT710" s="155" t="s">
        <v>144</v>
      </c>
      <c r="AU710" s="155" t="s">
        <v>86</v>
      </c>
      <c r="AV710" s="12" t="s">
        <v>86</v>
      </c>
      <c r="AW710" s="12" t="s">
        <v>30</v>
      </c>
      <c r="AX710" s="12" t="s">
        <v>81</v>
      </c>
      <c r="AY710" s="155" t="s">
        <v>132</v>
      </c>
    </row>
    <row r="711" spans="2:65" s="1" customFormat="1" ht="24.15" customHeight="1">
      <c r="B711" s="136"/>
      <c r="C711" s="137" t="s">
        <v>1087</v>
      </c>
      <c r="D711" s="137" t="s">
        <v>135</v>
      </c>
      <c r="E711" s="138" t="s">
        <v>1088</v>
      </c>
      <c r="F711" s="139" t="s">
        <v>1089</v>
      </c>
      <c r="G711" s="140" t="s">
        <v>390</v>
      </c>
      <c r="H711" s="141">
        <v>95</v>
      </c>
      <c r="I711" s="142"/>
      <c r="J711" s="143">
        <f>ROUND(I711*H711,2)</f>
        <v>0</v>
      </c>
      <c r="K711" s="139" t="s">
        <v>139</v>
      </c>
      <c r="L711" s="32"/>
      <c r="M711" s="144" t="s">
        <v>1</v>
      </c>
      <c r="N711" s="145" t="s">
        <v>38</v>
      </c>
      <c r="P711" s="146">
        <f>O711*H711</f>
        <v>0</v>
      </c>
      <c r="Q711" s="146">
        <v>1.6000000000000001E-4</v>
      </c>
      <c r="R711" s="146">
        <f>Q711*H711</f>
        <v>1.5200000000000002E-2</v>
      </c>
      <c r="S711" s="146">
        <v>0</v>
      </c>
      <c r="T711" s="147">
        <f>S711*H711</f>
        <v>0</v>
      </c>
      <c r="AR711" s="148" t="s">
        <v>405</v>
      </c>
      <c r="AT711" s="148" t="s">
        <v>135</v>
      </c>
      <c r="AU711" s="148" t="s">
        <v>86</v>
      </c>
      <c r="AY711" s="17" t="s">
        <v>132</v>
      </c>
      <c r="BE711" s="149">
        <f>IF(N711="základní",J711,0)</f>
        <v>0</v>
      </c>
      <c r="BF711" s="149">
        <f>IF(N711="snížená",J711,0)</f>
        <v>0</v>
      </c>
      <c r="BG711" s="149">
        <f>IF(N711="zákl. přenesená",J711,0)</f>
        <v>0</v>
      </c>
      <c r="BH711" s="149">
        <f>IF(N711="sníž. přenesená",J711,0)</f>
        <v>0</v>
      </c>
      <c r="BI711" s="149">
        <f>IF(N711="nulová",J711,0)</f>
        <v>0</v>
      </c>
      <c r="BJ711" s="17" t="s">
        <v>81</v>
      </c>
      <c r="BK711" s="149">
        <f>ROUND(I711*H711,2)</f>
        <v>0</v>
      </c>
      <c r="BL711" s="17" t="s">
        <v>405</v>
      </c>
      <c r="BM711" s="148" t="s">
        <v>1090</v>
      </c>
    </row>
    <row r="712" spans="2:65" s="1" customFormat="1" ht="19.2">
      <c r="B712" s="32"/>
      <c r="D712" s="150" t="s">
        <v>142</v>
      </c>
      <c r="F712" s="151" t="s">
        <v>1091</v>
      </c>
      <c r="I712" s="152"/>
      <c r="L712" s="32"/>
      <c r="M712" s="153"/>
      <c r="T712" s="56"/>
      <c r="AT712" s="17" t="s">
        <v>142</v>
      </c>
      <c r="AU712" s="17" t="s">
        <v>86</v>
      </c>
    </row>
    <row r="713" spans="2:65" s="12" customFormat="1">
      <c r="B713" s="154"/>
      <c r="D713" s="150" t="s">
        <v>144</v>
      </c>
      <c r="E713" s="155" t="s">
        <v>1</v>
      </c>
      <c r="F713" s="156" t="s">
        <v>950</v>
      </c>
      <c r="H713" s="157">
        <v>95</v>
      </c>
      <c r="I713" s="158"/>
      <c r="L713" s="154"/>
      <c r="M713" s="159"/>
      <c r="T713" s="160"/>
      <c r="AT713" s="155" t="s">
        <v>144</v>
      </c>
      <c r="AU713" s="155" t="s">
        <v>86</v>
      </c>
      <c r="AV713" s="12" t="s">
        <v>86</v>
      </c>
      <c r="AW713" s="12" t="s">
        <v>30</v>
      </c>
      <c r="AX713" s="12" t="s">
        <v>81</v>
      </c>
      <c r="AY713" s="155" t="s">
        <v>132</v>
      </c>
    </row>
    <row r="714" spans="2:65" s="1" customFormat="1" ht="33" customHeight="1">
      <c r="B714" s="136"/>
      <c r="C714" s="137" t="s">
        <v>1092</v>
      </c>
      <c r="D714" s="137" t="s">
        <v>135</v>
      </c>
      <c r="E714" s="138" t="s">
        <v>1093</v>
      </c>
      <c r="F714" s="139" t="s">
        <v>1094</v>
      </c>
      <c r="G714" s="140" t="s">
        <v>1095</v>
      </c>
      <c r="H714" s="197"/>
      <c r="I714" s="142"/>
      <c r="J714" s="143">
        <f>ROUND(I714*H714,2)</f>
        <v>0</v>
      </c>
      <c r="K714" s="139" t="s">
        <v>139</v>
      </c>
      <c r="L714" s="32"/>
      <c r="M714" s="144" t="s">
        <v>1</v>
      </c>
      <c r="N714" s="145" t="s">
        <v>38</v>
      </c>
      <c r="P714" s="146">
        <f>O714*H714</f>
        <v>0</v>
      </c>
      <c r="Q714" s="146">
        <v>0</v>
      </c>
      <c r="R714" s="146">
        <f>Q714*H714</f>
        <v>0</v>
      </c>
      <c r="S714" s="146">
        <v>0</v>
      </c>
      <c r="T714" s="147">
        <f>S714*H714</f>
        <v>0</v>
      </c>
      <c r="AR714" s="148" t="s">
        <v>405</v>
      </c>
      <c r="AT714" s="148" t="s">
        <v>135</v>
      </c>
      <c r="AU714" s="148" t="s">
        <v>86</v>
      </c>
      <c r="AY714" s="17" t="s">
        <v>132</v>
      </c>
      <c r="BE714" s="149">
        <f>IF(N714="základní",J714,0)</f>
        <v>0</v>
      </c>
      <c r="BF714" s="149">
        <f>IF(N714="snížená",J714,0)</f>
        <v>0</v>
      </c>
      <c r="BG714" s="149">
        <f>IF(N714="zákl. přenesená",J714,0)</f>
        <v>0</v>
      </c>
      <c r="BH714" s="149">
        <f>IF(N714="sníž. přenesená",J714,0)</f>
        <v>0</v>
      </c>
      <c r="BI714" s="149">
        <f>IF(N714="nulová",J714,0)</f>
        <v>0</v>
      </c>
      <c r="BJ714" s="17" t="s">
        <v>81</v>
      </c>
      <c r="BK714" s="149">
        <f>ROUND(I714*H714,2)</f>
        <v>0</v>
      </c>
      <c r="BL714" s="17" t="s">
        <v>405</v>
      </c>
      <c r="BM714" s="148" t="s">
        <v>1096</v>
      </c>
    </row>
    <row r="715" spans="2:65" s="1" customFormat="1" ht="28.8">
      <c r="B715" s="32"/>
      <c r="D715" s="150" t="s">
        <v>142</v>
      </c>
      <c r="F715" s="151" t="s">
        <v>1097</v>
      </c>
      <c r="I715" s="152"/>
      <c r="L715" s="32"/>
      <c r="M715" s="153"/>
      <c r="T715" s="56"/>
      <c r="AT715" s="17" t="s">
        <v>142</v>
      </c>
      <c r="AU715" s="17" t="s">
        <v>86</v>
      </c>
    </row>
    <row r="716" spans="2:65" s="11" customFormat="1" ht="22.95" customHeight="1">
      <c r="B716" s="124"/>
      <c r="D716" s="125" t="s">
        <v>72</v>
      </c>
      <c r="E716" s="134" t="s">
        <v>1098</v>
      </c>
      <c r="F716" s="134" t="s">
        <v>1099</v>
      </c>
      <c r="I716" s="127"/>
      <c r="J716" s="135">
        <f>BK716</f>
        <v>0</v>
      </c>
      <c r="L716" s="124"/>
      <c r="M716" s="129"/>
      <c r="P716" s="130">
        <f>SUM(P717:P782)</f>
        <v>0</v>
      </c>
      <c r="R716" s="130">
        <f>SUM(R717:R782)</f>
        <v>29.924188700000002</v>
      </c>
      <c r="T716" s="131">
        <f>SUM(T717:T782)</f>
        <v>0</v>
      </c>
      <c r="AR716" s="125" t="s">
        <v>86</v>
      </c>
      <c r="AT716" s="132" t="s">
        <v>72</v>
      </c>
      <c r="AU716" s="132" t="s">
        <v>81</v>
      </c>
      <c r="AY716" s="125" t="s">
        <v>132</v>
      </c>
      <c r="BK716" s="133">
        <f>SUM(BK717:BK782)</f>
        <v>0</v>
      </c>
    </row>
    <row r="717" spans="2:65" s="1" customFormat="1" ht="24.15" customHeight="1">
      <c r="B717" s="136"/>
      <c r="C717" s="137" t="s">
        <v>1100</v>
      </c>
      <c r="D717" s="137" t="s">
        <v>135</v>
      </c>
      <c r="E717" s="138" t="s">
        <v>1101</v>
      </c>
      <c r="F717" s="139" t="s">
        <v>1102</v>
      </c>
      <c r="G717" s="140" t="s">
        <v>166</v>
      </c>
      <c r="H717" s="141">
        <v>409</v>
      </c>
      <c r="I717" s="142"/>
      <c r="J717" s="143">
        <f>ROUND(I717*H717,2)</f>
        <v>0</v>
      </c>
      <c r="K717" s="139" t="s">
        <v>139</v>
      </c>
      <c r="L717" s="32"/>
      <c r="M717" s="144" t="s">
        <v>1</v>
      </c>
      <c r="N717" s="145" t="s">
        <v>38</v>
      </c>
      <c r="P717" s="146">
        <f>O717*H717</f>
        <v>0</v>
      </c>
      <c r="Q717" s="146">
        <v>0</v>
      </c>
      <c r="R717" s="146">
        <f>Q717*H717</f>
        <v>0</v>
      </c>
      <c r="S717" s="146">
        <v>0</v>
      </c>
      <c r="T717" s="147">
        <f>S717*H717</f>
        <v>0</v>
      </c>
      <c r="AR717" s="148" t="s">
        <v>405</v>
      </c>
      <c r="AT717" s="148" t="s">
        <v>135</v>
      </c>
      <c r="AU717" s="148" t="s">
        <v>86</v>
      </c>
      <c r="AY717" s="17" t="s">
        <v>132</v>
      </c>
      <c r="BE717" s="149">
        <f>IF(N717="základní",J717,0)</f>
        <v>0</v>
      </c>
      <c r="BF717" s="149">
        <f>IF(N717="snížená",J717,0)</f>
        <v>0</v>
      </c>
      <c r="BG717" s="149">
        <f>IF(N717="zákl. přenesená",J717,0)</f>
        <v>0</v>
      </c>
      <c r="BH717" s="149">
        <f>IF(N717="sníž. přenesená",J717,0)</f>
        <v>0</v>
      </c>
      <c r="BI717" s="149">
        <f>IF(N717="nulová",J717,0)</f>
        <v>0</v>
      </c>
      <c r="BJ717" s="17" t="s">
        <v>81</v>
      </c>
      <c r="BK717" s="149">
        <f>ROUND(I717*H717,2)</f>
        <v>0</v>
      </c>
      <c r="BL717" s="17" t="s">
        <v>405</v>
      </c>
      <c r="BM717" s="148" t="s">
        <v>1103</v>
      </c>
    </row>
    <row r="718" spans="2:65" s="1" customFormat="1" ht="28.8">
      <c r="B718" s="32"/>
      <c r="D718" s="150" t="s">
        <v>142</v>
      </c>
      <c r="F718" s="151" t="s">
        <v>1104</v>
      </c>
      <c r="I718" s="152"/>
      <c r="L718" s="32"/>
      <c r="M718" s="153"/>
      <c r="T718" s="56"/>
      <c r="AT718" s="17" t="s">
        <v>142</v>
      </c>
      <c r="AU718" s="17" t="s">
        <v>86</v>
      </c>
    </row>
    <row r="719" spans="2:65" s="12" customFormat="1">
      <c r="B719" s="154"/>
      <c r="D719" s="150" t="s">
        <v>144</v>
      </c>
      <c r="E719" s="155" t="s">
        <v>1</v>
      </c>
      <c r="F719" s="156" t="s">
        <v>1105</v>
      </c>
      <c r="H719" s="157">
        <v>409</v>
      </c>
      <c r="I719" s="158"/>
      <c r="L719" s="154"/>
      <c r="M719" s="159"/>
      <c r="T719" s="160"/>
      <c r="AT719" s="155" t="s">
        <v>144</v>
      </c>
      <c r="AU719" s="155" t="s">
        <v>86</v>
      </c>
      <c r="AV719" s="12" t="s">
        <v>86</v>
      </c>
      <c r="AW719" s="12" t="s">
        <v>30</v>
      </c>
      <c r="AX719" s="12" t="s">
        <v>81</v>
      </c>
      <c r="AY719" s="155" t="s">
        <v>132</v>
      </c>
    </row>
    <row r="720" spans="2:65" s="1" customFormat="1" ht="24.15" customHeight="1">
      <c r="B720" s="136"/>
      <c r="C720" s="187" t="s">
        <v>1106</v>
      </c>
      <c r="D720" s="187" t="s">
        <v>850</v>
      </c>
      <c r="E720" s="188" t="s">
        <v>1107</v>
      </c>
      <c r="F720" s="189" t="s">
        <v>1108</v>
      </c>
      <c r="G720" s="190" t="s">
        <v>166</v>
      </c>
      <c r="H720" s="191">
        <v>429.45</v>
      </c>
      <c r="I720" s="192"/>
      <c r="J720" s="193">
        <f>ROUND(I720*H720,2)</f>
        <v>0</v>
      </c>
      <c r="K720" s="189" t="s">
        <v>139</v>
      </c>
      <c r="L720" s="194"/>
      <c r="M720" s="195" t="s">
        <v>1</v>
      </c>
      <c r="N720" s="196" t="s">
        <v>38</v>
      </c>
      <c r="P720" s="146">
        <f>O720*H720</f>
        <v>0</v>
      </c>
      <c r="Q720" s="146">
        <v>2.9999999999999997E-4</v>
      </c>
      <c r="R720" s="146">
        <f>Q720*H720</f>
        <v>0.12883499999999998</v>
      </c>
      <c r="S720" s="146">
        <v>0</v>
      </c>
      <c r="T720" s="147">
        <f>S720*H720</f>
        <v>0</v>
      </c>
      <c r="AR720" s="148" t="s">
        <v>504</v>
      </c>
      <c r="AT720" s="148" t="s">
        <v>850</v>
      </c>
      <c r="AU720" s="148" t="s">
        <v>86</v>
      </c>
      <c r="AY720" s="17" t="s">
        <v>132</v>
      </c>
      <c r="BE720" s="149">
        <f>IF(N720="základní",J720,0)</f>
        <v>0</v>
      </c>
      <c r="BF720" s="149">
        <f>IF(N720="snížená",J720,0)</f>
        <v>0</v>
      </c>
      <c r="BG720" s="149">
        <f>IF(N720="zákl. přenesená",J720,0)</f>
        <v>0</v>
      </c>
      <c r="BH720" s="149">
        <f>IF(N720="sníž. přenesená",J720,0)</f>
        <v>0</v>
      </c>
      <c r="BI720" s="149">
        <f>IF(N720="nulová",J720,0)</f>
        <v>0</v>
      </c>
      <c r="BJ720" s="17" t="s">
        <v>81</v>
      </c>
      <c r="BK720" s="149">
        <f>ROUND(I720*H720,2)</f>
        <v>0</v>
      </c>
      <c r="BL720" s="17" t="s">
        <v>405</v>
      </c>
      <c r="BM720" s="148" t="s">
        <v>1109</v>
      </c>
    </row>
    <row r="721" spans="2:65" s="1" customFormat="1" ht="19.2">
      <c r="B721" s="32"/>
      <c r="D721" s="150" t="s">
        <v>142</v>
      </c>
      <c r="F721" s="151" t="s">
        <v>1108</v>
      </c>
      <c r="I721" s="152"/>
      <c r="L721" s="32"/>
      <c r="M721" s="153"/>
      <c r="T721" s="56"/>
      <c r="AT721" s="17" t="s">
        <v>142</v>
      </c>
      <c r="AU721" s="17" t="s">
        <v>86</v>
      </c>
    </row>
    <row r="722" spans="2:65" s="12" customFormat="1">
      <c r="B722" s="154"/>
      <c r="D722" s="150" t="s">
        <v>144</v>
      </c>
      <c r="F722" s="156" t="s">
        <v>1110</v>
      </c>
      <c r="H722" s="157">
        <v>429.45</v>
      </c>
      <c r="I722" s="158"/>
      <c r="L722" s="154"/>
      <c r="M722" s="159"/>
      <c r="T722" s="160"/>
      <c r="AT722" s="155" t="s">
        <v>144</v>
      </c>
      <c r="AU722" s="155" t="s">
        <v>86</v>
      </c>
      <c r="AV722" s="12" t="s">
        <v>86</v>
      </c>
      <c r="AW722" s="12" t="s">
        <v>3</v>
      </c>
      <c r="AX722" s="12" t="s">
        <v>81</v>
      </c>
      <c r="AY722" s="155" t="s">
        <v>132</v>
      </c>
    </row>
    <row r="723" spans="2:65" s="1" customFormat="1" ht="33" customHeight="1">
      <c r="B723" s="136"/>
      <c r="C723" s="137" t="s">
        <v>1111</v>
      </c>
      <c r="D723" s="137" t="s">
        <v>135</v>
      </c>
      <c r="E723" s="138" t="s">
        <v>1112</v>
      </c>
      <c r="F723" s="139" t="s">
        <v>1113</v>
      </c>
      <c r="G723" s="140" t="s">
        <v>166</v>
      </c>
      <c r="H723" s="141">
        <v>409</v>
      </c>
      <c r="I723" s="142"/>
      <c r="J723" s="143">
        <f>ROUND(I723*H723,2)</f>
        <v>0</v>
      </c>
      <c r="K723" s="139" t="s">
        <v>139</v>
      </c>
      <c r="L723" s="32"/>
      <c r="M723" s="144" t="s">
        <v>1</v>
      </c>
      <c r="N723" s="145" t="s">
        <v>38</v>
      </c>
      <c r="P723" s="146">
        <f>O723*H723</f>
        <v>0</v>
      </c>
      <c r="Q723" s="146">
        <v>0</v>
      </c>
      <c r="R723" s="146">
        <f>Q723*H723</f>
        <v>0</v>
      </c>
      <c r="S723" s="146">
        <v>0</v>
      </c>
      <c r="T723" s="147">
        <f>S723*H723</f>
        <v>0</v>
      </c>
      <c r="AR723" s="148" t="s">
        <v>405</v>
      </c>
      <c r="AT723" s="148" t="s">
        <v>135</v>
      </c>
      <c r="AU723" s="148" t="s">
        <v>86</v>
      </c>
      <c r="AY723" s="17" t="s">
        <v>132</v>
      </c>
      <c r="BE723" s="149">
        <f>IF(N723="základní",J723,0)</f>
        <v>0</v>
      </c>
      <c r="BF723" s="149">
        <f>IF(N723="snížená",J723,0)</f>
        <v>0</v>
      </c>
      <c r="BG723" s="149">
        <f>IF(N723="zákl. přenesená",J723,0)</f>
        <v>0</v>
      </c>
      <c r="BH723" s="149">
        <f>IF(N723="sníž. přenesená",J723,0)</f>
        <v>0</v>
      </c>
      <c r="BI723" s="149">
        <f>IF(N723="nulová",J723,0)</f>
        <v>0</v>
      </c>
      <c r="BJ723" s="17" t="s">
        <v>81</v>
      </c>
      <c r="BK723" s="149">
        <f>ROUND(I723*H723,2)</f>
        <v>0</v>
      </c>
      <c r="BL723" s="17" t="s">
        <v>405</v>
      </c>
      <c r="BM723" s="148" t="s">
        <v>1114</v>
      </c>
    </row>
    <row r="724" spans="2:65" s="1" customFormat="1" ht="19.2">
      <c r="B724" s="32"/>
      <c r="D724" s="150" t="s">
        <v>142</v>
      </c>
      <c r="F724" s="151" t="s">
        <v>1115</v>
      </c>
      <c r="I724" s="152"/>
      <c r="L724" s="32"/>
      <c r="M724" s="153"/>
      <c r="T724" s="56"/>
      <c r="AT724" s="17" t="s">
        <v>142</v>
      </c>
      <c r="AU724" s="17" t="s">
        <v>86</v>
      </c>
    </row>
    <row r="725" spans="2:65" s="12" customFormat="1">
      <c r="B725" s="154"/>
      <c r="D725" s="150" t="s">
        <v>144</v>
      </c>
      <c r="E725" s="155" t="s">
        <v>1</v>
      </c>
      <c r="F725" s="156" t="s">
        <v>1105</v>
      </c>
      <c r="H725" s="157">
        <v>409</v>
      </c>
      <c r="I725" s="158"/>
      <c r="L725" s="154"/>
      <c r="M725" s="159"/>
      <c r="T725" s="160"/>
      <c r="AT725" s="155" t="s">
        <v>144</v>
      </c>
      <c r="AU725" s="155" t="s">
        <v>86</v>
      </c>
      <c r="AV725" s="12" t="s">
        <v>86</v>
      </c>
      <c r="AW725" s="12" t="s">
        <v>30</v>
      </c>
      <c r="AX725" s="12" t="s">
        <v>81</v>
      </c>
      <c r="AY725" s="155" t="s">
        <v>132</v>
      </c>
    </row>
    <row r="726" spans="2:65" s="1" customFormat="1" ht="37.950000000000003" customHeight="1">
      <c r="B726" s="136"/>
      <c r="C726" s="187" t="s">
        <v>1116</v>
      </c>
      <c r="D726" s="187" t="s">
        <v>850</v>
      </c>
      <c r="E726" s="188" t="s">
        <v>1117</v>
      </c>
      <c r="F726" s="189" t="s">
        <v>1118</v>
      </c>
      <c r="G726" s="190" t="s">
        <v>166</v>
      </c>
      <c r="H726" s="191">
        <v>450.923</v>
      </c>
      <c r="I726" s="192"/>
      <c r="J726" s="193">
        <f>ROUND(I726*H726,2)</f>
        <v>0</v>
      </c>
      <c r="K726" s="189" t="s">
        <v>139</v>
      </c>
      <c r="L726" s="194"/>
      <c r="M726" s="195" t="s">
        <v>1</v>
      </c>
      <c r="N726" s="196" t="s">
        <v>38</v>
      </c>
      <c r="P726" s="146">
        <f>O726*H726</f>
        <v>0</v>
      </c>
      <c r="Q726" s="146">
        <v>8.0000000000000004E-4</v>
      </c>
      <c r="R726" s="146">
        <f>Q726*H726</f>
        <v>0.36073840000000001</v>
      </c>
      <c r="S726" s="146">
        <v>0</v>
      </c>
      <c r="T726" s="147">
        <f>S726*H726</f>
        <v>0</v>
      </c>
      <c r="AR726" s="148" t="s">
        <v>504</v>
      </c>
      <c r="AT726" s="148" t="s">
        <v>850</v>
      </c>
      <c r="AU726" s="148" t="s">
        <v>86</v>
      </c>
      <c r="AY726" s="17" t="s">
        <v>132</v>
      </c>
      <c r="BE726" s="149">
        <f>IF(N726="základní",J726,0)</f>
        <v>0</v>
      </c>
      <c r="BF726" s="149">
        <f>IF(N726="snížená",J726,0)</f>
        <v>0</v>
      </c>
      <c r="BG726" s="149">
        <f>IF(N726="zákl. přenesená",J726,0)</f>
        <v>0</v>
      </c>
      <c r="BH726" s="149">
        <f>IF(N726="sníž. přenesená",J726,0)</f>
        <v>0</v>
      </c>
      <c r="BI726" s="149">
        <f>IF(N726="nulová",J726,0)</f>
        <v>0</v>
      </c>
      <c r="BJ726" s="17" t="s">
        <v>81</v>
      </c>
      <c r="BK726" s="149">
        <f>ROUND(I726*H726,2)</f>
        <v>0</v>
      </c>
      <c r="BL726" s="17" t="s">
        <v>405</v>
      </c>
      <c r="BM726" s="148" t="s">
        <v>1119</v>
      </c>
    </row>
    <row r="727" spans="2:65" s="1" customFormat="1" ht="28.8">
      <c r="B727" s="32"/>
      <c r="D727" s="150" t="s">
        <v>142</v>
      </c>
      <c r="F727" s="151" t="s">
        <v>1118</v>
      </c>
      <c r="I727" s="152"/>
      <c r="L727" s="32"/>
      <c r="M727" s="153"/>
      <c r="T727" s="56"/>
      <c r="AT727" s="17" t="s">
        <v>142</v>
      </c>
      <c r="AU727" s="17" t="s">
        <v>86</v>
      </c>
    </row>
    <row r="728" spans="2:65" s="12" customFormat="1">
      <c r="B728" s="154"/>
      <c r="D728" s="150" t="s">
        <v>144</v>
      </c>
      <c r="F728" s="156" t="s">
        <v>1120</v>
      </c>
      <c r="H728" s="157">
        <v>450.923</v>
      </c>
      <c r="I728" s="158"/>
      <c r="L728" s="154"/>
      <c r="M728" s="159"/>
      <c r="T728" s="160"/>
      <c r="AT728" s="155" t="s">
        <v>144</v>
      </c>
      <c r="AU728" s="155" t="s">
        <v>86</v>
      </c>
      <c r="AV728" s="12" t="s">
        <v>86</v>
      </c>
      <c r="AW728" s="12" t="s">
        <v>3</v>
      </c>
      <c r="AX728" s="12" t="s">
        <v>81</v>
      </c>
      <c r="AY728" s="155" t="s">
        <v>132</v>
      </c>
    </row>
    <row r="729" spans="2:65" s="1" customFormat="1" ht="24.15" customHeight="1">
      <c r="B729" s="136"/>
      <c r="C729" s="137" t="s">
        <v>1121</v>
      </c>
      <c r="D729" s="137" t="s">
        <v>135</v>
      </c>
      <c r="E729" s="138" t="s">
        <v>1122</v>
      </c>
      <c r="F729" s="139" t="s">
        <v>1123</v>
      </c>
      <c r="G729" s="140" t="s">
        <v>166</v>
      </c>
      <c r="H729" s="141">
        <v>377</v>
      </c>
      <c r="I729" s="142"/>
      <c r="J729" s="143">
        <f>ROUND(I729*H729,2)</f>
        <v>0</v>
      </c>
      <c r="K729" s="139" t="s">
        <v>139</v>
      </c>
      <c r="L729" s="32"/>
      <c r="M729" s="144" t="s">
        <v>1</v>
      </c>
      <c r="N729" s="145" t="s">
        <v>38</v>
      </c>
      <c r="P729" s="146">
        <f>O729*H729</f>
        <v>0</v>
      </c>
      <c r="Q729" s="146">
        <v>0</v>
      </c>
      <c r="R729" s="146">
        <f>Q729*H729</f>
        <v>0</v>
      </c>
      <c r="S729" s="146">
        <v>0</v>
      </c>
      <c r="T729" s="147">
        <f>S729*H729</f>
        <v>0</v>
      </c>
      <c r="AR729" s="148" t="s">
        <v>405</v>
      </c>
      <c r="AT729" s="148" t="s">
        <v>135</v>
      </c>
      <c r="AU729" s="148" t="s">
        <v>86</v>
      </c>
      <c r="AY729" s="17" t="s">
        <v>132</v>
      </c>
      <c r="BE729" s="149">
        <f>IF(N729="základní",J729,0)</f>
        <v>0</v>
      </c>
      <c r="BF729" s="149">
        <f>IF(N729="snížená",J729,0)</f>
        <v>0</v>
      </c>
      <c r="BG729" s="149">
        <f>IF(N729="zákl. přenesená",J729,0)</f>
        <v>0</v>
      </c>
      <c r="BH729" s="149">
        <f>IF(N729="sníž. přenesená",J729,0)</f>
        <v>0</v>
      </c>
      <c r="BI729" s="149">
        <f>IF(N729="nulová",J729,0)</f>
        <v>0</v>
      </c>
      <c r="BJ729" s="17" t="s">
        <v>81</v>
      </c>
      <c r="BK729" s="149">
        <f>ROUND(I729*H729,2)</f>
        <v>0</v>
      </c>
      <c r="BL729" s="17" t="s">
        <v>405</v>
      </c>
      <c r="BM729" s="148" t="s">
        <v>1124</v>
      </c>
    </row>
    <row r="730" spans="2:65" s="1" customFormat="1" ht="19.2">
      <c r="B730" s="32"/>
      <c r="D730" s="150" t="s">
        <v>142</v>
      </c>
      <c r="F730" s="151" t="s">
        <v>1125</v>
      </c>
      <c r="I730" s="152"/>
      <c r="L730" s="32"/>
      <c r="M730" s="153"/>
      <c r="T730" s="56"/>
      <c r="AT730" s="17" t="s">
        <v>142</v>
      </c>
      <c r="AU730" s="17" t="s">
        <v>86</v>
      </c>
    </row>
    <row r="731" spans="2:65" s="12" customFormat="1">
      <c r="B731" s="154"/>
      <c r="D731" s="150" t="s">
        <v>144</v>
      </c>
      <c r="E731" s="155" t="s">
        <v>1</v>
      </c>
      <c r="F731" s="156" t="s">
        <v>1126</v>
      </c>
      <c r="H731" s="157">
        <v>377</v>
      </c>
      <c r="I731" s="158"/>
      <c r="L731" s="154"/>
      <c r="M731" s="159"/>
      <c r="T731" s="160"/>
      <c r="AT731" s="155" t="s">
        <v>144</v>
      </c>
      <c r="AU731" s="155" t="s">
        <v>86</v>
      </c>
      <c r="AV731" s="12" t="s">
        <v>86</v>
      </c>
      <c r="AW731" s="12" t="s">
        <v>30</v>
      </c>
      <c r="AX731" s="12" t="s">
        <v>81</v>
      </c>
      <c r="AY731" s="155" t="s">
        <v>132</v>
      </c>
    </row>
    <row r="732" spans="2:65" s="1" customFormat="1" ht="24.15" customHeight="1">
      <c r="B732" s="136"/>
      <c r="C732" s="187" t="s">
        <v>1127</v>
      </c>
      <c r="D732" s="187" t="s">
        <v>850</v>
      </c>
      <c r="E732" s="188" t="s">
        <v>1128</v>
      </c>
      <c r="F732" s="189" t="s">
        <v>1129</v>
      </c>
      <c r="G732" s="190" t="s">
        <v>138</v>
      </c>
      <c r="H732" s="191">
        <v>30.16</v>
      </c>
      <c r="I732" s="192"/>
      <c r="J732" s="193">
        <f>ROUND(I732*H732,2)</f>
        <v>0</v>
      </c>
      <c r="K732" s="189" t="s">
        <v>139</v>
      </c>
      <c r="L732" s="194"/>
      <c r="M732" s="195" t="s">
        <v>1</v>
      </c>
      <c r="N732" s="196" t="s">
        <v>38</v>
      </c>
      <c r="P732" s="146">
        <f>O732*H732</f>
        <v>0</v>
      </c>
      <c r="Q732" s="146">
        <v>0.6</v>
      </c>
      <c r="R732" s="146">
        <f>Q732*H732</f>
        <v>18.096</v>
      </c>
      <c r="S732" s="146">
        <v>0</v>
      </c>
      <c r="T732" s="147">
        <f>S732*H732</f>
        <v>0</v>
      </c>
      <c r="AR732" s="148" t="s">
        <v>504</v>
      </c>
      <c r="AT732" s="148" t="s">
        <v>850</v>
      </c>
      <c r="AU732" s="148" t="s">
        <v>86</v>
      </c>
      <c r="AY732" s="17" t="s">
        <v>132</v>
      </c>
      <c r="BE732" s="149">
        <f>IF(N732="základní",J732,0)</f>
        <v>0</v>
      </c>
      <c r="BF732" s="149">
        <f>IF(N732="snížená",J732,0)</f>
        <v>0</v>
      </c>
      <c r="BG732" s="149">
        <f>IF(N732="zákl. přenesená",J732,0)</f>
        <v>0</v>
      </c>
      <c r="BH732" s="149">
        <f>IF(N732="sníž. přenesená",J732,0)</f>
        <v>0</v>
      </c>
      <c r="BI732" s="149">
        <f>IF(N732="nulová",J732,0)</f>
        <v>0</v>
      </c>
      <c r="BJ732" s="17" t="s">
        <v>81</v>
      </c>
      <c r="BK732" s="149">
        <f>ROUND(I732*H732,2)</f>
        <v>0</v>
      </c>
      <c r="BL732" s="17" t="s">
        <v>405</v>
      </c>
      <c r="BM732" s="148" t="s">
        <v>1130</v>
      </c>
    </row>
    <row r="733" spans="2:65" s="1" customFormat="1" ht="19.2">
      <c r="B733" s="32"/>
      <c r="D733" s="150" t="s">
        <v>142</v>
      </c>
      <c r="F733" s="151" t="s">
        <v>1129</v>
      </c>
      <c r="I733" s="152"/>
      <c r="L733" s="32"/>
      <c r="M733" s="153"/>
      <c r="T733" s="56"/>
      <c r="AT733" s="17" t="s">
        <v>142</v>
      </c>
      <c r="AU733" s="17" t="s">
        <v>86</v>
      </c>
    </row>
    <row r="734" spans="2:65" s="12" customFormat="1">
      <c r="B734" s="154"/>
      <c r="D734" s="150" t="s">
        <v>144</v>
      </c>
      <c r="E734" s="155" t="s">
        <v>1</v>
      </c>
      <c r="F734" s="156" t="s">
        <v>1131</v>
      </c>
      <c r="H734" s="157">
        <v>30.16</v>
      </c>
      <c r="I734" s="158"/>
      <c r="L734" s="154"/>
      <c r="M734" s="159"/>
      <c r="T734" s="160"/>
      <c r="AT734" s="155" t="s">
        <v>144</v>
      </c>
      <c r="AU734" s="155" t="s">
        <v>86</v>
      </c>
      <c r="AV734" s="12" t="s">
        <v>86</v>
      </c>
      <c r="AW734" s="12" t="s">
        <v>30</v>
      </c>
      <c r="AX734" s="12" t="s">
        <v>81</v>
      </c>
      <c r="AY734" s="155" t="s">
        <v>132</v>
      </c>
    </row>
    <row r="735" spans="2:65" s="1" customFormat="1" ht="24.15" customHeight="1">
      <c r="B735" s="136"/>
      <c r="C735" s="137" t="s">
        <v>1132</v>
      </c>
      <c r="D735" s="137" t="s">
        <v>135</v>
      </c>
      <c r="E735" s="138" t="s">
        <v>1133</v>
      </c>
      <c r="F735" s="139" t="s">
        <v>1134</v>
      </c>
      <c r="G735" s="140" t="s">
        <v>166</v>
      </c>
      <c r="H735" s="141">
        <v>377</v>
      </c>
      <c r="I735" s="142"/>
      <c r="J735" s="143">
        <f>ROUND(I735*H735,2)</f>
        <v>0</v>
      </c>
      <c r="K735" s="139" t="s">
        <v>139</v>
      </c>
      <c r="L735" s="32"/>
      <c r="M735" s="144" t="s">
        <v>1</v>
      </c>
      <c r="N735" s="145" t="s">
        <v>38</v>
      </c>
      <c r="P735" s="146">
        <f>O735*H735</f>
        <v>0</v>
      </c>
      <c r="Q735" s="146">
        <v>0</v>
      </c>
      <c r="R735" s="146">
        <f>Q735*H735</f>
        <v>0</v>
      </c>
      <c r="S735" s="146">
        <v>0</v>
      </c>
      <c r="T735" s="147">
        <f>S735*H735</f>
        <v>0</v>
      </c>
      <c r="AR735" s="148" t="s">
        <v>405</v>
      </c>
      <c r="AT735" s="148" t="s">
        <v>135</v>
      </c>
      <c r="AU735" s="148" t="s">
        <v>86</v>
      </c>
      <c r="AY735" s="17" t="s">
        <v>132</v>
      </c>
      <c r="BE735" s="149">
        <f>IF(N735="základní",J735,0)</f>
        <v>0</v>
      </c>
      <c r="BF735" s="149">
        <f>IF(N735="snížená",J735,0)</f>
        <v>0</v>
      </c>
      <c r="BG735" s="149">
        <f>IF(N735="zákl. přenesená",J735,0)</f>
        <v>0</v>
      </c>
      <c r="BH735" s="149">
        <f>IF(N735="sníž. přenesená",J735,0)</f>
        <v>0</v>
      </c>
      <c r="BI735" s="149">
        <f>IF(N735="nulová",J735,0)</f>
        <v>0</v>
      </c>
      <c r="BJ735" s="17" t="s">
        <v>81</v>
      </c>
      <c r="BK735" s="149">
        <f>ROUND(I735*H735,2)</f>
        <v>0</v>
      </c>
      <c r="BL735" s="17" t="s">
        <v>405</v>
      </c>
      <c r="BM735" s="148" t="s">
        <v>1135</v>
      </c>
    </row>
    <row r="736" spans="2:65" s="1" customFormat="1" ht="19.2">
      <c r="B736" s="32"/>
      <c r="D736" s="150" t="s">
        <v>142</v>
      </c>
      <c r="F736" s="151" t="s">
        <v>1136</v>
      </c>
      <c r="I736" s="152"/>
      <c r="L736" s="32"/>
      <c r="M736" s="153"/>
      <c r="T736" s="56"/>
      <c r="AT736" s="17" t="s">
        <v>142</v>
      </c>
      <c r="AU736" s="17" t="s">
        <v>86</v>
      </c>
    </row>
    <row r="737" spans="2:65" s="12" customFormat="1">
      <c r="B737" s="154"/>
      <c r="D737" s="150" t="s">
        <v>144</v>
      </c>
      <c r="E737" s="155" t="s">
        <v>1</v>
      </c>
      <c r="F737" s="156" t="s">
        <v>1126</v>
      </c>
      <c r="H737" s="157">
        <v>377</v>
      </c>
      <c r="I737" s="158"/>
      <c r="L737" s="154"/>
      <c r="M737" s="159"/>
      <c r="T737" s="160"/>
      <c r="AT737" s="155" t="s">
        <v>144</v>
      </c>
      <c r="AU737" s="155" t="s">
        <v>86</v>
      </c>
      <c r="AV737" s="12" t="s">
        <v>86</v>
      </c>
      <c r="AW737" s="12" t="s">
        <v>30</v>
      </c>
      <c r="AX737" s="12" t="s">
        <v>81</v>
      </c>
      <c r="AY737" s="155" t="s">
        <v>132</v>
      </c>
    </row>
    <row r="738" spans="2:65" s="1" customFormat="1" ht="16.5" customHeight="1">
      <c r="B738" s="136"/>
      <c r="C738" s="187" t="s">
        <v>1137</v>
      </c>
      <c r="D738" s="187" t="s">
        <v>850</v>
      </c>
      <c r="E738" s="188" t="s">
        <v>1138</v>
      </c>
      <c r="F738" s="189" t="s">
        <v>1139</v>
      </c>
      <c r="G738" s="190" t="s">
        <v>166</v>
      </c>
      <c r="H738" s="191">
        <v>377</v>
      </c>
      <c r="I738" s="192"/>
      <c r="J738" s="193">
        <f>ROUND(I738*H738,2)</f>
        <v>0</v>
      </c>
      <c r="K738" s="189" t="s">
        <v>139</v>
      </c>
      <c r="L738" s="194"/>
      <c r="M738" s="195" t="s">
        <v>1</v>
      </c>
      <c r="N738" s="196" t="s">
        <v>38</v>
      </c>
      <c r="P738" s="146">
        <f>O738*H738</f>
        <v>0</v>
      </c>
      <c r="Q738" s="146">
        <v>1.0999999999999999E-2</v>
      </c>
      <c r="R738" s="146">
        <f>Q738*H738</f>
        <v>4.1469999999999994</v>
      </c>
      <c r="S738" s="146">
        <v>0</v>
      </c>
      <c r="T738" s="147">
        <f>S738*H738</f>
        <v>0</v>
      </c>
      <c r="AR738" s="148" t="s">
        <v>504</v>
      </c>
      <c r="AT738" s="148" t="s">
        <v>850</v>
      </c>
      <c r="AU738" s="148" t="s">
        <v>86</v>
      </c>
      <c r="AY738" s="17" t="s">
        <v>132</v>
      </c>
      <c r="BE738" s="149">
        <f>IF(N738="základní",J738,0)</f>
        <v>0</v>
      </c>
      <c r="BF738" s="149">
        <f>IF(N738="snížená",J738,0)</f>
        <v>0</v>
      </c>
      <c r="BG738" s="149">
        <f>IF(N738="zákl. přenesená",J738,0)</f>
        <v>0</v>
      </c>
      <c r="BH738" s="149">
        <f>IF(N738="sníž. přenesená",J738,0)</f>
        <v>0</v>
      </c>
      <c r="BI738" s="149">
        <f>IF(N738="nulová",J738,0)</f>
        <v>0</v>
      </c>
      <c r="BJ738" s="17" t="s">
        <v>81</v>
      </c>
      <c r="BK738" s="149">
        <f>ROUND(I738*H738,2)</f>
        <v>0</v>
      </c>
      <c r="BL738" s="17" t="s">
        <v>405</v>
      </c>
      <c r="BM738" s="148" t="s">
        <v>1140</v>
      </c>
    </row>
    <row r="739" spans="2:65" s="1" customFormat="1">
      <c r="B739" s="32"/>
      <c r="D739" s="150" t="s">
        <v>142</v>
      </c>
      <c r="F739" s="151" t="s">
        <v>1139</v>
      </c>
      <c r="I739" s="152"/>
      <c r="L739" s="32"/>
      <c r="M739" s="153"/>
      <c r="T739" s="56"/>
      <c r="AT739" s="17" t="s">
        <v>142</v>
      </c>
      <c r="AU739" s="17" t="s">
        <v>86</v>
      </c>
    </row>
    <row r="740" spans="2:65" s="1" customFormat="1" ht="19.2">
      <c r="B740" s="32"/>
      <c r="D740" s="150" t="s">
        <v>444</v>
      </c>
      <c r="F740" s="179" t="s">
        <v>1141</v>
      </c>
      <c r="I740" s="152"/>
      <c r="L740" s="32"/>
      <c r="M740" s="153"/>
      <c r="T740" s="56"/>
      <c r="AT740" s="17" t="s">
        <v>444</v>
      </c>
      <c r="AU740" s="17" t="s">
        <v>86</v>
      </c>
    </row>
    <row r="741" spans="2:65" s="1" customFormat="1" ht="37.950000000000003" customHeight="1">
      <c r="B741" s="136"/>
      <c r="C741" s="137" t="s">
        <v>1142</v>
      </c>
      <c r="D741" s="137" t="s">
        <v>135</v>
      </c>
      <c r="E741" s="138" t="s">
        <v>1143</v>
      </c>
      <c r="F741" s="139" t="s">
        <v>1144</v>
      </c>
      <c r="G741" s="140" t="s">
        <v>166</v>
      </c>
      <c r="H741" s="141">
        <v>26.63</v>
      </c>
      <c r="I741" s="142"/>
      <c r="J741" s="143">
        <f>ROUND(I741*H741,2)</f>
        <v>0</v>
      </c>
      <c r="K741" s="139" t="s">
        <v>1</v>
      </c>
      <c r="L741" s="32"/>
      <c r="M741" s="144" t="s">
        <v>1</v>
      </c>
      <c r="N741" s="145" t="s">
        <v>38</v>
      </c>
      <c r="P741" s="146">
        <f>O741*H741</f>
        <v>0</v>
      </c>
      <c r="Q741" s="146">
        <v>1.8799999999999999E-3</v>
      </c>
      <c r="R741" s="146">
        <f>Q741*H741</f>
        <v>5.0064399999999995E-2</v>
      </c>
      <c r="S741" s="146">
        <v>0</v>
      </c>
      <c r="T741" s="147">
        <f>S741*H741</f>
        <v>0</v>
      </c>
      <c r="AR741" s="148" t="s">
        <v>405</v>
      </c>
      <c r="AT741" s="148" t="s">
        <v>135</v>
      </c>
      <c r="AU741" s="148" t="s">
        <v>86</v>
      </c>
      <c r="AY741" s="17" t="s">
        <v>132</v>
      </c>
      <c r="BE741" s="149">
        <f>IF(N741="základní",J741,0)</f>
        <v>0</v>
      </c>
      <c r="BF741" s="149">
        <f>IF(N741="snížená",J741,0)</f>
        <v>0</v>
      </c>
      <c r="BG741" s="149">
        <f>IF(N741="zákl. přenesená",J741,0)</f>
        <v>0</v>
      </c>
      <c r="BH741" s="149">
        <f>IF(N741="sníž. přenesená",J741,0)</f>
        <v>0</v>
      </c>
      <c r="BI741" s="149">
        <f>IF(N741="nulová",J741,0)</f>
        <v>0</v>
      </c>
      <c r="BJ741" s="17" t="s">
        <v>81</v>
      </c>
      <c r="BK741" s="149">
        <f>ROUND(I741*H741,2)</f>
        <v>0</v>
      </c>
      <c r="BL741" s="17" t="s">
        <v>405</v>
      </c>
      <c r="BM741" s="148" t="s">
        <v>1145</v>
      </c>
    </row>
    <row r="742" spans="2:65" s="1" customFormat="1" ht="28.8">
      <c r="B742" s="32"/>
      <c r="D742" s="150" t="s">
        <v>142</v>
      </c>
      <c r="F742" s="151" t="s">
        <v>1144</v>
      </c>
      <c r="I742" s="152"/>
      <c r="L742" s="32"/>
      <c r="M742" s="153"/>
      <c r="T742" s="56"/>
      <c r="AT742" s="17" t="s">
        <v>142</v>
      </c>
      <c r="AU742" s="17" t="s">
        <v>86</v>
      </c>
    </row>
    <row r="743" spans="2:65" s="1" customFormat="1" ht="19.2">
      <c r="B743" s="32"/>
      <c r="D743" s="150" t="s">
        <v>444</v>
      </c>
      <c r="F743" s="179" t="s">
        <v>1146</v>
      </c>
      <c r="I743" s="152"/>
      <c r="L743" s="32"/>
      <c r="M743" s="153"/>
      <c r="T743" s="56"/>
      <c r="AT743" s="17" t="s">
        <v>444</v>
      </c>
      <c r="AU743" s="17" t="s">
        <v>86</v>
      </c>
    </row>
    <row r="744" spans="2:65" s="12" customFormat="1">
      <c r="B744" s="154"/>
      <c r="D744" s="150" t="s">
        <v>144</v>
      </c>
      <c r="E744" s="155" t="s">
        <v>1</v>
      </c>
      <c r="F744" s="156" t="s">
        <v>1147</v>
      </c>
      <c r="H744" s="157">
        <v>26.63</v>
      </c>
      <c r="I744" s="158"/>
      <c r="L744" s="154"/>
      <c r="M744" s="159"/>
      <c r="T744" s="160"/>
      <c r="AT744" s="155" t="s">
        <v>144</v>
      </c>
      <c r="AU744" s="155" t="s">
        <v>86</v>
      </c>
      <c r="AV744" s="12" t="s">
        <v>86</v>
      </c>
      <c r="AW744" s="12" t="s">
        <v>30</v>
      </c>
      <c r="AX744" s="12" t="s">
        <v>73</v>
      </c>
      <c r="AY744" s="155" t="s">
        <v>132</v>
      </c>
    </row>
    <row r="745" spans="2:65" s="13" customFormat="1">
      <c r="B745" s="161"/>
      <c r="D745" s="150" t="s">
        <v>144</v>
      </c>
      <c r="E745" s="162" t="s">
        <v>1</v>
      </c>
      <c r="F745" s="163" t="s">
        <v>151</v>
      </c>
      <c r="H745" s="164">
        <v>26.63</v>
      </c>
      <c r="I745" s="165"/>
      <c r="L745" s="161"/>
      <c r="M745" s="166"/>
      <c r="T745" s="167"/>
      <c r="AT745" s="162" t="s">
        <v>144</v>
      </c>
      <c r="AU745" s="162" t="s">
        <v>86</v>
      </c>
      <c r="AV745" s="13" t="s">
        <v>140</v>
      </c>
      <c r="AW745" s="13" t="s">
        <v>30</v>
      </c>
      <c r="AX745" s="13" t="s">
        <v>81</v>
      </c>
      <c r="AY745" s="162" t="s">
        <v>132</v>
      </c>
    </row>
    <row r="746" spans="2:65" s="1" customFormat="1" ht="24.15" customHeight="1">
      <c r="B746" s="136"/>
      <c r="C746" s="137" t="s">
        <v>1148</v>
      </c>
      <c r="D746" s="137" t="s">
        <v>135</v>
      </c>
      <c r="E746" s="138" t="s">
        <v>1149</v>
      </c>
      <c r="F746" s="139" t="s">
        <v>1150</v>
      </c>
      <c r="G746" s="140" t="s">
        <v>166</v>
      </c>
      <c r="H746" s="141">
        <v>435.63</v>
      </c>
      <c r="I746" s="142"/>
      <c r="J746" s="143">
        <f>ROUND(I746*H746,2)</f>
        <v>0</v>
      </c>
      <c r="K746" s="139" t="s">
        <v>139</v>
      </c>
      <c r="L746" s="32"/>
      <c r="M746" s="144" t="s">
        <v>1</v>
      </c>
      <c r="N746" s="145" t="s">
        <v>38</v>
      </c>
      <c r="P746" s="146">
        <f>O746*H746</f>
        <v>0</v>
      </c>
      <c r="Q746" s="146">
        <v>0</v>
      </c>
      <c r="R746" s="146">
        <f>Q746*H746</f>
        <v>0</v>
      </c>
      <c r="S746" s="146">
        <v>0</v>
      </c>
      <c r="T746" s="147">
        <f>S746*H746</f>
        <v>0</v>
      </c>
      <c r="AR746" s="148" t="s">
        <v>405</v>
      </c>
      <c r="AT746" s="148" t="s">
        <v>135</v>
      </c>
      <c r="AU746" s="148" t="s">
        <v>86</v>
      </c>
      <c r="AY746" s="17" t="s">
        <v>132</v>
      </c>
      <c r="BE746" s="149">
        <f>IF(N746="základní",J746,0)</f>
        <v>0</v>
      </c>
      <c r="BF746" s="149">
        <f>IF(N746="snížená",J746,0)</f>
        <v>0</v>
      </c>
      <c r="BG746" s="149">
        <f>IF(N746="zákl. přenesená",J746,0)</f>
        <v>0</v>
      </c>
      <c r="BH746" s="149">
        <f>IF(N746="sníž. přenesená",J746,0)</f>
        <v>0</v>
      </c>
      <c r="BI746" s="149">
        <f>IF(N746="nulová",J746,0)</f>
        <v>0</v>
      </c>
      <c r="BJ746" s="17" t="s">
        <v>81</v>
      </c>
      <c r="BK746" s="149">
        <f>ROUND(I746*H746,2)</f>
        <v>0</v>
      </c>
      <c r="BL746" s="17" t="s">
        <v>405</v>
      </c>
      <c r="BM746" s="148" t="s">
        <v>1151</v>
      </c>
    </row>
    <row r="747" spans="2:65" s="1" customFormat="1" ht="28.8">
      <c r="B747" s="32"/>
      <c r="D747" s="150" t="s">
        <v>142</v>
      </c>
      <c r="F747" s="151" t="s">
        <v>1152</v>
      </c>
      <c r="I747" s="152"/>
      <c r="L747" s="32"/>
      <c r="M747" s="153"/>
      <c r="T747" s="56"/>
      <c r="AT747" s="17" t="s">
        <v>142</v>
      </c>
      <c r="AU747" s="17" t="s">
        <v>86</v>
      </c>
    </row>
    <row r="748" spans="2:65" s="12" customFormat="1">
      <c r="B748" s="154"/>
      <c r="D748" s="150" t="s">
        <v>144</v>
      </c>
      <c r="E748" s="155" t="s">
        <v>1</v>
      </c>
      <c r="F748" s="156" t="s">
        <v>250</v>
      </c>
      <c r="H748" s="157">
        <v>435.63</v>
      </c>
      <c r="I748" s="158"/>
      <c r="L748" s="154"/>
      <c r="M748" s="159"/>
      <c r="T748" s="160"/>
      <c r="AT748" s="155" t="s">
        <v>144</v>
      </c>
      <c r="AU748" s="155" t="s">
        <v>86</v>
      </c>
      <c r="AV748" s="12" t="s">
        <v>86</v>
      </c>
      <c r="AW748" s="12" t="s">
        <v>30</v>
      </c>
      <c r="AX748" s="12" t="s">
        <v>81</v>
      </c>
      <c r="AY748" s="155" t="s">
        <v>132</v>
      </c>
    </row>
    <row r="749" spans="2:65" s="1" customFormat="1" ht="16.5" customHeight="1">
      <c r="B749" s="136"/>
      <c r="C749" s="187" t="s">
        <v>1153</v>
      </c>
      <c r="D749" s="187" t="s">
        <v>850</v>
      </c>
      <c r="E749" s="188" t="s">
        <v>1154</v>
      </c>
      <c r="F749" s="189" t="s">
        <v>1044</v>
      </c>
      <c r="G749" s="190" t="s">
        <v>179</v>
      </c>
      <c r="H749" s="191">
        <v>1.7430000000000001</v>
      </c>
      <c r="I749" s="192"/>
      <c r="J749" s="193">
        <f>ROUND(I749*H749,2)</f>
        <v>0</v>
      </c>
      <c r="K749" s="189" t="s">
        <v>139</v>
      </c>
      <c r="L749" s="194"/>
      <c r="M749" s="195" t="s">
        <v>1</v>
      </c>
      <c r="N749" s="196" t="s">
        <v>38</v>
      </c>
      <c r="P749" s="146">
        <f>O749*H749</f>
        <v>0</v>
      </c>
      <c r="Q749" s="146">
        <v>1</v>
      </c>
      <c r="R749" s="146">
        <f>Q749*H749</f>
        <v>1.7430000000000001</v>
      </c>
      <c r="S749" s="146">
        <v>0</v>
      </c>
      <c r="T749" s="147">
        <f>S749*H749</f>
        <v>0</v>
      </c>
      <c r="AR749" s="148" t="s">
        <v>504</v>
      </c>
      <c r="AT749" s="148" t="s">
        <v>850</v>
      </c>
      <c r="AU749" s="148" t="s">
        <v>86</v>
      </c>
      <c r="AY749" s="17" t="s">
        <v>132</v>
      </c>
      <c r="BE749" s="149">
        <f>IF(N749="základní",J749,0)</f>
        <v>0</v>
      </c>
      <c r="BF749" s="149">
        <f>IF(N749="snížená",J749,0)</f>
        <v>0</v>
      </c>
      <c r="BG749" s="149">
        <f>IF(N749="zákl. přenesená",J749,0)</f>
        <v>0</v>
      </c>
      <c r="BH749" s="149">
        <f>IF(N749="sníž. přenesená",J749,0)</f>
        <v>0</v>
      </c>
      <c r="BI749" s="149">
        <f>IF(N749="nulová",J749,0)</f>
        <v>0</v>
      </c>
      <c r="BJ749" s="17" t="s">
        <v>81</v>
      </c>
      <c r="BK749" s="149">
        <f>ROUND(I749*H749,2)</f>
        <v>0</v>
      </c>
      <c r="BL749" s="17" t="s">
        <v>405</v>
      </c>
      <c r="BM749" s="148" t="s">
        <v>1155</v>
      </c>
    </row>
    <row r="750" spans="2:65" s="1" customFormat="1">
      <c r="B750" s="32"/>
      <c r="D750" s="150" t="s">
        <v>142</v>
      </c>
      <c r="F750" s="151" t="s">
        <v>1044</v>
      </c>
      <c r="I750" s="152"/>
      <c r="L750" s="32"/>
      <c r="M750" s="153"/>
      <c r="T750" s="56"/>
      <c r="AT750" s="17" t="s">
        <v>142</v>
      </c>
      <c r="AU750" s="17" t="s">
        <v>86</v>
      </c>
    </row>
    <row r="751" spans="2:65" s="1" customFormat="1" ht="19.2">
      <c r="B751" s="32"/>
      <c r="D751" s="150" t="s">
        <v>444</v>
      </c>
      <c r="F751" s="179" t="s">
        <v>1046</v>
      </c>
      <c r="I751" s="152"/>
      <c r="L751" s="32"/>
      <c r="M751" s="153"/>
      <c r="T751" s="56"/>
      <c r="AT751" s="17" t="s">
        <v>444</v>
      </c>
      <c r="AU751" s="17" t="s">
        <v>86</v>
      </c>
    </row>
    <row r="752" spans="2:65" s="12" customFormat="1">
      <c r="B752" s="154"/>
      <c r="D752" s="150" t="s">
        <v>144</v>
      </c>
      <c r="F752" s="156" t="s">
        <v>1156</v>
      </c>
      <c r="H752" s="157">
        <v>1.7430000000000001</v>
      </c>
      <c r="I752" s="158"/>
      <c r="L752" s="154"/>
      <c r="M752" s="159"/>
      <c r="T752" s="160"/>
      <c r="AT752" s="155" t="s">
        <v>144</v>
      </c>
      <c r="AU752" s="155" t="s">
        <v>86</v>
      </c>
      <c r="AV752" s="12" t="s">
        <v>86</v>
      </c>
      <c r="AW752" s="12" t="s">
        <v>3</v>
      </c>
      <c r="AX752" s="12" t="s">
        <v>81</v>
      </c>
      <c r="AY752" s="155" t="s">
        <v>132</v>
      </c>
    </row>
    <row r="753" spans="2:65" s="1" customFormat="1" ht="24.15" customHeight="1">
      <c r="B753" s="136"/>
      <c r="C753" s="137" t="s">
        <v>1157</v>
      </c>
      <c r="D753" s="137" t="s">
        <v>135</v>
      </c>
      <c r="E753" s="138" t="s">
        <v>1158</v>
      </c>
      <c r="F753" s="139" t="s">
        <v>1159</v>
      </c>
      <c r="G753" s="140" t="s">
        <v>166</v>
      </c>
      <c r="H753" s="141">
        <v>435.63</v>
      </c>
      <c r="I753" s="142"/>
      <c r="J753" s="143">
        <f>ROUND(I753*H753,2)</f>
        <v>0</v>
      </c>
      <c r="K753" s="139" t="s">
        <v>139</v>
      </c>
      <c r="L753" s="32"/>
      <c r="M753" s="144" t="s">
        <v>1</v>
      </c>
      <c r="N753" s="145" t="s">
        <v>38</v>
      </c>
      <c r="P753" s="146">
        <f>O753*H753</f>
        <v>0</v>
      </c>
      <c r="Q753" s="146">
        <v>8.8000000000000003E-4</v>
      </c>
      <c r="R753" s="146">
        <f>Q753*H753</f>
        <v>0.38335439999999998</v>
      </c>
      <c r="S753" s="146">
        <v>0</v>
      </c>
      <c r="T753" s="147">
        <f>S753*H753</f>
        <v>0</v>
      </c>
      <c r="AR753" s="148" t="s">
        <v>405</v>
      </c>
      <c r="AT753" s="148" t="s">
        <v>135</v>
      </c>
      <c r="AU753" s="148" t="s">
        <v>86</v>
      </c>
      <c r="AY753" s="17" t="s">
        <v>132</v>
      </c>
      <c r="BE753" s="149">
        <f>IF(N753="základní",J753,0)</f>
        <v>0</v>
      </c>
      <c r="BF753" s="149">
        <f>IF(N753="snížená",J753,0)</f>
        <v>0</v>
      </c>
      <c r="BG753" s="149">
        <f>IF(N753="zákl. přenesená",J753,0)</f>
        <v>0</v>
      </c>
      <c r="BH753" s="149">
        <f>IF(N753="sníž. přenesená",J753,0)</f>
        <v>0</v>
      </c>
      <c r="BI753" s="149">
        <f>IF(N753="nulová",J753,0)</f>
        <v>0</v>
      </c>
      <c r="BJ753" s="17" t="s">
        <v>81</v>
      </c>
      <c r="BK753" s="149">
        <f>ROUND(I753*H753,2)</f>
        <v>0</v>
      </c>
      <c r="BL753" s="17" t="s">
        <v>405</v>
      </c>
      <c r="BM753" s="148" t="s">
        <v>1160</v>
      </c>
    </row>
    <row r="754" spans="2:65" s="1" customFormat="1" ht="19.2">
      <c r="B754" s="32"/>
      <c r="D754" s="150" t="s">
        <v>142</v>
      </c>
      <c r="F754" s="151" t="s">
        <v>1161</v>
      </c>
      <c r="I754" s="152"/>
      <c r="L754" s="32"/>
      <c r="M754" s="153"/>
      <c r="T754" s="56"/>
      <c r="AT754" s="17" t="s">
        <v>142</v>
      </c>
      <c r="AU754" s="17" t="s">
        <v>86</v>
      </c>
    </row>
    <row r="755" spans="2:65" s="12" customFormat="1">
      <c r="B755" s="154"/>
      <c r="D755" s="150" t="s">
        <v>144</v>
      </c>
      <c r="E755" s="155" t="s">
        <v>1</v>
      </c>
      <c r="F755" s="156" t="s">
        <v>1147</v>
      </c>
      <c r="H755" s="157">
        <v>26.63</v>
      </c>
      <c r="I755" s="158"/>
      <c r="L755" s="154"/>
      <c r="M755" s="159"/>
      <c r="T755" s="160"/>
      <c r="AT755" s="155" t="s">
        <v>144</v>
      </c>
      <c r="AU755" s="155" t="s">
        <v>86</v>
      </c>
      <c r="AV755" s="12" t="s">
        <v>86</v>
      </c>
      <c r="AW755" s="12" t="s">
        <v>30</v>
      </c>
      <c r="AX755" s="12" t="s">
        <v>73</v>
      </c>
      <c r="AY755" s="155" t="s">
        <v>132</v>
      </c>
    </row>
    <row r="756" spans="2:65" s="12" customFormat="1">
      <c r="B756" s="154"/>
      <c r="D756" s="150" t="s">
        <v>144</v>
      </c>
      <c r="E756" s="155" t="s">
        <v>1</v>
      </c>
      <c r="F756" s="156" t="s">
        <v>1105</v>
      </c>
      <c r="H756" s="157">
        <v>409</v>
      </c>
      <c r="I756" s="158"/>
      <c r="L756" s="154"/>
      <c r="M756" s="159"/>
      <c r="T756" s="160"/>
      <c r="AT756" s="155" t="s">
        <v>144</v>
      </c>
      <c r="AU756" s="155" t="s">
        <v>86</v>
      </c>
      <c r="AV756" s="12" t="s">
        <v>86</v>
      </c>
      <c r="AW756" s="12" t="s">
        <v>30</v>
      </c>
      <c r="AX756" s="12" t="s">
        <v>73</v>
      </c>
      <c r="AY756" s="155" t="s">
        <v>132</v>
      </c>
    </row>
    <row r="757" spans="2:65" s="13" customFormat="1">
      <c r="B757" s="161"/>
      <c r="D757" s="150" t="s">
        <v>144</v>
      </c>
      <c r="E757" s="162" t="s">
        <v>250</v>
      </c>
      <c r="F757" s="163" t="s">
        <v>151</v>
      </c>
      <c r="H757" s="164">
        <v>435.63</v>
      </c>
      <c r="I757" s="165"/>
      <c r="L757" s="161"/>
      <c r="M757" s="166"/>
      <c r="T757" s="167"/>
      <c r="AT757" s="162" t="s">
        <v>144</v>
      </c>
      <c r="AU757" s="162" t="s">
        <v>86</v>
      </c>
      <c r="AV757" s="13" t="s">
        <v>140</v>
      </c>
      <c r="AW757" s="13" t="s">
        <v>30</v>
      </c>
      <c r="AX757" s="13" t="s">
        <v>81</v>
      </c>
      <c r="AY757" s="162" t="s">
        <v>132</v>
      </c>
    </row>
    <row r="758" spans="2:65" s="1" customFormat="1" ht="49.2" customHeight="1">
      <c r="B758" s="136"/>
      <c r="C758" s="187" t="s">
        <v>1162</v>
      </c>
      <c r="D758" s="187" t="s">
        <v>850</v>
      </c>
      <c r="E758" s="188" t="s">
        <v>1163</v>
      </c>
      <c r="F758" s="189" t="s">
        <v>1164</v>
      </c>
      <c r="G758" s="190" t="s">
        <v>166</v>
      </c>
      <c r="H758" s="191">
        <v>507.50900000000001</v>
      </c>
      <c r="I758" s="192"/>
      <c r="J758" s="193">
        <f>ROUND(I758*H758,2)</f>
        <v>0</v>
      </c>
      <c r="K758" s="189" t="s">
        <v>139</v>
      </c>
      <c r="L758" s="194"/>
      <c r="M758" s="195" t="s">
        <v>1</v>
      </c>
      <c r="N758" s="196" t="s">
        <v>38</v>
      </c>
      <c r="P758" s="146">
        <f>O758*H758</f>
        <v>0</v>
      </c>
      <c r="Q758" s="146">
        <v>5.4000000000000003E-3</v>
      </c>
      <c r="R758" s="146">
        <f>Q758*H758</f>
        <v>2.7405486000000003</v>
      </c>
      <c r="S758" s="146">
        <v>0</v>
      </c>
      <c r="T758" s="147">
        <f>S758*H758</f>
        <v>0</v>
      </c>
      <c r="AR758" s="148" t="s">
        <v>504</v>
      </c>
      <c r="AT758" s="148" t="s">
        <v>850</v>
      </c>
      <c r="AU758" s="148" t="s">
        <v>86</v>
      </c>
      <c r="AY758" s="17" t="s">
        <v>132</v>
      </c>
      <c r="BE758" s="149">
        <f>IF(N758="základní",J758,0)</f>
        <v>0</v>
      </c>
      <c r="BF758" s="149">
        <f>IF(N758="snížená",J758,0)</f>
        <v>0</v>
      </c>
      <c r="BG758" s="149">
        <f>IF(N758="zákl. přenesená",J758,0)</f>
        <v>0</v>
      </c>
      <c r="BH758" s="149">
        <f>IF(N758="sníž. přenesená",J758,0)</f>
        <v>0</v>
      </c>
      <c r="BI758" s="149">
        <f>IF(N758="nulová",J758,0)</f>
        <v>0</v>
      </c>
      <c r="BJ758" s="17" t="s">
        <v>81</v>
      </c>
      <c r="BK758" s="149">
        <f>ROUND(I758*H758,2)</f>
        <v>0</v>
      </c>
      <c r="BL758" s="17" t="s">
        <v>405</v>
      </c>
      <c r="BM758" s="148" t="s">
        <v>1165</v>
      </c>
    </row>
    <row r="759" spans="2:65" s="1" customFormat="1" ht="28.8">
      <c r="B759" s="32"/>
      <c r="D759" s="150" t="s">
        <v>142</v>
      </c>
      <c r="F759" s="151" t="s">
        <v>1164</v>
      </c>
      <c r="I759" s="152"/>
      <c r="L759" s="32"/>
      <c r="M759" s="153"/>
      <c r="T759" s="56"/>
      <c r="AT759" s="17" t="s">
        <v>142</v>
      </c>
      <c r="AU759" s="17" t="s">
        <v>86</v>
      </c>
    </row>
    <row r="760" spans="2:65" s="12" customFormat="1">
      <c r="B760" s="154"/>
      <c r="D760" s="150" t="s">
        <v>144</v>
      </c>
      <c r="F760" s="156" t="s">
        <v>1166</v>
      </c>
      <c r="H760" s="157">
        <v>507.50900000000001</v>
      </c>
      <c r="I760" s="158"/>
      <c r="L760" s="154"/>
      <c r="M760" s="159"/>
      <c r="T760" s="160"/>
      <c r="AT760" s="155" t="s">
        <v>144</v>
      </c>
      <c r="AU760" s="155" t="s">
        <v>86</v>
      </c>
      <c r="AV760" s="12" t="s">
        <v>86</v>
      </c>
      <c r="AW760" s="12" t="s">
        <v>3</v>
      </c>
      <c r="AX760" s="12" t="s">
        <v>81</v>
      </c>
      <c r="AY760" s="155" t="s">
        <v>132</v>
      </c>
    </row>
    <row r="761" spans="2:65" s="1" customFormat="1" ht="24.15" customHeight="1">
      <c r="B761" s="136"/>
      <c r="C761" s="137" t="s">
        <v>1167</v>
      </c>
      <c r="D761" s="137" t="s">
        <v>135</v>
      </c>
      <c r="E761" s="138" t="s">
        <v>1168</v>
      </c>
      <c r="F761" s="139" t="s">
        <v>1169</v>
      </c>
      <c r="G761" s="140" t="s">
        <v>166</v>
      </c>
      <c r="H761" s="141">
        <v>409</v>
      </c>
      <c r="I761" s="142"/>
      <c r="J761" s="143">
        <f>ROUND(I761*H761,2)</f>
        <v>0</v>
      </c>
      <c r="K761" s="139" t="s">
        <v>139</v>
      </c>
      <c r="L761" s="32"/>
      <c r="M761" s="144" t="s">
        <v>1</v>
      </c>
      <c r="N761" s="145" t="s">
        <v>38</v>
      </c>
      <c r="P761" s="146">
        <f>O761*H761</f>
        <v>0</v>
      </c>
      <c r="Q761" s="146">
        <v>0</v>
      </c>
      <c r="R761" s="146">
        <f>Q761*H761</f>
        <v>0</v>
      </c>
      <c r="S761" s="146">
        <v>0</v>
      </c>
      <c r="T761" s="147">
        <f>S761*H761</f>
        <v>0</v>
      </c>
      <c r="AR761" s="148" t="s">
        <v>405</v>
      </c>
      <c r="AT761" s="148" t="s">
        <v>135</v>
      </c>
      <c r="AU761" s="148" t="s">
        <v>86</v>
      </c>
      <c r="AY761" s="17" t="s">
        <v>132</v>
      </c>
      <c r="BE761" s="149">
        <f>IF(N761="základní",J761,0)</f>
        <v>0</v>
      </c>
      <c r="BF761" s="149">
        <f>IF(N761="snížená",J761,0)</f>
        <v>0</v>
      </c>
      <c r="BG761" s="149">
        <f>IF(N761="zákl. přenesená",J761,0)</f>
        <v>0</v>
      </c>
      <c r="BH761" s="149">
        <f>IF(N761="sníž. přenesená",J761,0)</f>
        <v>0</v>
      </c>
      <c r="BI761" s="149">
        <f>IF(N761="nulová",J761,0)</f>
        <v>0</v>
      </c>
      <c r="BJ761" s="17" t="s">
        <v>81</v>
      </c>
      <c r="BK761" s="149">
        <f>ROUND(I761*H761,2)</f>
        <v>0</v>
      </c>
      <c r="BL761" s="17" t="s">
        <v>405</v>
      </c>
      <c r="BM761" s="148" t="s">
        <v>1170</v>
      </c>
    </row>
    <row r="762" spans="2:65" s="1" customFormat="1" ht="19.2">
      <c r="B762" s="32"/>
      <c r="D762" s="150" t="s">
        <v>142</v>
      </c>
      <c r="F762" s="151" t="s">
        <v>1171</v>
      </c>
      <c r="I762" s="152"/>
      <c r="L762" s="32"/>
      <c r="M762" s="153"/>
      <c r="T762" s="56"/>
      <c r="AT762" s="17" t="s">
        <v>142</v>
      </c>
      <c r="AU762" s="17" t="s">
        <v>86</v>
      </c>
    </row>
    <row r="763" spans="2:65" s="12" customFormat="1">
      <c r="B763" s="154"/>
      <c r="D763" s="150" t="s">
        <v>144</v>
      </c>
      <c r="E763" s="155" t="s">
        <v>1</v>
      </c>
      <c r="F763" s="156" t="s">
        <v>1105</v>
      </c>
      <c r="H763" s="157">
        <v>409</v>
      </c>
      <c r="I763" s="158"/>
      <c r="L763" s="154"/>
      <c r="M763" s="159"/>
      <c r="T763" s="160"/>
      <c r="AT763" s="155" t="s">
        <v>144</v>
      </c>
      <c r="AU763" s="155" t="s">
        <v>86</v>
      </c>
      <c r="AV763" s="12" t="s">
        <v>86</v>
      </c>
      <c r="AW763" s="12" t="s">
        <v>30</v>
      </c>
      <c r="AX763" s="12" t="s">
        <v>73</v>
      </c>
      <c r="AY763" s="155" t="s">
        <v>132</v>
      </c>
    </row>
    <row r="764" spans="2:65" s="13" customFormat="1">
      <c r="B764" s="161"/>
      <c r="D764" s="150" t="s">
        <v>144</v>
      </c>
      <c r="E764" s="162" t="s">
        <v>1172</v>
      </c>
      <c r="F764" s="163" t="s">
        <v>151</v>
      </c>
      <c r="H764" s="164">
        <v>409</v>
      </c>
      <c r="I764" s="165"/>
      <c r="L764" s="161"/>
      <c r="M764" s="166"/>
      <c r="T764" s="167"/>
      <c r="AT764" s="162" t="s">
        <v>144</v>
      </c>
      <c r="AU764" s="162" t="s">
        <v>86</v>
      </c>
      <c r="AV764" s="13" t="s">
        <v>140</v>
      </c>
      <c r="AW764" s="13" t="s">
        <v>30</v>
      </c>
      <c r="AX764" s="13" t="s">
        <v>81</v>
      </c>
      <c r="AY764" s="162" t="s">
        <v>132</v>
      </c>
    </row>
    <row r="765" spans="2:65" s="1" customFormat="1" ht="49.2" customHeight="1">
      <c r="B765" s="136"/>
      <c r="C765" s="187" t="s">
        <v>1173</v>
      </c>
      <c r="D765" s="187" t="s">
        <v>850</v>
      </c>
      <c r="E765" s="188" t="s">
        <v>1174</v>
      </c>
      <c r="F765" s="189" t="s">
        <v>1175</v>
      </c>
      <c r="G765" s="190" t="s">
        <v>166</v>
      </c>
      <c r="H765" s="191">
        <v>476.48500000000001</v>
      </c>
      <c r="I765" s="192"/>
      <c r="J765" s="193">
        <f>ROUND(I765*H765,2)</f>
        <v>0</v>
      </c>
      <c r="K765" s="189" t="s">
        <v>139</v>
      </c>
      <c r="L765" s="194"/>
      <c r="M765" s="195" t="s">
        <v>1</v>
      </c>
      <c r="N765" s="196" t="s">
        <v>38</v>
      </c>
      <c r="P765" s="146">
        <f>O765*H765</f>
        <v>0</v>
      </c>
      <c r="Q765" s="146">
        <v>4.0000000000000001E-3</v>
      </c>
      <c r="R765" s="146">
        <f>Q765*H765</f>
        <v>1.9059400000000002</v>
      </c>
      <c r="S765" s="146">
        <v>0</v>
      </c>
      <c r="T765" s="147">
        <f>S765*H765</f>
        <v>0</v>
      </c>
      <c r="AR765" s="148" t="s">
        <v>504</v>
      </c>
      <c r="AT765" s="148" t="s">
        <v>850</v>
      </c>
      <c r="AU765" s="148" t="s">
        <v>86</v>
      </c>
      <c r="AY765" s="17" t="s">
        <v>132</v>
      </c>
      <c r="BE765" s="149">
        <f>IF(N765="základní",J765,0)</f>
        <v>0</v>
      </c>
      <c r="BF765" s="149">
        <f>IF(N765="snížená",J765,0)</f>
        <v>0</v>
      </c>
      <c r="BG765" s="149">
        <f>IF(N765="zákl. přenesená",J765,0)</f>
        <v>0</v>
      </c>
      <c r="BH765" s="149">
        <f>IF(N765="sníž. přenesená",J765,0)</f>
        <v>0</v>
      </c>
      <c r="BI765" s="149">
        <f>IF(N765="nulová",J765,0)</f>
        <v>0</v>
      </c>
      <c r="BJ765" s="17" t="s">
        <v>81</v>
      </c>
      <c r="BK765" s="149">
        <f>ROUND(I765*H765,2)</f>
        <v>0</v>
      </c>
      <c r="BL765" s="17" t="s">
        <v>405</v>
      </c>
      <c r="BM765" s="148" t="s">
        <v>1176</v>
      </c>
    </row>
    <row r="766" spans="2:65" s="1" customFormat="1" ht="28.8">
      <c r="B766" s="32"/>
      <c r="D766" s="150" t="s">
        <v>142</v>
      </c>
      <c r="F766" s="151" t="s">
        <v>1175</v>
      </c>
      <c r="I766" s="152"/>
      <c r="L766" s="32"/>
      <c r="M766" s="153"/>
      <c r="T766" s="56"/>
      <c r="AT766" s="17" t="s">
        <v>142</v>
      </c>
      <c r="AU766" s="17" t="s">
        <v>86</v>
      </c>
    </row>
    <row r="767" spans="2:65" s="12" customFormat="1">
      <c r="B767" s="154"/>
      <c r="D767" s="150" t="s">
        <v>144</v>
      </c>
      <c r="F767" s="156" t="s">
        <v>1177</v>
      </c>
      <c r="H767" s="157">
        <v>476.48500000000001</v>
      </c>
      <c r="I767" s="158"/>
      <c r="L767" s="154"/>
      <c r="M767" s="159"/>
      <c r="T767" s="160"/>
      <c r="AT767" s="155" t="s">
        <v>144</v>
      </c>
      <c r="AU767" s="155" t="s">
        <v>86</v>
      </c>
      <c r="AV767" s="12" t="s">
        <v>86</v>
      </c>
      <c r="AW767" s="12" t="s">
        <v>3</v>
      </c>
      <c r="AX767" s="12" t="s">
        <v>81</v>
      </c>
      <c r="AY767" s="155" t="s">
        <v>132</v>
      </c>
    </row>
    <row r="768" spans="2:65" s="1" customFormat="1" ht="24.15" customHeight="1">
      <c r="B768" s="136"/>
      <c r="C768" s="137" t="s">
        <v>1178</v>
      </c>
      <c r="D768" s="137" t="s">
        <v>135</v>
      </c>
      <c r="E768" s="138" t="s">
        <v>1179</v>
      </c>
      <c r="F768" s="139" t="s">
        <v>1180</v>
      </c>
      <c r="G768" s="140" t="s">
        <v>166</v>
      </c>
      <c r="H768" s="141">
        <v>26.63</v>
      </c>
      <c r="I768" s="142"/>
      <c r="J768" s="143">
        <f>ROUND(I768*H768,2)</f>
        <v>0</v>
      </c>
      <c r="K768" s="139" t="s">
        <v>139</v>
      </c>
      <c r="L768" s="32"/>
      <c r="M768" s="144" t="s">
        <v>1</v>
      </c>
      <c r="N768" s="145" t="s">
        <v>38</v>
      </c>
      <c r="P768" s="146">
        <f>O768*H768</f>
        <v>0</v>
      </c>
      <c r="Q768" s="146">
        <v>0</v>
      </c>
      <c r="R768" s="146">
        <f>Q768*H768</f>
        <v>0</v>
      </c>
      <c r="S768" s="146">
        <v>0</v>
      </c>
      <c r="T768" s="147">
        <f>S768*H768</f>
        <v>0</v>
      </c>
      <c r="AR768" s="148" t="s">
        <v>405</v>
      </c>
      <c r="AT768" s="148" t="s">
        <v>135</v>
      </c>
      <c r="AU768" s="148" t="s">
        <v>86</v>
      </c>
      <c r="AY768" s="17" t="s">
        <v>132</v>
      </c>
      <c r="BE768" s="149">
        <f>IF(N768="základní",J768,0)</f>
        <v>0</v>
      </c>
      <c r="BF768" s="149">
        <f>IF(N768="snížená",J768,0)</f>
        <v>0</v>
      </c>
      <c r="BG768" s="149">
        <f>IF(N768="zákl. přenesená",J768,0)</f>
        <v>0</v>
      </c>
      <c r="BH768" s="149">
        <f>IF(N768="sníž. přenesená",J768,0)</f>
        <v>0</v>
      </c>
      <c r="BI768" s="149">
        <f>IF(N768="nulová",J768,0)</f>
        <v>0</v>
      </c>
      <c r="BJ768" s="17" t="s">
        <v>81</v>
      </c>
      <c r="BK768" s="149">
        <f>ROUND(I768*H768,2)</f>
        <v>0</v>
      </c>
      <c r="BL768" s="17" t="s">
        <v>405</v>
      </c>
      <c r="BM768" s="148" t="s">
        <v>1181</v>
      </c>
    </row>
    <row r="769" spans="2:65" s="1" customFormat="1" ht="19.2">
      <c r="B769" s="32"/>
      <c r="D769" s="150" t="s">
        <v>142</v>
      </c>
      <c r="F769" s="151" t="s">
        <v>1182</v>
      </c>
      <c r="I769" s="152"/>
      <c r="L769" s="32"/>
      <c r="M769" s="153"/>
      <c r="T769" s="56"/>
      <c r="AT769" s="17" t="s">
        <v>142</v>
      </c>
      <c r="AU769" s="17" t="s">
        <v>86</v>
      </c>
    </row>
    <row r="770" spans="2:65" s="12" customFormat="1">
      <c r="B770" s="154"/>
      <c r="D770" s="150" t="s">
        <v>144</v>
      </c>
      <c r="E770" s="155" t="s">
        <v>1</v>
      </c>
      <c r="F770" s="156" t="s">
        <v>1147</v>
      </c>
      <c r="H770" s="157">
        <v>26.63</v>
      </c>
      <c r="I770" s="158"/>
      <c r="L770" s="154"/>
      <c r="M770" s="159"/>
      <c r="T770" s="160"/>
      <c r="AT770" s="155" t="s">
        <v>144</v>
      </c>
      <c r="AU770" s="155" t="s">
        <v>86</v>
      </c>
      <c r="AV770" s="12" t="s">
        <v>86</v>
      </c>
      <c r="AW770" s="12" t="s">
        <v>30</v>
      </c>
      <c r="AX770" s="12" t="s">
        <v>73</v>
      </c>
      <c r="AY770" s="155" t="s">
        <v>132</v>
      </c>
    </row>
    <row r="771" spans="2:65" s="15" customFormat="1">
      <c r="B771" s="180"/>
      <c r="D771" s="150" t="s">
        <v>144</v>
      </c>
      <c r="E771" s="181" t="s">
        <v>1183</v>
      </c>
      <c r="F771" s="182" t="s">
        <v>753</v>
      </c>
      <c r="H771" s="183">
        <v>26.63</v>
      </c>
      <c r="I771" s="184"/>
      <c r="L771" s="180"/>
      <c r="M771" s="185"/>
      <c r="T771" s="186"/>
      <c r="AT771" s="181" t="s">
        <v>144</v>
      </c>
      <c r="AU771" s="181" t="s">
        <v>86</v>
      </c>
      <c r="AV771" s="15" t="s">
        <v>152</v>
      </c>
      <c r="AW771" s="15" t="s">
        <v>30</v>
      </c>
      <c r="AX771" s="15" t="s">
        <v>73</v>
      </c>
      <c r="AY771" s="181" t="s">
        <v>132</v>
      </c>
    </row>
    <row r="772" spans="2:65" s="13" customFormat="1">
      <c r="B772" s="161"/>
      <c r="D772" s="150" t="s">
        <v>144</v>
      </c>
      <c r="E772" s="162" t="s">
        <v>1</v>
      </c>
      <c r="F772" s="163" t="s">
        <v>151</v>
      </c>
      <c r="H772" s="164">
        <v>26.63</v>
      </c>
      <c r="I772" s="165"/>
      <c r="L772" s="161"/>
      <c r="M772" s="166"/>
      <c r="T772" s="167"/>
      <c r="AT772" s="162" t="s">
        <v>144</v>
      </c>
      <c r="AU772" s="162" t="s">
        <v>86</v>
      </c>
      <c r="AV772" s="13" t="s">
        <v>140</v>
      </c>
      <c r="AW772" s="13" t="s">
        <v>30</v>
      </c>
      <c r="AX772" s="13" t="s">
        <v>81</v>
      </c>
      <c r="AY772" s="162" t="s">
        <v>132</v>
      </c>
    </row>
    <row r="773" spans="2:65" s="1" customFormat="1" ht="24.15" customHeight="1">
      <c r="B773" s="136"/>
      <c r="C773" s="187" t="s">
        <v>1184</v>
      </c>
      <c r="D773" s="187" t="s">
        <v>850</v>
      </c>
      <c r="E773" s="188" t="s">
        <v>1185</v>
      </c>
      <c r="F773" s="189" t="s">
        <v>1186</v>
      </c>
      <c r="G773" s="190" t="s">
        <v>166</v>
      </c>
      <c r="H773" s="191">
        <v>29.292999999999999</v>
      </c>
      <c r="I773" s="192"/>
      <c r="J773" s="193">
        <f>ROUND(I773*H773,2)</f>
        <v>0</v>
      </c>
      <c r="K773" s="189" t="s">
        <v>139</v>
      </c>
      <c r="L773" s="194"/>
      <c r="M773" s="195" t="s">
        <v>1</v>
      </c>
      <c r="N773" s="196" t="s">
        <v>38</v>
      </c>
      <c r="P773" s="146">
        <f>O773*H773</f>
        <v>0</v>
      </c>
      <c r="Q773" s="146">
        <v>2.9999999999999997E-4</v>
      </c>
      <c r="R773" s="146">
        <f>Q773*H773</f>
        <v>8.7878999999999995E-3</v>
      </c>
      <c r="S773" s="146">
        <v>0</v>
      </c>
      <c r="T773" s="147">
        <f>S773*H773</f>
        <v>0</v>
      </c>
      <c r="AR773" s="148" t="s">
        <v>504</v>
      </c>
      <c r="AT773" s="148" t="s">
        <v>850</v>
      </c>
      <c r="AU773" s="148" t="s">
        <v>86</v>
      </c>
      <c r="AY773" s="17" t="s">
        <v>132</v>
      </c>
      <c r="BE773" s="149">
        <f>IF(N773="základní",J773,0)</f>
        <v>0</v>
      </c>
      <c r="BF773" s="149">
        <f>IF(N773="snížená",J773,0)</f>
        <v>0</v>
      </c>
      <c r="BG773" s="149">
        <f>IF(N773="zákl. přenesená",J773,0)</f>
        <v>0</v>
      </c>
      <c r="BH773" s="149">
        <f>IF(N773="sníž. přenesená",J773,0)</f>
        <v>0</v>
      </c>
      <c r="BI773" s="149">
        <f>IF(N773="nulová",J773,0)</f>
        <v>0</v>
      </c>
      <c r="BJ773" s="17" t="s">
        <v>81</v>
      </c>
      <c r="BK773" s="149">
        <f>ROUND(I773*H773,2)</f>
        <v>0</v>
      </c>
      <c r="BL773" s="17" t="s">
        <v>405</v>
      </c>
      <c r="BM773" s="148" t="s">
        <v>1187</v>
      </c>
    </row>
    <row r="774" spans="2:65" s="1" customFormat="1" ht="19.2">
      <c r="B774" s="32"/>
      <c r="D774" s="150" t="s">
        <v>142</v>
      </c>
      <c r="F774" s="151" t="s">
        <v>1186</v>
      </c>
      <c r="I774" s="152"/>
      <c r="L774" s="32"/>
      <c r="M774" s="153"/>
      <c r="T774" s="56"/>
      <c r="AT774" s="17" t="s">
        <v>142</v>
      </c>
      <c r="AU774" s="17" t="s">
        <v>86</v>
      </c>
    </row>
    <row r="775" spans="2:65" s="12" customFormat="1">
      <c r="B775" s="154"/>
      <c r="D775" s="150" t="s">
        <v>144</v>
      </c>
      <c r="F775" s="156" t="s">
        <v>1188</v>
      </c>
      <c r="H775" s="157">
        <v>29.292999999999999</v>
      </c>
      <c r="I775" s="158"/>
      <c r="L775" s="154"/>
      <c r="M775" s="159"/>
      <c r="T775" s="160"/>
      <c r="AT775" s="155" t="s">
        <v>144</v>
      </c>
      <c r="AU775" s="155" t="s">
        <v>86</v>
      </c>
      <c r="AV775" s="12" t="s">
        <v>86</v>
      </c>
      <c r="AW775" s="12" t="s">
        <v>3</v>
      </c>
      <c r="AX775" s="12" t="s">
        <v>81</v>
      </c>
      <c r="AY775" s="155" t="s">
        <v>132</v>
      </c>
    </row>
    <row r="776" spans="2:65" s="1" customFormat="1" ht="24.15" customHeight="1">
      <c r="B776" s="136"/>
      <c r="C776" s="137" t="s">
        <v>1189</v>
      </c>
      <c r="D776" s="137" t="s">
        <v>135</v>
      </c>
      <c r="E776" s="138" t="s">
        <v>1190</v>
      </c>
      <c r="F776" s="139" t="s">
        <v>1191</v>
      </c>
      <c r="G776" s="140" t="s">
        <v>166</v>
      </c>
      <c r="H776" s="141">
        <v>409</v>
      </c>
      <c r="I776" s="142"/>
      <c r="J776" s="143">
        <f>ROUND(I776*H776,2)</f>
        <v>0</v>
      </c>
      <c r="K776" s="139" t="s">
        <v>1</v>
      </c>
      <c r="L776" s="32"/>
      <c r="M776" s="144" t="s">
        <v>1</v>
      </c>
      <c r="N776" s="145" t="s">
        <v>38</v>
      </c>
      <c r="P776" s="146">
        <f>O776*H776</f>
        <v>0</v>
      </c>
      <c r="Q776" s="146">
        <v>8.8000000000000003E-4</v>
      </c>
      <c r="R776" s="146">
        <f>Q776*H776</f>
        <v>0.35992000000000002</v>
      </c>
      <c r="S776" s="146">
        <v>0</v>
      </c>
      <c r="T776" s="147">
        <f>S776*H776</f>
        <v>0</v>
      </c>
      <c r="AR776" s="148" t="s">
        <v>405</v>
      </c>
      <c r="AT776" s="148" t="s">
        <v>135</v>
      </c>
      <c r="AU776" s="148" t="s">
        <v>86</v>
      </c>
      <c r="AY776" s="17" t="s">
        <v>132</v>
      </c>
      <c r="BE776" s="149">
        <f>IF(N776="základní",J776,0)</f>
        <v>0</v>
      </c>
      <c r="BF776" s="149">
        <f>IF(N776="snížená",J776,0)</f>
        <v>0</v>
      </c>
      <c r="BG776" s="149">
        <f>IF(N776="zákl. přenesená",J776,0)</f>
        <v>0</v>
      </c>
      <c r="BH776" s="149">
        <f>IF(N776="sníž. přenesená",J776,0)</f>
        <v>0</v>
      </c>
      <c r="BI776" s="149">
        <f>IF(N776="nulová",J776,0)</f>
        <v>0</v>
      </c>
      <c r="BJ776" s="17" t="s">
        <v>81</v>
      </c>
      <c r="BK776" s="149">
        <f>ROUND(I776*H776,2)</f>
        <v>0</v>
      </c>
      <c r="BL776" s="17" t="s">
        <v>405</v>
      </c>
      <c r="BM776" s="148" t="s">
        <v>1192</v>
      </c>
    </row>
    <row r="777" spans="2:65" s="1" customFormat="1" ht="28.8">
      <c r="B777" s="32"/>
      <c r="D777" s="150" t="s">
        <v>142</v>
      </c>
      <c r="F777" s="151" t="s">
        <v>1193</v>
      </c>
      <c r="I777" s="152"/>
      <c r="L777" s="32"/>
      <c r="M777" s="153"/>
      <c r="T777" s="56"/>
      <c r="AT777" s="17" t="s">
        <v>142</v>
      </c>
      <c r="AU777" s="17" t="s">
        <v>86</v>
      </c>
    </row>
    <row r="778" spans="2:65" s="1" customFormat="1" ht="38.4">
      <c r="B778" s="32"/>
      <c r="D778" s="150" t="s">
        <v>444</v>
      </c>
      <c r="F778" s="179" t="s">
        <v>1194</v>
      </c>
      <c r="I778" s="152"/>
      <c r="L778" s="32"/>
      <c r="M778" s="153"/>
      <c r="T778" s="56"/>
      <c r="AT778" s="17" t="s">
        <v>444</v>
      </c>
      <c r="AU778" s="17" t="s">
        <v>86</v>
      </c>
    </row>
    <row r="779" spans="2:65" s="12" customFormat="1">
      <c r="B779" s="154"/>
      <c r="D779" s="150" t="s">
        <v>144</v>
      </c>
      <c r="E779" s="155" t="s">
        <v>1</v>
      </c>
      <c r="F779" s="156" t="s">
        <v>1105</v>
      </c>
      <c r="H779" s="157">
        <v>409</v>
      </c>
      <c r="I779" s="158"/>
      <c r="L779" s="154"/>
      <c r="M779" s="159"/>
      <c r="T779" s="160"/>
      <c r="AT779" s="155" t="s">
        <v>144</v>
      </c>
      <c r="AU779" s="155" t="s">
        <v>86</v>
      </c>
      <c r="AV779" s="12" t="s">
        <v>86</v>
      </c>
      <c r="AW779" s="12" t="s">
        <v>30</v>
      </c>
      <c r="AX779" s="12" t="s">
        <v>73</v>
      </c>
      <c r="AY779" s="155" t="s">
        <v>132</v>
      </c>
    </row>
    <row r="780" spans="2:65" s="13" customFormat="1">
      <c r="B780" s="161"/>
      <c r="D780" s="150" t="s">
        <v>144</v>
      </c>
      <c r="E780" s="162" t="s">
        <v>1</v>
      </c>
      <c r="F780" s="163" t="s">
        <v>151</v>
      </c>
      <c r="H780" s="164">
        <v>409</v>
      </c>
      <c r="I780" s="165"/>
      <c r="L780" s="161"/>
      <c r="M780" s="166"/>
      <c r="T780" s="167"/>
      <c r="AT780" s="162" t="s">
        <v>144</v>
      </c>
      <c r="AU780" s="162" t="s">
        <v>86</v>
      </c>
      <c r="AV780" s="13" t="s">
        <v>140</v>
      </c>
      <c r="AW780" s="13" t="s">
        <v>30</v>
      </c>
      <c r="AX780" s="13" t="s">
        <v>81</v>
      </c>
      <c r="AY780" s="162" t="s">
        <v>132</v>
      </c>
    </row>
    <row r="781" spans="2:65" s="1" customFormat="1" ht="24.15" customHeight="1">
      <c r="B781" s="136"/>
      <c r="C781" s="137" t="s">
        <v>1195</v>
      </c>
      <c r="D781" s="137" t="s">
        <v>135</v>
      </c>
      <c r="E781" s="138" t="s">
        <v>1196</v>
      </c>
      <c r="F781" s="139" t="s">
        <v>1197</v>
      </c>
      <c r="G781" s="140" t="s">
        <v>1095</v>
      </c>
      <c r="H781" s="197"/>
      <c r="I781" s="142"/>
      <c r="J781" s="143">
        <f>ROUND(I781*H781,2)</f>
        <v>0</v>
      </c>
      <c r="K781" s="139" t="s">
        <v>139</v>
      </c>
      <c r="L781" s="32"/>
      <c r="M781" s="144" t="s">
        <v>1</v>
      </c>
      <c r="N781" s="145" t="s">
        <v>38</v>
      </c>
      <c r="P781" s="146">
        <f>O781*H781</f>
        <v>0</v>
      </c>
      <c r="Q781" s="146">
        <v>0</v>
      </c>
      <c r="R781" s="146">
        <f>Q781*H781</f>
        <v>0</v>
      </c>
      <c r="S781" s="146">
        <v>0</v>
      </c>
      <c r="T781" s="147">
        <f>S781*H781</f>
        <v>0</v>
      </c>
      <c r="AR781" s="148" t="s">
        <v>405</v>
      </c>
      <c r="AT781" s="148" t="s">
        <v>135</v>
      </c>
      <c r="AU781" s="148" t="s">
        <v>86</v>
      </c>
      <c r="AY781" s="17" t="s">
        <v>132</v>
      </c>
      <c r="BE781" s="149">
        <f>IF(N781="základní",J781,0)</f>
        <v>0</v>
      </c>
      <c r="BF781" s="149">
        <f>IF(N781="snížená",J781,0)</f>
        <v>0</v>
      </c>
      <c r="BG781" s="149">
        <f>IF(N781="zákl. přenesená",J781,0)</f>
        <v>0</v>
      </c>
      <c r="BH781" s="149">
        <f>IF(N781="sníž. přenesená",J781,0)</f>
        <v>0</v>
      </c>
      <c r="BI781" s="149">
        <f>IF(N781="nulová",J781,0)</f>
        <v>0</v>
      </c>
      <c r="BJ781" s="17" t="s">
        <v>81</v>
      </c>
      <c r="BK781" s="149">
        <f>ROUND(I781*H781,2)</f>
        <v>0</v>
      </c>
      <c r="BL781" s="17" t="s">
        <v>405</v>
      </c>
      <c r="BM781" s="148" t="s">
        <v>1198</v>
      </c>
    </row>
    <row r="782" spans="2:65" s="1" customFormat="1" ht="28.8">
      <c r="B782" s="32"/>
      <c r="D782" s="150" t="s">
        <v>142</v>
      </c>
      <c r="F782" s="151" t="s">
        <v>1199</v>
      </c>
      <c r="I782" s="152"/>
      <c r="L782" s="32"/>
      <c r="M782" s="153"/>
      <c r="T782" s="56"/>
      <c r="AT782" s="17" t="s">
        <v>142</v>
      </c>
      <c r="AU782" s="17" t="s">
        <v>86</v>
      </c>
    </row>
    <row r="783" spans="2:65" s="11" customFormat="1" ht="22.95" customHeight="1">
      <c r="B783" s="124"/>
      <c r="D783" s="125" t="s">
        <v>72</v>
      </c>
      <c r="E783" s="134" t="s">
        <v>1200</v>
      </c>
      <c r="F783" s="134" t="s">
        <v>1201</v>
      </c>
      <c r="I783" s="127"/>
      <c r="J783" s="135">
        <f>BK783</f>
        <v>0</v>
      </c>
      <c r="L783" s="124"/>
      <c r="M783" s="129"/>
      <c r="P783" s="130">
        <f>SUM(P784:P840)</f>
        <v>0</v>
      </c>
      <c r="R783" s="130">
        <f>SUM(R784:R840)</f>
        <v>7.5652529599999996</v>
      </c>
      <c r="T783" s="131">
        <f>SUM(T784:T840)</f>
        <v>0</v>
      </c>
      <c r="AR783" s="125" t="s">
        <v>86</v>
      </c>
      <c r="AT783" s="132" t="s">
        <v>72</v>
      </c>
      <c r="AU783" s="132" t="s">
        <v>81</v>
      </c>
      <c r="AY783" s="125" t="s">
        <v>132</v>
      </c>
      <c r="BK783" s="133">
        <f>SUM(BK784:BK840)</f>
        <v>0</v>
      </c>
    </row>
    <row r="784" spans="2:65" s="1" customFormat="1" ht="24.15" customHeight="1">
      <c r="B784" s="136"/>
      <c r="C784" s="137" t="s">
        <v>1202</v>
      </c>
      <c r="D784" s="137" t="s">
        <v>135</v>
      </c>
      <c r="E784" s="138" t="s">
        <v>1203</v>
      </c>
      <c r="F784" s="139" t="s">
        <v>1204</v>
      </c>
      <c r="G784" s="140" t="s">
        <v>166</v>
      </c>
      <c r="H784" s="141">
        <v>365</v>
      </c>
      <c r="I784" s="142"/>
      <c r="J784" s="143">
        <f>ROUND(I784*H784,2)</f>
        <v>0</v>
      </c>
      <c r="K784" s="139" t="s">
        <v>139</v>
      </c>
      <c r="L784" s="32"/>
      <c r="M784" s="144" t="s">
        <v>1</v>
      </c>
      <c r="N784" s="145" t="s">
        <v>38</v>
      </c>
      <c r="P784" s="146">
        <f>O784*H784</f>
        <v>0</v>
      </c>
      <c r="Q784" s="146">
        <v>0</v>
      </c>
      <c r="R784" s="146">
        <f>Q784*H784</f>
        <v>0</v>
      </c>
      <c r="S784" s="146">
        <v>0</v>
      </c>
      <c r="T784" s="147">
        <f>S784*H784</f>
        <v>0</v>
      </c>
      <c r="AR784" s="148" t="s">
        <v>405</v>
      </c>
      <c r="AT784" s="148" t="s">
        <v>135</v>
      </c>
      <c r="AU784" s="148" t="s">
        <v>86</v>
      </c>
      <c r="AY784" s="17" t="s">
        <v>132</v>
      </c>
      <c r="BE784" s="149">
        <f>IF(N784="základní",J784,0)</f>
        <v>0</v>
      </c>
      <c r="BF784" s="149">
        <f>IF(N784="snížená",J784,0)</f>
        <v>0</v>
      </c>
      <c r="BG784" s="149">
        <f>IF(N784="zákl. přenesená",J784,0)</f>
        <v>0</v>
      </c>
      <c r="BH784" s="149">
        <f>IF(N784="sníž. přenesená",J784,0)</f>
        <v>0</v>
      </c>
      <c r="BI784" s="149">
        <f>IF(N784="nulová",J784,0)</f>
        <v>0</v>
      </c>
      <c r="BJ784" s="17" t="s">
        <v>81</v>
      </c>
      <c r="BK784" s="149">
        <f>ROUND(I784*H784,2)</f>
        <v>0</v>
      </c>
      <c r="BL784" s="17" t="s">
        <v>405</v>
      </c>
      <c r="BM784" s="148" t="s">
        <v>1205</v>
      </c>
    </row>
    <row r="785" spans="2:65" s="1" customFormat="1" ht="28.8">
      <c r="B785" s="32"/>
      <c r="D785" s="150" t="s">
        <v>142</v>
      </c>
      <c r="F785" s="151" t="s">
        <v>1206</v>
      </c>
      <c r="I785" s="152"/>
      <c r="L785" s="32"/>
      <c r="M785" s="153"/>
      <c r="T785" s="56"/>
      <c r="AT785" s="17" t="s">
        <v>142</v>
      </c>
      <c r="AU785" s="17" t="s">
        <v>86</v>
      </c>
    </row>
    <row r="786" spans="2:65" s="12" customFormat="1">
      <c r="B786" s="154"/>
      <c r="D786" s="150" t="s">
        <v>144</v>
      </c>
      <c r="E786" s="155" t="s">
        <v>1207</v>
      </c>
      <c r="F786" s="156" t="s">
        <v>1208</v>
      </c>
      <c r="H786" s="157">
        <v>365</v>
      </c>
      <c r="I786" s="158"/>
      <c r="L786" s="154"/>
      <c r="M786" s="159"/>
      <c r="T786" s="160"/>
      <c r="AT786" s="155" t="s">
        <v>144</v>
      </c>
      <c r="AU786" s="155" t="s">
        <v>86</v>
      </c>
      <c r="AV786" s="12" t="s">
        <v>86</v>
      </c>
      <c r="AW786" s="12" t="s">
        <v>30</v>
      </c>
      <c r="AX786" s="12" t="s">
        <v>73</v>
      </c>
      <c r="AY786" s="155" t="s">
        <v>132</v>
      </c>
    </row>
    <row r="787" spans="2:65" s="13" customFormat="1">
      <c r="B787" s="161"/>
      <c r="D787" s="150" t="s">
        <v>144</v>
      </c>
      <c r="E787" s="162" t="s">
        <v>1</v>
      </c>
      <c r="F787" s="163" t="s">
        <v>151</v>
      </c>
      <c r="H787" s="164">
        <v>365</v>
      </c>
      <c r="I787" s="165"/>
      <c r="L787" s="161"/>
      <c r="M787" s="166"/>
      <c r="T787" s="167"/>
      <c r="AT787" s="162" t="s">
        <v>144</v>
      </c>
      <c r="AU787" s="162" t="s">
        <v>86</v>
      </c>
      <c r="AV787" s="13" t="s">
        <v>140</v>
      </c>
      <c r="AW787" s="13" t="s">
        <v>30</v>
      </c>
      <c r="AX787" s="13" t="s">
        <v>81</v>
      </c>
      <c r="AY787" s="162" t="s">
        <v>132</v>
      </c>
    </row>
    <row r="788" spans="2:65" s="1" customFormat="1" ht="24.15" customHeight="1">
      <c r="B788" s="136"/>
      <c r="C788" s="187" t="s">
        <v>1209</v>
      </c>
      <c r="D788" s="187" t="s">
        <v>850</v>
      </c>
      <c r="E788" s="188" t="s">
        <v>1210</v>
      </c>
      <c r="F788" s="189" t="s">
        <v>1211</v>
      </c>
      <c r="G788" s="190" t="s">
        <v>166</v>
      </c>
      <c r="H788" s="191">
        <v>383.25</v>
      </c>
      <c r="I788" s="192"/>
      <c r="J788" s="193">
        <f>ROUND(I788*H788,2)</f>
        <v>0</v>
      </c>
      <c r="K788" s="189" t="s">
        <v>139</v>
      </c>
      <c r="L788" s="194"/>
      <c r="M788" s="195" t="s">
        <v>1</v>
      </c>
      <c r="N788" s="196" t="s">
        <v>38</v>
      </c>
      <c r="P788" s="146">
        <f>O788*H788</f>
        <v>0</v>
      </c>
      <c r="Q788" s="146">
        <v>4.4999999999999997E-3</v>
      </c>
      <c r="R788" s="146">
        <f>Q788*H788</f>
        <v>1.7246249999999999</v>
      </c>
      <c r="S788" s="146">
        <v>0</v>
      </c>
      <c r="T788" s="147">
        <f>S788*H788</f>
        <v>0</v>
      </c>
      <c r="AR788" s="148" t="s">
        <v>504</v>
      </c>
      <c r="AT788" s="148" t="s">
        <v>850</v>
      </c>
      <c r="AU788" s="148" t="s">
        <v>86</v>
      </c>
      <c r="AY788" s="17" t="s">
        <v>132</v>
      </c>
      <c r="BE788" s="149">
        <f>IF(N788="základní",J788,0)</f>
        <v>0</v>
      </c>
      <c r="BF788" s="149">
        <f>IF(N788="snížená",J788,0)</f>
        <v>0</v>
      </c>
      <c r="BG788" s="149">
        <f>IF(N788="zákl. přenesená",J788,0)</f>
        <v>0</v>
      </c>
      <c r="BH788" s="149">
        <f>IF(N788="sníž. přenesená",J788,0)</f>
        <v>0</v>
      </c>
      <c r="BI788" s="149">
        <f>IF(N788="nulová",J788,0)</f>
        <v>0</v>
      </c>
      <c r="BJ788" s="17" t="s">
        <v>81</v>
      </c>
      <c r="BK788" s="149">
        <f>ROUND(I788*H788,2)</f>
        <v>0</v>
      </c>
      <c r="BL788" s="17" t="s">
        <v>405</v>
      </c>
      <c r="BM788" s="148" t="s">
        <v>1212</v>
      </c>
    </row>
    <row r="789" spans="2:65" s="1" customFormat="1" ht="19.2">
      <c r="B789" s="32"/>
      <c r="D789" s="150" t="s">
        <v>142</v>
      </c>
      <c r="F789" s="151" t="s">
        <v>1211</v>
      </c>
      <c r="I789" s="152"/>
      <c r="L789" s="32"/>
      <c r="M789" s="153"/>
      <c r="T789" s="56"/>
      <c r="AT789" s="17" t="s">
        <v>142</v>
      </c>
      <c r="AU789" s="17" t="s">
        <v>86</v>
      </c>
    </row>
    <row r="790" spans="2:65" s="12" customFormat="1">
      <c r="B790" s="154"/>
      <c r="D790" s="150" t="s">
        <v>144</v>
      </c>
      <c r="F790" s="156" t="s">
        <v>1213</v>
      </c>
      <c r="H790" s="157">
        <v>383.25</v>
      </c>
      <c r="I790" s="158"/>
      <c r="L790" s="154"/>
      <c r="M790" s="159"/>
      <c r="T790" s="160"/>
      <c r="AT790" s="155" t="s">
        <v>144</v>
      </c>
      <c r="AU790" s="155" t="s">
        <v>86</v>
      </c>
      <c r="AV790" s="12" t="s">
        <v>86</v>
      </c>
      <c r="AW790" s="12" t="s">
        <v>3</v>
      </c>
      <c r="AX790" s="12" t="s">
        <v>81</v>
      </c>
      <c r="AY790" s="155" t="s">
        <v>132</v>
      </c>
    </row>
    <row r="791" spans="2:65" s="1" customFormat="1" ht="24.15" customHeight="1">
      <c r="B791" s="136"/>
      <c r="C791" s="137" t="s">
        <v>1214</v>
      </c>
      <c r="D791" s="137" t="s">
        <v>135</v>
      </c>
      <c r="E791" s="138" t="s">
        <v>1215</v>
      </c>
      <c r="F791" s="139" t="s">
        <v>1216</v>
      </c>
      <c r="G791" s="140" t="s">
        <v>166</v>
      </c>
      <c r="H791" s="141">
        <v>461.55</v>
      </c>
      <c r="I791" s="142"/>
      <c r="J791" s="143">
        <f>ROUND(I791*H791,2)</f>
        <v>0</v>
      </c>
      <c r="K791" s="139" t="s">
        <v>139</v>
      </c>
      <c r="L791" s="32"/>
      <c r="M791" s="144" t="s">
        <v>1</v>
      </c>
      <c r="N791" s="145" t="s">
        <v>38</v>
      </c>
      <c r="P791" s="146">
        <f>O791*H791</f>
        <v>0</v>
      </c>
      <c r="Q791" s="146">
        <v>0</v>
      </c>
      <c r="R791" s="146">
        <f>Q791*H791</f>
        <v>0</v>
      </c>
      <c r="S791" s="146">
        <v>0</v>
      </c>
      <c r="T791" s="147">
        <f>S791*H791</f>
        <v>0</v>
      </c>
      <c r="AR791" s="148" t="s">
        <v>405</v>
      </c>
      <c r="AT791" s="148" t="s">
        <v>135</v>
      </c>
      <c r="AU791" s="148" t="s">
        <v>86</v>
      </c>
      <c r="AY791" s="17" t="s">
        <v>132</v>
      </c>
      <c r="BE791" s="149">
        <f>IF(N791="základní",J791,0)</f>
        <v>0</v>
      </c>
      <c r="BF791" s="149">
        <f>IF(N791="snížená",J791,0)</f>
        <v>0</v>
      </c>
      <c r="BG791" s="149">
        <f>IF(N791="zákl. přenesená",J791,0)</f>
        <v>0</v>
      </c>
      <c r="BH791" s="149">
        <f>IF(N791="sníž. přenesená",J791,0)</f>
        <v>0</v>
      </c>
      <c r="BI791" s="149">
        <f>IF(N791="nulová",J791,0)</f>
        <v>0</v>
      </c>
      <c r="BJ791" s="17" t="s">
        <v>81</v>
      </c>
      <c r="BK791" s="149">
        <f>ROUND(I791*H791,2)</f>
        <v>0</v>
      </c>
      <c r="BL791" s="17" t="s">
        <v>405</v>
      </c>
      <c r="BM791" s="148" t="s">
        <v>1217</v>
      </c>
    </row>
    <row r="792" spans="2:65" s="1" customFormat="1" ht="28.8">
      <c r="B792" s="32"/>
      <c r="D792" s="150" t="s">
        <v>142</v>
      </c>
      <c r="F792" s="151" t="s">
        <v>1218</v>
      </c>
      <c r="I792" s="152"/>
      <c r="L792" s="32"/>
      <c r="M792" s="153"/>
      <c r="T792" s="56"/>
      <c r="AT792" s="17" t="s">
        <v>142</v>
      </c>
      <c r="AU792" s="17" t="s">
        <v>86</v>
      </c>
    </row>
    <row r="793" spans="2:65" s="12" customFormat="1">
      <c r="B793" s="154"/>
      <c r="D793" s="150" t="s">
        <v>144</v>
      </c>
      <c r="E793" s="155" t="s">
        <v>277</v>
      </c>
      <c r="F793" s="156" t="s">
        <v>1219</v>
      </c>
      <c r="H793" s="157">
        <v>461.55</v>
      </c>
      <c r="I793" s="158"/>
      <c r="L793" s="154"/>
      <c r="M793" s="159"/>
      <c r="T793" s="160"/>
      <c r="AT793" s="155" t="s">
        <v>144</v>
      </c>
      <c r="AU793" s="155" t="s">
        <v>86</v>
      </c>
      <c r="AV793" s="12" t="s">
        <v>86</v>
      </c>
      <c r="AW793" s="12" t="s">
        <v>30</v>
      </c>
      <c r="AX793" s="12" t="s">
        <v>73</v>
      </c>
      <c r="AY793" s="155" t="s">
        <v>132</v>
      </c>
    </row>
    <row r="794" spans="2:65" s="13" customFormat="1">
      <c r="B794" s="161"/>
      <c r="D794" s="150" t="s">
        <v>144</v>
      </c>
      <c r="E794" s="162" t="s">
        <v>1</v>
      </c>
      <c r="F794" s="163" t="s">
        <v>151</v>
      </c>
      <c r="H794" s="164">
        <v>461.55</v>
      </c>
      <c r="I794" s="165"/>
      <c r="L794" s="161"/>
      <c r="M794" s="166"/>
      <c r="T794" s="167"/>
      <c r="AT794" s="162" t="s">
        <v>144</v>
      </c>
      <c r="AU794" s="162" t="s">
        <v>86</v>
      </c>
      <c r="AV794" s="13" t="s">
        <v>140</v>
      </c>
      <c r="AW794" s="13" t="s">
        <v>30</v>
      </c>
      <c r="AX794" s="13" t="s">
        <v>81</v>
      </c>
      <c r="AY794" s="162" t="s">
        <v>132</v>
      </c>
    </row>
    <row r="795" spans="2:65" s="1" customFormat="1" ht="24.15" customHeight="1">
      <c r="B795" s="136"/>
      <c r="C795" s="187" t="s">
        <v>1220</v>
      </c>
      <c r="D795" s="187" t="s">
        <v>850</v>
      </c>
      <c r="E795" s="188" t="s">
        <v>1221</v>
      </c>
      <c r="F795" s="189" t="s">
        <v>1222</v>
      </c>
      <c r="G795" s="190" t="s">
        <v>166</v>
      </c>
      <c r="H795" s="191">
        <v>484.62799999999999</v>
      </c>
      <c r="I795" s="192"/>
      <c r="J795" s="193">
        <f>ROUND(I795*H795,2)</f>
        <v>0</v>
      </c>
      <c r="K795" s="189" t="s">
        <v>139</v>
      </c>
      <c r="L795" s="194"/>
      <c r="M795" s="195" t="s">
        <v>1</v>
      </c>
      <c r="N795" s="196" t="s">
        <v>38</v>
      </c>
      <c r="P795" s="146">
        <f>O795*H795</f>
        <v>0</v>
      </c>
      <c r="Q795" s="146">
        <v>3.3E-4</v>
      </c>
      <c r="R795" s="146">
        <f>Q795*H795</f>
        <v>0.15992724</v>
      </c>
      <c r="S795" s="146">
        <v>0</v>
      </c>
      <c r="T795" s="147">
        <f>S795*H795</f>
        <v>0</v>
      </c>
      <c r="AR795" s="148" t="s">
        <v>504</v>
      </c>
      <c r="AT795" s="148" t="s">
        <v>850</v>
      </c>
      <c r="AU795" s="148" t="s">
        <v>86</v>
      </c>
      <c r="AY795" s="17" t="s">
        <v>132</v>
      </c>
      <c r="BE795" s="149">
        <f>IF(N795="základní",J795,0)</f>
        <v>0</v>
      </c>
      <c r="BF795" s="149">
        <f>IF(N795="snížená",J795,0)</f>
        <v>0</v>
      </c>
      <c r="BG795" s="149">
        <f>IF(N795="zákl. přenesená",J795,0)</f>
        <v>0</v>
      </c>
      <c r="BH795" s="149">
        <f>IF(N795="sníž. přenesená",J795,0)</f>
        <v>0</v>
      </c>
      <c r="BI795" s="149">
        <f>IF(N795="nulová",J795,0)</f>
        <v>0</v>
      </c>
      <c r="BJ795" s="17" t="s">
        <v>81</v>
      </c>
      <c r="BK795" s="149">
        <f>ROUND(I795*H795,2)</f>
        <v>0</v>
      </c>
      <c r="BL795" s="17" t="s">
        <v>405</v>
      </c>
      <c r="BM795" s="148" t="s">
        <v>1223</v>
      </c>
    </row>
    <row r="796" spans="2:65" s="1" customFormat="1" ht="19.2">
      <c r="B796" s="32"/>
      <c r="D796" s="150" t="s">
        <v>142</v>
      </c>
      <c r="F796" s="151" t="s">
        <v>1222</v>
      </c>
      <c r="I796" s="152"/>
      <c r="L796" s="32"/>
      <c r="M796" s="153"/>
      <c r="T796" s="56"/>
      <c r="AT796" s="17" t="s">
        <v>142</v>
      </c>
      <c r="AU796" s="17" t="s">
        <v>86</v>
      </c>
    </row>
    <row r="797" spans="2:65" s="12" customFormat="1">
      <c r="B797" s="154"/>
      <c r="D797" s="150" t="s">
        <v>144</v>
      </c>
      <c r="E797" s="155" t="s">
        <v>1</v>
      </c>
      <c r="F797" s="156" t="s">
        <v>277</v>
      </c>
      <c r="H797" s="157">
        <v>461.55</v>
      </c>
      <c r="I797" s="158"/>
      <c r="L797" s="154"/>
      <c r="M797" s="159"/>
      <c r="T797" s="160"/>
      <c r="AT797" s="155" t="s">
        <v>144</v>
      </c>
      <c r="AU797" s="155" t="s">
        <v>86</v>
      </c>
      <c r="AV797" s="12" t="s">
        <v>86</v>
      </c>
      <c r="AW797" s="12" t="s">
        <v>30</v>
      </c>
      <c r="AX797" s="12" t="s">
        <v>81</v>
      </c>
      <c r="AY797" s="155" t="s">
        <v>132</v>
      </c>
    </row>
    <row r="798" spans="2:65" s="12" customFormat="1">
      <c r="B798" s="154"/>
      <c r="D798" s="150" t="s">
        <v>144</v>
      </c>
      <c r="F798" s="156" t="s">
        <v>1224</v>
      </c>
      <c r="H798" s="157">
        <v>484.62799999999999</v>
      </c>
      <c r="I798" s="158"/>
      <c r="L798" s="154"/>
      <c r="M798" s="159"/>
      <c r="T798" s="160"/>
      <c r="AT798" s="155" t="s">
        <v>144</v>
      </c>
      <c r="AU798" s="155" t="s">
        <v>86</v>
      </c>
      <c r="AV798" s="12" t="s">
        <v>86</v>
      </c>
      <c r="AW798" s="12" t="s">
        <v>3</v>
      </c>
      <c r="AX798" s="12" t="s">
        <v>81</v>
      </c>
      <c r="AY798" s="155" t="s">
        <v>132</v>
      </c>
    </row>
    <row r="799" spans="2:65" s="1" customFormat="1" ht="24.15" customHeight="1">
      <c r="B799" s="136"/>
      <c r="C799" s="187" t="s">
        <v>1225</v>
      </c>
      <c r="D799" s="187" t="s">
        <v>850</v>
      </c>
      <c r="E799" s="188" t="s">
        <v>1226</v>
      </c>
      <c r="F799" s="189" t="s">
        <v>1227</v>
      </c>
      <c r="G799" s="190" t="s">
        <v>166</v>
      </c>
      <c r="H799" s="191">
        <v>484.62799999999999</v>
      </c>
      <c r="I799" s="192"/>
      <c r="J799" s="193">
        <f>ROUND(I799*H799,2)</f>
        <v>0</v>
      </c>
      <c r="K799" s="189" t="s">
        <v>139</v>
      </c>
      <c r="L799" s="194"/>
      <c r="M799" s="195" t="s">
        <v>1</v>
      </c>
      <c r="N799" s="196" t="s">
        <v>38</v>
      </c>
      <c r="P799" s="146">
        <f>O799*H799</f>
        <v>0</v>
      </c>
      <c r="Q799" s="146">
        <v>3.8999999999999999E-4</v>
      </c>
      <c r="R799" s="146">
        <f>Q799*H799</f>
        <v>0.18900491999999999</v>
      </c>
      <c r="S799" s="146">
        <v>0</v>
      </c>
      <c r="T799" s="147">
        <f>S799*H799</f>
        <v>0</v>
      </c>
      <c r="AR799" s="148" t="s">
        <v>504</v>
      </c>
      <c r="AT799" s="148" t="s">
        <v>850</v>
      </c>
      <c r="AU799" s="148" t="s">
        <v>86</v>
      </c>
      <c r="AY799" s="17" t="s">
        <v>132</v>
      </c>
      <c r="BE799" s="149">
        <f>IF(N799="základní",J799,0)</f>
        <v>0</v>
      </c>
      <c r="BF799" s="149">
        <f>IF(N799="snížená",J799,0)</f>
        <v>0</v>
      </c>
      <c r="BG799" s="149">
        <f>IF(N799="zákl. přenesená",J799,0)</f>
        <v>0</v>
      </c>
      <c r="BH799" s="149">
        <f>IF(N799="sníž. přenesená",J799,0)</f>
        <v>0</v>
      </c>
      <c r="BI799" s="149">
        <f>IF(N799="nulová",J799,0)</f>
        <v>0</v>
      </c>
      <c r="BJ799" s="17" t="s">
        <v>81</v>
      </c>
      <c r="BK799" s="149">
        <f>ROUND(I799*H799,2)</f>
        <v>0</v>
      </c>
      <c r="BL799" s="17" t="s">
        <v>405</v>
      </c>
      <c r="BM799" s="148" t="s">
        <v>1228</v>
      </c>
    </row>
    <row r="800" spans="2:65" s="1" customFormat="1" ht="19.2">
      <c r="B800" s="32"/>
      <c r="D800" s="150" t="s">
        <v>142</v>
      </c>
      <c r="F800" s="151" t="s">
        <v>1227</v>
      </c>
      <c r="I800" s="152"/>
      <c r="L800" s="32"/>
      <c r="M800" s="153"/>
      <c r="T800" s="56"/>
      <c r="AT800" s="17" t="s">
        <v>142</v>
      </c>
      <c r="AU800" s="17" t="s">
        <v>86</v>
      </c>
    </row>
    <row r="801" spans="2:65" s="12" customFormat="1">
      <c r="B801" s="154"/>
      <c r="D801" s="150" t="s">
        <v>144</v>
      </c>
      <c r="E801" s="155" t="s">
        <v>1</v>
      </c>
      <c r="F801" s="156" t="s">
        <v>277</v>
      </c>
      <c r="H801" s="157">
        <v>461.55</v>
      </c>
      <c r="I801" s="158"/>
      <c r="L801" s="154"/>
      <c r="M801" s="159"/>
      <c r="T801" s="160"/>
      <c r="AT801" s="155" t="s">
        <v>144</v>
      </c>
      <c r="AU801" s="155" t="s">
        <v>86</v>
      </c>
      <c r="AV801" s="12" t="s">
        <v>86</v>
      </c>
      <c r="AW801" s="12" t="s">
        <v>30</v>
      </c>
      <c r="AX801" s="12" t="s">
        <v>81</v>
      </c>
      <c r="AY801" s="155" t="s">
        <v>132</v>
      </c>
    </row>
    <row r="802" spans="2:65" s="12" customFormat="1">
      <c r="B802" s="154"/>
      <c r="D802" s="150" t="s">
        <v>144</v>
      </c>
      <c r="F802" s="156" t="s">
        <v>1224</v>
      </c>
      <c r="H802" s="157">
        <v>484.62799999999999</v>
      </c>
      <c r="I802" s="158"/>
      <c r="L802" s="154"/>
      <c r="M802" s="159"/>
      <c r="T802" s="160"/>
      <c r="AT802" s="155" t="s">
        <v>144</v>
      </c>
      <c r="AU802" s="155" t="s">
        <v>86</v>
      </c>
      <c r="AV802" s="12" t="s">
        <v>86</v>
      </c>
      <c r="AW802" s="12" t="s">
        <v>3</v>
      </c>
      <c r="AX802" s="12" t="s">
        <v>81</v>
      </c>
      <c r="AY802" s="155" t="s">
        <v>132</v>
      </c>
    </row>
    <row r="803" spans="2:65" s="1" customFormat="1" ht="24.15" customHeight="1">
      <c r="B803" s="136"/>
      <c r="C803" s="137" t="s">
        <v>1229</v>
      </c>
      <c r="D803" s="137" t="s">
        <v>135</v>
      </c>
      <c r="E803" s="138" t="s">
        <v>1230</v>
      </c>
      <c r="F803" s="139" t="s">
        <v>1231</v>
      </c>
      <c r="G803" s="140" t="s">
        <v>166</v>
      </c>
      <c r="H803" s="141">
        <v>89</v>
      </c>
      <c r="I803" s="142"/>
      <c r="J803" s="143">
        <f>ROUND(I803*H803,2)</f>
        <v>0</v>
      </c>
      <c r="K803" s="139" t="s">
        <v>139</v>
      </c>
      <c r="L803" s="32"/>
      <c r="M803" s="144" t="s">
        <v>1</v>
      </c>
      <c r="N803" s="145" t="s">
        <v>38</v>
      </c>
      <c r="P803" s="146">
        <f>O803*H803</f>
        <v>0</v>
      </c>
      <c r="Q803" s="146">
        <v>6.0000000000000001E-3</v>
      </c>
      <c r="R803" s="146">
        <f>Q803*H803</f>
        <v>0.53400000000000003</v>
      </c>
      <c r="S803" s="146">
        <v>0</v>
      </c>
      <c r="T803" s="147">
        <f>S803*H803</f>
        <v>0</v>
      </c>
      <c r="AR803" s="148" t="s">
        <v>405</v>
      </c>
      <c r="AT803" s="148" t="s">
        <v>135</v>
      </c>
      <c r="AU803" s="148" t="s">
        <v>86</v>
      </c>
      <c r="AY803" s="17" t="s">
        <v>132</v>
      </c>
      <c r="BE803" s="149">
        <f>IF(N803="základní",J803,0)</f>
        <v>0</v>
      </c>
      <c r="BF803" s="149">
        <f>IF(N803="snížená",J803,0)</f>
        <v>0</v>
      </c>
      <c r="BG803" s="149">
        <f>IF(N803="zákl. přenesená",J803,0)</f>
        <v>0</v>
      </c>
      <c r="BH803" s="149">
        <f>IF(N803="sníž. přenesená",J803,0)</f>
        <v>0</v>
      </c>
      <c r="BI803" s="149">
        <f>IF(N803="nulová",J803,0)</f>
        <v>0</v>
      </c>
      <c r="BJ803" s="17" t="s">
        <v>81</v>
      </c>
      <c r="BK803" s="149">
        <f>ROUND(I803*H803,2)</f>
        <v>0</v>
      </c>
      <c r="BL803" s="17" t="s">
        <v>405</v>
      </c>
      <c r="BM803" s="148" t="s">
        <v>1232</v>
      </c>
    </row>
    <row r="804" spans="2:65" s="1" customFormat="1" ht="28.8">
      <c r="B804" s="32"/>
      <c r="D804" s="150" t="s">
        <v>142</v>
      </c>
      <c r="F804" s="151" t="s">
        <v>1233</v>
      </c>
      <c r="I804" s="152"/>
      <c r="L804" s="32"/>
      <c r="M804" s="153"/>
      <c r="T804" s="56"/>
      <c r="AT804" s="17" t="s">
        <v>142</v>
      </c>
      <c r="AU804" s="17" t="s">
        <v>86</v>
      </c>
    </row>
    <row r="805" spans="2:65" s="12" customFormat="1">
      <c r="B805" s="154"/>
      <c r="D805" s="150" t="s">
        <v>144</v>
      </c>
      <c r="E805" s="155" t="s">
        <v>223</v>
      </c>
      <c r="F805" s="156" t="s">
        <v>1234</v>
      </c>
      <c r="H805" s="157">
        <v>89</v>
      </c>
      <c r="I805" s="158"/>
      <c r="L805" s="154"/>
      <c r="M805" s="159"/>
      <c r="T805" s="160"/>
      <c r="AT805" s="155" t="s">
        <v>144</v>
      </c>
      <c r="AU805" s="155" t="s">
        <v>86</v>
      </c>
      <c r="AV805" s="12" t="s">
        <v>86</v>
      </c>
      <c r="AW805" s="12" t="s">
        <v>30</v>
      </c>
      <c r="AX805" s="12" t="s">
        <v>73</v>
      </c>
      <c r="AY805" s="155" t="s">
        <v>132</v>
      </c>
    </row>
    <row r="806" spans="2:65" s="13" customFormat="1">
      <c r="B806" s="161"/>
      <c r="D806" s="150" t="s">
        <v>144</v>
      </c>
      <c r="E806" s="162" t="s">
        <v>1</v>
      </c>
      <c r="F806" s="163" t="s">
        <v>151</v>
      </c>
      <c r="H806" s="164">
        <v>89</v>
      </c>
      <c r="I806" s="165"/>
      <c r="L806" s="161"/>
      <c r="M806" s="166"/>
      <c r="T806" s="167"/>
      <c r="AT806" s="162" t="s">
        <v>144</v>
      </c>
      <c r="AU806" s="162" t="s">
        <v>86</v>
      </c>
      <c r="AV806" s="13" t="s">
        <v>140</v>
      </c>
      <c r="AW806" s="13" t="s">
        <v>30</v>
      </c>
      <c r="AX806" s="13" t="s">
        <v>81</v>
      </c>
      <c r="AY806" s="162" t="s">
        <v>132</v>
      </c>
    </row>
    <row r="807" spans="2:65" s="1" customFormat="1" ht="24.15" customHeight="1">
      <c r="B807" s="136"/>
      <c r="C807" s="187" t="s">
        <v>247</v>
      </c>
      <c r="D807" s="187" t="s">
        <v>850</v>
      </c>
      <c r="E807" s="188" t="s">
        <v>1235</v>
      </c>
      <c r="F807" s="189" t="s">
        <v>1236</v>
      </c>
      <c r="G807" s="190" t="s">
        <v>166</v>
      </c>
      <c r="H807" s="191">
        <v>93.45</v>
      </c>
      <c r="I807" s="192"/>
      <c r="J807" s="193">
        <f>ROUND(I807*H807,2)</f>
        <v>0</v>
      </c>
      <c r="K807" s="189" t="s">
        <v>139</v>
      </c>
      <c r="L807" s="194"/>
      <c r="M807" s="195" t="s">
        <v>1</v>
      </c>
      <c r="N807" s="196" t="s">
        <v>38</v>
      </c>
      <c r="P807" s="146">
        <f>O807*H807</f>
        <v>0</v>
      </c>
      <c r="Q807" s="146">
        <v>7.0000000000000001E-3</v>
      </c>
      <c r="R807" s="146">
        <f>Q807*H807</f>
        <v>0.65415000000000001</v>
      </c>
      <c r="S807" s="146">
        <v>0</v>
      </c>
      <c r="T807" s="147">
        <f>S807*H807</f>
        <v>0</v>
      </c>
      <c r="AR807" s="148" t="s">
        <v>504</v>
      </c>
      <c r="AT807" s="148" t="s">
        <v>850</v>
      </c>
      <c r="AU807" s="148" t="s">
        <v>86</v>
      </c>
      <c r="AY807" s="17" t="s">
        <v>132</v>
      </c>
      <c r="BE807" s="149">
        <f>IF(N807="základní",J807,0)</f>
        <v>0</v>
      </c>
      <c r="BF807" s="149">
        <f>IF(N807="snížená",J807,0)</f>
        <v>0</v>
      </c>
      <c r="BG807" s="149">
        <f>IF(N807="zákl. přenesená",J807,0)</f>
        <v>0</v>
      </c>
      <c r="BH807" s="149">
        <f>IF(N807="sníž. přenesená",J807,0)</f>
        <v>0</v>
      </c>
      <c r="BI807" s="149">
        <f>IF(N807="nulová",J807,0)</f>
        <v>0</v>
      </c>
      <c r="BJ807" s="17" t="s">
        <v>81</v>
      </c>
      <c r="BK807" s="149">
        <f>ROUND(I807*H807,2)</f>
        <v>0</v>
      </c>
      <c r="BL807" s="17" t="s">
        <v>405</v>
      </c>
      <c r="BM807" s="148" t="s">
        <v>1237</v>
      </c>
    </row>
    <row r="808" spans="2:65" s="1" customFormat="1" ht="19.2">
      <c r="B808" s="32"/>
      <c r="D808" s="150" t="s">
        <v>142</v>
      </c>
      <c r="F808" s="151" t="s">
        <v>1236</v>
      </c>
      <c r="I808" s="152"/>
      <c r="L808" s="32"/>
      <c r="M808" s="153"/>
      <c r="T808" s="56"/>
      <c r="AT808" s="17" t="s">
        <v>142</v>
      </c>
      <c r="AU808" s="17" t="s">
        <v>86</v>
      </c>
    </row>
    <row r="809" spans="2:65" s="12" customFormat="1">
      <c r="B809" s="154"/>
      <c r="D809" s="150" t="s">
        <v>144</v>
      </c>
      <c r="E809" s="155" t="s">
        <v>1</v>
      </c>
      <c r="F809" s="156" t="s">
        <v>223</v>
      </c>
      <c r="H809" s="157">
        <v>89</v>
      </c>
      <c r="I809" s="158"/>
      <c r="L809" s="154"/>
      <c r="M809" s="159"/>
      <c r="T809" s="160"/>
      <c r="AT809" s="155" t="s">
        <v>144</v>
      </c>
      <c r="AU809" s="155" t="s">
        <v>86</v>
      </c>
      <c r="AV809" s="12" t="s">
        <v>86</v>
      </c>
      <c r="AW809" s="12" t="s">
        <v>30</v>
      </c>
      <c r="AX809" s="12" t="s">
        <v>81</v>
      </c>
      <c r="AY809" s="155" t="s">
        <v>132</v>
      </c>
    </row>
    <row r="810" spans="2:65" s="12" customFormat="1">
      <c r="B810" s="154"/>
      <c r="D810" s="150" t="s">
        <v>144</v>
      </c>
      <c r="F810" s="156" t="s">
        <v>1238</v>
      </c>
      <c r="H810" s="157">
        <v>93.45</v>
      </c>
      <c r="I810" s="158"/>
      <c r="L810" s="154"/>
      <c r="M810" s="159"/>
      <c r="T810" s="160"/>
      <c r="AT810" s="155" t="s">
        <v>144</v>
      </c>
      <c r="AU810" s="155" t="s">
        <v>86</v>
      </c>
      <c r="AV810" s="12" t="s">
        <v>86</v>
      </c>
      <c r="AW810" s="12" t="s">
        <v>3</v>
      </c>
      <c r="AX810" s="12" t="s">
        <v>81</v>
      </c>
      <c r="AY810" s="155" t="s">
        <v>132</v>
      </c>
    </row>
    <row r="811" spans="2:65" s="1" customFormat="1" ht="37.950000000000003" customHeight="1">
      <c r="B811" s="136"/>
      <c r="C811" s="137" t="s">
        <v>1239</v>
      </c>
      <c r="D811" s="137" t="s">
        <v>135</v>
      </c>
      <c r="E811" s="138" t="s">
        <v>1240</v>
      </c>
      <c r="F811" s="139" t="s">
        <v>1241</v>
      </c>
      <c r="G811" s="140" t="s">
        <v>166</v>
      </c>
      <c r="H811" s="141">
        <v>844.63</v>
      </c>
      <c r="I811" s="142"/>
      <c r="J811" s="143">
        <f>ROUND(I811*H811,2)</f>
        <v>0</v>
      </c>
      <c r="K811" s="139" t="s">
        <v>139</v>
      </c>
      <c r="L811" s="32"/>
      <c r="M811" s="144" t="s">
        <v>1</v>
      </c>
      <c r="N811" s="145" t="s">
        <v>38</v>
      </c>
      <c r="P811" s="146">
        <f>O811*H811</f>
        <v>0</v>
      </c>
      <c r="Q811" s="146">
        <v>1.2E-4</v>
      </c>
      <c r="R811" s="146">
        <f>Q811*H811</f>
        <v>0.1013556</v>
      </c>
      <c r="S811" s="146">
        <v>0</v>
      </c>
      <c r="T811" s="147">
        <f>S811*H811</f>
        <v>0</v>
      </c>
      <c r="AR811" s="148" t="s">
        <v>405</v>
      </c>
      <c r="AT811" s="148" t="s">
        <v>135</v>
      </c>
      <c r="AU811" s="148" t="s">
        <v>86</v>
      </c>
      <c r="AY811" s="17" t="s">
        <v>132</v>
      </c>
      <c r="BE811" s="149">
        <f>IF(N811="základní",J811,0)</f>
        <v>0</v>
      </c>
      <c r="BF811" s="149">
        <f>IF(N811="snížená",J811,0)</f>
        <v>0</v>
      </c>
      <c r="BG811" s="149">
        <f>IF(N811="zákl. přenesená",J811,0)</f>
        <v>0</v>
      </c>
      <c r="BH811" s="149">
        <f>IF(N811="sníž. přenesená",J811,0)</f>
        <v>0</v>
      </c>
      <c r="BI811" s="149">
        <f>IF(N811="nulová",J811,0)</f>
        <v>0</v>
      </c>
      <c r="BJ811" s="17" t="s">
        <v>81</v>
      </c>
      <c r="BK811" s="149">
        <f>ROUND(I811*H811,2)</f>
        <v>0</v>
      </c>
      <c r="BL811" s="17" t="s">
        <v>405</v>
      </c>
      <c r="BM811" s="148" t="s">
        <v>1242</v>
      </c>
    </row>
    <row r="812" spans="2:65" s="1" customFormat="1" ht="38.4">
      <c r="B812" s="32"/>
      <c r="D812" s="150" t="s">
        <v>142</v>
      </c>
      <c r="F812" s="151" t="s">
        <v>1243</v>
      </c>
      <c r="I812" s="152"/>
      <c r="L812" s="32"/>
      <c r="M812" s="153"/>
      <c r="T812" s="56"/>
      <c r="AT812" s="17" t="s">
        <v>142</v>
      </c>
      <c r="AU812" s="17" t="s">
        <v>86</v>
      </c>
    </row>
    <row r="813" spans="2:65" s="12" customFormat="1">
      <c r="B813" s="154"/>
      <c r="D813" s="150" t="s">
        <v>144</v>
      </c>
      <c r="E813" s="155" t="s">
        <v>1</v>
      </c>
      <c r="F813" s="156" t="s">
        <v>1147</v>
      </c>
      <c r="H813" s="157">
        <v>26.63</v>
      </c>
      <c r="I813" s="158"/>
      <c r="L813" s="154"/>
      <c r="M813" s="159"/>
      <c r="T813" s="160"/>
      <c r="AT813" s="155" t="s">
        <v>144</v>
      </c>
      <c r="AU813" s="155" t="s">
        <v>86</v>
      </c>
      <c r="AV813" s="12" t="s">
        <v>86</v>
      </c>
      <c r="AW813" s="12" t="s">
        <v>30</v>
      </c>
      <c r="AX813" s="12" t="s">
        <v>73</v>
      </c>
      <c r="AY813" s="155" t="s">
        <v>132</v>
      </c>
    </row>
    <row r="814" spans="2:65" s="15" customFormat="1">
      <c r="B814" s="180"/>
      <c r="D814" s="150" t="s">
        <v>144</v>
      </c>
      <c r="E814" s="181" t="s">
        <v>221</v>
      </c>
      <c r="F814" s="182" t="s">
        <v>753</v>
      </c>
      <c r="H814" s="183">
        <v>26.63</v>
      </c>
      <c r="I814" s="184"/>
      <c r="L814" s="180"/>
      <c r="M814" s="185"/>
      <c r="T814" s="186"/>
      <c r="AT814" s="181" t="s">
        <v>144</v>
      </c>
      <c r="AU814" s="181" t="s">
        <v>86</v>
      </c>
      <c r="AV814" s="15" t="s">
        <v>152</v>
      </c>
      <c r="AW814" s="15" t="s">
        <v>30</v>
      </c>
      <c r="AX814" s="15" t="s">
        <v>73</v>
      </c>
      <c r="AY814" s="181" t="s">
        <v>132</v>
      </c>
    </row>
    <row r="815" spans="2:65" s="12" customFormat="1">
      <c r="B815" s="154"/>
      <c r="D815" s="150" t="s">
        <v>144</v>
      </c>
      <c r="E815" s="155" t="s">
        <v>1</v>
      </c>
      <c r="F815" s="156" t="s">
        <v>1244</v>
      </c>
      <c r="H815" s="157">
        <v>409</v>
      </c>
      <c r="I815" s="158"/>
      <c r="L815" s="154"/>
      <c r="M815" s="159"/>
      <c r="T815" s="160"/>
      <c r="AT815" s="155" t="s">
        <v>144</v>
      </c>
      <c r="AU815" s="155" t="s">
        <v>86</v>
      </c>
      <c r="AV815" s="12" t="s">
        <v>86</v>
      </c>
      <c r="AW815" s="12" t="s">
        <v>30</v>
      </c>
      <c r="AX815" s="12" t="s">
        <v>73</v>
      </c>
      <c r="AY815" s="155" t="s">
        <v>132</v>
      </c>
    </row>
    <row r="816" spans="2:65" s="15" customFormat="1">
      <c r="B816" s="180"/>
      <c r="D816" s="150" t="s">
        <v>144</v>
      </c>
      <c r="E816" s="181" t="s">
        <v>279</v>
      </c>
      <c r="F816" s="182" t="s">
        <v>753</v>
      </c>
      <c r="H816" s="183">
        <v>409</v>
      </c>
      <c r="I816" s="184"/>
      <c r="L816" s="180"/>
      <c r="M816" s="185"/>
      <c r="T816" s="186"/>
      <c r="AT816" s="181" t="s">
        <v>144</v>
      </c>
      <c r="AU816" s="181" t="s">
        <v>86</v>
      </c>
      <c r="AV816" s="15" t="s">
        <v>152</v>
      </c>
      <c r="AW816" s="15" t="s">
        <v>30</v>
      </c>
      <c r="AX816" s="15" t="s">
        <v>73</v>
      </c>
      <c r="AY816" s="181" t="s">
        <v>132</v>
      </c>
    </row>
    <row r="817" spans="2:65" s="12" customFormat="1">
      <c r="B817" s="154"/>
      <c r="D817" s="150" t="s">
        <v>144</v>
      </c>
      <c r="E817" s="155" t="s">
        <v>1</v>
      </c>
      <c r="F817" s="156" t="s">
        <v>1245</v>
      </c>
      <c r="H817" s="157">
        <v>409</v>
      </c>
      <c r="I817" s="158"/>
      <c r="L817" s="154"/>
      <c r="M817" s="159"/>
      <c r="T817" s="160"/>
      <c r="AT817" s="155" t="s">
        <v>144</v>
      </c>
      <c r="AU817" s="155" t="s">
        <v>86</v>
      </c>
      <c r="AV817" s="12" t="s">
        <v>86</v>
      </c>
      <c r="AW817" s="12" t="s">
        <v>30</v>
      </c>
      <c r="AX817" s="12" t="s">
        <v>73</v>
      </c>
      <c r="AY817" s="155" t="s">
        <v>132</v>
      </c>
    </row>
    <row r="818" spans="2:65" s="15" customFormat="1">
      <c r="B818" s="180"/>
      <c r="D818" s="150" t="s">
        <v>144</v>
      </c>
      <c r="E818" s="181" t="s">
        <v>1</v>
      </c>
      <c r="F818" s="182" t="s">
        <v>753</v>
      </c>
      <c r="H818" s="183">
        <v>409</v>
      </c>
      <c r="I818" s="184"/>
      <c r="L818" s="180"/>
      <c r="M818" s="185"/>
      <c r="T818" s="186"/>
      <c r="AT818" s="181" t="s">
        <v>144</v>
      </c>
      <c r="AU818" s="181" t="s">
        <v>86</v>
      </c>
      <c r="AV818" s="15" t="s">
        <v>152</v>
      </c>
      <c r="AW818" s="15" t="s">
        <v>30</v>
      </c>
      <c r="AX818" s="15" t="s">
        <v>73</v>
      </c>
      <c r="AY818" s="181" t="s">
        <v>132</v>
      </c>
    </row>
    <row r="819" spans="2:65" s="13" customFormat="1">
      <c r="B819" s="161"/>
      <c r="D819" s="150" t="s">
        <v>144</v>
      </c>
      <c r="E819" s="162" t="s">
        <v>1</v>
      </c>
      <c r="F819" s="163" t="s">
        <v>151</v>
      </c>
      <c r="H819" s="164">
        <v>844.63</v>
      </c>
      <c r="I819" s="165"/>
      <c r="L819" s="161"/>
      <c r="M819" s="166"/>
      <c r="T819" s="167"/>
      <c r="AT819" s="162" t="s">
        <v>144</v>
      </c>
      <c r="AU819" s="162" t="s">
        <v>86</v>
      </c>
      <c r="AV819" s="13" t="s">
        <v>140</v>
      </c>
      <c r="AW819" s="13" t="s">
        <v>30</v>
      </c>
      <c r="AX819" s="13" t="s">
        <v>81</v>
      </c>
      <c r="AY819" s="162" t="s">
        <v>132</v>
      </c>
    </row>
    <row r="820" spans="2:65" s="1" customFormat="1" ht="24.15" customHeight="1">
      <c r="B820" s="136"/>
      <c r="C820" s="187" t="s">
        <v>1246</v>
      </c>
      <c r="D820" s="187" t="s">
        <v>850</v>
      </c>
      <c r="E820" s="188" t="s">
        <v>1247</v>
      </c>
      <c r="F820" s="189" t="s">
        <v>1248</v>
      </c>
      <c r="G820" s="190" t="s">
        <v>166</v>
      </c>
      <c r="H820" s="191">
        <v>27.962</v>
      </c>
      <c r="I820" s="192"/>
      <c r="J820" s="193">
        <f>ROUND(I820*H820,2)</f>
        <v>0</v>
      </c>
      <c r="K820" s="189" t="s">
        <v>139</v>
      </c>
      <c r="L820" s="194"/>
      <c r="M820" s="195" t="s">
        <v>1</v>
      </c>
      <c r="N820" s="196" t="s">
        <v>38</v>
      </c>
      <c r="P820" s="146">
        <f>O820*H820</f>
        <v>0</v>
      </c>
      <c r="Q820" s="146">
        <v>6.0000000000000001E-3</v>
      </c>
      <c r="R820" s="146">
        <f>Q820*H820</f>
        <v>0.167772</v>
      </c>
      <c r="S820" s="146">
        <v>0</v>
      </c>
      <c r="T820" s="147">
        <f>S820*H820</f>
        <v>0</v>
      </c>
      <c r="AR820" s="148" t="s">
        <v>504</v>
      </c>
      <c r="AT820" s="148" t="s">
        <v>850</v>
      </c>
      <c r="AU820" s="148" t="s">
        <v>86</v>
      </c>
      <c r="AY820" s="17" t="s">
        <v>132</v>
      </c>
      <c r="BE820" s="149">
        <f>IF(N820="základní",J820,0)</f>
        <v>0</v>
      </c>
      <c r="BF820" s="149">
        <f>IF(N820="snížená",J820,0)</f>
        <v>0</v>
      </c>
      <c r="BG820" s="149">
        <f>IF(N820="zákl. přenesená",J820,0)</f>
        <v>0</v>
      </c>
      <c r="BH820" s="149">
        <f>IF(N820="sníž. přenesená",J820,0)</f>
        <v>0</v>
      </c>
      <c r="BI820" s="149">
        <f>IF(N820="nulová",J820,0)</f>
        <v>0</v>
      </c>
      <c r="BJ820" s="17" t="s">
        <v>81</v>
      </c>
      <c r="BK820" s="149">
        <f>ROUND(I820*H820,2)</f>
        <v>0</v>
      </c>
      <c r="BL820" s="17" t="s">
        <v>405</v>
      </c>
      <c r="BM820" s="148" t="s">
        <v>1249</v>
      </c>
    </row>
    <row r="821" spans="2:65" s="1" customFormat="1" ht="19.2">
      <c r="B821" s="32"/>
      <c r="D821" s="150" t="s">
        <v>142</v>
      </c>
      <c r="F821" s="151" t="s">
        <v>1248</v>
      </c>
      <c r="I821" s="152"/>
      <c r="L821" s="32"/>
      <c r="M821" s="153"/>
      <c r="T821" s="56"/>
      <c r="AT821" s="17" t="s">
        <v>142</v>
      </c>
      <c r="AU821" s="17" t="s">
        <v>86</v>
      </c>
    </row>
    <row r="822" spans="2:65" s="12" customFormat="1">
      <c r="B822" s="154"/>
      <c r="D822" s="150" t="s">
        <v>144</v>
      </c>
      <c r="E822" s="155" t="s">
        <v>1</v>
      </c>
      <c r="F822" s="156" t="s">
        <v>221</v>
      </c>
      <c r="H822" s="157">
        <v>26.63</v>
      </c>
      <c r="I822" s="158"/>
      <c r="L822" s="154"/>
      <c r="M822" s="159"/>
      <c r="T822" s="160"/>
      <c r="AT822" s="155" t="s">
        <v>144</v>
      </c>
      <c r="AU822" s="155" t="s">
        <v>86</v>
      </c>
      <c r="AV822" s="12" t="s">
        <v>86</v>
      </c>
      <c r="AW822" s="12" t="s">
        <v>30</v>
      </c>
      <c r="AX822" s="12" t="s">
        <v>81</v>
      </c>
      <c r="AY822" s="155" t="s">
        <v>132</v>
      </c>
    </row>
    <row r="823" spans="2:65" s="12" customFormat="1">
      <c r="B823" s="154"/>
      <c r="D823" s="150" t="s">
        <v>144</v>
      </c>
      <c r="F823" s="156" t="s">
        <v>1250</v>
      </c>
      <c r="H823" s="157">
        <v>27.962</v>
      </c>
      <c r="I823" s="158"/>
      <c r="L823" s="154"/>
      <c r="M823" s="159"/>
      <c r="T823" s="160"/>
      <c r="AT823" s="155" t="s">
        <v>144</v>
      </c>
      <c r="AU823" s="155" t="s">
        <v>86</v>
      </c>
      <c r="AV823" s="12" t="s">
        <v>86</v>
      </c>
      <c r="AW823" s="12" t="s">
        <v>3</v>
      </c>
      <c r="AX823" s="12" t="s">
        <v>81</v>
      </c>
      <c r="AY823" s="155" t="s">
        <v>132</v>
      </c>
    </row>
    <row r="824" spans="2:65" s="1" customFormat="1" ht="24.15" customHeight="1">
      <c r="B824" s="136"/>
      <c r="C824" s="187" t="s">
        <v>1251</v>
      </c>
      <c r="D824" s="187" t="s">
        <v>850</v>
      </c>
      <c r="E824" s="188" t="s">
        <v>1252</v>
      </c>
      <c r="F824" s="189" t="s">
        <v>1253</v>
      </c>
      <c r="G824" s="190" t="s">
        <v>166</v>
      </c>
      <c r="H824" s="191">
        <v>429.45</v>
      </c>
      <c r="I824" s="192"/>
      <c r="J824" s="193">
        <f>ROUND(I824*H824,2)</f>
        <v>0</v>
      </c>
      <c r="K824" s="189" t="s">
        <v>139</v>
      </c>
      <c r="L824" s="194"/>
      <c r="M824" s="195" t="s">
        <v>1</v>
      </c>
      <c r="N824" s="196" t="s">
        <v>38</v>
      </c>
      <c r="P824" s="146">
        <f>O824*H824</f>
        <v>0</v>
      </c>
      <c r="Q824" s="146">
        <v>3.5000000000000001E-3</v>
      </c>
      <c r="R824" s="146">
        <f>Q824*H824</f>
        <v>1.5030749999999999</v>
      </c>
      <c r="S824" s="146">
        <v>0</v>
      </c>
      <c r="T824" s="147">
        <f>S824*H824</f>
        <v>0</v>
      </c>
      <c r="AR824" s="148" t="s">
        <v>504</v>
      </c>
      <c r="AT824" s="148" t="s">
        <v>850</v>
      </c>
      <c r="AU824" s="148" t="s">
        <v>86</v>
      </c>
      <c r="AY824" s="17" t="s">
        <v>132</v>
      </c>
      <c r="BE824" s="149">
        <f>IF(N824="základní",J824,0)</f>
        <v>0</v>
      </c>
      <c r="BF824" s="149">
        <f>IF(N824="snížená",J824,0)</f>
        <v>0</v>
      </c>
      <c r="BG824" s="149">
        <f>IF(N824="zákl. přenesená",J824,0)</f>
        <v>0</v>
      </c>
      <c r="BH824" s="149">
        <f>IF(N824="sníž. přenesená",J824,0)</f>
        <v>0</v>
      </c>
      <c r="BI824" s="149">
        <f>IF(N824="nulová",J824,0)</f>
        <v>0</v>
      </c>
      <c r="BJ824" s="17" t="s">
        <v>81</v>
      </c>
      <c r="BK824" s="149">
        <f>ROUND(I824*H824,2)</f>
        <v>0</v>
      </c>
      <c r="BL824" s="17" t="s">
        <v>405</v>
      </c>
      <c r="BM824" s="148" t="s">
        <v>1254</v>
      </c>
    </row>
    <row r="825" spans="2:65" s="1" customFormat="1" ht="19.2">
      <c r="B825" s="32"/>
      <c r="D825" s="150" t="s">
        <v>142</v>
      </c>
      <c r="F825" s="151" t="s">
        <v>1253</v>
      </c>
      <c r="I825" s="152"/>
      <c r="L825" s="32"/>
      <c r="M825" s="153"/>
      <c r="T825" s="56"/>
      <c r="AT825" s="17" t="s">
        <v>142</v>
      </c>
      <c r="AU825" s="17" t="s">
        <v>86</v>
      </c>
    </row>
    <row r="826" spans="2:65" s="12" customFormat="1">
      <c r="B826" s="154"/>
      <c r="D826" s="150" t="s">
        <v>144</v>
      </c>
      <c r="E826" s="155" t="s">
        <v>1</v>
      </c>
      <c r="F826" s="156" t="s">
        <v>279</v>
      </c>
      <c r="H826" s="157">
        <v>409</v>
      </c>
      <c r="I826" s="158"/>
      <c r="L826" s="154"/>
      <c r="M826" s="159"/>
      <c r="T826" s="160"/>
      <c r="AT826" s="155" t="s">
        <v>144</v>
      </c>
      <c r="AU826" s="155" t="s">
        <v>86</v>
      </c>
      <c r="AV826" s="12" t="s">
        <v>86</v>
      </c>
      <c r="AW826" s="12" t="s">
        <v>30</v>
      </c>
      <c r="AX826" s="12" t="s">
        <v>81</v>
      </c>
      <c r="AY826" s="155" t="s">
        <v>132</v>
      </c>
    </row>
    <row r="827" spans="2:65" s="12" customFormat="1">
      <c r="B827" s="154"/>
      <c r="D827" s="150" t="s">
        <v>144</v>
      </c>
      <c r="F827" s="156" t="s">
        <v>1110</v>
      </c>
      <c r="H827" s="157">
        <v>429.45</v>
      </c>
      <c r="I827" s="158"/>
      <c r="L827" s="154"/>
      <c r="M827" s="159"/>
      <c r="T827" s="160"/>
      <c r="AT827" s="155" t="s">
        <v>144</v>
      </c>
      <c r="AU827" s="155" t="s">
        <v>86</v>
      </c>
      <c r="AV827" s="12" t="s">
        <v>86</v>
      </c>
      <c r="AW827" s="12" t="s">
        <v>3</v>
      </c>
      <c r="AX827" s="12" t="s">
        <v>81</v>
      </c>
      <c r="AY827" s="155" t="s">
        <v>132</v>
      </c>
    </row>
    <row r="828" spans="2:65" s="1" customFormat="1" ht="24.15" customHeight="1">
      <c r="B828" s="136"/>
      <c r="C828" s="187" t="s">
        <v>1255</v>
      </c>
      <c r="D828" s="187" t="s">
        <v>850</v>
      </c>
      <c r="E828" s="188" t="s">
        <v>1256</v>
      </c>
      <c r="F828" s="189" t="s">
        <v>1257</v>
      </c>
      <c r="G828" s="190" t="s">
        <v>166</v>
      </c>
      <c r="H828" s="191">
        <v>429.45</v>
      </c>
      <c r="I828" s="192"/>
      <c r="J828" s="193">
        <f>ROUND(I828*H828,2)</f>
        <v>0</v>
      </c>
      <c r="K828" s="189" t="s">
        <v>139</v>
      </c>
      <c r="L828" s="194"/>
      <c r="M828" s="195" t="s">
        <v>1</v>
      </c>
      <c r="N828" s="196" t="s">
        <v>38</v>
      </c>
      <c r="P828" s="146">
        <f>O828*H828</f>
        <v>0</v>
      </c>
      <c r="Q828" s="146">
        <v>5.4000000000000003E-3</v>
      </c>
      <c r="R828" s="146">
        <f>Q828*H828</f>
        <v>2.3190300000000001</v>
      </c>
      <c r="S828" s="146">
        <v>0</v>
      </c>
      <c r="T828" s="147">
        <f>S828*H828</f>
        <v>0</v>
      </c>
      <c r="AR828" s="148" t="s">
        <v>504</v>
      </c>
      <c r="AT828" s="148" t="s">
        <v>850</v>
      </c>
      <c r="AU828" s="148" t="s">
        <v>86</v>
      </c>
      <c r="AY828" s="17" t="s">
        <v>132</v>
      </c>
      <c r="BE828" s="149">
        <f>IF(N828="základní",J828,0)</f>
        <v>0</v>
      </c>
      <c r="BF828" s="149">
        <f>IF(N828="snížená",J828,0)</f>
        <v>0</v>
      </c>
      <c r="BG828" s="149">
        <f>IF(N828="zákl. přenesená",J828,0)</f>
        <v>0</v>
      </c>
      <c r="BH828" s="149">
        <f>IF(N828="sníž. přenesená",J828,0)</f>
        <v>0</v>
      </c>
      <c r="BI828" s="149">
        <f>IF(N828="nulová",J828,0)</f>
        <v>0</v>
      </c>
      <c r="BJ828" s="17" t="s">
        <v>81</v>
      </c>
      <c r="BK828" s="149">
        <f>ROUND(I828*H828,2)</f>
        <v>0</v>
      </c>
      <c r="BL828" s="17" t="s">
        <v>405</v>
      </c>
      <c r="BM828" s="148" t="s">
        <v>1258</v>
      </c>
    </row>
    <row r="829" spans="2:65" s="1" customFormat="1" ht="19.2">
      <c r="B829" s="32"/>
      <c r="D829" s="150" t="s">
        <v>142</v>
      </c>
      <c r="F829" s="151" t="s">
        <v>1257</v>
      </c>
      <c r="I829" s="152"/>
      <c r="L829" s="32"/>
      <c r="M829" s="153"/>
      <c r="T829" s="56"/>
      <c r="AT829" s="17" t="s">
        <v>142</v>
      </c>
      <c r="AU829" s="17" t="s">
        <v>86</v>
      </c>
    </row>
    <row r="830" spans="2:65" s="12" customFormat="1">
      <c r="B830" s="154"/>
      <c r="D830" s="150" t="s">
        <v>144</v>
      </c>
      <c r="E830" s="155" t="s">
        <v>1</v>
      </c>
      <c r="F830" s="156" t="s">
        <v>279</v>
      </c>
      <c r="H830" s="157">
        <v>409</v>
      </c>
      <c r="I830" s="158"/>
      <c r="L830" s="154"/>
      <c r="M830" s="159"/>
      <c r="T830" s="160"/>
      <c r="AT830" s="155" t="s">
        <v>144</v>
      </c>
      <c r="AU830" s="155" t="s">
        <v>86</v>
      </c>
      <c r="AV830" s="12" t="s">
        <v>86</v>
      </c>
      <c r="AW830" s="12" t="s">
        <v>30</v>
      </c>
      <c r="AX830" s="12" t="s">
        <v>81</v>
      </c>
      <c r="AY830" s="155" t="s">
        <v>132</v>
      </c>
    </row>
    <row r="831" spans="2:65" s="12" customFormat="1">
      <c r="B831" s="154"/>
      <c r="D831" s="150" t="s">
        <v>144</v>
      </c>
      <c r="F831" s="156" t="s">
        <v>1110</v>
      </c>
      <c r="H831" s="157">
        <v>429.45</v>
      </c>
      <c r="I831" s="158"/>
      <c r="L831" s="154"/>
      <c r="M831" s="159"/>
      <c r="T831" s="160"/>
      <c r="AT831" s="155" t="s">
        <v>144</v>
      </c>
      <c r="AU831" s="155" t="s">
        <v>86</v>
      </c>
      <c r="AV831" s="12" t="s">
        <v>86</v>
      </c>
      <c r="AW831" s="12" t="s">
        <v>3</v>
      </c>
      <c r="AX831" s="12" t="s">
        <v>81</v>
      </c>
      <c r="AY831" s="155" t="s">
        <v>132</v>
      </c>
    </row>
    <row r="832" spans="2:65" s="1" customFormat="1" ht="24.15" customHeight="1">
      <c r="B832" s="136"/>
      <c r="C832" s="137" t="s">
        <v>1259</v>
      </c>
      <c r="D832" s="137" t="s">
        <v>135</v>
      </c>
      <c r="E832" s="138" t="s">
        <v>1260</v>
      </c>
      <c r="F832" s="139" t="s">
        <v>1261</v>
      </c>
      <c r="G832" s="140" t="s">
        <v>166</v>
      </c>
      <c r="H832" s="141">
        <v>461.55</v>
      </c>
      <c r="I832" s="142"/>
      <c r="J832" s="143">
        <f>ROUND(I832*H832,2)</f>
        <v>0</v>
      </c>
      <c r="K832" s="139" t="s">
        <v>139</v>
      </c>
      <c r="L832" s="32"/>
      <c r="M832" s="144" t="s">
        <v>1</v>
      </c>
      <c r="N832" s="145" t="s">
        <v>38</v>
      </c>
      <c r="P832" s="146">
        <f>O832*H832</f>
        <v>0</v>
      </c>
      <c r="Q832" s="146">
        <v>0</v>
      </c>
      <c r="R832" s="146">
        <f>Q832*H832</f>
        <v>0</v>
      </c>
      <c r="S832" s="146">
        <v>0</v>
      </c>
      <c r="T832" s="147">
        <f>S832*H832</f>
        <v>0</v>
      </c>
      <c r="AR832" s="148" t="s">
        <v>405</v>
      </c>
      <c r="AT832" s="148" t="s">
        <v>135</v>
      </c>
      <c r="AU832" s="148" t="s">
        <v>86</v>
      </c>
      <c r="AY832" s="17" t="s">
        <v>132</v>
      </c>
      <c r="BE832" s="149">
        <f>IF(N832="základní",J832,0)</f>
        <v>0</v>
      </c>
      <c r="BF832" s="149">
        <f>IF(N832="snížená",J832,0)</f>
        <v>0</v>
      </c>
      <c r="BG832" s="149">
        <f>IF(N832="zákl. přenesená",J832,0)</f>
        <v>0</v>
      </c>
      <c r="BH832" s="149">
        <f>IF(N832="sníž. přenesená",J832,0)</f>
        <v>0</v>
      </c>
      <c r="BI832" s="149">
        <f>IF(N832="nulová",J832,0)</f>
        <v>0</v>
      </c>
      <c r="BJ832" s="17" t="s">
        <v>81</v>
      </c>
      <c r="BK832" s="149">
        <f>ROUND(I832*H832,2)</f>
        <v>0</v>
      </c>
      <c r="BL832" s="17" t="s">
        <v>405</v>
      </c>
      <c r="BM832" s="148" t="s">
        <v>1262</v>
      </c>
    </row>
    <row r="833" spans="2:65" s="1" customFormat="1" ht="28.8">
      <c r="B833" s="32"/>
      <c r="D833" s="150" t="s">
        <v>142</v>
      </c>
      <c r="F833" s="151" t="s">
        <v>1263</v>
      </c>
      <c r="I833" s="152"/>
      <c r="L833" s="32"/>
      <c r="M833" s="153"/>
      <c r="T833" s="56"/>
      <c r="AT833" s="17" t="s">
        <v>142</v>
      </c>
      <c r="AU833" s="17" t="s">
        <v>86</v>
      </c>
    </row>
    <row r="834" spans="2:65" s="12" customFormat="1">
      <c r="B834" s="154"/>
      <c r="D834" s="150" t="s">
        <v>144</v>
      </c>
      <c r="E834" s="155" t="s">
        <v>1</v>
      </c>
      <c r="F834" s="156" t="s">
        <v>1219</v>
      </c>
      <c r="H834" s="157">
        <v>461.55</v>
      </c>
      <c r="I834" s="158"/>
      <c r="L834" s="154"/>
      <c r="M834" s="159"/>
      <c r="T834" s="160"/>
      <c r="AT834" s="155" t="s">
        <v>144</v>
      </c>
      <c r="AU834" s="155" t="s">
        <v>86</v>
      </c>
      <c r="AV834" s="12" t="s">
        <v>86</v>
      </c>
      <c r="AW834" s="12" t="s">
        <v>30</v>
      </c>
      <c r="AX834" s="12" t="s">
        <v>73</v>
      </c>
      <c r="AY834" s="155" t="s">
        <v>132</v>
      </c>
    </row>
    <row r="835" spans="2:65" s="13" customFormat="1">
      <c r="B835" s="161"/>
      <c r="D835" s="150" t="s">
        <v>144</v>
      </c>
      <c r="E835" s="162" t="s">
        <v>1</v>
      </c>
      <c r="F835" s="163" t="s">
        <v>151</v>
      </c>
      <c r="H835" s="164">
        <v>461.55</v>
      </c>
      <c r="I835" s="165"/>
      <c r="L835" s="161"/>
      <c r="M835" s="166"/>
      <c r="T835" s="167"/>
      <c r="AT835" s="162" t="s">
        <v>144</v>
      </c>
      <c r="AU835" s="162" t="s">
        <v>86</v>
      </c>
      <c r="AV835" s="13" t="s">
        <v>140</v>
      </c>
      <c r="AW835" s="13" t="s">
        <v>30</v>
      </c>
      <c r="AX835" s="13" t="s">
        <v>81</v>
      </c>
      <c r="AY835" s="162" t="s">
        <v>132</v>
      </c>
    </row>
    <row r="836" spans="2:65" s="1" customFormat="1" ht="16.5" customHeight="1">
      <c r="B836" s="136"/>
      <c r="C836" s="187" t="s">
        <v>1264</v>
      </c>
      <c r="D836" s="187" t="s">
        <v>850</v>
      </c>
      <c r="E836" s="188" t="s">
        <v>1265</v>
      </c>
      <c r="F836" s="189" t="s">
        <v>1266</v>
      </c>
      <c r="G836" s="190" t="s">
        <v>166</v>
      </c>
      <c r="H836" s="191">
        <v>530.78300000000002</v>
      </c>
      <c r="I836" s="192"/>
      <c r="J836" s="193">
        <f>ROUND(I836*H836,2)</f>
        <v>0</v>
      </c>
      <c r="K836" s="189" t="s">
        <v>139</v>
      </c>
      <c r="L836" s="194"/>
      <c r="M836" s="195" t="s">
        <v>1</v>
      </c>
      <c r="N836" s="196" t="s">
        <v>38</v>
      </c>
      <c r="P836" s="146">
        <f>O836*H836</f>
        <v>0</v>
      </c>
      <c r="Q836" s="146">
        <v>4.0000000000000002E-4</v>
      </c>
      <c r="R836" s="146">
        <f>Q836*H836</f>
        <v>0.21231320000000001</v>
      </c>
      <c r="S836" s="146">
        <v>0</v>
      </c>
      <c r="T836" s="147">
        <f>S836*H836</f>
        <v>0</v>
      </c>
      <c r="AR836" s="148" t="s">
        <v>504</v>
      </c>
      <c r="AT836" s="148" t="s">
        <v>850</v>
      </c>
      <c r="AU836" s="148" t="s">
        <v>86</v>
      </c>
      <c r="AY836" s="17" t="s">
        <v>132</v>
      </c>
      <c r="BE836" s="149">
        <f>IF(N836="základní",J836,0)</f>
        <v>0</v>
      </c>
      <c r="BF836" s="149">
        <f>IF(N836="snížená",J836,0)</f>
        <v>0</v>
      </c>
      <c r="BG836" s="149">
        <f>IF(N836="zákl. přenesená",J836,0)</f>
        <v>0</v>
      </c>
      <c r="BH836" s="149">
        <f>IF(N836="sníž. přenesená",J836,0)</f>
        <v>0</v>
      </c>
      <c r="BI836" s="149">
        <f>IF(N836="nulová",J836,0)</f>
        <v>0</v>
      </c>
      <c r="BJ836" s="17" t="s">
        <v>81</v>
      </c>
      <c r="BK836" s="149">
        <f>ROUND(I836*H836,2)</f>
        <v>0</v>
      </c>
      <c r="BL836" s="17" t="s">
        <v>405</v>
      </c>
      <c r="BM836" s="148" t="s">
        <v>1267</v>
      </c>
    </row>
    <row r="837" spans="2:65" s="1" customFormat="1">
      <c r="B837" s="32"/>
      <c r="D837" s="150" t="s">
        <v>142</v>
      </c>
      <c r="F837" s="151" t="s">
        <v>1266</v>
      </c>
      <c r="I837" s="152"/>
      <c r="L837" s="32"/>
      <c r="M837" s="153"/>
      <c r="T837" s="56"/>
      <c r="AT837" s="17" t="s">
        <v>142</v>
      </c>
      <c r="AU837" s="17" t="s">
        <v>86</v>
      </c>
    </row>
    <row r="838" spans="2:65" s="12" customFormat="1">
      <c r="B838" s="154"/>
      <c r="D838" s="150" t="s">
        <v>144</v>
      </c>
      <c r="F838" s="156" t="s">
        <v>1268</v>
      </c>
      <c r="H838" s="157">
        <v>530.78300000000002</v>
      </c>
      <c r="I838" s="158"/>
      <c r="L838" s="154"/>
      <c r="M838" s="159"/>
      <c r="T838" s="160"/>
      <c r="AT838" s="155" t="s">
        <v>144</v>
      </c>
      <c r="AU838" s="155" t="s">
        <v>86</v>
      </c>
      <c r="AV838" s="12" t="s">
        <v>86</v>
      </c>
      <c r="AW838" s="12" t="s">
        <v>3</v>
      </c>
      <c r="AX838" s="12" t="s">
        <v>81</v>
      </c>
      <c r="AY838" s="155" t="s">
        <v>132</v>
      </c>
    </row>
    <row r="839" spans="2:65" s="1" customFormat="1" ht="24.15" customHeight="1">
      <c r="B839" s="136"/>
      <c r="C839" s="137" t="s">
        <v>1269</v>
      </c>
      <c r="D839" s="137" t="s">
        <v>135</v>
      </c>
      <c r="E839" s="138" t="s">
        <v>1270</v>
      </c>
      <c r="F839" s="139" t="s">
        <v>1271</v>
      </c>
      <c r="G839" s="140" t="s">
        <v>1095</v>
      </c>
      <c r="H839" s="197"/>
      <c r="I839" s="142"/>
      <c r="J839" s="143">
        <f>ROUND(I839*H839,2)</f>
        <v>0</v>
      </c>
      <c r="K839" s="139" t="s">
        <v>139</v>
      </c>
      <c r="L839" s="32"/>
      <c r="M839" s="144" t="s">
        <v>1</v>
      </c>
      <c r="N839" s="145" t="s">
        <v>38</v>
      </c>
      <c r="P839" s="146">
        <f>O839*H839</f>
        <v>0</v>
      </c>
      <c r="Q839" s="146">
        <v>0</v>
      </c>
      <c r="R839" s="146">
        <f>Q839*H839</f>
        <v>0</v>
      </c>
      <c r="S839" s="146">
        <v>0</v>
      </c>
      <c r="T839" s="147">
        <f>S839*H839</f>
        <v>0</v>
      </c>
      <c r="AR839" s="148" t="s">
        <v>405</v>
      </c>
      <c r="AT839" s="148" t="s">
        <v>135</v>
      </c>
      <c r="AU839" s="148" t="s">
        <v>86</v>
      </c>
      <c r="AY839" s="17" t="s">
        <v>132</v>
      </c>
      <c r="BE839" s="149">
        <f>IF(N839="základní",J839,0)</f>
        <v>0</v>
      </c>
      <c r="BF839" s="149">
        <f>IF(N839="snížená",J839,0)</f>
        <v>0</v>
      </c>
      <c r="BG839" s="149">
        <f>IF(N839="zákl. přenesená",J839,0)</f>
        <v>0</v>
      </c>
      <c r="BH839" s="149">
        <f>IF(N839="sníž. přenesená",J839,0)</f>
        <v>0</v>
      </c>
      <c r="BI839" s="149">
        <f>IF(N839="nulová",J839,0)</f>
        <v>0</v>
      </c>
      <c r="BJ839" s="17" t="s">
        <v>81</v>
      </c>
      <c r="BK839" s="149">
        <f>ROUND(I839*H839,2)</f>
        <v>0</v>
      </c>
      <c r="BL839" s="17" t="s">
        <v>405</v>
      </c>
      <c r="BM839" s="148" t="s">
        <v>1272</v>
      </c>
    </row>
    <row r="840" spans="2:65" s="1" customFormat="1" ht="28.8">
      <c r="B840" s="32"/>
      <c r="D840" s="150" t="s">
        <v>142</v>
      </c>
      <c r="F840" s="151" t="s">
        <v>1273</v>
      </c>
      <c r="I840" s="152"/>
      <c r="L840" s="32"/>
      <c r="M840" s="153"/>
      <c r="T840" s="56"/>
      <c r="AT840" s="17" t="s">
        <v>142</v>
      </c>
      <c r="AU840" s="17" t="s">
        <v>86</v>
      </c>
    </row>
    <row r="841" spans="2:65" s="11" customFormat="1" ht="22.95" customHeight="1">
      <c r="B841" s="124"/>
      <c r="D841" s="125" t="s">
        <v>72</v>
      </c>
      <c r="E841" s="134" t="s">
        <v>1274</v>
      </c>
      <c r="F841" s="134" t="s">
        <v>1275</v>
      </c>
      <c r="I841" s="127"/>
      <c r="J841" s="135">
        <f>BK841</f>
        <v>0</v>
      </c>
      <c r="L841" s="124"/>
      <c r="M841" s="129"/>
      <c r="P841" s="130">
        <f>SUM(P842:P846)</f>
        <v>0</v>
      </c>
      <c r="R841" s="130">
        <f>SUM(R842:R846)</f>
        <v>7.1399999999999991E-2</v>
      </c>
      <c r="T841" s="131">
        <f>SUM(T842:T846)</f>
        <v>0</v>
      </c>
      <c r="AR841" s="125" t="s">
        <v>86</v>
      </c>
      <c r="AT841" s="132" t="s">
        <v>72</v>
      </c>
      <c r="AU841" s="132" t="s">
        <v>81</v>
      </c>
      <c r="AY841" s="125" t="s">
        <v>132</v>
      </c>
      <c r="BK841" s="133">
        <f>SUM(BK842:BK846)</f>
        <v>0</v>
      </c>
    </row>
    <row r="842" spans="2:65" s="1" customFormat="1" ht="24.15" customHeight="1">
      <c r="B842" s="136"/>
      <c r="C842" s="137" t="s">
        <v>1276</v>
      </c>
      <c r="D842" s="137" t="s">
        <v>135</v>
      </c>
      <c r="E842" s="138" t="s">
        <v>1277</v>
      </c>
      <c r="F842" s="139" t="s">
        <v>1278</v>
      </c>
      <c r="G842" s="140" t="s">
        <v>166</v>
      </c>
      <c r="H842" s="141">
        <v>5</v>
      </c>
      <c r="I842" s="142"/>
      <c r="J842" s="143">
        <f>ROUND(I842*H842,2)</f>
        <v>0</v>
      </c>
      <c r="K842" s="139" t="s">
        <v>139</v>
      </c>
      <c r="L842" s="32"/>
      <c r="M842" s="144" t="s">
        <v>1</v>
      </c>
      <c r="N842" s="145" t="s">
        <v>38</v>
      </c>
      <c r="P842" s="146">
        <f>O842*H842</f>
        <v>0</v>
      </c>
      <c r="Q842" s="146">
        <v>1.4279999999999999E-2</v>
      </c>
      <c r="R842" s="146">
        <f>Q842*H842</f>
        <v>7.1399999999999991E-2</v>
      </c>
      <c r="S842" s="146">
        <v>0</v>
      </c>
      <c r="T842" s="147">
        <f>S842*H842</f>
        <v>0</v>
      </c>
      <c r="AR842" s="148" t="s">
        <v>405</v>
      </c>
      <c r="AT842" s="148" t="s">
        <v>135</v>
      </c>
      <c r="AU842" s="148" t="s">
        <v>86</v>
      </c>
      <c r="AY842" s="17" t="s">
        <v>132</v>
      </c>
      <c r="BE842" s="149">
        <f>IF(N842="základní",J842,0)</f>
        <v>0</v>
      </c>
      <c r="BF842" s="149">
        <f>IF(N842="snížená",J842,0)</f>
        <v>0</v>
      </c>
      <c r="BG842" s="149">
        <f>IF(N842="zákl. přenesená",J842,0)</f>
        <v>0</v>
      </c>
      <c r="BH842" s="149">
        <f>IF(N842="sníž. přenesená",J842,0)</f>
        <v>0</v>
      </c>
      <c r="BI842" s="149">
        <f>IF(N842="nulová",J842,0)</f>
        <v>0</v>
      </c>
      <c r="BJ842" s="17" t="s">
        <v>81</v>
      </c>
      <c r="BK842" s="149">
        <f>ROUND(I842*H842,2)</f>
        <v>0</v>
      </c>
      <c r="BL842" s="17" t="s">
        <v>405</v>
      </c>
      <c r="BM842" s="148" t="s">
        <v>1279</v>
      </c>
    </row>
    <row r="843" spans="2:65" s="1" customFormat="1" ht="28.8">
      <c r="B843" s="32"/>
      <c r="D843" s="150" t="s">
        <v>142</v>
      </c>
      <c r="F843" s="151" t="s">
        <v>1280</v>
      </c>
      <c r="I843" s="152"/>
      <c r="L843" s="32"/>
      <c r="M843" s="153"/>
      <c r="T843" s="56"/>
      <c r="AT843" s="17" t="s">
        <v>142</v>
      </c>
      <c r="AU843" s="17" t="s">
        <v>86</v>
      </c>
    </row>
    <row r="844" spans="2:65" s="12" customFormat="1">
      <c r="B844" s="154"/>
      <c r="D844" s="150" t="s">
        <v>144</v>
      </c>
      <c r="E844" s="155" t="s">
        <v>1</v>
      </c>
      <c r="F844" s="156" t="s">
        <v>1281</v>
      </c>
      <c r="H844" s="157">
        <v>5</v>
      </c>
      <c r="I844" s="158"/>
      <c r="L844" s="154"/>
      <c r="M844" s="159"/>
      <c r="T844" s="160"/>
      <c r="AT844" s="155" t="s">
        <v>144</v>
      </c>
      <c r="AU844" s="155" t="s">
        <v>86</v>
      </c>
      <c r="AV844" s="12" t="s">
        <v>86</v>
      </c>
      <c r="AW844" s="12" t="s">
        <v>30</v>
      </c>
      <c r="AX844" s="12" t="s">
        <v>81</v>
      </c>
      <c r="AY844" s="155" t="s">
        <v>132</v>
      </c>
    </row>
    <row r="845" spans="2:65" s="1" customFormat="1" ht="24.15" customHeight="1">
      <c r="B845" s="136"/>
      <c r="C845" s="137" t="s">
        <v>1282</v>
      </c>
      <c r="D845" s="137" t="s">
        <v>135</v>
      </c>
      <c r="E845" s="138" t="s">
        <v>1283</v>
      </c>
      <c r="F845" s="139" t="s">
        <v>1284</v>
      </c>
      <c r="G845" s="140" t="s">
        <v>1095</v>
      </c>
      <c r="H845" s="197"/>
      <c r="I845" s="142"/>
      <c r="J845" s="143">
        <f>ROUND(I845*H845,2)</f>
        <v>0</v>
      </c>
      <c r="K845" s="139" t="s">
        <v>139</v>
      </c>
      <c r="L845" s="32"/>
      <c r="M845" s="144" t="s">
        <v>1</v>
      </c>
      <c r="N845" s="145" t="s">
        <v>38</v>
      </c>
      <c r="P845" s="146">
        <f>O845*H845</f>
        <v>0</v>
      </c>
      <c r="Q845" s="146">
        <v>0</v>
      </c>
      <c r="R845" s="146">
        <f>Q845*H845</f>
        <v>0</v>
      </c>
      <c r="S845" s="146">
        <v>0</v>
      </c>
      <c r="T845" s="147">
        <f>S845*H845</f>
        <v>0</v>
      </c>
      <c r="AR845" s="148" t="s">
        <v>405</v>
      </c>
      <c r="AT845" s="148" t="s">
        <v>135</v>
      </c>
      <c r="AU845" s="148" t="s">
        <v>86</v>
      </c>
      <c r="AY845" s="17" t="s">
        <v>132</v>
      </c>
      <c r="BE845" s="149">
        <f>IF(N845="základní",J845,0)</f>
        <v>0</v>
      </c>
      <c r="BF845" s="149">
        <f>IF(N845="snížená",J845,0)</f>
        <v>0</v>
      </c>
      <c r="BG845" s="149">
        <f>IF(N845="zákl. přenesená",J845,0)</f>
        <v>0</v>
      </c>
      <c r="BH845" s="149">
        <f>IF(N845="sníž. přenesená",J845,0)</f>
        <v>0</v>
      </c>
      <c r="BI845" s="149">
        <f>IF(N845="nulová",J845,0)</f>
        <v>0</v>
      </c>
      <c r="BJ845" s="17" t="s">
        <v>81</v>
      </c>
      <c r="BK845" s="149">
        <f>ROUND(I845*H845,2)</f>
        <v>0</v>
      </c>
      <c r="BL845" s="17" t="s">
        <v>405</v>
      </c>
      <c r="BM845" s="148" t="s">
        <v>1285</v>
      </c>
    </row>
    <row r="846" spans="2:65" s="1" customFormat="1" ht="28.8">
      <c r="B846" s="32"/>
      <c r="D846" s="150" t="s">
        <v>142</v>
      </c>
      <c r="F846" s="151" t="s">
        <v>1286</v>
      </c>
      <c r="I846" s="152"/>
      <c r="L846" s="32"/>
      <c r="M846" s="153"/>
      <c r="T846" s="56"/>
      <c r="AT846" s="17" t="s">
        <v>142</v>
      </c>
      <c r="AU846" s="17" t="s">
        <v>86</v>
      </c>
    </row>
    <row r="847" spans="2:65" s="11" customFormat="1" ht="22.95" customHeight="1">
      <c r="B847" s="124"/>
      <c r="D847" s="125" t="s">
        <v>72</v>
      </c>
      <c r="E847" s="134" t="s">
        <v>1287</v>
      </c>
      <c r="F847" s="134" t="s">
        <v>1288</v>
      </c>
      <c r="I847" s="127"/>
      <c r="J847" s="135">
        <f>BK847</f>
        <v>0</v>
      </c>
      <c r="L847" s="124"/>
      <c r="M847" s="129"/>
      <c r="P847" s="130">
        <f>SUM(P848:P877)</f>
        <v>0</v>
      </c>
      <c r="R847" s="130">
        <f>SUM(R848:R877)</f>
        <v>0.83797832000000005</v>
      </c>
      <c r="T847" s="131">
        <f>SUM(T848:T877)</f>
        <v>0</v>
      </c>
      <c r="AR847" s="125" t="s">
        <v>86</v>
      </c>
      <c r="AT847" s="132" t="s">
        <v>72</v>
      </c>
      <c r="AU847" s="132" t="s">
        <v>81</v>
      </c>
      <c r="AY847" s="125" t="s">
        <v>132</v>
      </c>
      <c r="BK847" s="133">
        <f>SUM(BK848:BK877)</f>
        <v>0</v>
      </c>
    </row>
    <row r="848" spans="2:65" s="1" customFormat="1" ht="24.15" customHeight="1">
      <c r="B848" s="136"/>
      <c r="C848" s="137" t="s">
        <v>1289</v>
      </c>
      <c r="D848" s="137" t="s">
        <v>135</v>
      </c>
      <c r="E848" s="138" t="s">
        <v>1290</v>
      </c>
      <c r="F848" s="139" t="s">
        <v>1291</v>
      </c>
      <c r="G848" s="140" t="s">
        <v>166</v>
      </c>
      <c r="H848" s="141">
        <v>29.2</v>
      </c>
      <c r="I848" s="142"/>
      <c r="J848" s="143">
        <f>ROUND(I848*H848,2)</f>
        <v>0</v>
      </c>
      <c r="K848" s="139" t="s">
        <v>139</v>
      </c>
      <c r="L848" s="32"/>
      <c r="M848" s="144" t="s">
        <v>1</v>
      </c>
      <c r="N848" s="145" t="s">
        <v>38</v>
      </c>
      <c r="P848" s="146">
        <f>O848*H848</f>
        <v>0</v>
      </c>
      <c r="Q848" s="146">
        <v>1.2200000000000001E-2</v>
      </c>
      <c r="R848" s="146">
        <f>Q848*H848</f>
        <v>0.35624</v>
      </c>
      <c r="S848" s="146">
        <v>0</v>
      </c>
      <c r="T848" s="147">
        <f>S848*H848</f>
        <v>0</v>
      </c>
      <c r="AR848" s="148" t="s">
        <v>405</v>
      </c>
      <c r="AT848" s="148" t="s">
        <v>135</v>
      </c>
      <c r="AU848" s="148" t="s">
        <v>86</v>
      </c>
      <c r="AY848" s="17" t="s">
        <v>132</v>
      </c>
      <c r="BE848" s="149">
        <f>IF(N848="základní",J848,0)</f>
        <v>0</v>
      </c>
      <c r="BF848" s="149">
        <f>IF(N848="snížená",J848,0)</f>
        <v>0</v>
      </c>
      <c r="BG848" s="149">
        <f>IF(N848="zákl. přenesená",J848,0)</f>
        <v>0</v>
      </c>
      <c r="BH848" s="149">
        <f>IF(N848="sníž. přenesená",J848,0)</f>
        <v>0</v>
      </c>
      <c r="BI848" s="149">
        <f>IF(N848="nulová",J848,0)</f>
        <v>0</v>
      </c>
      <c r="BJ848" s="17" t="s">
        <v>81</v>
      </c>
      <c r="BK848" s="149">
        <f>ROUND(I848*H848,2)</f>
        <v>0</v>
      </c>
      <c r="BL848" s="17" t="s">
        <v>405</v>
      </c>
      <c r="BM848" s="148" t="s">
        <v>1292</v>
      </c>
    </row>
    <row r="849" spans="2:65" s="1" customFormat="1" ht="28.8">
      <c r="B849" s="32"/>
      <c r="D849" s="150" t="s">
        <v>142</v>
      </c>
      <c r="F849" s="151" t="s">
        <v>1293</v>
      </c>
      <c r="I849" s="152"/>
      <c r="L849" s="32"/>
      <c r="M849" s="153"/>
      <c r="T849" s="56"/>
      <c r="AT849" s="17" t="s">
        <v>142</v>
      </c>
      <c r="AU849" s="17" t="s">
        <v>86</v>
      </c>
    </row>
    <row r="850" spans="2:65" s="12" customFormat="1">
      <c r="B850" s="154"/>
      <c r="D850" s="150" t="s">
        <v>144</v>
      </c>
      <c r="E850" s="155" t="s">
        <v>1</v>
      </c>
      <c r="F850" s="156" t="s">
        <v>1294</v>
      </c>
      <c r="H850" s="157">
        <v>6.94</v>
      </c>
      <c r="I850" s="158"/>
      <c r="L850" s="154"/>
      <c r="M850" s="159"/>
      <c r="T850" s="160"/>
      <c r="AT850" s="155" t="s">
        <v>144</v>
      </c>
      <c r="AU850" s="155" t="s">
        <v>86</v>
      </c>
      <c r="AV850" s="12" t="s">
        <v>86</v>
      </c>
      <c r="AW850" s="12" t="s">
        <v>30</v>
      </c>
      <c r="AX850" s="12" t="s">
        <v>73</v>
      </c>
      <c r="AY850" s="155" t="s">
        <v>132</v>
      </c>
    </row>
    <row r="851" spans="2:65" s="12" customFormat="1">
      <c r="B851" s="154"/>
      <c r="D851" s="150" t="s">
        <v>144</v>
      </c>
      <c r="E851" s="155" t="s">
        <v>1</v>
      </c>
      <c r="F851" s="156" t="s">
        <v>1295</v>
      </c>
      <c r="H851" s="157">
        <v>13.27</v>
      </c>
      <c r="I851" s="158"/>
      <c r="L851" s="154"/>
      <c r="M851" s="159"/>
      <c r="T851" s="160"/>
      <c r="AT851" s="155" t="s">
        <v>144</v>
      </c>
      <c r="AU851" s="155" t="s">
        <v>86</v>
      </c>
      <c r="AV851" s="12" t="s">
        <v>86</v>
      </c>
      <c r="AW851" s="12" t="s">
        <v>30</v>
      </c>
      <c r="AX851" s="12" t="s">
        <v>73</v>
      </c>
      <c r="AY851" s="155" t="s">
        <v>132</v>
      </c>
    </row>
    <row r="852" spans="2:65" s="12" customFormat="1">
      <c r="B852" s="154"/>
      <c r="D852" s="150" t="s">
        <v>144</v>
      </c>
      <c r="E852" s="155" t="s">
        <v>1</v>
      </c>
      <c r="F852" s="156" t="s">
        <v>1296</v>
      </c>
      <c r="H852" s="157">
        <v>3.79</v>
      </c>
      <c r="I852" s="158"/>
      <c r="L852" s="154"/>
      <c r="M852" s="159"/>
      <c r="T852" s="160"/>
      <c r="AT852" s="155" t="s">
        <v>144</v>
      </c>
      <c r="AU852" s="155" t="s">
        <v>86</v>
      </c>
      <c r="AV852" s="12" t="s">
        <v>86</v>
      </c>
      <c r="AW852" s="12" t="s">
        <v>30</v>
      </c>
      <c r="AX852" s="12" t="s">
        <v>73</v>
      </c>
      <c r="AY852" s="155" t="s">
        <v>132</v>
      </c>
    </row>
    <row r="853" spans="2:65" s="12" customFormat="1">
      <c r="B853" s="154"/>
      <c r="D853" s="150" t="s">
        <v>144</v>
      </c>
      <c r="E853" s="155" t="s">
        <v>1</v>
      </c>
      <c r="F853" s="156" t="s">
        <v>1297</v>
      </c>
      <c r="H853" s="157">
        <v>5.2</v>
      </c>
      <c r="I853" s="158"/>
      <c r="L853" s="154"/>
      <c r="M853" s="159"/>
      <c r="T853" s="160"/>
      <c r="AT853" s="155" t="s">
        <v>144</v>
      </c>
      <c r="AU853" s="155" t="s">
        <v>86</v>
      </c>
      <c r="AV853" s="12" t="s">
        <v>86</v>
      </c>
      <c r="AW853" s="12" t="s">
        <v>30</v>
      </c>
      <c r="AX853" s="12" t="s">
        <v>73</v>
      </c>
      <c r="AY853" s="155" t="s">
        <v>132</v>
      </c>
    </row>
    <row r="854" spans="2:65" s="13" customFormat="1">
      <c r="B854" s="161"/>
      <c r="D854" s="150" t="s">
        <v>144</v>
      </c>
      <c r="E854" s="162" t="s">
        <v>214</v>
      </c>
      <c r="F854" s="163" t="s">
        <v>151</v>
      </c>
      <c r="H854" s="164">
        <v>29.2</v>
      </c>
      <c r="I854" s="165"/>
      <c r="L854" s="161"/>
      <c r="M854" s="166"/>
      <c r="T854" s="167"/>
      <c r="AT854" s="162" t="s">
        <v>144</v>
      </c>
      <c r="AU854" s="162" t="s">
        <v>86</v>
      </c>
      <c r="AV854" s="13" t="s">
        <v>140</v>
      </c>
      <c r="AW854" s="13" t="s">
        <v>30</v>
      </c>
      <c r="AX854" s="13" t="s">
        <v>81</v>
      </c>
      <c r="AY854" s="162" t="s">
        <v>132</v>
      </c>
    </row>
    <row r="855" spans="2:65" s="1" customFormat="1" ht="24.15" customHeight="1">
      <c r="B855" s="136"/>
      <c r="C855" s="137" t="s">
        <v>1298</v>
      </c>
      <c r="D855" s="137" t="s">
        <v>135</v>
      </c>
      <c r="E855" s="138" t="s">
        <v>1299</v>
      </c>
      <c r="F855" s="139" t="s">
        <v>1300</v>
      </c>
      <c r="G855" s="140" t="s">
        <v>166</v>
      </c>
      <c r="H855" s="141">
        <v>33.92</v>
      </c>
      <c r="I855" s="142"/>
      <c r="J855" s="143">
        <f>ROUND(I855*H855,2)</f>
        <v>0</v>
      </c>
      <c r="K855" s="139" t="s">
        <v>139</v>
      </c>
      <c r="L855" s="32"/>
      <c r="M855" s="144" t="s">
        <v>1</v>
      </c>
      <c r="N855" s="145" t="s">
        <v>38</v>
      </c>
      <c r="P855" s="146">
        <f>O855*H855</f>
        <v>0</v>
      </c>
      <c r="Q855" s="146">
        <v>1.26E-2</v>
      </c>
      <c r="R855" s="146">
        <f>Q855*H855</f>
        <v>0.42739200000000005</v>
      </c>
      <c r="S855" s="146">
        <v>0</v>
      </c>
      <c r="T855" s="147">
        <f>S855*H855</f>
        <v>0</v>
      </c>
      <c r="AR855" s="148" t="s">
        <v>405</v>
      </c>
      <c r="AT855" s="148" t="s">
        <v>135</v>
      </c>
      <c r="AU855" s="148" t="s">
        <v>86</v>
      </c>
      <c r="AY855" s="17" t="s">
        <v>132</v>
      </c>
      <c r="BE855" s="149">
        <f>IF(N855="základní",J855,0)</f>
        <v>0</v>
      </c>
      <c r="BF855" s="149">
        <f>IF(N855="snížená",J855,0)</f>
        <v>0</v>
      </c>
      <c r="BG855" s="149">
        <f>IF(N855="zákl. přenesená",J855,0)</f>
        <v>0</v>
      </c>
      <c r="BH855" s="149">
        <f>IF(N855="sníž. přenesená",J855,0)</f>
        <v>0</v>
      </c>
      <c r="BI855" s="149">
        <f>IF(N855="nulová",J855,0)</f>
        <v>0</v>
      </c>
      <c r="BJ855" s="17" t="s">
        <v>81</v>
      </c>
      <c r="BK855" s="149">
        <f>ROUND(I855*H855,2)</f>
        <v>0</v>
      </c>
      <c r="BL855" s="17" t="s">
        <v>405</v>
      </c>
      <c r="BM855" s="148" t="s">
        <v>1301</v>
      </c>
    </row>
    <row r="856" spans="2:65" s="1" customFormat="1" ht="38.4">
      <c r="B856" s="32"/>
      <c r="D856" s="150" t="s">
        <v>142</v>
      </c>
      <c r="F856" s="151" t="s">
        <v>1302</v>
      </c>
      <c r="I856" s="152"/>
      <c r="L856" s="32"/>
      <c r="M856" s="153"/>
      <c r="T856" s="56"/>
      <c r="AT856" s="17" t="s">
        <v>142</v>
      </c>
      <c r="AU856" s="17" t="s">
        <v>86</v>
      </c>
    </row>
    <row r="857" spans="2:65" s="12" customFormat="1">
      <c r="B857" s="154"/>
      <c r="D857" s="150" t="s">
        <v>144</v>
      </c>
      <c r="E857" s="155" t="s">
        <v>1</v>
      </c>
      <c r="F857" s="156" t="s">
        <v>1303</v>
      </c>
      <c r="H857" s="157">
        <v>5.99</v>
      </c>
      <c r="I857" s="158"/>
      <c r="L857" s="154"/>
      <c r="M857" s="159"/>
      <c r="T857" s="160"/>
      <c r="AT857" s="155" t="s">
        <v>144</v>
      </c>
      <c r="AU857" s="155" t="s">
        <v>86</v>
      </c>
      <c r="AV857" s="12" t="s">
        <v>86</v>
      </c>
      <c r="AW857" s="12" t="s">
        <v>30</v>
      </c>
      <c r="AX857" s="12" t="s">
        <v>73</v>
      </c>
      <c r="AY857" s="155" t="s">
        <v>132</v>
      </c>
    </row>
    <row r="858" spans="2:65" s="12" customFormat="1">
      <c r="B858" s="154"/>
      <c r="D858" s="150" t="s">
        <v>144</v>
      </c>
      <c r="E858" s="155" t="s">
        <v>1</v>
      </c>
      <c r="F858" s="156" t="s">
        <v>1304</v>
      </c>
      <c r="H858" s="157">
        <v>5.19</v>
      </c>
      <c r="I858" s="158"/>
      <c r="L858" s="154"/>
      <c r="M858" s="159"/>
      <c r="T858" s="160"/>
      <c r="AT858" s="155" t="s">
        <v>144</v>
      </c>
      <c r="AU858" s="155" t="s">
        <v>86</v>
      </c>
      <c r="AV858" s="12" t="s">
        <v>86</v>
      </c>
      <c r="AW858" s="12" t="s">
        <v>30</v>
      </c>
      <c r="AX858" s="12" t="s">
        <v>73</v>
      </c>
      <c r="AY858" s="155" t="s">
        <v>132</v>
      </c>
    </row>
    <row r="859" spans="2:65" s="12" customFormat="1">
      <c r="B859" s="154"/>
      <c r="D859" s="150" t="s">
        <v>144</v>
      </c>
      <c r="E859" s="155" t="s">
        <v>1</v>
      </c>
      <c r="F859" s="156" t="s">
        <v>1305</v>
      </c>
      <c r="H859" s="157">
        <v>4.96</v>
      </c>
      <c r="I859" s="158"/>
      <c r="L859" s="154"/>
      <c r="M859" s="159"/>
      <c r="T859" s="160"/>
      <c r="AT859" s="155" t="s">
        <v>144</v>
      </c>
      <c r="AU859" s="155" t="s">
        <v>86</v>
      </c>
      <c r="AV859" s="12" t="s">
        <v>86</v>
      </c>
      <c r="AW859" s="12" t="s">
        <v>30</v>
      </c>
      <c r="AX859" s="12" t="s">
        <v>73</v>
      </c>
      <c r="AY859" s="155" t="s">
        <v>132</v>
      </c>
    </row>
    <row r="860" spans="2:65" s="12" customFormat="1">
      <c r="B860" s="154"/>
      <c r="D860" s="150" t="s">
        <v>144</v>
      </c>
      <c r="E860" s="155" t="s">
        <v>1</v>
      </c>
      <c r="F860" s="156" t="s">
        <v>1306</v>
      </c>
      <c r="H860" s="157">
        <v>3.92</v>
      </c>
      <c r="I860" s="158"/>
      <c r="L860" s="154"/>
      <c r="M860" s="159"/>
      <c r="T860" s="160"/>
      <c r="AT860" s="155" t="s">
        <v>144</v>
      </c>
      <c r="AU860" s="155" t="s">
        <v>86</v>
      </c>
      <c r="AV860" s="12" t="s">
        <v>86</v>
      </c>
      <c r="AW860" s="12" t="s">
        <v>30</v>
      </c>
      <c r="AX860" s="12" t="s">
        <v>73</v>
      </c>
      <c r="AY860" s="155" t="s">
        <v>132</v>
      </c>
    </row>
    <row r="861" spans="2:65" s="12" customFormat="1">
      <c r="B861" s="154"/>
      <c r="D861" s="150" t="s">
        <v>144</v>
      </c>
      <c r="E861" s="155" t="s">
        <v>1</v>
      </c>
      <c r="F861" s="156" t="s">
        <v>1307</v>
      </c>
      <c r="H861" s="157">
        <v>4.66</v>
      </c>
      <c r="I861" s="158"/>
      <c r="L861" s="154"/>
      <c r="M861" s="159"/>
      <c r="T861" s="160"/>
      <c r="AT861" s="155" t="s">
        <v>144</v>
      </c>
      <c r="AU861" s="155" t="s">
        <v>86</v>
      </c>
      <c r="AV861" s="12" t="s">
        <v>86</v>
      </c>
      <c r="AW861" s="12" t="s">
        <v>30</v>
      </c>
      <c r="AX861" s="12" t="s">
        <v>73</v>
      </c>
      <c r="AY861" s="155" t="s">
        <v>132</v>
      </c>
    </row>
    <row r="862" spans="2:65" s="12" customFormat="1">
      <c r="B862" s="154"/>
      <c r="D862" s="150" t="s">
        <v>144</v>
      </c>
      <c r="E862" s="155" t="s">
        <v>1</v>
      </c>
      <c r="F862" s="156" t="s">
        <v>1308</v>
      </c>
      <c r="H862" s="157">
        <v>4.51</v>
      </c>
      <c r="I862" s="158"/>
      <c r="L862" s="154"/>
      <c r="M862" s="159"/>
      <c r="T862" s="160"/>
      <c r="AT862" s="155" t="s">
        <v>144</v>
      </c>
      <c r="AU862" s="155" t="s">
        <v>86</v>
      </c>
      <c r="AV862" s="12" t="s">
        <v>86</v>
      </c>
      <c r="AW862" s="12" t="s">
        <v>30</v>
      </c>
      <c r="AX862" s="12" t="s">
        <v>73</v>
      </c>
      <c r="AY862" s="155" t="s">
        <v>132</v>
      </c>
    </row>
    <row r="863" spans="2:65" s="12" customFormat="1">
      <c r="B863" s="154"/>
      <c r="D863" s="150" t="s">
        <v>144</v>
      </c>
      <c r="E863" s="155" t="s">
        <v>1</v>
      </c>
      <c r="F863" s="156" t="s">
        <v>1309</v>
      </c>
      <c r="H863" s="157">
        <v>4.6900000000000004</v>
      </c>
      <c r="I863" s="158"/>
      <c r="L863" s="154"/>
      <c r="M863" s="159"/>
      <c r="T863" s="160"/>
      <c r="AT863" s="155" t="s">
        <v>144</v>
      </c>
      <c r="AU863" s="155" t="s">
        <v>86</v>
      </c>
      <c r="AV863" s="12" t="s">
        <v>86</v>
      </c>
      <c r="AW863" s="12" t="s">
        <v>30</v>
      </c>
      <c r="AX863" s="12" t="s">
        <v>73</v>
      </c>
      <c r="AY863" s="155" t="s">
        <v>132</v>
      </c>
    </row>
    <row r="864" spans="2:65" s="13" customFormat="1">
      <c r="B864" s="161"/>
      <c r="D864" s="150" t="s">
        <v>144</v>
      </c>
      <c r="E864" s="162" t="s">
        <v>217</v>
      </c>
      <c r="F864" s="163" t="s">
        <v>151</v>
      </c>
      <c r="H864" s="164">
        <v>33.92</v>
      </c>
      <c r="I864" s="165"/>
      <c r="L864" s="161"/>
      <c r="M864" s="166"/>
      <c r="T864" s="167"/>
      <c r="AT864" s="162" t="s">
        <v>144</v>
      </c>
      <c r="AU864" s="162" t="s">
        <v>86</v>
      </c>
      <c r="AV864" s="13" t="s">
        <v>140</v>
      </c>
      <c r="AW864" s="13" t="s">
        <v>30</v>
      </c>
      <c r="AX864" s="13" t="s">
        <v>81</v>
      </c>
      <c r="AY864" s="162" t="s">
        <v>132</v>
      </c>
    </row>
    <row r="865" spans="2:65" s="1" customFormat="1" ht="16.5" customHeight="1">
      <c r="B865" s="136"/>
      <c r="C865" s="137" t="s">
        <v>1310</v>
      </c>
      <c r="D865" s="137" t="s">
        <v>135</v>
      </c>
      <c r="E865" s="138" t="s">
        <v>1311</v>
      </c>
      <c r="F865" s="139" t="s">
        <v>1312</v>
      </c>
      <c r="G865" s="140" t="s">
        <v>166</v>
      </c>
      <c r="H865" s="141">
        <v>63.12</v>
      </c>
      <c r="I865" s="142"/>
      <c r="J865" s="143">
        <f>ROUND(I865*H865,2)</f>
        <v>0</v>
      </c>
      <c r="K865" s="139" t="s">
        <v>139</v>
      </c>
      <c r="L865" s="32"/>
      <c r="M865" s="144" t="s">
        <v>1</v>
      </c>
      <c r="N865" s="145" t="s">
        <v>38</v>
      </c>
      <c r="P865" s="146">
        <f>O865*H865</f>
        <v>0</v>
      </c>
      <c r="Q865" s="146">
        <v>0</v>
      </c>
      <c r="R865" s="146">
        <f>Q865*H865</f>
        <v>0</v>
      </c>
      <c r="S865" s="146">
        <v>0</v>
      </c>
      <c r="T865" s="147">
        <f>S865*H865</f>
        <v>0</v>
      </c>
      <c r="AR865" s="148" t="s">
        <v>405</v>
      </c>
      <c r="AT865" s="148" t="s">
        <v>135</v>
      </c>
      <c r="AU865" s="148" t="s">
        <v>86</v>
      </c>
      <c r="AY865" s="17" t="s">
        <v>132</v>
      </c>
      <c r="BE865" s="149">
        <f>IF(N865="základní",J865,0)</f>
        <v>0</v>
      </c>
      <c r="BF865" s="149">
        <f>IF(N865="snížená",J865,0)</f>
        <v>0</v>
      </c>
      <c r="BG865" s="149">
        <f>IF(N865="zákl. přenesená",J865,0)</f>
        <v>0</v>
      </c>
      <c r="BH865" s="149">
        <f>IF(N865="sníž. přenesená",J865,0)</f>
        <v>0</v>
      </c>
      <c r="BI865" s="149">
        <f>IF(N865="nulová",J865,0)</f>
        <v>0</v>
      </c>
      <c r="BJ865" s="17" t="s">
        <v>81</v>
      </c>
      <c r="BK865" s="149">
        <f>ROUND(I865*H865,2)</f>
        <v>0</v>
      </c>
      <c r="BL865" s="17" t="s">
        <v>405</v>
      </c>
      <c r="BM865" s="148" t="s">
        <v>1313</v>
      </c>
    </row>
    <row r="866" spans="2:65" s="1" customFormat="1" ht="28.8">
      <c r="B866" s="32"/>
      <c r="D866" s="150" t="s">
        <v>142</v>
      </c>
      <c r="F866" s="151" t="s">
        <v>1314</v>
      </c>
      <c r="I866" s="152"/>
      <c r="L866" s="32"/>
      <c r="M866" s="153"/>
      <c r="T866" s="56"/>
      <c r="AT866" s="17" t="s">
        <v>142</v>
      </c>
      <c r="AU866" s="17" t="s">
        <v>86</v>
      </c>
    </row>
    <row r="867" spans="2:65" s="12" customFormat="1">
      <c r="B867" s="154"/>
      <c r="D867" s="150" t="s">
        <v>144</v>
      </c>
      <c r="E867" s="155" t="s">
        <v>1</v>
      </c>
      <c r="F867" s="156" t="s">
        <v>1315</v>
      </c>
      <c r="H867" s="157">
        <v>63.12</v>
      </c>
      <c r="I867" s="158"/>
      <c r="L867" s="154"/>
      <c r="M867" s="159"/>
      <c r="T867" s="160"/>
      <c r="AT867" s="155" t="s">
        <v>144</v>
      </c>
      <c r="AU867" s="155" t="s">
        <v>86</v>
      </c>
      <c r="AV867" s="12" t="s">
        <v>86</v>
      </c>
      <c r="AW867" s="12" t="s">
        <v>30</v>
      </c>
      <c r="AX867" s="12" t="s">
        <v>81</v>
      </c>
      <c r="AY867" s="155" t="s">
        <v>132</v>
      </c>
    </row>
    <row r="868" spans="2:65" s="1" customFormat="1" ht="24.15" customHeight="1">
      <c r="B868" s="136"/>
      <c r="C868" s="187" t="s">
        <v>1316</v>
      </c>
      <c r="D868" s="187" t="s">
        <v>850</v>
      </c>
      <c r="E868" s="188" t="s">
        <v>1317</v>
      </c>
      <c r="F868" s="189" t="s">
        <v>1318</v>
      </c>
      <c r="G868" s="190" t="s">
        <v>166</v>
      </c>
      <c r="H868" s="191">
        <v>72.587999999999994</v>
      </c>
      <c r="I868" s="192"/>
      <c r="J868" s="193">
        <f>ROUND(I868*H868,2)</f>
        <v>0</v>
      </c>
      <c r="K868" s="189" t="s">
        <v>139</v>
      </c>
      <c r="L868" s="194"/>
      <c r="M868" s="195" t="s">
        <v>1</v>
      </c>
      <c r="N868" s="196" t="s">
        <v>38</v>
      </c>
      <c r="P868" s="146">
        <f>O868*H868</f>
        <v>0</v>
      </c>
      <c r="Q868" s="146">
        <v>1.3999999999999999E-4</v>
      </c>
      <c r="R868" s="146">
        <f>Q868*H868</f>
        <v>1.0162319999999999E-2</v>
      </c>
      <c r="S868" s="146">
        <v>0</v>
      </c>
      <c r="T868" s="147">
        <f>S868*H868</f>
        <v>0</v>
      </c>
      <c r="AR868" s="148" t="s">
        <v>504</v>
      </c>
      <c r="AT868" s="148" t="s">
        <v>850</v>
      </c>
      <c r="AU868" s="148" t="s">
        <v>86</v>
      </c>
      <c r="AY868" s="17" t="s">
        <v>132</v>
      </c>
      <c r="BE868" s="149">
        <f>IF(N868="základní",J868,0)</f>
        <v>0</v>
      </c>
      <c r="BF868" s="149">
        <f>IF(N868="snížená",J868,0)</f>
        <v>0</v>
      </c>
      <c r="BG868" s="149">
        <f>IF(N868="zákl. přenesená",J868,0)</f>
        <v>0</v>
      </c>
      <c r="BH868" s="149">
        <f>IF(N868="sníž. přenesená",J868,0)</f>
        <v>0</v>
      </c>
      <c r="BI868" s="149">
        <f>IF(N868="nulová",J868,0)</f>
        <v>0</v>
      </c>
      <c r="BJ868" s="17" t="s">
        <v>81</v>
      </c>
      <c r="BK868" s="149">
        <f>ROUND(I868*H868,2)</f>
        <v>0</v>
      </c>
      <c r="BL868" s="17" t="s">
        <v>405</v>
      </c>
      <c r="BM868" s="148" t="s">
        <v>1319</v>
      </c>
    </row>
    <row r="869" spans="2:65" s="1" customFormat="1" ht="19.2">
      <c r="B869" s="32"/>
      <c r="D869" s="150" t="s">
        <v>142</v>
      </c>
      <c r="F869" s="151" t="s">
        <v>1318</v>
      </c>
      <c r="I869" s="152"/>
      <c r="L869" s="32"/>
      <c r="M869" s="153"/>
      <c r="T869" s="56"/>
      <c r="AT869" s="17" t="s">
        <v>142</v>
      </c>
      <c r="AU869" s="17" t="s">
        <v>86</v>
      </c>
    </row>
    <row r="870" spans="2:65" s="12" customFormat="1">
      <c r="B870" s="154"/>
      <c r="D870" s="150" t="s">
        <v>144</v>
      </c>
      <c r="F870" s="156" t="s">
        <v>1320</v>
      </c>
      <c r="H870" s="157">
        <v>72.587999999999994</v>
      </c>
      <c r="I870" s="158"/>
      <c r="L870" s="154"/>
      <c r="M870" s="159"/>
      <c r="T870" s="160"/>
      <c r="AT870" s="155" t="s">
        <v>144</v>
      </c>
      <c r="AU870" s="155" t="s">
        <v>86</v>
      </c>
      <c r="AV870" s="12" t="s">
        <v>86</v>
      </c>
      <c r="AW870" s="12" t="s">
        <v>3</v>
      </c>
      <c r="AX870" s="12" t="s">
        <v>81</v>
      </c>
      <c r="AY870" s="155" t="s">
        <v>132</v>
      </c>
    </row>
    <row r="871" spans="2:65" s="1" customFormat="1" ht="21.75" customHeight="1">
      <c r="B871" s="136"/>
      <c r="C871" s="137" t="s">
        <v>1321</v>
      </c>
      <c r="D871" s="137" t="s">
        <v>135</v>
      </c>
      <c r="E871" s="138" t="s">
        <v>1322</v>
      </c>
      <c r="F871" s="139" t="s">
        <v>1323</v>
      </c>
      <c r="G871" s="140" t="s">
        <v>166</v>
      </c>
      <c r="H871" s="141">
        <v>63.12</v>
      </c>
      <c r="I871" s="142"/>
      <c r="J871" s="143">
        <f>ROUND(I871*H871,2)</f>
        <v>0</v>
      </c>
      <c r="K871" s="139" t="s">
        <v>139</v>
      </c>
      <c r="L871" s="32"/>
      <c r="M871" s="144" t="s">
        <v>1</v>
      </c>
      <c r="N871" s="145" t="s">
        <v>38</v>
      </c>
      <c r="P871" s="146">
        <f>O871*H871</f>
        <v>0</v>
      </c>
      <c r="Q871" s="146">
        <v>6.9999999999999999E-4</v>
      </c>
      <c r="R871" s="146">
        <f>Q871*H871</f>
        <v>4.4184000000000001E-2</v>
      </c>
      <c r="S871" s="146">
        <v>0</v>
      </c>
      <c r="T871" s="147">
        <f>S871*H871</f>
        <v>0</v>
      </c>
      <c r="AR871" s="148" t="s">
        <v>405</v>
      </c>
      <c r="AT871" s="148" t="s">
        <v>135</v>
      </c>
      <c r="AU871" s="148" t="s">
        <v>86</v>
      </c>
      <c r="AY871" s="17" t="s">
        <v>132</v>
      </c>
      <c r="BE871" s="149">
        <f>IF(N871="základní",J871,0)</f>
        <v>0</v>
      </c>
      <c r="BF871" s="149">
        <f>IF(N871="snížená",J871,0)</f>
        <v>0</v>
      </c>
      <c r="BG871" s="149">
        <f>IF(N871="zákl. přenesená",J871,0)</f>
        <v>0</v>
      </c>
      <c r="BH871" s="149">
        <f>IF(N871="sníž. přenesená",J871,0)</f>
        <v>0</v>
      </c>
      <c r="BI871" s="149">
        <f>IF(N871="nulová",J871,0)</f>
        <v>0</v>
      </c>
      <c r="BJ871" s="17" t="s">
        <v>81</v>
      </c>
      <c r="BK871" s="149">
        <f>ROUND(I871*H871,2)</f>
        <v>0</v>
      </c>
      <c r="BL871" s="17" t="s">
        <v>405</v>
      </c>
      <c r="BM871" s="148" t="s">
        <v>1324</v>
      </c>
    </row>
    <row r="872" spans="2:65" s="1" customFormat="1" ht="19.2">
      <c r="B872" s="32"/>
      <c r="D872" s="150" t="s">
        <v>142</v>
      </c>
      <c r="F872" s="151" t="s">
        <v>1325</v>
      </c>
      <c r="I872" s="152"/>
      <c r="L872" s="32"/>
      <c r="M872" s="153"/>
      <c r="T872" s="56"/>
      <c r="AT872" s="17" t="s">
        <v>142</v>
      </c>
      <c r="AU872" s="17" t="s">
        <v>86</v>
      </c>
    </row>
    <row r="873" spans="2:65" s="12" customFormat="1">
      <c r="B873" s="154"/>
      <c r="D873" s="150" t="s">
        <v>144</v>
      </c>
      <c r="E873" s="155" t="s">
        <v>1</v>
      </c>
      <c r="F873" s="156" t="s">
        <v>1315</v>
      </c>
      <c r="H873" s="157">
        <v>63.12</v>
      </c>
      <c r="I873" s="158"/>
      <c r="L873" s="154"/>
      <c r="M873" s="159"/>
      <c r="T873" s="160"/>
      <c r="AT873" s="155" t="s">
        <v>144</v>
      </c>
      <c r="AU873" s="155" t="s">
        <v>86</v>
      </c>
      <c r="AV873" s="12" t="s">
        <v>86</v>
      </c>
      <c r="AW873" s="12" t="s">
        <v>30</v>
      </c>
      <c r="AX873" s="12" t="s">
        <v>81</v>
      </c>
      <c r="AY873" s="155" t="s">
        <v>132</v>
      </c>
    </row>
    <row r="874" spans="2:65" s="1" customFormat="1" ht="16.5" customHeight="1">
      <c r="B874" s="136"/>
      <c r="C874" s="137" t="s">
        <v>1326</v>
      </c>
      <c r="D874" s="137" t="s">
        <v>135</v>
      </c>
      <c r="E874" s="138" t="s">
        <v>1327</v>
      </c>
      <c r="F874" s="139" t="s">
        <v>1328</v>
      </c>
      <c r="G874" s="140" t="s">
        <v>172</v>
      </c>
      <c r="H874" s="141">
        <v>1</v>
      </c>
      <c r="I874" s="142"/>
      <c r="J874" s="143">
        <f>ROUND(I874*H874,2)</f>
        <v>0</v>
      </c>
      <c r="K874" s="139" t="s">
        <v>1</v>
      </c>
      <c r="L874" s="32"/>
      <c r="M874" s="144" t="s">
        <v>1</v>
      </c>
      <c r="N874" s="145" t="s">
        <v>38</v>
      </c>
      <c r="P874" s="146">
        <f>O874*H874</f>
        <v>0</v>
      </c>
      <c r="Q874" s="146">
        <v>0</v>
      </c>
      <c r="R874" s="146">
        <f>Q874*H874</f>
        <v>0</v>
      </c>
      <c r="S874" s="146">
        <v>0</v>
      </c>
      <c r="T874" s="147">
        <f>S874*H874</f>
        <v>0</v>
      </c>
      <c r="AR874" s="148" t="s">
        <v>405</v>
      </c>
      <c r="AT874" s="148" t="s">
        <v>135</v>
      </c>
      <c r="AU874" s="148" t="s">
        <v>86</v>
      </c>
      <c r="AY874" s="17" t="s">
        <v>132</v>
      </c>
      <c r="BE874" s="149">
        <f>IF(N874="základní",J874,0)</f>
        <v>0</v>
      </c>
      <c r="BF874" s="149">
        <f>IF(N874="snížená",J874,0)</f>
        <v>0</v>
      </c>
      <c r="BG874" s="149">
        <f>IF(N874="zákl. přenesená",J874,0)</f>
        <v>0</v>
      </c>
      <c r="BH874" s="149">
        <f>IF(N874="sníž. přenesená",J874,0)</f>
        <v>0</v>
      </c>
      <c r="BI874" s="149">
        <f>IF(N874="nulová",J874,0)</f>
        <v>0</v>
      </c>
      <c r="BJ874" s="17" t="s">
        <v>81</v>
      </c>
      <c r="BK874" s="149">
        <f>ROUND(I874*H874,2)</f>
        <v>0</v>
      </c>
      <c r="BL874" s="17" t="s">
        <v>405</v>
      </c>
      <c r="BM874" s="148" t="s">
        <v>1329</v>
      </c>
    </row>
    <row r="875" spans="2:65" s="1" customFormat="1">
      <c r="B875" s="32"/>
      <c r="D875" s="150" t="s">
        <v>142</v>
      </c>
      <c r="F875" s="151" t="s">
        <v>1328</v>
      </c>
      <c r="I875" s="152"/>
      <c r="L875" s="32"/>
      <c r="M875" s="153"/>
      <c r="T875" s="56"/>
      <c r="AT875" s="17" t="s">
        <v>142</v>
      </c>
      <c r="AU875" s="17" t="s">
        <v>86</v>
      </c>
    </row>
    <row r="876" spans="2:65" s="1" customFormat="1" ht="33" customHeight="1">
      <c r="B876" s="136"/>
      <c r="C876" s="137" t="s">
        <v>1330</v>
      </c>
      <c r="D876" s="137" t="s">
        <v>135</v>
      </c>
      <c r="E876" s="138" t="s">
        <v>1331</v>
      </c>
      <c r="F876" s="139" t="s">
        <v>1332</v>
      </c>
      <c r="G876" s="140" t="s">
        <v>1095</v>
      </c>
      <c r="H876" s="197"/>
      <c r="I876" s="142"/>
      <c r="J876" s="143">
        <f>ROUND(I876*H876,2)</f>
        <v>0</v>
      </c>
      <c r="K876" s="139" t="s">
        <v>139</v>
      </c>
      <c r="L876" s="32"/>
      <c r="M876" s="144" t="s">
        <v>1</v>
      </c>
      <c r="N876" s="145" t="s">
        <v>38</v>
      </c>
      <c r="P876" s="146">
        <f>O876*H876</f>
        <v>0</v>
      </c>
      <c r="Q876" s="146">
        <v>0</v>
      </c>
      <c r="R876" s="146">
        <f>Q876*H876</f>
        <v>0</v>
      </c>
      <c r="S876" s="146">
        <v>0</v>
      </c>
      <c r="T876" s="147">
        <f>S876*H876</f>
        <v>0</v>
      </c>
      <c r="AR876" s="148" t="s">
        <v>405</v>
      </c>
      <c r="AT876" s="148" t="s">
        <v>135</v>
      </c>
      <c r="AU876" s="148" t="s">
        <v>86</v>
      </c>
      <c r="AY876" s="17" t="s">
        <v>132</v>
      </c>
      <c r="BE876" s="149">
        <f>IF(N876="základní",J876,0)</f>
        <v>0</v>
      </c>
      <c r="BF876" s="149">
        <f>IF(N876="snížená",J876,0)</f>
        <v>0</v>
      </c>
      <c r="BG876" s="149">
        <f>IF(N876="zákl. přenesená",J876,0)</f>
        <v>0</v>
      </c>
      <c r="BH876" s="149">
        <f>IF(N876="sníž. přenesená",J876,0)</f>
        <v>0</v>
      </c>
      <c r="BI876" s="149">
        <f>IF(N876="nulová",J876,0)</f>
        <v>0</v>
      </c>
      <c r="BJ876" s="17" t="s">
        <v>81</v>
      </c>
      <c r="BK876" s="149">
        <f>ROUND(I876*H876,2)</f>
        <v>0</v>
      </c>
      <c r="BL876" s="17" t="s">
        <v>405</v>
      </c>
      <c r="BM876" s="148" t="s">
        <v>1333</v>
      </c>
    </row>
    <row r="877" spans="2:65" s="1" customFormat="1" ht="48">
      <c r="B877" s="32"/>
      <c r="D877" s="150" t="s">
        <v>142</v>
      </c>
      <c r="F877" s="151" t="s">
        <v>1334</v>
      </c>
      <c r="I877" s="152"/>
      <c r="L877" s="32"/>
      <c r="M877" s="153"/>
      <c r="T877" s="56"/>
      <c r="AT877" s="17" t="s">
        <v>142</v>
      </c>
      <c r="AU877" s="17" t="s">
        <v>86</v>
      </c>
    </row>
    <row r="878" spans="2:65" s="11" customFormat="1" ht="22.95" customHeight="1">
      <c r="B878" s="124"/>
      <c r="D878" s="125" t="s">
        <v>72</v>
      </c>
      <c r="E878" s="134" t="s">
        <v>1335</v>
      </c>
      <c r="F878" s="134" t="s">
        <v>1336</v>
      </c>
      <c r="I878" s="127"/>
      <c r="J878" s="135">
        <f>BK878</f>
        <v>0</v>
      </c>
      <c r="L878" s="124"/>
      <c r="M878" s="129"/>
      <c r="P878" s="130">
        <f>SUM(P879:P888)</f>
        <v>0</v>
      </c>
      <c r="R878" s="130">
        <f>SUM(R879:R888)</f>
        <v>0.116995</v>
      </c>
      <c r="T878" s="131">
        <f>SUM(T879:T888)</f>
        <v>0</v>
      </c>
      <c r="AR878" s="125" t="s">
        <v>86</v>
      </c>
      <c r="AT878" s="132" t="s">
        <v>72</v>
      </c>
      <c r="AU878" s="132" t="s">
        <v>81</v>
      </c>
      <c r="AY878" s="125" t="s">
        <v>132</v>
      </c>
      <c r="BK878" s="133">
        <f>SUM(BK879:BK888)</f>
        <v>0</v>
      </c>
    </row>
    <row r="879" spans="2:65" s="1" customFormat="1" ht="33" customHeight="1">
      <c r="B879" s="136"/>
      <c r="C879" s="137" t="s">
        <v>1337</v>
      </c>
      <c r="D879" s="137" t="s">
        <v>135</v>
      </c>
      <c r="E879" s="138" t="s">
        <v>1338</v>
      </c>
      <c r="F879" s="139" t="s">
        <v>1339</v>
      </c>
      <c r="G879" s="140" t="s">
        <v>390</v>
      </c>
      <c r="H879" s="141">
        <v>10</v>
      </c>
      <c r="I879" s="142"/>
      <c r="J879" s="143">
        <f>ROUND(I879*H879,2)</f>
        <v>0</v>
      </c>
      <c r="K879" s="139" t="s">
        <v>139</v>
      </c>
      <c r="L879" s="32"/>
      <c r="M879" s="144" t="s">
        <v>1</v>
      </c>
      <c r="N879" s="145" t="s">
        <v>38</v>
      </c>
      <c r="P879" s="146">
        <f>O879*H879</f>
        <v>0</v>
      </c>
      <c r="Q879" s="146">
        <v>2.8E-3</v>
      </c>
      <c r="R879" s="146">
        <f>Q879*H879</f>
        <v>2.8000000000000001E-2</v>
      </c>
      <c r="S879" s="146">
        <v>0</v>
      </c>
      <c r="T879" s="147">
        <f>S879*H879</f>
        <v>0</v>
      </c>
      <c r="AR879" s="148" t="s">
        <v>405</v>
      </c>
      <c r="AT879" s="148" t="s">
        <v>135</v>
      </c>
      <c r="AU879" s="148" t="s">
        <v>86</v>
      </c>
      <c r="AY879" s="17" t="s">
        <v>132</v>
      </c>
      <c r="BE879" s="149">
        <f>IF(N879="základní",J879,0)</f>
        <v>0</v>
      </c>
      <c r="BF879" s="149">
        <f>IF(N879="snížená",J879,0)</f>
        <v>0</v>
      </c>
      <c r="BG879" s="149">
        <f>IF(N879="zákl. přenesená",J879,0)</f>
        <v>0</v>
      </c>
      <c r="BH879" s="149">
        <f>IF(N879="sníž. přenesená",J879,0)</f>
        <v>0</v>
      </c>
      <c r="BI879" s="149">
        <f>IF(N879="nulová",J879,0)</f>
        <v>0</v>
      </c>
      <c r="BJ879" s="17" t="s">
        <v>81</v>
      </c>
      <c r="BK879" s="149">
        <f>ROUND(I879*H879,2)</f>
        <v>0</v>
      </c>
      <c r="BL879" s="17" t="s">
        <v>405</v>
      </c>
      <c r="BM879" s="148" t="s">
        <v>1340</v>
      </c>
    </row>
    <row r="880" spans="2:65" s="1" customFormat="1" ht="19.2">
      <c r="B880" s="32"/>
      <c r="D880" s="150" t="s">
        <v>142</v>
      </c>
      <c r="F880" s="151" t="s">
        <v>1341</v>
      </c>
      <c r="I880" s="152"/>
      <c r="L880" s="32"/>
      <c r="M880" s="153"/>
      <c r="T880" s="56"/>
      <c r="AT880" s="17" t="s">
        <v>142</v>
      </c>
      <c r="AU880" s="17" t="s">
        <v>86</v>
      </c>
    </row>
    <row r="881" spans="2:65" s="12" customFormat="1">
      <c r="B881" s="154"/>
      <c r="D881" s="150" t="s">
        <v>144</v>
      </c>
      <c r="E881" s="155" t="s">
        <v>1</v>
      </c>
      <c r="F881" s="156" t="s">
        <v>1342</v>
      </c>
      <c r="H881" s="157">
        <v>10</v>
      </c>
      <c r="I881" s="158"/>
      <c r="L881" s="154"/>
      <c r="M881" s="159"/>
      <c r="T881" s="160"/>
      <c r="AT881" s="155" t="s">
        <v>144</v>
      </c>
      <c r="AU881" s="155" t="s">
        <v>86</v>
      </c>
      <c r="AV881" s="12" t="s">
        <v>86</v>
      </c>
      <c r="AW881" s="12" t="s">
        <v>30</v>
      </c>
      <c r="AX881" s="12" t="s">
        <v>81</v>
      </c>
      <c r="AY881" s="155" t="s">
        <v>132</v>
      </c>
    </row>
    <row r="882" spans="2:65" s="1" customFormat="1" ht="24.15" customHeight="1">
      <c r="B882" s="136"/>
      <c r="C882" s="137" t="s">
        <v>1343</v>
      </c>
      <c r="D882" s="137" t="s">
        <v>135</v>
      </c>
      <c r="E882" s="138" t="s">
        <v>1344</v>
      </c>
      <c r="F882" s="139" t="s">
        <v>1345</v>
      </c>
      <c r="G882" s="140" t="s">
        <v>390</v>
      </c>
      <c r="H882" s="141">
        <v>59.33</v>
      </c>
      <c r="I882" s="142"/>
      <c r="J882" s="143">
        <f>ROUND(I882*H882,2)</f>
        <v>0</v>
      </c>
      <c r="K882" s="139" t="s">
        <v>139</v>
      </c>
      <c r="L882" s="32"/>
      <c r="M882" s="144" t="s">
        <v>1</v>
      </c>
      <c r="N882" s="145" t="s">
        <v>38</v>
      </c>
      <c r="P882" s="146">
        <f>O882*H882</f>
        <v>0</v>
      </c>
      <c r="Q882" s="146">
        <v>1.5E-3</v>
      </c>
      <c r="R882" s="146">
        <f>Q882*H882</f>
        <v>8.8995000000000005E-2</v>
      </c>
      <c r="S882" s="146">
        <v>0</v>
      </c>
      <c r="T882" s="147">
        <f>S882*H882</f>
        <v>0</v>
      </c>
      <c r="AR882" s="148" t="s">
        <v>405</v>
      </c>
      <c r="AT882" s="148" t="s">
        <v>135</v>
      </c>
      <c r="AU882" s="148" t="s">
        <v>86</v>
      </c>
      <c r="AY882" s="17" t="s">
        <v>132</v>
      </c>
      <c r="BE882" s="149">
        <f>IF(N882="základní",J882,0)</f>
        <v>0</v>
      </c>
      <c r="BF882" s="149">
        <f>IF(N882="snížená",J882,0)</f>
        <v>0</v>
      </c>
      <c r="BG882" s="149">
        <f>IF(N882="zákl. přenesená",J882,0)</f>
        <v>0</v>
      </c>
      <c r="BH882" s="149">
        <f>IF(N882="sníž. přenesená",J882,0)</f>
        <v>0</v>
      </c>
      <c r="BI882" s="149">
        <f>IF(N882="nulová",J882,0)</f>
        <v>0</v>
      </c>
      <c r="BJ882" s="17" t="s">
        <v>81</v>
      </c>
      <c r="BK882" s="149">
        <f>ROUND(I882*H882,2)</f>
        <v>0</v>
      </c>
      <c r="BL882" s="17" t="s">
        <v>405</v>
      </c>
      <c r="BM882" s="148" t="s">
        <v>1346</v>
      </c>
    </row>
    <row r="883" spans="2:65" s="1" customFormat="1" ht="19.2">
      <c r="B883" s="32"/>
      <c r="D883" s="150" t="s">
        <v>142</v>
      </c>
      <c r="F883" s="151" t="s">
        <v>1347</v>
      </c>
      <c r="I883" s="152"/>
      <c r="L883" s="32"/>
      <c r="M883" s="153"/>
      <c r="T883" s="56"/>
      <c r="AT883" s="17" t="s">
        <v>142</v>
      </c>
      <c r="AU883" s="17" t="s">
        <v>86</v>
      </c>
    </row>
    <row r="884" spans="2:65" s="12" customFormat="1">
      <c r="B884" s="154"/>
      <c r="D884" s="150" t="s">
        <v>144</v>
      </c>
      <c r="E884" s="155" t="s">
        <v>1</v>
      </c>
      <c r="F884" s="156" t="s">
        <v>1348</v>
      </c>
      <c r="H884" s="157">
        <v>22.83</v>
      </c>
      <c r="I884" s="158"/>
      <c r="L884" s="154"/>
      <c r="M884" s="159"/>
      <c r="T884" s="160"/>
      <c r="AT884" s="155" t="s">
        <v>144</v>
      </c>
      <c r="AU884" s="155" t="s">
        <v>86</v>
      </c>
      <c r="AV884" s="12" t="s">
        <v>86</v>
      </c>
      <c r="AW884" s="12" t="s">
        <v>30</v>
      </c>
      <c r="AX884" s="12" t="s">
        <v>73</v>
      </c>
      <c r="AY884" s="155" t="s">
        <v>132</v>
      </c>
    </row>
    <row r="885" spans="2:65" s="12" customFormat="1">
      <c r="B885" s="154"/>
      <c r="D885" s="150" t="s">
        <v>144</v>
      </c>
      <c r="E885" s="155" t="s">
        <v>1</v>
      </c>
      <c r="F885" s="156" t="s">
        <v>1349</v>
      </c>
      <c r="H885" s="157">
        <v>36.5</v>
      </c>
      <c r="I885" s="158"/>
      <c r="L885" s="154"/>
      <c r="M885" s="159"/>
      <c r="T885" s="160"/>
      <c r="AT885" s="155" t="s">
        <v>144</v>
      </c>
      <c r="AU885" s="155" t="s">
        <v>86</v>
      </c>
      <c r="AV885" s="12" t="s">
        <v>86</v>
      </c>
      <c r="AW885" s="12" t="s">
        <v>30</v>
      </c>
      <c r="AX885" s="12" t="s">
        <v>73</v>
      </c>
      <c r="AY885" s="155" t="s">
        <v>132</v>
      </c>
    </row>
    <row r="886" spans="2:65" s="13" customFormat="1">
      <c r="B886" s="161"/>
      <c r="D886" s="150" t="s">
        <v>144</v>
      </c>
      <c r="E886" s="162" t="s">
        <v>1</v>
      </c>
      <c r="F886" s="163" t="s">
        <v>151</v>
      </c>
      <c r="H886" s="164">
        <v>59.33</v>
      </c>
      <c r="I886" s="165"/>
      <c r="L886" s="161"/>
      <c r="M886" s="166"/>
      <c r="T886" s="167"/>
      <c r="AT886" s="162" t="s">
        <v>144</v>
      </c>
      <c r="AU886" s="162" t="s">
        <v>86</v>
      </c>
      <c r="AV886" s="13" t="s">
        <v>140</v>
      </c>
      <c r="AW886" s="13" t="s">
        <v>30</v>
      </c>
      <c r="AX886" s="13" t="s">
        <v>81</v>
      </c>
      <c r="AY886" s="162" t="s">
        <v>132</v>
      </c>
    </row>
    <row r="887" spans="2:65" s="1" customFormat="1" ht="33" customHeight="1">
      <c r="B887" s="136"/>
      <c r="C887" s="137" t="s">
        <v>1350</v>
      </c>
      <c r="D887" s="137" t="s">
        <v>135</v>
      </c>
      <c r="E887" s="138" t="s">
        <v>1351</v>
      </c>
      <c r="F887" s="139" t="s">
        <v>1352</v>
      </c>
      <c r="G887" s="140" t="s">
        <v>1095</v>
      </c>
      <c r="H887" s="197"/>
      <c r="I887" s="142"/>
      <c r="J887" s="143">
        <f>ROUND(I887*H887,2)</f>
        <v>0</v>
      </c>
      <c r="K887" s="139" t="s">
        <v>139</v>
      </c>
      <c r="L887" s="32"/>
      <c r="M887" s="144" t="s">
        <v>1</v>
      </c>
      <c r="N887" s="145" t="s">
        <v>38</v>
      </c>
      <c r="P887" s="146">
        <f>O887*H887</f>
        <v>0</v>
      </c>
      <c r="Q887" s="146">
        <v>0</v>
      </c>
      <c r="R887" s="146">
        <f>Q887*H887</f>
        <v>0</v>
      </c>
      <c r="S887" s="146">
        <v>0</v>
      </c>
      <c r="T887" s="147">
        <f>S887*H887</f>
        <v>0</v>
      </c>
      <c r="AR887" s="148" t="s">
        <v>405</v>
      </c>
      <c r="AT887" s="148" t="s">
        <v>135</v>
      </c>
      <c r="AU887" s="148" t="s">
        <v>86</v>
      </c>
      <c r="AY887" s="17" t="s">
        <v>132</v>
      </c>
      <c r="BE887" s="149">
        <f>IF(N887="základní",J887,0)</f>
        <v>0</v>
      </c>
      <c r="BF887" s="149">
        <f>IF(N887="snížená",J887,0)</f>
        <v>0</v>
      </c>
      <c r="BG887" s="149">
        <f>IF(N887="zákl. přenesená",J887,0)</f>
        <v>0</v>
      </c>
      <c r="BH887" s="149">
        <f>IF(N887="sníž. přenesená",J887,0)</f>
        <v>0</v>
      </c>
      <c r="BI887" s="149">
        <f>IF(N887="nulová",J887,0)</f>
        <v>0</v>
      </c>
      <c r="BJ887" s="17" t="s">
        <v>81</v>
      </c>
      <c r="BK887" s="149">
        <f>ROUND(I887*H887,2)</f>
        <v>0</v>
      </c>
      <c r="BL887" s="17" t="s">
        <v>405</v>
      </c>
      <c r="BM887" s="148" t="s">
        <v>1353</v>
      </c>
    </row>
    <row r="888" spans="2:65" s="1" customFormat="1" ht="28.8">
      <c r="B888" s="32"/>
      <c r="D888" s="150" t="s">
        <v>142</v>
      </c>
      <c r="F888" s="151" t="s">
        <v>1354</v>
      </c>
      <c r="I888" s="152"/>
      <c r="L888" s="32"/>
      <c r="M888" s="153"/>
      <c r="T888" s="56"/>
      <c r="AT888" s="17" t="s">
        <v>142</v>
      </c>
      <c r="AU888" s="17" t="s">
        <v>86</v>
      </c>
    </row>
    <row r="889" spans="2:65" s="11" customFormat="1" ht="22.95" customHeight="1">
      <c r="B889" s="124"/>
      <c r="D889" s="125" t="s">
        <v>72</v>
      </c>
      <c r="E889" s="134" t="s">
        <v>1355</v>
      </c>
      <c r="F889" s="134" t="s">
        <v>1356</v>
      </c>
      <c r="I889" s="127"/>
      <c r="J889" s="135">
        <f>BK889</f>
        <v>0</v>
      </c>
      <c r="L889" s="124"/>
      <c r="M889" s="129"/>
      <c r="P889" s="130">
        <f>SUM(P890:P929)</f>
        <v>0</v>
      </c>
      <c r="R889" s="130">
        <f>SUM(R890:R929)</f>
        <v>0.24918799999999999</v>
      </c>
      <c r="T889" s="131">
        <f>SUM(T890:T929)</f>
        <v>0</v>
      </c>
      <c r="AR889" s="125" t="s">
        <v>86</v>
      </c>
      <c r="AT889" s="132" t="s">
        <v>72</v>
      </c>
      <c r="AU889" s="132" t="s">
        <v>81</v>
      </c>
      <c r="AY889" s="125" t="s">
        <v>132</v>
      </c>
      <c r="BK889" s="133">
        <f>SUM(BK890:BK929)</f>
        <v>0</v>
      </c>
    </row>
    <row r="890" spans="2:65" s="1" customFormat="1" ht="24.15" customHeight="1">
      <c r="B890" s="136"/>
      <c r="C890" s="137" t="s">
        <v>1357</v>
      </c>
      <c r="D890" s="137" t="s">
        <v>135</v>
      </c>
      <c r="E890" s="138" t="s">
        <v>1358</v>
      </c>
      <c r="F890" s="139" t="s">
        <v>1359</v>
      </c>
      <c r="G890" s="140" t="s">
        <v>390</v>
      </c>
      <c r="H890" s="141">
        <v>59.33</v>
      </c>
      <c r="I890" s="142"/>
      <c r="J890" s="143">
        <f>ROUND(I890*H890,2)</f>
        <v>0</v>
      </c>
      <c r="K890" s="139" t="s">
        <v>139</v>
      </c>
      <c r="L890" s="32"/>
      <c r="M890" s="144" t="s">
        <v>1</v>
      </c>
      <c r="N890" s="145" t="s">
        <v>38</v>
      </c>
      <c r="P890" s="146">
        <f>O890*H890</f>
        <v>0</v>
      </c>
      <c r="Q890" s="146">
        <v>0</v>
      </c>
      <c r="R890" s="146">
        <f>Q890*H890</f>
        <v>0</v>
      </c>
      <c r="S890" s="146">
        <v>0</v>
      </c>
      <c r="T890" s="147">
        <f>S890*H890</f>
        <v>0</v>
      </c>
      <c r="AR890" s="148" t="s">
        <v>405</v>
      </c>
      <c r="AT890" s="148" t="s">
        <v>135</v>
      </c>
      <c r="AU890" s="148" t="s">
        <v>86</v>
      </c>
      <c r="AY890" s="17" t="s">
        <v>132</v>
      </c>
      <c r="BE890" s="149">
        <f>IF(N890="základní",J890,0)</f>
        <v>0</v>
      </c>
      <c r="BF890" s="149">
        <f>IF(N890="snížená",J890,0)</f>
        <v>0</v>
      </c>
      <c r="BG890" s="149">
        <f>IF(N890="zákl. přenesená",J890,0)</f>
        <v>0</v>
      </c>
      <c r="BH890" s="149">
        <f>IF(N890="sníž. přenesená",J890,0)</f>
        <v>0</v>
      </c>
      <c r="BI890" s="149">
        <f>IF(N890="nulová",J890,0)</f>
        <v>0</v>
      </c>
      <c r="BJ890" s="17" t="s">
        <v>81</v>
      </c>
      <c r="BK890" s="149">
        <f>ROUND(I890*H890,2)</f>
        <v>0</v>
      </c>
      <c r="BL890" s="17" t="s">
        <v>405</v>
      </c>
      <c r="BM890" s="148" t="s">
        <v>1360</v>
      </c>
    </row>
    <row r="891" spans="2:65" s="1" customFormat="1" ht="19.2">
      <c r="B891" s="32"/>
      <c r="D891" s="150" t="s">
        <v>142</v>
      </c>
      <c r="F891" s="151" t="s">
        <v>1361</v>
      </c>
      <c r="I891" s="152"/>
      <c r="L891" s="32"/>
      <c r="M891" s="153"/>
      <c r="T891" s="56"/>
      <c r="AT891" s="17" t="s">
        <v>142</v>
      </c>
      <c r="AU891" s="17" t="s">
        <v>86</v>
      </c>
    </row>
    <row r="892" spans="2:65" s="12" customFormat="1">
      <c r="B892" s="154"/>
      <c r="D892" s="150" t="s">
        <v>144</v>
      </c>
      <c r="E892" s="155" t="s">
        <v>1</v>
      </c>
      <c r="F892" s="156" t="s">
        <v>1348</v>
      </c>
      <c r="H892" s="157">
        <v>22.83</v>
      </c>
      <c r="I892" s="158"/>
      <c r="L892" s="154"/>
      <c r="M892" s="159"/>
      <c r="T892" s="160"/>
      <c r="AT892" s="155" t="s">
        <v>144</v>
      </c>
      <c r="AU892" s="155" t="s">
        <v>86</v>
      </c>
      <c r="AV892" s="12" t="s">
        <v>86</v>
      </c>
      <c r="AW892" s="12" t="s">
        <v>30</v>
      </c>
      <c r="AX892" s="12" t="s">
        <v>73</v>
      </c>
      <c r="AY892" s="155" t="s">
        <v>132</v>
      </c>
    </row>
    <row r="893" spans="2:65" s="12" customFormat="1">
      <c r="B893" s="154"/>
      <c r="D893" s="150" t="s">
        <v>144</v>
      </c>
      <c r="E893" s="155" t="s">
        <v>1</v>
      </c>
      <c r="F893" s="156" t="s">
        <v>1349</v>
      </c>
      <c r="H893" s="157">
        <v>36.5</v>
      </c>
      <c r="I893" s="158"/>
      <c r="L893" s="154"/>
      <c r="M893" s="159"/>
      <c r="T893" s="160"/>
      <c r="AT893" s="155" t="s">
        <v>144</v>
      </c>
      <c r="AU893" s="155" t="s">
        <v>86</v>
      </c>
      <c r="AV893" s="12" t="s">
        <v>86</v>
      </c>
      <c r="AW893" s="12" t="s">
        <v>30</v>
      </c>
      <c r="AX893" s="12" t="s">
        <v>73</v>
      </c>
      <c r="AY893" s="155" t="s">
        <v>132</v>
      </c>
    </row>
    <row r="894" spans="2:65" s="13" customFormat="1">
      <c r="B894" s="161"/>
      <c r="D894" s="150" t="s">
        <v>144</v>
      </c>
      <c r="E894" s="162" t="s">
        <v>1</v>
      </c>
      <c r="F894" s="163" t="s">
        <v>151</v>
      </c>
      <c r="H894" s="164">
        <v>59.33</v>
      </c>
      <c r="I894" s="165"/>
      <c r="L894" s="161"/>
      <c r="M894" s="166"/>
      <c r="T894" s="167"/>
      <c r="AT894" s="162" t="s">
        <v>144</v>
      </c>
      <c r="AU894" s="162" t="s">
        <v>86</v>
      </c>
      <c r="AV894" s="13" t="s">
        <v>140</v>
      </c>
      <c r="AW894" s="13" t="s">
        <v>30</v>
      </c>
      <c r="AX894" s="13" t="s">
        <v>81</v>
      </c>
      <c r="AY894" s="162" t="s">
        <v>132</v>
      </c>
    </row>
    <row r="895" spans="2:65" s="1" customFormat="1" ht="24.15" customHeight="1">
      <c r="B895" s="136"/>
      <c r="C895" s="187" t="s">
        <v>1362</v>
      </c>
      <c r="D895" s="187" t="s">
        <v>850</v>
      </c>
      <c r="E895" s="188" t="s">
        <v>1363</v>
      </c>
      <c r="F895" s="189" t="s">
        <v>1364</v>
      </c>
      <c r="G895" s="190" t="s">
        <v>390</v>
      </c>
      <c r="H895" s="191">
        <v>62.296999999999997</v>
      </c>
      <c r="I895" s="192"/>
      <c r="J895" s="193">
        <f>ROUND(I895*H895,2)</f>
        <v>0</v>
      </c>
      <c r="K895" s="189" t="s">
        <v>139</v>
      </c>
      <c r="L895" s="194"/>
      <c r="M895" s="195" t="s">
        <v>1</v>
      </c>
      <c r="N895" s="196" t="s">
        <v>38</v>
      </c>
      <c r="P895" s="146">
        <f>O895*H895</f>
        <v>0</v>
      </c>
      <c r="Q895" s="146">
        <v>4.0000000000000001E-3</v>
      </c>
      <c r="R895" s="146">
        <f>Q895*H895</f>
        <v>0.24918799999999999</v>
      </c>
      <c r="S895" s="146">
        <v>0</v>
      </c>
      <c r="T895" s="147">
        <f>S895*H895</f>
        <v>0</v>
      </c>
      <c r="AR895" s="148" t="s">
        <v>504</v>
      </c>
      <c r="AT895" s="148" t="s">
        <v>850</v>
      </c>
      <c r="AU895" s="148" t="s">
        <v>86</v>
      </c>
      <c r="AY895" s="17" t="s">
        <v>132</v>
      </c>
      <c r="BE895" s="149">
        <f>IF(N895="základní",J895,0)</f>
        <v>0</v>
      </c>
      <c r="BF895" s="149">
        <f>IF(N895="snížená",J895,0)</f>
        <v>0</v>
      </c>
      <c r="BG895" s="149">
        <f>IF(N895="zákl. přenesená",J895,0)</f>
        <v>0</v>
      </c>
      <c r="BH895" s="149">
        <f>IF(N895="sníž. přenesená",J895,0)</f>
        <v>0</v>
      </c>
      <c r="BI895" s="149">
        <f>IF(N895="nulová",J895,0)</f>
        <v>0</v>
      </c>
      <c r="BJ895" s="17" t="s">
        <v>81</v>
      </c>
      <c r="BK895" s="149">
        <f>ROUND(I895*H895,2)</f>
        <v>0</v>
      </c>
      <c r="BL895" s="17" t="s">
        <v>405</v>
      </c>
      <c r="BM895" s="148" t="s">
        <v>1365</v>
      </c>
    </row>
    <row r="896" spans="2:65" s="1" customFormat="1">
      <c r="B896" s="32"/>
      <c r="D896" s="150" t="s">
        <v>142</v>
      </c>
      <c r="F896" s="151" t="s">
        <v>1364</v>
      </c>
      <c r="I896" s="152"/>
      <c r="L896" s="32"/>
      <c r="M896" s="153"/>
      <c r="T896" s="56"/>
      <c r="AT896" s="17" t="s">
        <v>142</v>
      </c>
      <c r="AU896" s="17" t="s">
        <v>86</v>
      </c>
    </row>
    <row r="897" spans="2:65" s="12" customFormat="1">
      <c r="B897" s="154"/>
      <c r="D897" s="150" t="s">
        <v>144</v>
      </c>
      <c r="F897" s="156" t="s">
        <v>1366</v>
      </c>
      <c r="H897" s="157">
        <v>62.296999999999997</v>
      </c>
      <c r="I897" s="158"/>
      <c r="L897" s="154"/>
      <c r="M897" s="159"/>
      <c r="T897" s="160"/>
      <c r="AT897" s="155" t="s">
        <v>144</v>
      </c>
      <c r="AU897" s="155" t="s">
        <v>86</v>
      </c>
      <c r="AV897" s="12" t="s">
        <v>86</v>
      </c>
      <c r="AW897" s="12" t="s">
        <v>3</v>
      </c>
      <c r="AX897" s="12" t="s">
        <v>81</v>
      </c>
      <c r="AY897" s="155" t="s">
        <v>132</v>
      </c>
    </row>
    <row r="898" spans="2:65" s="1" customFormat="1" ht="24.15" customHeight="1">
      <c r="B898" s="136"/>
      <c r="C898" s="137" t="s">
        <v>1367</v>
      </c>
      <c r="D898" s="137" t="s">
        <v>135</v>
      </c>
      <c r="E898" s="138" t="s">
        <v>1368</v>
      </c>
      <c r="F898" s="139" t="s">
        <v>1369</v>
      </c>
      <c r="G898" s="140" t="s">
        <v>1021</v>
      </c>
      <c r="H898" s="141">
        <v>1</v>
      </c>
      <c r="I898" s="142"/>
      <c r="J898" s="143">
        <f>ROUND(I898*H898,2)</f>
        <v>0</v>
      </c>
      <c r="K898" s="139" t="s">
        <v>1</v>
      </c>
      <c r="L898" s="32"/>
      <c r="M898" s="144" t="s">
        <v>1</v>
      </c>
      <c r="N898" s="145" t="s">
        <v>38</v>
      </c>
      <c r="P898" s="146">
        <f>O898*H898</f>
        <v>0</v>
      </c>
      <c r="Q898" s="146">
        <v>0</v>
      </c>
      <c r="R898" s="146">
        <f>Q898*H898</f>
        <v>0</v>
      </c>
      <c r="S898" s="146">
        <v>0</v>
      </c>
      <c r="T898" s="147">
        <f>S898*H898</f>
        <v>0</v>
      </c>
      <c r="AR898" s="148" t="s">
        <v>405</v>
      </c>
      <c r="AT898" s="148" t="s">
        <v>135</v>
      </c>
      <c r="AU898" s="148" t="s">
        <v>86</v>
      </c>
      <c r="AY898" s="17" t="s">
        <v>132</v>
      </c>
      <c r="BE898" s="149">
        <f>IF(N898="základní",J898,0)</f>
        <v>0</v>
      </c>
      <c r="BF898" s="149">
        <f>IF(N898="snížená",J898,0)</f>
        <v>0</v>
      </c>
      <c r="BG898" s="149">
        <f>IF(N898="zákl. přenesená",J898,0)</f>
        <v>0</v>
      </c>
      <c r="BH898" s="149">
        <f>IF(N898="sníž. přenesená",J898,0)</f>
        <v>0</v>
      </c>
      <c r="BI898" s="149">
        <f>IF(N898="nulová",J898,0)</f>
        <v>0</v>
      </c>
      <c r="BJ898" s="17" t="s">
        <v>81</v>
      </c>
      <c r="BK898" s="149">
        <f>ROUND(I898*H898,2)</f>
        <v>0</v>
      </c>
      <c r="BL898" s="17" t="s">
        <v>405</v>
      </c>
      <c r="BM898" s="148" t="s">
        <v>1370</v>
      </c>
    </row>
    <row r="899" spans="2:65" s="1" customFormat="1">
      <c r="B899" s="32"/>
      <c r="D899" s="150" t="s">
        <v>142</v>
      </c>
      <c r="F899" s="151" t="s">
        <v>1369</v>
      </c>
      <c r="I899" s="152"/>
      <c r="L899" s="32"/>
      <c r="M899" s="153"/>
      <c r="T899" s="56"/>
      <c r="AT899" s="17" t="s">
        <v>142</v>
      </c>
      <c r="AU899" s="17" t="s">
        <v>86</v>
      </c>
    </row>
    <row r="900" spans="2:65" s="12" customFormat="1">
      <c r="B900" s="154"/>
      <c r="D900" s="150" t="s">
        <v>144</v>
      </c>
      <c r="E900" s="155" t="s">
        <v>1</v>
      </c>
      <c r="F900" s="156" t="s">
        <v>1371</v>
      </c>
      <c r="H900" s="157">
        <v>1</v>
      </c>
      <c r="I900" s="158"/>
      <c r="L900" s="154"/>
      <c r="M900" s="159"/>
      <c r="T900" s="160"/>
      <c r="AT900" s="155" t="s">
        <v>144</v>
      </c>
      <c r="AU900" s="155" t="s">
        <v>86</v>
      </c>
      <c r="AV900" s="12" t="s">
        <v>86</v>
      </c>
      <c r="AW900" s="12" t="s">
        <v>30</v>
      </c>
      <c r="AX900" s="12" t="s">
        <v>81</v>
      </c>
      <c r="AY900" s="155" t="s">
        <v>132</v>
      </c>
    </row>
    <row r="901" spans="2:65" s="1" customFormat="1" ht="24.15" customHeight="1">
      <c r="B901" s="136"/>
      <c r="C901" s="137" t="s">
        <v>1372</v>
      </c>
      <c r="D901" s="137" t="s">
        <v>135</v>
      </c>
      <c r="E901" s="138" t="s">
        <v>1373</v>
      </c>
      <c r="F901" s="139" t="s">
        <v>1374</v>
      </c>
      <c r="G901" s="140" t="s">
        <v>1021</v>
      </c>
      <c r="H901" s="141">
        <v>1</v>
      </c>
      <c r="I901" s="142"/>
      <c r="J901" s="143">
        <f>ROUND(I901*H901,2)</f>
        <v>0</v>
      </c>
      <c r="K901" s="139" t="s">
        <v>1</v>
      </c>
      <c r="L901" s="32"/>
      <c r="M901" s="144" t="s">
        <v>1</v>
      </c>
      <c r="N901" s="145" t="s">
        <v>38</v>
      </c>
      <c r="P901" s="146">
        <f>O901*H901</f>
        <v>0</v>
      </c>
      <c r="Q901" s="146">
        <v>0</v>
      </c>
      <c r="R901" s="146">
        <f>Q901*H901</f>
        <v>0</v>
      </c>
      <c r="S901" s="146">
        <v>0</v>
      </c>
      <c r="T901" s="147">
        <f>S901*H901</f>
        <v>0</v>
      </c>
      <c r="AR901" s="148" t="s">
        <v>405</v>
      </c>
      <c r="AT901" s="148" t="s">
        <v>135</v>
      </c>
      <c r="AU901" s="148" t="s">
        <v>86</v>
      </c>
      <c r="AY901" s="17" t="s">
        <v>132</v>
      </c>
      <c r="BE901" s="149">
        <f>IF(N901="základní",J901,0)</f>
        <v>0</v>
      </c>
      <c r="BF901" s="149">
        <f>IF(N901="snížená",J901,0)</f>
        <v>0</v>
      </c>
      <c r="BG901" s="149">
        <f>IF(N901="zákl. přenesená",J901,0)</f>
        <v>0</v>
      </c>
      <c r="BH901" s="149">
        <f>IF(N901="sníž. přenesená",J901,0)</f>
        <v>0</v>
      </c>
      <c r="BI901" s="149">
        <f>IF(N901="nulová",J901,0)</f>
        <v>0</v>
      </c>
      <c r="BJ901" s="17" t="s">
        <v>81</v>
      </c>
      <c r="BK901" s="149">
        <f>ROUND(I901*H901,2)</f>
        <v>0</v>
      </c>
      <c r="BL901" s="17" t="s">
        <v>405</v>
      </c>
      <c r="BM901" s="148" t="s">
        <v>1375</v>
      </c>
    </row>
    <row r="902" spans="2:65" s="1" customFormat="1">
      <c r="B902" s="32"/>
      <c r="D902" s="150" t="s">
        <v>142</v>
      </c>
      <c r="F902" s="151" t="s">
        <v>1374</v>
      </c>
      <c r="I902" s="152"/>
      <c r="L902" s="32"/>
      <c r="M902" s="153"/>
      <c r="T902" s="56"/>
      <c r="AT902" s="17" t="s">
        <v>142</v>
      </c>
      <c r="AU902" s="17" t="s">
        <v>86</v>
      </c>
    </row>
    <row r="903" spans="2:65" s="12" customFormat="1">
      <c r="B903" s="154"/>
      <c r="D903" s="150" t="s">
        <v>144</v>
      </c>
      <c r="E903" s="155" t="s">
        <v>1</v>
      </c>
      <c r="F903" s="156" t="s">
        <v>1376</v>
      </c>
      <c r="H903" s="157">
        <v>1</v>
      </c>
      <c r="I903" s="158"/>
      <c r="L903" s="154"/>
      <c r="M903" s="159"/>
      <c r="T903" s="160"/>
      <c r="AT903" s="155" t="s">
        <v>144</v>
      </c>
      <c r="AU903" s="155" t="s">
        <v>86</v>
      </c>
      <c r="AV903" s="12" t="s">
        <v>86</v>
      </c>
      <c r="AW903" s="12" t="s">
        <v>30</v>
      </c>
      <c r="AX903" s="12" t="s">
        <v>81</v>
      </c>
      <c r="AY903" s="155" t="s">
        <v>132</v>
      </c>
    </row>
    <row r="904" spans="2:65" s="1" customFormat="1" ht="24.15" customHeight="1">
      <c r="B904" s="136"/>
      <c r="C904" s="137" t="s">
        <v>1377</v>
      </c>
      <c r="D904" s="137" t="s">
        <v>135</v>
      </c>
      <c r="E904" s="138" t="s">
        <v>1373</v>
      </c>
      <c r="F904" s="139" t="s">
        <v>1374</v>
      </c>
      <c r="G904" s="140" t="s">
        <v>1021</v>
      </c>
      <c r="H904" s="141">
        <v>1</v>
      </c>
      <c r="I904" s="142"/>
      <c r="J904" s="143">
        <f>ROUND(I904*H904,2)</f>
        <v>0</v>
      </c>
      <c r="K904" s="139" t="s">
        <v>1</v>
      </c>
      <c r="L904" s="32"/>
      <c r="M904" s="144" t="s">
        <v>1</v>
      </c>
      <c r="N904" s="145" t="s">
        <v>38</v>
      </c>
      <c r="P904" s="146">
        <f>O904*H904</f>
        <v>0</v>
      </c>
      <c r="Q904" s="146">
        <v>0</v>
      </c>
      <c r="R904" s="146">
        <f>Q904*H904</f>
        <v>0</v>
      </c>
      <c r="S904" s="146">
        <v>0</v>
      </c>
      <c r="T904" s="147">
        <f>S904*H904</f>
        <v>0</v>
      </c>
      <c r="AR904" s="148" t="s">
        <v>405</v>
      </c>
      <c r="AT904" s="148" t="s">
        <v>135</v>
      </c>
      <c r="AU904" s="148" t="s">
        <v>86</v>
      </c>
      <c r="AY904" s="17" t="s">
        <v>132</v>
      </c>
      <c r="BE904" s="149">
        <f>IF(N904="základní",J904,0)</f>
        <v>0</v>
      </c>
      <c r="BF904" s="149">
        <f>IF(N904="snížená",J904,0)</f>
        <v>0</v>
      </c>
      <c r="BG904" s="149">
        <f>IF(N904="zákl. přenesená",J904,0)</f>
        <v>0</v>
      </c>
      <c r="BH904" s="149">
        <f>IF(N904="sníž. přenesená",J904,0)</f>
        <v>0</v>
      </c>
      <c r="BI904" s="149">
        <f>IF(N904="nulová",J904,0)</f>
        <v>0</v>
      </c>
      <c r="BJ904" s="17" t="s">
        <v>81</v>
      </c>
      <c r="BK904" s="149">
        <f>ROUND(I904*H904,2)</f>
        <v>0</v>
      </c>
      <c r="BL904" s="17" t="s">
        <v>405</v>
      </c>
      <c r="BM904" s="148" t="s">
        <v>1378</v>
      </c>
    </row>
    <row r="905" spans="2:65" s="1" customFormat="1">
      <c r="B905" s="32"/>
      <c r="D905" s="150" t="s">
        <v>142</v>
      </c>
      <c r="F905" s="151" t="s">
        <v>1374</v>
      </c>
      <c r="I905" s="152"/>
      <c r="L905" s="32"/>
      <c r="M905" s="153"/>
      <c r="T905" s="56"/>
      <c r="AT905" s="17" t="s">
        <v>142</v>
      </c>
      <c r="AU905" s="17" t="s">
        <v>86</v>
      </c>
    </row>
    <row r="906" spans="2:65" s="12" customFormat="1">
      <c r="B906" s="154"/>
      <c r="D906" s="150" t="s">
        <v>144</v>
      </c>
      <c r="E906" s="155" t="s">
        <v>1</v>
      </c>
      <c r="F906" s="156" t="s">
        <v>1376</v>
      </c>
      <c r="H906" s="157">
        <v>1</v>
      </c>
      <c r="I906" s="158"/>
      <c r="L906" s="154"/>
      <c r="M906" s="159"/>
      <c r="T906" s="160"/>
      <c r="AT906" s="155" t="s">
        <v>144</v>
      </c>
      <c r="AU906" s="155" t="s">
        <v>86</v>
      </c>
      <c r="AV906" s="12" t="s">
        <v>86</v>
      </c>
      <c r="AW906" s="12" t="s">
        <v>30</v>
      </c>
      <c r="AX906" s="12" t="s">
        <v>81</v>
      </c>
      <c r="AY906" s="155" t="s">
        <v>132</v>
      </c>
    </row>
    <row r="907" spans="2:65" s="1" customFormat="1" ht="24.15" customHeight="1">
      <c r="B907" s="136"/>
      <c r="C907" s="137" t="s">
        <v>1379</v>
      </c>
      <c r="D907" s="137" t="s">
        <v>135</v>
      </c>
      <c r="E907" s="138" t="s">
        <v>1380</v>
      </c>
      <c r="F907" s="139" t="s">
        <v>1381</v>
      </c>
      <c r="G907" s="140" t="s">
        <v>1021</v>
      </c>
      <c r="H907" s="141">
        <v>6</v>
      </c>
      <c r="I907" s="142"/>
      <c r="J907" s="143">
        <f>ROUND(I907*H907,2)</f>
        <v>0</v>
      </c>
      <c r="K907" s="139" t="s">
        <v>1</v>
      </c>
      <c r="L907" s="32"/>
      <c r="M907" s="144" t="s">
        <v>1</v>
      </c>
      <c r="N907" s="145" t="s">
        <v>38</v>
      </c>
      <c r="P907" s="146">
        <f>O907*H907</f>
        <v>0</v>
      </c>
      <c r="Q907" s="146">
        <v>0</v>
      </c>
      <c r="R907" s="146">
        <f>Q907*H907</f>
        <v>0</v>
      </c>
      <c r="S907" s="146">
        <v>0</v>
      </c>
      <c r="T907" s="147">
        <f>S907*H907</f>
        <v>0</v>
      </c>
      <c r="AR907" s="148" t="s">
        <v>405</v>
      </c>
      <c r="AT907" s="148" t="s">
        <v>135</v>
      </c>
      <c r="AU907" s="148" t="s">
        <v>86</v>
      </c>
      <c r="AY907" s="17" t="s">
        <v>132</v>
      </c>
      <c r="BE907" s="149">
        <f>IF(N907="základní",J907,0)</f>
        <v>0</v>
      </c>
      <c r="BF907" s="149">
        <f>IF(N907="snížená",J907,0)</f>
        <v>0</v>
      </c>
      <c r="BG907" s="149">
        <f>IF(N907="zákl. přenesená",J907,0)</f>
        <v>0</v>
      </c>
      <c r="BH907" s="149">
        <f>IF(N907="sníž. přenesená",J907,0)</f>
        <v>0</v>
      </c>
      <c r="BI907" s="149">
        <f>IF(N907="nulová",J907,0)</f>
        <v>0</v>
      </c>
      <c r="BJ907" s="17" t="s">
        <v>81</v>
      </c>
      <c r="BK907" s="149">
        <f>ROUND(I907*H907,2)</f>
        <v>0</v>
      </c>
      <c r="BL907" s="17" t="s">
        <v>405</v>
      </c>
      <c r="BM907" s="148" t="s">
        <v>1382</v>
      </c>
    </row>
    <row r="908" spans="2:65" s="1" customFormat="1">
      <c r="B908" s="32"/>
      <c r="D908" s="150" t="s">
        <v>142</v>
      </c>
      <c r="F908" s="151" t="s">
        <v>1381</v>
      </c>
      <c r="I908" s="152"/>
      <c r="L908" s="32"/>
      <c r="M908" s="153"/>
      <c r="T908" s="56"/>
      <c r="AT908" s="17" t="s">
        <v>142</v>
      </c>
      <c r="AU908" s="17" t="s">
        <v>86</v>
      </c>
    </row>
    <row r="909" spans="2:65" s="12" customFormat="1">
      <c r="B909" s="154"/>
      <c r="D909" s="150" t="s">
        <v>144</v>
      </c>
      <c r="E909" s="155" t="s">
        <v>1</v>
      </c>
      <c r="F909" s="156" t="s">
        <v>1383</v>
      </c>
      <c r="H909" s="157">
        <v>6</v>
      </c>
      <c r="I909" s="158"/>
      <c r="L909" s="154"/>
      <c r="M909" s="159"/>
      <c r="T909" s="160"/>
      <c r="AT909" s="155" t="s">
        <v>144</v>
      </c>
      <c r="AU909" s="155" t="s">
        <v>86</v>
      </c>
      <c r="AV909" s="12" t="s">
        <v>86</v>
      </c>
      <c r="AW909" s="12" t="s">
        <v>30</v>
      </c>
      <c r="AX909" s="12" t="s">
        <v>81</v>
      </c>
      <c r="AY909" s="155" t="s">
        <v>132</v>
      </c>
    </row>
    <row r="910" spans="2:65" s="1" customFormat="1" ht="24.15" customHeight="1">
      <c r="B910" s="136"/>
      <c r="C910" s="137" t="s">
        <v>1384</v>
      </c>
      <c r="D910" s="137" t="s">
        <v>135</v>
      </c>
      <c r="E910" s="138" t="s">
        <v>1385</v>
      </c>
      <c r="F910" s="139" t="s">
        <v>1386</v>
      </c>
      <c r="G910" s="140" t="s">
        <v>1021</v>
      </c>
      <c r="H910" s="141">
        <v>2</v>
      </c>
      <c r="I910" s="142"/>
      <c r="J910" s="143">
        <f>ROUND(I910*H910,2)</f>
        <v>0</v>
      </c>
      <c r="K910" s="139" t="s">
        <v>1</v>
      </c>
      <c r="L910" s="32"/>
      <c r="M910" s="144" t="s">
        <v>1</v>
      </c>
      <c r="N910" s="145" t="s">
        <v>38</v>
      </c>
      <c r="P910" s="146">
        <f>O910*H910</f>
        <v>0</v>
      </c>
      <c r="Q910" s="146">
        <v>0</v>
      </c>
      <c r="R910" s="146">
        <f>Q910*H910</f>
        <v>0</v>
      </c>
      <c r="S910" s="146">
        <v>0</v>
      </c>
      <c r="T910" s="147">
        <f>S910*H910</f>
        <v>0</v>
      </c>
      <c r="AR910" s="148" t="s">
        <v>405</v>
      </c>
      <c r="AT910" s="148" t="s">
        <v>135</v>
      </c>
      <c r="AU910" s="148" t="s">
        <v>86</v>
      </c>
      <c r="AY910" s="17" t="s">
        <v>132</v>
      </c>
      <c r="BE910" s="149">
        <f>IF(N910="základní",J910,0)</f>
        <v>0</v>
      </c>
      <c r="BF910" s="149">
        <f>IF(N910="snížená",J910,0)</f>
        <v>0</v>
      </c>
      <c r="BG910" s="149">
        <f>IF(N910="zákl. přenesená",J910,0)</f>
        <v>0</v>
      </c>
      <c r="BH910" s="149">
        <f>IF(N910="sníž. přenesená",J910,0)</f>
        <v>0</v>
      </c>
      <c r="BI910" s="149">
        <f>IF(N910="nulová",J910,0)</f>
        <v>0</v>
      </c>
      <c r="BJ910" s="17" t="s">
        <v>81</v>
      </c>
      <c r="BK910" s="149">
        <f>ROUND(I910*H910,2)</f>
        <v>0</v>
      </c>
      <c r="BL910" s="17" t="s">
        <v>405</v>
      </c>
      <c r="BM910" s="148" t="s">
        <v>1387</v>
      </c>
    </row>
    <row r="911" spans="2:65" s="1" customFormat="1" ht="19.2">
      <c r="B911" s="32"/>
      <c r="D911" s="150" t="s">
        <v>142</v>
      </c>
      <c r="F911" s="151" t="s">
        <v>1386</v>
      </c>
      <c r="I911" s="152"/>
      <c r="L911" s="32"/>
      <c r="M911" s="153"/>
      <c r="T911" s="56"/>
      <c r="AT911" s="17" t="s">
        <v>142</v>
      </c>
      <c r="AU911" s="17" t="s">
        <v>86</v>
      </c>
    </row>
    <row r="912" spans="2:65" s="12" customFormat="1">
      <c r="B912" s="154"/>
      <c r="D912" s="150" t="s">
        <v>144</v>
      </c>
      <c r="E912" s="155" t="s">
        <v>1</v>
      </c>
      <c r="F912" s="156" t="s">
        <v>1388</v>
      </c>
      <c r="H912" s="157">
        <v>1</v>
      </c>
      <c r="I912" s="158"/>
      <c r="L912" s="154"/>
      <c r="M912" s="159"/>
      <c r="T912" s="160"/>
      <c r="AT912" s="155" t="s">
        <v>144</v>
      </c>
      <c r="AU912" s="155" t="s">
        <v>86</v>
      </c>
      <c r="AV912" s="12" t="s">
        <v>86</v>
      </c>
      <c r="AW912" s="12" t="s">
        <v>30</v>
      </c>
      <c r="AX912" s="12" t="s">
        <v>73</v>
      </c>
      <c r="AY912" s="155" t="s">
        <v>132</v>
      </c>
    </row>
    <row r="913" spans="2:65" s="12" customFormat="1">
      <c r="B913" s="154"/>
      <c r="D913" s="150" t="s">
        <v>144</v>
      </c>
      <c r="E913" s="155" t="s">
        <v>1</v>
      </c>
      <c r="F913" s="156" t="s">
        <v>1389</v>
      </c>
      <c r="H913" s="157">
        <v>1</v>
      </c>
      <c r="I913" s="158"/>
      <c r="L913" s="154"/>
      <c r="M913" s="159"/>
      <c r="T913" s="160"/>
      <c r="AT913" s="155" t="s">
        <v>144</v>
      </c>
      <c r="AU913" s="155" t="s">
        <v>86</v>
      </c>
      <c r="AV913" s="12" t="s">
        <v>86</v>
      </c>
      <c r="AW913" s="12" t="s">
        <v>30</v>
      </c>
      <c r="AX913" s="12" t="s">
        <v>73</v>
      </c>
      <c r="AY913" s="155" t="s">
        <v>132</v>
      </c>
    </row>
    <row r="914" spans="2:65" s="13" customFormat="1">
      <c r="B914" s="161"/>
      <c r="D914" s="150" t="s">
        <v>144</v>
      </c>
      <c r="E914" s="162" t="s">
        <v>1</v>
      </c>
      <c r="F914" s="163" t="s">
        <v>151</v>
      </c>
      <c r="H914" s="164">
        <v>2</v>
      </c>
      <c r="I914" s="165"/>
      <c r="L914" s="161"/>
      <c r="M914" s="166"/>
      <c r="T914" s="167"/>
      <c r="AT914" s="162" t="s">
        <v>144</v>
      </c>
      <c r="AU914" s="162" t="s">
        <v>86</v>
      </c>
      <c r="AV914" s="13" t="s">
        <v>140</v>
      </c>
      <c r="AW914" s="13" t="s">
        <v>30</v>
      </c>
      <c r="AX914" s="13" t="s">
        <v>81</v>
      </c>
      <c r="AY914" s="162" t="s">
        <v>132</v>
      </c>
    </row>
    <row r="915" spans="2:65" s="1" customFormat="1" ht="24.15" customHeight="1">
      <c r="B915" s="136"/>
      <c r="C915" s="137" t="s">
        <v>1390</v>
      </c>
      <c r="D915" s="137" t="s">
        <v>135</v>
      </c>
      <c r="E915" s="138" t="s">
        <v>1391</v>
      </c>
      <c r="F915" s="139" t="s">
        <v>1392</v>
      </c>
      <c r="G915" s="140" t="s">
        <v>1021</v>
      </c>
      <c r="H915" s="141">
        <v>5</v>
      </c>
      <c r="I915" s="142"/>
      <c r="J915" s="143">
        <f>ROUND(I915*H915,2)</f>
        <v>0</v>
      </c>
      <c r="K915" s="139" t="s">
        <v>1</v>
      </c>
      <c r="L915" s="32"/>
      <c r="M915" s="144" t="s">
        <v>1</v>
      </c>
      <c r="N915" s="145" t="s">
        <v>38</v>
      </c>
      <c r="P915" s="146">
        <f>O915*H915</f>
        <v>0</v>
      </c>
      <c r="Q915" s="146">
        <v>0</v>
      </c>
      <c r="R915" s="146">
        <f>Q915*H915</f>
        <v>0</v>
      </c>
      <c r="S915" s="146">
        <v>0</v>
      </c>
      <c r="T915" s="147">
        <f>S915*H915</f>
        <v>0</v>
      </c>
      <c r="AR915" s="148" t="s">
        <v>405</v>
      </c>
      <c r="AT915" s="148" t="s">
        <v>135</v>
      </c>
      <c r="AU915" s="148" t="s">
        <v>86</v>
      </c>
      <c r="AY915" s="17" t="s">
        <v>132</v>
      </c>
      <c r="BE915" s="149">
        <f>IF(N915="základní",J915,0)</f>
        <v>0</v>
      </c>
      <c r="BF915" s="149">
        <f>IF(N915="snížená",J915,0)</f>
        <v>0</v>
      </c>
      <c r="BG915" s="149">
        <f>IF(N915="zákl. přenesená",J915,0)</f>
        <v>0</v>
      </c>
      <c r="BH915" s="149">
        <f>IF(N915="sníž. přenesená",J915,0)</f>
        <v>0</v>
      </c>
      <c r="BI915" s="149">
        <f>IF(N915="nulová",J915,0)</f>
        <v>0</v>
      </c>
      <c r="BJ915" s="17" t="s">
        <v>81</v>
      </c>
      <c r="BK915" s="149">
        <f>ROUND(I915*H915,2)</f>
        <v>0</v>
      </c>
      <c r="BL915" s="17" t="s">
        <v>405</v>
      </c>
      <c r="BM915" s="148" t="s">
        <v>1393</v>
      </c>
    </row>
    <row r="916" spans="2:65" s="1" customFormat="1" ht="19.2">
      <c r="B916" s="32"/>
      <c r="D916" s="150" t="s">
        <v>142</v>
      </c>
      <c r="F916" s="151" t="s">
        <v>1392</v>
      </c>
      <c r="I916" s="152"/>
      <c r="L916" s="32"/>
      <c r="M916" s="153"/>
      <c r="T916" s="56"/>
      <c r="AT916" s="17" t="s">
        <v>142</v>
      </c>
      <c r="AU916" s="17" t="s">
        <v>86</v>
      </c>
    </row>
    <row r="917" spans="2:65" s="12" customFormat="1">
      <c r="B917" s="154"/>
      <c r="D917" s="150" t="s">
        <v>144</v>
      </c>
      <c r="E917" s="155" t="s">
        <v>1</v>
      </c>
      <c r="F917" s="156" t="s">
        <v>1394</v>
      </c>
      <c r="H917" s="157">
        <v>5</v>
      </c>
      <c r="I917" s="158"/>
      <c r="L917" s="154"/>
      <c r="M917" s="159"/>
      <c r="T917" s="160"/>
      <c r="AT917" s="155" t="s">
        <v>144</v>
      </c>
      <c r="AU917" s="155" t="s">
        <v>86</v>
      </c>
      <c r="AV917" s="12" t="s">
        <v>86</v>
      </c>
      <c r="AW917" s="12" t="s">
        <v>30</v>
      </c>
      <c r="AX917" s="12" t="s">
        <v>73</v>
      </c>
      <c r="AY917" s="155" t="s">
        <v>132</v>
      </c>
    </row>
    <row r="918" spans="2:65" s="13" customFormat="1">
      <c r="B918" s="161"/>
      <c r="D918" s="150" t="s">
        <v>144</v>
      </c>
      <c r="E918" s="162" t="s">
        <v>1</v>
      </c>
      <c r="F918" s="163" t="s">
        <v>151</v>
      </c>
      <c r="H918" s="164">
        <v>5</v>
      </c>
      <c r="I918" s="165"/>
      <c r="L918" s="161"/>
      <c r="M918" s="166"/>
      <c r="T918" s="167"/>
      <c r="AT918" s="162" t="s">
        <v>144</v>
      </c>
      <c r="AU918" s="162" t="s">
        <v>86</v>
      </c>
      <c r="AV918" s="13" t="s">
        <v>140</v>
      </c>
      <c r="AW918" s="13" t="s">
        <v>30</v>
      </c>
      <c r="AX918" s="13" t="s">
        <v>81</v>
      </c>
      <c r="AY918" s="162" t="s">
        <v>132</v>
      </c>
    </row>
    <row r="919" spans="2:65" s="1" customFormat="1" ht="24.15" customHeight="1">
      <c r="B919" s="136"/>
      <c r="C919" s="137" t="s">
        <v>1395</v>
      </c>
      <c r="D919" s="137" t="s">
        <v>135</v>
      </c>
      <c r="E919" s="138" t="s">
        <v>1396</v>
      </c>
      <c r="F919" s="139" t="s">
        <v>1397</v>
      </c>
      <c r="G919" s="140" t="s">
        <v>1021</v>
      </c>
      <c r="H919" s="141">
        <v>1</v>
      </c>
      <c r="I919" s="142"/>
      <c r="J919" s="143">
        <f>ROUND(I919*H919,2)</f>
        <v>0</v>
      </c>
      <c r="K919" s="139" t="s">
        <v>1</v>
      </c>
      <c r="L919" s="32"/>
      <c r="M919" s="144" t="s">
        <v>1</v>
      </c>
      <c r="N919" s="145" t="s">
        <v>38</v>
      </c>
      <c r="P919" s="146">
        <f>O919*H919</f>
        <v>0</v>
      </c>
      <c r="Q919" s="146">
        <v>0</v>
      </c>
      <c r="R919" s="146">
        <f>Q919*H919</f>
        <v>0</v>
      </c>
      <c r="S919" s="146">
        <v>0</v>
      </c>
      <c r="T919" s="147">
        <f>S919*H919</f>
        <v>0</v>
      </c>
      <c r="AR919" s="148" t="s">
        <v>405</v>
      </c>
      <c r="AT919" s="148" t="s">
        <v>135</v>
      </c>
      <c r="AU919" s="148" t="s">
        <v>86</v>
      </c>
      <c r="AY919" s="17" t="s">
        <v>132</v>
      </c>
      <c r="BE919" s="149">
        <f>IF(N919="základní",J919,0)</f>
        <v>0</v>
      </c>
      <c r="BF919" s="149">
        <f>IF(N919="snížená",J919,0)</f>
        <v>0</v>
      </c>
      <c r="BG919" s="149">
        <f>IF(N919="zákl. přenesená",J919,0)</f>
        <v>0</v>
      </c>
      <c r="BH919" s="149">
        <f>IF(N919="sníž. přenesená",J919,0)</f>
        <v>0</v>
      </c>
      <c r="BI919" s="149">
        <f>IF(N919="nulová",J919,0)</f>
        <v>0</v>
      </c>
      <c r="BJ919" s="17" t="s">
        <v>81</v>
      </c>
      <c r="BK919" s="149">
        <f>ROUND(I919*H919,2)</f>
        <v>0</v>
      </c>
      <c r="BL919" s="17" t="s">
        <v>405</v>
      </c>
      <c r="BM919" s="148" t="s">
        <v>1398</v>
      </c>
    </row>
    <row r="920" spans="2:65" s="1" customFormat="1" ht="19.2">
      <c r="B920" s="32"/>
      <c r="D920" s="150" t="s">
        <v>142</v>
      </c>
      <c r="F920" s="151" t="s">
        <v>1397</v>
      </c>
      <c r="I920" s="152"/>
      <c r="L920" s="32"/>
      <c r="M920" s="153"/>
      <c r="T920" s="56"/>
      <c r="AT920" s="17" t="s">
        <v>142</v>
      </c>
      <c r="AU920" s="17" t="s">
        <v>86</v>
      </c>
    </row>
    <row r="921" spans="2:65" s="12" customFormat="1">
      <c r="B921" s="154"/>
      <c r="D921" s="150" t="s">
        <v>144</v>
      </c>
      <c r="E921" s="155" t="s">
        <v>1</v>
      </c>
      <c r="F921" s="156" t="s">
        <v>1389</v>
      </c>
      <c r="H921" s="157">
        <v>1</v>
      </c>
      <c r="I921" s="158"/>
      <c r="L921" s="154"/>
      <c r="M921" s="159"/>
      <c r="T921" s="160"/>
      <c r="AT921" s="155" t="s">
        <v>144</v>
      </c>
      <c r="AU921" s="155" t="s">
        <v>86</v>
      </c>
      <c r="AV921" s="12" t="s">
        <v>86</v>
      </c>
      <c r="AW921" s="12" t="s">
        <v>30</v>
      </c>
      <c r="AX921" s="12" t="s">
        <v>81</v>
      </c>
      <c r="AY921" s="155" t="s">
        <v>132</v>
      </c>
    </row>
    <row r="922" spans="2:65" s="1" customFormat="1" ht="24.15" customHeight="1">
      <c r="B922" s="136"/>
      <c r="C922" s="137" t="s">
        <v>1399</v>
      </c>
      <c r="D922" s="137" t="s">
        <v>135</v>
      </c>
      <c r="E922" s="138" t="s">
        <v>1400</v>
      </c>
      <c r="F922" s="139" t="s">
        <v>1401</v>
      </c>
      <c r="G922" s="140" t="s">
        <v>1021</v>
      </c>
      <c r="H922" s="141">
        <v>10</v>
      </c>
      <c r="I922" s="142"/>
      <c r="J922" s="143">
        <f>ROUND(I922*H922,2)</f>
        <v>0</v>
      </c>
      <c r="K922" s="139" t="s">
        <v>1</v>
      </c>
      <c r="L922" s="32"/>
      <c r="M922" s="144" t="s">
        <v>1</v>
      </c>
      <c r="N922" s="145" t="s">
        <v>38</v>
      </c>
      <c r="P922" s="146">
        <f>O922*H922</f>
        <v>0</v>
      </c>
      <c r="Q922" s="146">
        <v>0</v>
      </c>
      <c r="R922" s="146">
        <f>Q922*H922</f>
        <v>0</v>
      </c>
      <c r="S922" s="146">
        <v>0</v>
      </c>
      <c r="T922" s="147">
        <f>S922*H922</f>
        <v>0</v>
      </c>
      <c r="AR922" s="148" t="s">
        <v>405</v>
      </c>
      <c r="AT922" s="148" t="s">
        <v>135</v>
      </c>
      <c r="AU922" s="148" t="s">
        <v>86</v>
      </c>
      <c r="AY922" s="17" t="s">
        <v>132</v>
      </c>
      <c r="BE922" s="149">
        <f>IF(N922="základní",J922,0)</f>
        <v>0</v>
      </c>
      <c r="BF922" s="149">
        <f>IF(N922="snížená",J922,0)</f>
        <v>0</v>
      </c>
      <c r="BG922" s="149">
        <f>IF(N922="zákl. přenesená",J922,0)</f>
        <v>0</v>
      </c>
      <c r="BH922" s="149">
        <f>IF(N922="sníž. přenesená",J922,0)</f>
        <v>0</v>
      </c>
      <c r="BI922" s="149">
        <f>IF(N922="nulová",J922,0)</f>
        <v>0</v>
      </c>
      <c r="BJ922" s="17" t="s">
        <v>81</v>
      </c>
      <c r="BK922" s="149">
        <f>ROUND(I922*H922,2)</f>
        <v>0</v>
      </c>
      <c r="BL922" s="17" t="s">
        <v>405</v>
      </c>
      <c r="BM922" s="148" t="s">
        <v>1402</v>
      </c>
    </row>
    <row r="923" spans="2:65" s="1" customFormat="1" ht="19.2">
      <c r="B923" s="32"/>
      <c r="D923" s="150" t="s">
        <v>142</v>
      </c>
      <c r="F923" s="151" t="s">
        <v>1401</v>
      </c>
      <c r="I923" s="152"/>
      <c r="L923" s="32"/>
      <c r="M923" s="153"/>
      <c r="T923" s="56"/>
      <c r="AT923" s="17" t="s">
        <v>142</v>
      </c>
      <c r="AU923" s="17" t="s">
        <v>86</v>
      </c>
    </row>
    <row r="924" spans="2:65" s="12" customFormat="1">
      <c r="B924" s="154"/>
      <c r="D924" s="150" t="s">
        <v>144</v>
      </c>
      <c r="E924" s="155" t="s">
        <v>1</v>
      </c>
      <c r="F924" s="156" t="s">
        <v>1403</v>
      </c>
      <c r="H924" s="157">
        <v>10</v>
      </c>
      <c r="I924" s="158"/>
      <c r="L924" s="154"/>
      <c r="M924" s="159"/>
      <c r="T924" s="160"/>
      <c r="AT924" s="155" t="s">
        <v>144</v>
      </c>
      <c r="AU924" s="155" t="s">
        <v>86</v>
      </c>
      <c r="AV924" s="12" t="s">
        <v>86</v>
      </c>
      <c r="AW924" s="12" t="s">
        <v>30</v>
      </c>
      <c r="AX924" s="12" t="s">
        <v>81</v>
      </c>
      <c r="AY924" s="155" t="s">
        <v>132</v>
      </c>
    </row>
    <row r="925" spans="2:65" s="1" customFormat="1" ht="24.15" customHeight="1">
      <c r="B925" s="136"/>
      <c r="C925" s="137" t="s">
        <v>1404</v>
      </c>
      <c r="D925" s="137" t="s">
        <v>135</v>
      </c>
      <c r="E925" s="138" t="s">
        <v>1405</v>
      </c>
      <c r="F925" s="139" t="s">
        <v>1406</v>
      </c>
      <c r="G925" s="140" t="s">
        <v>1021</v>
      </c>
      <c r="H925" s="141">
        <v>1</v>
      </c>
      <c r="I925" s="142"/>
      <c r="J925" s="143">
        <f>ROUND(I925*H925,2)</f>
        <v>0</v>
      </c>
      <c r="K925" s="139" t="s">
        <v>1</v>
      </c>
      <c r="L925" s="32"/>
      <c r="M925" s="144" t="s">
        <v>1</v>
      </c>
      <c r="N925" s="145" t="s">
        <v>38</v>
      </c>
      <c r="P925" s="146">
        <f>O925*H925</f>
        <v>0</v>
      </c>
      <c r="Q925" s="146">
        <v>0</v>
      </c>
      <c r="R925" s="146">
        <f>Q925*H925</f>
        <v>0</v>
      </c>
      <c r="S925" s="146">
        <v>0</v>
      </c>
      <c r="T925" s="147">
        <f>S925*H925</f>
        <v>0</v>
      </c>
      <c r="AR925" s="148" t="s">
        <v>405</v>
      </c>
      <c r="AT925" s="148" t="s">
        <v>135</v>
      </c>
      <c r="AU925" s="148" t="s">
        <v>86</v>
      </c>
      <c r="AY925" s="17" t="s">
        <v>132</v>
      </c>
      <c r="BE925" s="149">
        <f>IF(N925="základní",J925,0)</f>
        <v>0</v>
      </c>
      <c r="BF925" s="149">
        <f>IF(N925="snížená",J925,0)</f>
        <v>0</v>
      </c>
      <c r="BG925" s="149">
        <f>IF(N925="zákl. přenesená",J925,0)</f>
        <v>0</v>
      </c>
      <c r="BH925" s="149">
        <f>IF(N925="sníž. přenesená",J925,0)</f>
        <v>0</v>
      </c>
      <c r="BI925" s="149">
        <f>IF(N925="nulová",J925,0)</f>
        <v>0</v>
      </c>
      <c r="BJ925" s="17" t="s">
        <v>81</v>
      </c>
      <c r="BK925" s="149">
        <f>ROUND(I925*H925,2)</f>
        <v>0</v>
      </c>
      <c r="BL925" s="17" t="s">
        <v>405</v>
      </c>
      <c r="BM925" s="148" t="s">
        <v>1407</v>
      </c>
    </row>
    <row r="926" spans="2:65" s="1" customFormat="1">
      <c r="B926" s="32"/>
      <c r="D926" s="150" t="s">
        <v>142</v>
      </c>
      <c r="F926" s="151" t="s">
        <v>1406</v>
      </c>
      <c r="I926" s="152"/>
      <c r="L926" s="32"/>
      <c r="M926" s="153"/>
      <c r="T926" s="56"/>
      <c r="AT926" s="17" t="s">
        <v>142</v>
      </c>
      <c r="AU926" s="17" t="s">
        <v>86</v>
      </c>
    </row>
    <row r="927" spans="2:65" s="12" customFormat="1">
      <c r="B927" s="154"/>
      <c r="D927" s="150" t="s">
        <v>144</v>
      </c>
      <c r="E927" s="155" t="s">
        <v>1</v>
      </c>
      <c r="F927" s="156" t="s">
        <v>1408</v>
      </c>
      <c r="H927" s="157">
        <v>1</v>
      </c>
      <c r="I927" s="158"/>
      <c r="L927" s="154"/>
      <c r="M927" s="159"/>
      <c r="T927" s="160"/>
      <c r="AT927" s="155" t="s">
        <v>144</v>
      </c>
      <c r="AU927" s="155" t="s">
        <v>86</v>
      </c>
      <c r="AV927" s="12" t="s">
        <v>86</v>
      </c>
      <c r="AW927" s="12" t="s">
        <v>30</v>
      </c>
      <c r="AX927" s="12" t="s">
        <v>81</v>
      </c>
      <c r="AY927" s="155" t="s">
        <v>132</v>
      </c>
    </row>
    <row r="928" spans="2:65" s="1" customFormat="1" ht="24.15" customHeight="1">
      <c r="B928" s="136"/>
      <c r="C928" s="137" t="s">
        <v>1409</v>
      </c>
      <c r="D928" s="137" t="s">
        <v>135</v>
      </c>
      <c r="E928" s="138" t="s">
        <v>1410</v>
      </c>
      <c r="F928" s="139" t="s">
        <v>1411</v>
      </c>
      <c r="G928" s="140" t="s">
        <v>1095</v>
      </c>
      <c r="H928" s="197"/>
      <c r="I928" s="142"/>
      <c r="J928" s="143">
        <f>ROUND(I928*H928,2)</f>
        <v>0</v>
      </c>
      <c r="K928" s="139" t="s">
        <v>139</v>
      </c>
      <c r="L928" s="32"/>
      <c r="M928" s="144" t="s">
        <v>1</v>
      </c>
      <c r="N928" s="145" t="s">
        <v>38</v>
      </c>
      <c r="P928" s="146">
        <f>O928*H928</f>
        <v>0</v>
      </c>
      <c r="Q928" s="146">
        <v>0</v>
      </c>
      <c r="R928" s="146">
        <f>Q928*H928</f>
        <v>0</v>
      </c>
      <c r="S928" s="146">
        <v>0</v>
      </c>
      <c r="T928" s="147">
        <f>S928*H928</f>
        <v>0</v>
      </c>
      <c r="AR928" s="148" t="s">
        <v>405</v>
      </c>
      <c r="AT928" s="148" t="s">
        <v>135</v>
      </c>
      <c r="AU928" s="148" t="s">
        <v>86</v>
      </c>
      <c r="AY928" s="17" t="s">
        <v>132</v>
      </c>
      <c r="BE928" s="149">
        <f>IF(N928="základní",J928,0)</f>
        <v>0</v>
      </c>
      <c r="BF928" s="149">
        <f>IF(N928="snížená",J928,0)</f>
        <v>0</v>
      </c>
      <c r="BG928" s="149">
        <f>IF(N928="zákl. přenesená",J928,0)</f>
        <v>0</v>
      </c>
      <c r="BH928" s="149">
        <f>IF(N928="sníž. přenesená",J928,0)</f>
        <v>0</v>
      </c>
      <c r="BI928" s="149">
        <f>IF(N928="nulová",J928,0)</f>
        <v>0</v>
      </c>
      <c r="BJ928" s="17" t="s">
        <v>81</v>
      </c>
      <c r="BK928" s="149">
        <f>ROUND(I928*H928,2)</f>
        <v>0</v>
      </c>
      <c r="BL928" s="17" t="s">
        <v>405</v>
      </c>
      <c r="BM928" s="148" t="s">
        <v>1412</v>
      </c>
    </row>
    <row r="929" spans="2:65" s="1" customFormat="1" ht="28.8">
      <c r="B929" s="32"/>
      <c r="D929" s="150" t="s">
        <v>142</v>
      </c>
      <c r="F929" s="151" t="s">
        <v>1413</v>
      </c>
      <c r="I929" s="152"/>
      <c r="L929" s="32"/>
      <c r="M929" s="153"/>
      <c r="T929" s="56"/>
      <c r="AT929" s="17" t="s">
        <v>142</v>
      </c>
      <c r="AU929" s="17" t="s">
        <v>86</v>
      </c>
    </row>
    <row r="930" spans="2:65" s="11" customFormat="1" ht="22.95" customHeight="1">
      <c r="B930" s="124"/>
      <c r="D930" s="125" t="s">
        <v>72</v>
      </c>
      <c r="E930" s="134" t="s">
        <v>1414</v>
      </c>
      <c r="F930" s="134" t="s">
        <v>1415</v>
      </c>
      <c r="I930" s="127"/>
      <c r="J930" s="135">
        <f>BK930</f>
        <v>0</v>
      </c>
      <c r="L930" s="124"/>
      <c r="M930" s="129"/>
      <c r="P930" s="130">
        <f>SUM(P931:P1021)</f>
        <v>0</v>
      </c>
      <c r="R930" s="130">
        <f>SUM(R931:R1021)</f>
        <v>0</v>
      </c>
      <c r="T930" s="131">
        <f>SUM(T931:T1021)</f>
        <v>0</v>
      </c>
      <c r="AR930" s="125" t="s">
        <v>86</v>
      </c>
      <c r="AT930" s="132" t="s">
        <v>72</v>
      </c>
      <c r="AU930" s="132" t="s">
        <v>81</v>
      </c>
      <c r="AY930" s="125" t="s">
        <v>132</v>
      </c>
      <c r="BK930" s="133">
        <f>SUM(BK931:BK1021)</f>
        <v>0</v>
      </c>
    </row>
    <row r="931" spans="2:65" s="1" customFormat="1" ht="24.15" customHeight="1">
      <c r="B931" s="136"/>
      <c r="C931" s="137" t="s">
        <v>1416</v>
      </c>
      <c r="D931" s="137" t="s">
        <v>135</v>
      </c>
      <c r="E931" s="138" t="s">
        <v>1417</v>
      </c>
      <c r="F931" s="139" t="s">
        <v>1418</v>
      </c>
      <c r="G931" s="140" t="s">
        <v>1021</v>
      </c>
      <c r="H931" s="141">
        <v>1</v>
      </c>
      <c r="I931" s="142"/>
      <c r="J931" s="143">
        <f>ROUND(I931*H931,2)</f>
        <v>0</v>
      </c>
      <c r="K931" s="139" t="s">
        <v>1</v>
      </c>
      <c r="L931" s="32"/>
      <c r="M931" s="144" t="s">
        <v>1</v>
      </c>
      <c r="N931" s="145" t="s">
        <v>38</v>
      </c>
      <c r="P931" s="146">
        <f>O931*H931</f>
        <v>0</v>
      </c>
      <c r="Q931" s="146">
        <v>0</v>
      </c>
      <c r="R931" s="146">
        <f>Q931*H931</f>
        <v>0</v>
      </c>
      <c r="S931" s="146">
        <v>0</v>
      </c>
      <c r="T931" s="147">
        <f>S931*H931</f>
        <v>0</v>
      </c>
      <c r="AR931" s="148" t="s">
        <v>405</v>
      </c>
      <c r="AT931" s="148" t="s">
        <v>135</v>
      </c>
      <c r="AU931" s="148" t="s">
        <v>86</v>
      </c>
      <c r="AY931" s="17" t="s">
        <v>132</v>
      </c>
      <c r="BE931" s="149">
        <f>IF(N931="základní",J931,0)</f>
        <v>0</v>
      </c>
      <c r="BF931" s="149">
        <f>IF(N931="snížená",J931,0)</f>
        <v>0</v>
      </c>
      <c r="BG931" s="149">
        <f>IF(N931="zákl. přenesená",J931,0)</f>
        <v>0</v>
      </c>
      <c r="BH931" s="149">
        <f>IF(N931="sníž. přenesená",J931,0)</f>
        <v>0</v>
      </c>
      <c r="BI931" s="149">
        <f>IF(N931="nulová",J931,0)</f>
        <v>0</v>
      </c>
      <c r="BJ931" s="17" t="s">
        <v>81</v>
      </c>
      <c r="BK931" s="149">
        <f>ROUND(I931*H931,2)</f>
        <v>0</v>
      </c>
      <c r="BL931" s="17" t="s">
        <v>405</v>
      </c>
      <c r="BM931" s="148" t="s">
        <v>1419</v>
      </c>
    </row>
    <row r="932" spans="2:65" s="1" customFormat="1" ht="19.2">
      <c r="B932" s="32"/>
      <c r="D932" s="150" t="s">
        <v>142</v>
      </c>
      <c r="F932" s="151" t="s">
        <v>1418</v>
      </c>
      <c r="I932" s="152"/>
      <c r="L932" s="32"/>
      <c r="M932" s="153"/>
      <c r="T932" s="56"/>
      <c r="AT932" s="17" t="s">
        <v>142</v>
      </c>
      <c r="AU932" s="17" t="s">
        <v>86</v>
      </c>
    </row>
    <row r="933" spans="2:65" s="12" customFormat="1">
      <c r="B933" s="154"/>
      <c r="D933" s="150" t="s">
        <v>144</v>
      </c>
      <c r="E933" s="155" t="s">
        <v>1</v>
      </c>
      <c r="F933" s="156" t="s">
        <v>1420</v>
      </c>
      <c r="H933" s="157">
        <v>1</v>
      </c>
      <c r="I933" s="158"/>
      <c r="L933" s="154"/>
      <c r="M933" s="159"/>
      <c r="T933" s="160"/>
      <c r="AT933" s="155" t="s">
        <v>144</v>
      </c>
      <c r="AU933" s="155" t="s">
        <v>86</v>
      </c>
      <c r="AV933" s="12" t="s">
        <v>86</v>
      </c>
      <c r="AW933" s="12" t="s">
        <v>30</v>
      </c>
      <c r="AX933" s="12" t="s">
        <v>81</v>
      </c>
      <c r="AY933" s="155" t="s">
        <v>132</v>
      </c>
    </row>
    <row r="934" spans="2:65" s="1" customFormat="1" ht="24.15" customHeight="1">
      <c r="B934" s="136"/>
      <c r="C934" s="137" t="s">
        <v>1421</v>
      </c>
      <c r="D934" s="137" t="s">
        <v>135</v>
      </c>
      <c r="E934" s="138" t="s">
        <v>1422</v>
      </c>
      <c r="F934" s="139" t="s">
        <v>1423</v>
      </c>
      <c r="G934" s="140" t="s">
        <v>1021</v>
      </c>
      <c r="H934" s="141">
        <v>1</v>
      </c>
      <c r="I934" s="142"/>
      <c r="J934" s="143">
        <f>ROUND(I934*H934,2)</f>
        <v>0</v>
      </c>
      <c r="K934" s="139" t="s">
        <v>1</v>
      </c>
      <c r="L934" s="32"/>
      <c r="M934" s="144" t="s">
        <v>1</v>
      </c>
      <c r="N934" s="145" t="s">
        <v>38</v>
      </c>
      <c r="P934" s="146">
        <f>O934*H934</f>
        <v>0</v>
      </c>
      <c r="Q934" s="146">
        <v>0</v>
      </c>
      <c r="R934" s="146">
        <f>Q934*H934</f>
        <v>0</v>
      </c>
      <c r="S934" s="146">
        <v>0</v>
      </c>
      <c r="T934" s="147">
        <f>S934*H934</f>
        <v>0</v>
      </c>
      <c r="AR934" s="148" t="s">
        <v>405</v>
      </c>
      <c r="AT934" s="148" t="s">
        <v>135</v>
      </c>
      <c r="AU934" s="148" t="s">
        <v>86</v>
      </c>
      <c r="AY934" s="17" t="s">
        <v>132</v>
      </c>
      <c r="BE934" s="149">
        <f>IF(N934="základní",J934,0)</f>
        <v>0</v>
      </c>
      <c r="BF934" s="149">
        <f>IF(N934="snížená",J934,0)</f>
        <v>0</v>
      </c>
      <c r="BG934" s="149">
        <f>IF(N934="zákl. přenesená",J934,0)</f>
        <v>0</v>
      </c>
      <c r="BH934" s="149">
        <f>IF(N934="sníž. přenesená",J934,0)</f>
        <v>0</v>
      </c>
      <c r="BI934" s="149">
        <f>IF(N934="nulová",J934,0)</f>
        <v>0</v>
      </c>
      <c r="BJ934" s="17" t="s">
        <v>81</v>
      </c>
      <c r="BK934" s="149">
        <f>ROUND(I934*H934,2)</f>
        <v>0</v>
      </c>
      <c r="BL934" s="17" t="s">
        <v>405</v>
      </c>
      <c r="BM934" s="148" t="s">
        <v>1424</v>
      </c>
    </row>
    <row r="935" spans="2:65" s="1" customFormat="1" ht="19.2">
      <c r="B935" s="32"/>
      <c r="D935" s="150" t="s">
        <v>142</v>
      </c>
      <c r="F935" s="151" t="s">
        <v>1423</v>
      </c>
      <c r="I935" s="152"/>
      <c r="L935" s="32"/>
      <c r="M935" s="153"/>
      <c r="T935" s="56"/>
      <c r="AT935" s="17" t="s">
        <v>142</v>
      </c>
      <c r="AU935" s="17" t="s">
        <v>86</v>
      </c>
    </row>
    <row r="936" spans="2:65" s="12" customFormat="1">
      <c r="B936" s="154"/>
      <c r="D936" s="150" t="s">
        <v>144</v>
      </c>
      <c r="E936" s="155" t="s">
        <v>1</v>
      </c>
      <c r="F936" s="156" t="s">
        <v>1425</v>
      </c>
      <c r="H936" s="157">
        <v>1</v>
      </c>
      <c r="I936" s="158"/>
      <c r="L936" s="154"/>
      <c r="M936" s="159"/>
      <c r="T936" s="160"/>
      <c r="AT936" s="155" t="s">
        <v>144</v>
      </c>
      <c r="AU936" s="155" t="s">
        <v>86</v>
      </c>
      <c r="AV936" s="12" t="s">
        <v>86</v>
      </c>
      <c r="AW936" s="12" t="s">
        <v>30</v>
      </c>
      <c r="AX936" s="12" t="s">
        <v>81</v>
      </c>
      <c r="AY936" s="155" t="s">
        <v>132</v>
      </c>
    </row>
    <row r="937" spans="2:65" s="1" customFormat="1" ht="24.15" customHeight="1">
      <c r="B937" s="136"/>
      <c r="C937" s="137" t="s">
        <v>1426</v>
      </c>
      <c r="D937" s="137" t="s">
        <v>135</v>
      </c>
      <c r="E937" s="138" t="s">
        <v>1427</v>
      </c>
      <c r="F937" s="139" t="s">
        <v>1428</v>
      </c>
      <c r="G937" s="140" t="s">
        <v>1021</v>
      </c>
      <c r="H937" s="141">
        <v>1</v>
      </c>
      <c r="I937" s="142"/>
      <c r="J937" s="143">
        <f>ROUND(I937*H937,2)</f>
        <v>0</v>
      </c>
      <c r="K937" s="139" t="s">
        <v>1</v>
      </c>
      <c r="L937" s="32"/>
      <c r="M937" s="144" t="s">
        <v>1</v>
      </c>
      <c r="N937" s="145" t="s">
        <v>38</v>
      </c>
      <c r="P937" s="146">
        <f>O937*H937</f>
        <v>0</v>
      </c>
      <c r="Q937" s="146">
        <v>0</v>
      </c>
      <c r="R937" s="146">
        <f>Q937*H937</f>
        <v>0</v>
      </c>
      <c r="S937" s="146">
        <v>0</v>
      </c>
      <c r="T937" s="147">
        <f>S937*H937</f>
        <v>0</v>
      </c>
      <c r="AR937" s="148" t="s">
        <v>405</v>
      </c>
      <c r="AT937" s="148" t="s">
        <v>135</v>
      </c>
      <c r="AU937" s="148" t="s">
        <v>86</v>
      </c>
      <c r="AY937" s="17" t="s">
        <v>132</v>
      </c>
      <c r="BE937" s="149">
        <f>IF(N937="základní",J937,0)</f>
        <v>0</v>
      </c>
      <c r="BF937" s="149">
        <f>IF(N937="snížená",J937,0)</f>
        <v>0</v>
      </c>
      <c r="BG937" s="149">
        <f>IF(N937="zákl. přenesená",J937,0)</f>
        <v>0</v>
      </c>
      <c r="BH937" s="149">
        <f>IF(N937="sníž. přenesená",J937,0)</f>
        <v>0</v>
      </c>
      <c r="BI937" s="149">
        <f>IF(N937="nulová",J937,0)</f>
        <v>0</v>
      </c>
      <c r="BJ937" s="17" t="s">
        <v>81</v>
      </c>
      <c r="BK937" s="149">
        <f>ROUND(I937*H937,2)</f>
        <v>0</v>
      </c>
      <c r="BL937" s="17" t="s">
        <v>405</v>
      </c>
      <c r="BM937" s="148" t="s">
        <v>1429</v>
      </c>
    </row>
    <row r="938" spans="2:65" s="1" customFormat="1" ht="19.2">
      <c r="B938" s="32"/>
      <c r="D938" s="150" t="s">
        <v>142</v>
      </c>
      <c r="F938" s="151" t="s">
        <v>1428</v>
      </c>
      <c r="I938" s="152"/>
      <c r="L938" s="32"/>
      <c r="M938" s="153"/>
      <c r="T938" s="56"/>
      <c r="AT938" s="17" t="s">
        <v>142</v>
      </c>
      <c r="AU938" s="17" t="s">
        <v>86</v>
      </c>
    </row>
    <row r="939" spans="2:65" s="12" customFormat="1">
      <c r="B939" s="154"/>
      <c r="D939" s="150" t="s">
        <v>144</v>
      </c>
      <c r="E939" s="155" t="s">
        <v>1</v>
      </c>
      <c r="F939" s="156" t="s">
        <v>1425</v>
      </c>
      <c r="H939" s="157">
        <v>1</v>
      </c>
      <c r="I939" s="158"/>
      <c r="L939" s="154"/>
      <c r="M939" s="159"/>
      <c r="T939" s="160"/>
      <c r="AT939" s="155" t="s">
        <v>144</v>
      </c>
      <c r="AU939" s="155" t="s">
        <v>86</v>
      </c>
      <c r="AV939" s="12" t="s">
        <v>86</v>
      </c>
      <c r="AW939" s="12" t="s">
        <v>30</v>
      </c>
      <c r="AX939" s="12" t="s">
        <v>81</v>
      </c>
      <c r="AY939" s="155" t="s">
        <v>132</v>
      </c>
    </row>
    <row r="940" spans="2:65" s="1" customFormat="1" ht="24.15" customHeight="1">
      <c r="B940" s="136"/>
      <c r="C940" s="137" t="s">
        <v>1430</v>
      </c>
      <c r="D940" s="137" t="s">
        <v>135</v>
      </c>
      <c r="E940" s="138" t="s">
        <v>1431</v>
      </c>
      <c r="F940" s="139" t="s">
        <v>1432</v>
      </c>
      <c r="G940" s="140" t="s">
        <v>1021</v>
      </c>
      <c r="H940" s="141">
        <v>2</v>
      </c>
      <c r="I940" s="142"/>
      <c r="J940" s="143">
        <f>ROUND(I940*H940,2)</f>
        <v>0</v>
      </c>
      <c r="K940" s="139" t="s">
        <v>1</v>
      </c>
      <c r="L940" s="32"/>
      <c r="M940" s="144" t="s">
        <v>1</v>
      </c>
      <c r="N940" s="145" t="s">
        <v>38</v>
      </c>
      <c r="P940" s="146">
        <f>O940*H940</f>
        <v>0</v>
      </c>
      <c r="Q940" s="146">
        <v>0</v>
      </c>
      <c r="R940" s="146">
        <f>Q940*H940</f>
        <v>0</v>
      </c>
      <c r="S940" s="146">
        <v>0</v>
      </c>
      <c r="T940" s="147">
        <f>S940*H940</f>
        <v>0</v>
      </c>
      <c r="AR940" s="148" t="s">
        <v>405</v>
      </c>
      <c r="AT940" s="148" t="s">
        <v>135</v>
      </c>
      <c r="AU940" s="148" t="s">
        <v>86</v>
      </c>
      <c r="AY940" s="17" t="s">
        <v>132</v>
      </c>
      <c r="BE940" s="149">
        <f>IF(N940="základní",J940,0)</f>
        <v>0</v>
      </c>
      <c r="BF940" s="149">
        <f>IF(N940="snížená",J940,0)</f>
        <v>0</v>
      </c>
      <c r="BG940" s="149">
        <f>IF(N940="zákl. přenesená",J940,0)</f>
        <v>0</v>
      </c>
      <c r="BH940" s="149">
        <f>IF(N940="sníž. přenesená",J940,0)</f>
        <v>0</v>
      </c>
      <c r="BI940" s="149">
        <f>IF(N940="nulová",J940,0)</f>
        <v>0</v>
      </c>
      <c r="BJ940" s="17" t="s">
        <v>81</v>
      </c>
      <c r="BK940" s="149">
        <f>ROUND(I940*H940,2)</f>
        <v>0</v>
      </c>
      <c r="BL940" s="17" t="s">
        <v>405</v>
      </c>
      <c r="BM940" s="148" t="s">
        <v>1433</v>
      </c>
    </row>
    <row r="941" spans="2:65" s="1" customFormat="1" ht="19.2">
      <c r="B941" s="32"/>
      <c r="D941" s="150" t="s">
        <v>142</v>
      </c>
      <c r="F941" s="151" t="s">
        <v>1432</v>
      </c>
      <c r="I941" s="152"/>
      <c r="L941" s="32"/>
      <c r="M941" s="153"/>
      <c r="T941" s="56"/>
      <c r="AT941" s="17" t="s">
        <v>142</v>
      </c>
      <c r="AU941" s="17" t="s">
        <v>86</v>
      </c>
    </row>
    <row r="942" spans="2:65" s="12" customFormat="1">
      <c r="B942" s="154"/>
      <c r="D942" s="150" t="s">
        <v>144</v>
      </c>
      <c r="E942" s="155" t="s">
        <v>1</v>
      </c>
      <c r="F942" s="156" t="s">
        <v>1434</v>
      </c>
      <c r="H942" s="157">
        <v>2</v>
      </c>
      <c r="I942" s="158"/>
      <c r="L942" s="154"/>
      <c r="M942" s="159"/>
      <c r="T942" s="160"/>
      <c r="AT942" s="155" t="s">
        <v>144</v>
      </c>
      <c r="AU942" s="155" t="s">
        <v>86</v>
      </c>
      <c r="AV942" s="12" t="s">
        <v>86</v>
      </c>
      <c r="AW942" s="12" t="s">
        <v>30</v>
      </c>
      <c r="AX942" s="12" t="s">
        <v>73</v>
      </c>
      <c r="AY942" s="155" t="s">
        <v>132</v>
      </c>
    </row>
    <row r="943" spans="2:65" s="13" customFormat="1">
      <c r="B943" s="161"/>
      <c r="D943" s="150" t="s">
        <v>144</v>
      </c>
      <c r="E943" s="162" t="s">
        <v>1</v>
      </c>
      <c r="F943" s="163" t="s">
        <v>151</v>
      </c>
      <c r="H943" s="164">
        <v>2</v>
      </c>
      <c r="I943" s="165"/>
      <c r="L943" s="161"/>
      <c r="M943" s="166"/>
      <c r="T943" s="167"/>
      <c r="AT943" s="162" t="s">
        <v>144</v>
      </c>
      <c r="AU943" s="162" t="s">
        <v>86</v>
      </c>
      <c r="AV943" s="13" t="s">
        <v>140</v>
      </c>
      <c r="AW943" s="13" t="s">
        <v>30</v>
      </c>
      <c r="AX943" s="13" t="s">
        <v>81</v>
      </c>
      <c r="AY943" s="162" t="s">
        <v>132</v>
      </c>
    </row>
    <row r="944" spans="2:65" s="1" customFormat="1" ht="24.15" customHeight="1">
      <c r="B944" s="136"/>
      <c r="C944" s="137" t="s">
        <v>1435</v>
      </c>
      <c r="D944" s="137" t="s">
        <v>135</v>
      </c>
      <c r="E944" s="138" t="s">
        <v>1436</v>
      </c>
      <c r="F944" s="139" t="s">
        <v>1423</v>
      </c>
      <c r="G944" s="140" t="s">
        <v>1021</v>
      </c>
      <c r="H944" s="141">
        <v>1</v>
      </c>
      <c r="I944" s="142"/>
      <c r="J944" s="143">
        <f>ROUND(I944*H944,2)</f>
        <v>0</v>
      </c>
      <c r="K944" s="139" t="s">
        <v>1</v>
      </c>
      <c r="L944" s="32"/>
      <c r="M944" s="144" t="s">
        <v>1</v>
      </c>
      <c r="N944" s="145" t="s">
        <v>38</v>
      </c>
      <c r="P944" s="146">
        <f>O944*H944</f>
        <v>0</v>
      </c>
      <c r="Q944" s="146">
        <v>0</v>
      </c>
      <c r="R944" s="146">
        <f>Q944*H944</f>
        <v>0</v>
      </c>
      <c r="S944" s="146">
        <v>0</v>
      </c>
      <c r="T944" s="147">
        <f>S944*H944</f>
        <v>0</v>
      </c>
      <c r="AR944" s="148" t="s">
        <v>405</v>
      </c>
      <c r="AT944" s="148" t="s">
        <v>135</v>
      </c>
      <c r="AU944" s="148" t="s">
        <v>86</v>
      </c>
      <c r="AY944" s="17" t="s">
        <v>132</v>
      </c>
      <c r="BE944" s="149">
        <f>IF(N944="základní",J944,0)</f>
        <v>0</v>
      </c>
      <c r="BF944" s="149">
        <f>IF(N944="snížená",J944,0)</f>
        <v>0</v>
      </c>
      <c r="BG944" s="149">
        <f>IF(N944="zákl. přenesená",J944,0)</f>
        <v>0</v>
      </c>
      <c r="BH944" s="149">
        <f>IF(N944="sníž. přenesená",J944,0)</f>
        <v>0</v>
      </c>
      <c r="BI944" s="149">
        <f>IF(N944="nulová",J944,0)</f>
        <v>0</v>
      </c>
      <c r="BJ944" s="17" t="s">
        <v>81</v>
      </c>
      <c r="BK944" s="149">
        <f>ROUND(I944*H944,2)</f>
        <v>0</v>
      </c>
      <c r="BL944" s="17" t="s">
        <v>405</v>
      </c>
      <c r="BM944" s="148" t="s">
        <v>1437</v>
      </c>
    </row>
    <row r="945" spans="2:65" s="1" customFormat="1" ht="19.2">
      <c r="B945" s="32"/>
      <c r="D945" s="150" t="s">
        <v>142</v>
      </c>
      <c r="F945" s="151" t="s">
        <v>1423</v>
      </c>
      <c r="I945" s="152"/>
      <c r="L945" s="32"/>
      <c r="M945" s="153"/>
      <c r="T945" s="56"/>
      <c r="AT945" s="17" t="s">
        <v>142</v>
      </c>
      <c r="AU945" s="17" t="s">
        <v>86</v>
      </c>
    </row>
    <row r="946" spans="2:65" s="12" customFormat="1">
      <c r="B946" s="154"/>
      <c r="D946" s="150" t="s">
        <v>144</v>
      </c>
      <c r="E946" s="155" t="s">
        <v>1</v>
      </c>
      <c r="F946" s="156" t="s">
        <v>1425</v>
      </c>
      <c r="H946" s="157">
        <v>1</v>
      </c>
      <c r="I946" s="158"/>
      <c r="L946" s="154"/>
      <c r="M946" s="159"/>
      <c r="T946" s="160"/>
      <c r="AT946" s="155" t="s">
        <v>144</v>
      </c>
      <c r="AU946" s="155" t="s">
        <v>86</v>
      </c>
      <c r="AV946" s="12" t="s">
        <v>86</v>
      </c>
      <c r="AW946" s="12" t="s">
        <v>30</v>
      </c>
      <c r="AX946" s="12" t="s">
        <v>81</v>
      </c>
      <c r="AY946" s="155" t="s">
        <v>132</v>
      </c>
    </row>
    <row r="947" spans="2:65" s="1" customFormat="1" ht="24.15" customHeight="1">
      <c r="B947" s="136"/>
      <c r="C947" s="137" t="s">
        <v>1438</v>
      </c>
      <c r="D947" s="137" t="s">
        <v>135</v>
      </c>
      <c r="E947" s="138" t="s">
        <v>1439</v>
      </c>
      <c r="F947" s="139" t="s">
        <v>1440</v>
      </c>
      <c r="G947" s="140" t="s">
        <v>166</v>
      </c>
      <c r="H947" s="141">
        <v>43.32</v>
      </c>
      <c r="I947" s="142"/>
      <c r="J947" s="143">
        <f>ROUND(I947*H947,2)</f>
        <v>0</v>
      </c>
      <c r="K947" s="139" t="s">
        <v>1</v>
      </c>
      <c r="L947" s="32"/>
      <c r="M947" s="144" t="s">
        <v>1</v>
      </c>
      <c r="N947" s="145" t="s">
        <v>38</v>
      </c>
      <c r="P947" s="146">
        <f>O947*H947</f>
        <v>0</v>
      </c>
      <c r="Q947" s="146">
        <v>0</v>
      </c>
      <c r="R947" s="146">
        <f>Q947*H947</f>
        <v>0</v>
      </c>
      <c r="S947" s="146">
        <v>0</v>
      </c>
      <c r="T947" s="147">
        <f>S947*H947</f>
        <v>0</v>
      </c>
      <c r="AR947" s="148" t="s">
        <v>405</v>
      </c>
      <c r="AT947" s="148" t="s">
        <v>135</v>
      </c>
      <c r="AU947" s="148" t="s">
        <v>86</v>
      </c>
      <c r="AY947" s="17" t="s">
        <v>132</v>
      </c>
      <c r="BE947" s="149">
        <f>IF(N947="základní",J947,0)</f>
        <v>0</v>
      </c>
      <c r="BF947" s="149">
        <f>IF(N947="snížená",J947,0)</f>
        <v>0</v>
      </c>
      <c r="BG947" s="149">
        <f>IF(N947="zákl. přenesená",J947,0)</f>
        <v>0</v>
      </c>
      <c r="BH947" s="149">
        <f>IF(N947="sníž. přenesená",J947,0)</f>
        <v>0</v>
      </c>
      <c r="BI947" s="149">
        <f>IF(N947="nulová",J947,0)</f>
        <v>0</v>
      </c>
      <c r="BJ947" s="17" t="s">
        <v>81</v>
      </c>
      <c r="BK947" s="149">
        <f>ROUND(I947*H947,2)</f>
        <v>0</v>
      </c>
      <c r="BL947" s="17" t="s">
        <v>405</v>
      </c>
      <c r="BM947" s="148" t="s">
        <v>1441</v>
      </c>
    </row>
    <row r="948" spans="2:65" s="1" customFormat="1" ht="19.2">
      <c r="B948" s="32"/>
      <c r="D948" s="150" t="s">
        <v>142</v>
      </c>
      <c r="F948" s="151" t="s">
        <v>1440</v>
      </c>
      <c r="I948" s="152"/>
      <c r="L948" s="32"/>
      <c r="M948" s="153"/>
      <c r="T948" s="56"/>
      <c r="AT948" s="17" t="s">
        <v>142</v>
      </c>
      <c r="AU948" s="17" t="s">
        <v>86</v>
      </c>
    </row>
    <row r="949" spans="2:65" s="12" customFormat="1">
      <c r="B949" s="154"/>
      <c r="D949" s="150" t="s">
        <v>144</v>
      </c>
      <c r="E949" s="155" t="s">
        <v>1</v>
      </c>
      <c r="F949" s="156" t="s">
        <v>1442</v>
      </c>
      <c r="H949" s="157">
        <v>43.32</v>
      </c>
      <c r="I949" s="158"/>
      <c r="L949" s="154"/>
      <c r="M949" s="159"/>
      <c r="T949" s="160"/>
      <c r="AT949" s="155" t="s">
        <v>144</v>
      </c>
      <c r="AU949" s="155" t="s">
        <v>86</v>
      </c>
      <c r="AV949" s="12" t="s">
        <v>86</v>
      </c>
      <c r="AW949" s="12" t="s">
        <v>30</v>
      </c>
      <c r="AX949" s="12" t="s">
        <v>81</v>
      </c>
      <c r="AY949" s="155" t="s">
        <v>132</v>
      </c>
    </row>
    <row r="950" spans="2:65" s="1" customFormat="1" ht="24.15" customHeight="1">
      <c r="B950" s="136"/>
      <c r="C950" s="137" t="s">
        <v>1443</v>
      </c>
      <c r="D950" s="137" t="s">
        <v>135</v>
      </c>
      <c r="E950" s="138" t="s">
        <v>1444</v>
      </c>
      <c r="F950" s="139" t="s">
        <v>1445</v>
      </c>
      <c r="G950" s="140" t="s">
        <v>1021</v>
      </c>
      <c r="H950" s="141">
        <v>3</v>
      </c>
      <c r="I950" s="142"/>
      <c r="J950" s="143">
        <f>ROUND(I950*H950,2)</f>
        <v>0</v>
      </c>
      <c r="K950" s="139" t="s">
        <v>1</v>
      </c>
      <c r="L950" s="32"/>
      <c r="M950" s="144" t="s">
        <v>1</v>
      </c>
      <c r="N950" s="145" t="s">
        <v>38</v>
      </c>
      <c r="P950" s="146">
        <f>O950*H950</f>
        <v>0</v>
      </c>
      <c r="Q950" s="146">
        <v>0</v>
      </c>
      <c r="R950" s="146">
        <f>Q950*H950</f>
        <v>0</v>
      </c>
      <c r="S950" s="146">
        <v>0</v>
      </c>
      <c r="T950" s="147">
        <f>S950*H950</f>
        <v>0</v>
      </c>
      <c r="AR950" s="148" t="s">
        <v>405</v>
      </c>
      <c r="AT950" s="148" t="s">
        <v>135</v>
      </c>
      <c r="AU950" s="148" t="s">
        <v>86</v>
      </c>
      <c r="AY950" s="17" t="s">
        <v>132</v>
      </c>
      <c r="BE950" s="149">
        <f>IF(N950="základní",J950,0)</f>
        <v>0</v>
      </c>
      <c r="BF950" s="149">
        <f>IF(N950="snížená",J950,0)</f>
        <v>0</v>
      </c>
      <c r="BG950" s="149">
        <f>IF(N950="zákl. přenesená",J950,0)</f>
        <v>0</v>
      </c>
      <c r="BH950" s="149">
        <f>IF(N950="sníž. přenesená",J950,0)</f>
        <v>0</v>
      </c>
      <c r="BI950" s="149">
        <f>IF(N950="nulová",J950,0)</f>
        <v>0</v>
      </c>
      <c r="BJ950" s="17" t="s">
        <v>81</v>
      </c>
      <c r="BK950" s="149">
        <f>ROUND(I950*H950,2)</f>
        <v>0</v>
      </c>
      <c r="BL950" s="17" t="s">
        <v>405</v>
      </c>
      <c r="BM950" s="148" t="s">
        <v>1446</v>
      </c>
    </row>
    <row r="951" spans="2:65" s="1" customFormat="1" ht="19.2">
      <c r="B951" s="32"/>
      <c r="D951" s="150" t="s">
        <v>142</v>
      </c>
      <c r="F951" s="151" t="s">
        <v>1440</v>
      </c>
      <c r="I951" s="152"/>
      <c r="L951" s="32"/>
      <c r="M951" s="153"/>
      <c r="T951" s="56"/>
      <c r="AT951" s="17" t="s">
        <v>142</v>
      </c>
      <c r="AU951" s="17" t="s">
        <v>86</v>
      </c>
    </row>
    <row r="952" spans="2:65" s="12" customFormat="1">
      <c r="B952" s="154"/>
      <c r="D952" s="150" t="s">
        <v>144</v>
      </c>
      <c r="E952" s="155" t="s">
        <v>1</v>
      </c>
      <c r="F952" s="156" t="s">
        <v>1447</v>
      </c>
      <c r="H952" s="157">
        <v>3</v>
      </c>
      <c r="I952" s="158"/>
      <c r="L952" s="154"/>
      <c r="M952" s="159"/>
      <c r="T952" s="160"/>
      <c r="AT952" s="155" t="s">
        <v>144</v>
      </c>
      <c r="AU952" s="155" t="s">
        <v>86</v>
      </c>
      <c r="AV952" s="12" t="s">
        <v>86</v>
      </c>
      <c r="AW952" s="12" t="s">
        <v>30</v>
      </c>
      <c r="AX952" s="12" t="s">
        <v>81</v>
      </c>
      <c r="AY952" s="155" t="s">
        <v>132</v>
      </c>
    </row>
    <row r="953" spans="2:65" s="1" customFormat="1" ht="21.75" customHeight="1">
      <c r="B953" s="136"/>
      <c r="C953" s="137" t="s">
        <v>1448</v>
      </c>
      <c r="D953" s="137" t="s">
        <v>135</v>
      </c>
      <c r="E953" s="138" t="s">
        <v>1449</v>
      </c>
      <c r="F953" s="139" t="s">
        <v>1450</v>
      </c>
      <c r="G953" s="140" t="s">
        <v>1451</v>
      </c>
      <c r="H953" s="141">
        <v>1</v>
      </c>
      <c r="I953" s="142"/>
      <c r="J953" s="143">
        <f>ROUND(I953*H953,2)</f>
        <v>0</v>
      </c>
      <c r="K953" s="139" t="s">
        <v>1</v>
      </c>
      <c r="L953" s="32"/>
      <c r="M953" s="144" t="s">
        <v>1</v>
      </c>
      <c r="N953" s="145" t="s">
        <v>38</v>
      </c>
      <c r="P953" s="146">
        <f>O953*H953</f>
        <v>0</v>
      </c>
      <c r="Q953" s="146">
        <v>0</v>
      </c>
      <c r="R953" s="146">
        <f>Q953*H953</f>
        <v>0</v>
      </c>
      <c r="S953" s="146">
        <v>0</v>
      </c>
      <c r="T953" s="147">
        <f>S953*H953</f>
        <v>0</v>
      </c>
      <c r="AR953" s="148" t="s">
        <v>405</v>
      </c>
      <c r="AT953" s="148" t="s">
        <v>135</v>
      </c>
      <c r="AU953" s="148" t="s">
        <v>86</v>
      </c>
      <c r="AY953" s="17" t="s">
        <v>132</v>
      </c>
      <c r="BE953" s="149">
        <f>IF(N953="základní",J953,0)</f>
        <v>0</v>
      </c>
      <c r="BF953" s="149">
        <f>IF(N953="snížená",J953,0)</f>
        <v>0</v>
      </c>
      <c r="BG953" s="149">
        <f>IF(N953="zákl. přenesená",J953,0)</f>
        <v>0</v>
      </c>
      <c r="BH953" s="149">
        <f>IF(N953="sníž. přenesená",J953,0)</f>
        <v>0</v>
      </c>
      <c r="BI953" s="149">
        <f>IF(N953="nulová",J953,0)</f>
        <v>0</v>
      </c>
      <c r="BJ953" s="17" t="s">
        <v>81</v>
      </c>
      <c r="BK953" s="149">
        <f>ROUND(I953*H953,2)</f>
        <v>0</v>
      </c>
      <c r="BL953" s="17" t="s">
        <v>405</v>
      </c>
      <c r="BM953" s="148" t="s">
        <v>1452</v>
      </c>
    </row>
    <row r="954" spans="2:65" s="1" customFormat="1">
      <c r="B954" s="32"/>
      <c r="D954" s="150" t="s">
        <v>142</v>
      </c>
      <c r="F954" s="151" t="s">
        <v>1450</v>
      </c>
      <c r="I954" s="152"/>
      <c r="L954" s="32"/>
      <c r="M954" s="153"/>
      <c r="T954" s="56"/>
      <c r="AT954" s="17" t="s">
        <v>142</v>
      </c>
      <c r="AU954" s="17" t="s">
        <v>86</v>
      </c>
    </row>
    <row r="955" spans="2:65" s="1" customFormat="1" ht="16.5" customHeight="1">
      <c r="B955" s="136"/>
      <c r="C955" s="137" t="s">
        <v>205</v>
      </c>
      <c r="D955" s="137" t="s">
        <v>135</v>
      </c>
      <c r="E955" s="138" t="s">
        <v>1453</v>
      </c>
      <c r="F955" s="139" t="s">
        <v>1454</v>
      </c>
      <c r="G955" s="140" t="s">
        <v>1021</v>
      </c>
      <c r="H955" s="141">
        <v>1</v>
      </c>
      <c r="I955" s="142"/>
      <c r="J955" s="143">
        <f>ROUND(I955*H955,2)</f>
        <v>0</v>
      </c>
      <c r="K955" s="139" t="s">
        <v>1</v>
      </c>
      <c r="L955" s="32"/>
      <c r="M955" s="144" t="s">
        <v>1</v>
      </c>
      <c r="N955" s="145" t="s">
        <v>38</v>
      </c>
      <c r="P955" s="146">
        <f>O955*H955</f>
        <v>0</v>
      </c>
      <c r="Q955" s="146">
        <v>0</v>
      </c>
      <c r="R955" s="146">
        <f>Q955*H955</f>
        <v>0</v>
      </c>
      <c r="S955" s="146">
        <v>0</v>
      </c>
      <c r="T955" s="147">
        <f>S955*H955</f>
        <v>0</v>
      </c>
      <c r="AR955" s="148" t="s">
        <v>405</v>
      </c>
      <c r="AT955" s="148" t="s">
        <v>135</v>
      </c>
      <c r="AU955" s="148" t="s">
        <v>86</v>
      </c>
      <c r="AY955" s="17" t="s">
        <v>132</v>
      </c>
      <c r="BE955" s="149">
        <f>IF(N955="základní",J955,0)</f>
        <v>0</v>
      </c>
      <c r="BF955" s="149">
        <f>IF(N955="snížená",J955,0)</f>
        <v>0</v>
      </c>
      <c r="BG955" s="149">
        <f>IF(N955="zákl. přenesená",J955,0)</f>
        <v>0</v>
      </c>
      <c r="BH955" s="149">
        <f>IF(N955="sníž. přenesená",J955,0)</f>
        <v>0</v>
      </c>
      <c r="BI955" s="149">
        <f>IF(N955="nulová",J955,0)</f>
        <v>0</v>
      </c>
      <c r="BJ955" s="17" t="s">
        <v>81</v>
      </c>
      <c r="BK955" s="149">
        <f>ROUND(I955*H955,2)</f>
        <v>0</v>
      </c>
      <c r="BL955" s="17" t="s">
        <v>405</v>
      </c>
      <c r="BM955" s="148" t="s">
        <v>1455</v>
      </c>
    </row>
    <row r="956" spans="2:65" s="1" customFormat="1">
      <c r="B956" s="32"/>
      <c r="D956" s="150" t="s">
        <v>142</v>
      </c>
      <c r="F956" s="151" t="s">
        <v>1454</v>
      </c>
      <c r="I956" s="152"/>
      <c r="L956" s="32"/>
      <c r="M956" s="153"/>
      <c r="T956" s="56"/>
      <c r="AT956" s="17" t="s">
        <v>142</v>
      </c>
      <c r="AU956" s="17" t="s">
        <v>86</v>
      </c>
    </row>
    <row r="957" spans="2:65" s="12" customFormat="1">
      <c r="B957" s="154"/>
      <c r="D957" s="150" t="s">
        <v>144</v>
      </c>
      <c r="E957" s="155" t="s">
        <v>1</v>
      </c>
      <c r="F957" s="156" t="s">
        <v>1456</v>
      </c>
      <c r="H957" s="157">
        <v>1</v>
      </c>
      <c r="I957" s="158"/>
      <c r="L957" s="154"/>
      <c r="M957" s="159"/>
      <c r="T957" s="160"/>
      <c r="AT957" s="155" t="s">
        <v>144</v>
      </c>
      <c r="AU957" s="155" t="s">
        <v>86</v>
      </c>
      <c r="AV957" s="12" t="s">
        <v>86</v>
      </c>
      <c r="AW957" s="12" t="s">
        <v>30</v>
      </c>
      <c r="AX957" s="12" t="s">
        <v>81</v>
      </c>
      <c r="AY957" s="155" t="s">
        <v>132</v>
      </c>
    </row>
    <row r="958" spans="2:65" s="1" customFormat="1" ht="16.5" customHeight="1">
      <c r="B958" s="136"/>
      <c r="C958" s="137" t="s">
        <v>1457</v>
      </c>
      <c r="D958" s="137" t="s">
        <v>135</v>
      </c>
      <c r="E958" s="138" t="s">
        <v>1458</v>
      </c>
      <c r="F958" s="139" t="s">
        <v>1459</v>
      </c>
      <c r="G958" s="140" t="s">
        <v>1021</v>
      </c>
      <c r="H958" s="141">
        <v>1</v>
      </c>
      <c r="I958" s="142"/>
      <c r="J958" s="143">
        <f>ROUND(I958*H958,2)</f>
        <v>0</v>
      </c>
      <c r="K958" s="139" t="s">
        <v>1</v>
      </c>
      <c r="L958" s="32"/>
      <c r="M958" s="144" t="s">
        <v>1</v>
      </c>
      <c r="N958" s="145" t="s">
        <v>38</v>
      </c>
      <c r="P958" s="146">
        <f>O958*H958</f>
        <v>0</v>
      </c>
      <c r="Q958" s="146">
        <v>0</v>
      </c>
      <c r="R958" s="146">
        <f>Q958*H958</f>
        <v>0</v>
      </c>
      <c r="S958" s="146">
        <v>0</v>
      </c>
      <c r="T958" s="147">
        <f>S958*H958</f>
        <v>0</v>
      </c>
      <c r="AR958" s="148" t="s">
        <v>405</v>
      </c>
      <c r="AT958" s="148" t="s">
        <v>135</v>
      </c>
      <c r="AU958" s="148" t="s">
        <v>86</v>
      </c>
      <c r="AY958" s="17" t="s">
        <v>132</v>
      </c>
      <c r="BE958" s="149">
        <f>IF(N958="základní",J958,0)</f>
        <v>0</v>
      </c>
      <c r="BF958" s="149">
        <f>IF(N958="snížená",J958,0)</f>
        <v>0</v>
      </c>
      <c r="BG958" s="149">
        <f>IF(N958="zákl. přenesená",J958,0)</f>
        <v>0</v>
      </c>
      <c r="BH958" s="149">
        <f>IF(N958="sníž. přenesená",J958,0)</f>
        <v>0</v>
      </c>
      <c r="BI958" s="149">
        <f>IF(N958="nulová",J958,0)</f>
        <v>0</v>
      </c>
      <c r="BJ958" s="17" t="s">
        <v>81</v>
      </c>
      <c r="BK958" s="149">
        <f>ROUND(I958*H958,2)</f>
        <v>0</v>
      </c>
      <c r="BL958" s="17" t="s">
        <v>405</v>
      </c>
      <c r="BM958" s="148" t="s">
        <v>1460</v>
      </c>
    </row>
    <row r="959" spans="2:65" s="1" customFormat="1">
      <c r="B959" s="32"/>
      <c r="D959" s="150" t="s">
        <v>142</v>
      </c>
      <c r="F959" s="151" t="s">
        <v>1459</v>
      </c>
      <c r="I959" s="152"/>
      <c r="L959" s="32"/>
      <c r="M959" s="153"/>
      <c r="T959" s="56"/>
      <c r="AT959" s="17" t="s">
        <v>142</v>
      </c>
      <c r="AU959" s="17" t="s">
        <v>86</v>
      </c>
    </row>
    <row r="960" spans="2:65" s="12" customFormat="1">
      <c r="B960" s="154"/>
      <c r="D960" s="150" t="s">
        <v>144</v>
      </c>
      <c r="E960" s="155" t="s">
        <v>1</v>
      </c>
      <c r="F960" s="156" t="s">
        <v>1456</v>
      </c>
      <c r="H960" s="157">
        <v>1</v>
      </c>
      <c r="I960" s="158"/>
      <c r="L960" s="154"/>
      <c r="M960" s="159"/>
      <c r="T960" s="160"/>
      <c r="AT960" s="155" t="s">
        <v>144</v>
      </c>
      <c r="AU960" s="155" t="s">
        <v>86</v>
      </c>
      <c r="AV960" s="12" t="s">
        <v>86</v>
      </c>
      <c r="AW960" s="12" t="s">
        <v>30</v>
      </c>
      <c r="AX960" s="12" t="s">
        <v>81</v>
      </c>
      <c r="AY960" s="155" t="s">
        <v>132</v>
      </c>
    </row>
    <row r="961" spans="2:65" s="1" customFormat="1" ht="16.5" customHeight="1">
      <c r="B961" s="136"/>
      <c r="C961" s="137" t="s">
        <v>1461</v>
      </c>
      <c r="D961" s="137" t="s">
        <v>135</v>
      </c>
      <c r="E961" s="138" t="s">
        <v>1462</v>
      </c>
      <c r="F961" s="139" t="s">
        <v>1463</v>
      </c>
      <c r="G961" s="140" t="s">
        <v>1021</v>
      </c>
      <c r="H961" s="141">
        <v>1</v>
      </c>
      <c r="I961" s="142"/>
      <c r="J961" s="143">
        <f>ROUND(I961*H961,2)</f>
        <v>0</v>
      </c>
      <c r="K961" s="139" t="s">
        <v>1</v>
      </c>
      <c r="L961" s="32"/>
      <c r="M961" s="144" t="s">
        <v>1</v>
      </c>
      <c r="N961" s="145" t="s">
        <v>38</v>
      </c>
      <c r="P961" s="146">
        <f>O961*H961</f>
        <v>0</v>
      </c>
      <c r="Q961" s="146">
        <v>0</v>
      </c>
      <c r="R961" s="146">
        <f>Q961*H961</f>
        <v>0</v>
      </c>
      <c r="S961" s="146">
        <v>0</v>
      </c>
      <c r="T961" s="147">
        <f>S961*H961</f>
        <v>0</v>
      </c>
      <c r="AR961" s="148" t="s">
        <v>405</v>
      </c>
      <c r="AT961" s="148" t="s">
        <v>135</v>
      </c>
      <c r="AU961" s="148" t="s">
        <v>86</v>
      </c>
      <c r="AY961" s="17" t="s">
        <v>132</v>
      </c>
      <c r="BE961" s="149">
        <f>IF(N961="základní",J961,0)</f>
        <v>0</v>
      </c>
      <c r="BF961" s="149">
        <f>IF(N961="snížená",J961,0)</f>
        <v>0</v>
      </c>
      <c r="BG961" s="149">
        <f>IF(N961="zákl. přenesená",J961,0)</f>
        <v>0</v>
      </c>
      <c r="BH961" s="149">
        <f>IF(N961="sníž. přenesená",J961,0)</f>
        <v>0</v>
      </c>
      <c r="BI961" s="149">
        <f>IF(N961="nulová",J961,0)</f>
        <v>0</v>
      </c>
      <c r="BJ961" s="17" t="s">
        <v>81</v>
      </c>
      <c r="BK961" s="149">
        <f>ROUND(I961*H961,2)</f>
        <v>0</v>
      </c>
      <c r="BL961" s="17" t="s">
        <v>405</v>
      </c>
      <c r="BM961" s="148" t="s">
        <v>1464</v>
      </c>
    </row>
    <row r="962" spans="2:65" s="1" customFormat="1">
      <c r="B962" s="32"/>
      <c r="D962" s="150" t="s">
        <v>142</v>
      </c>
      <c r="F962" s="151" t="s">
        <v>1463</v>
      </c>
      <c r="I962" s="152"/>
      <c r="L962" s="32"/>
      <c r="M962" s="153"/>
      <c r="T962" s="56"/>
      <c r="AT962" s="17" t="s">
        <v>142</v>
      </c>
      <c r="AU962" s="17" t="s">
        <v>86</v>
      </c>
    </row>
    <row r="963" spans="2:65" s="12" customFormat="1">
      <c r="B963" s="154"/>
      <c r="D963" s="150" t="s">
        <v>144</v>
      </c>
      <c r="E963" s="155" t="s">
        <v>1</v>
      </c>
      <c r="F963" s="156" t="s">
        <v>1024</v>
      </c>
      <c r="H963" s="157">
        <v>1</v>
      </c>
      <c r="I963" s="158"/>
      <c r="L963" s="154"/>
      <c r="M963" s="159"/>
      <c r="T963" s="160"/>
      <c r="AT963" s="155" t="s">
        <v>144</v>
      </c>
      <c r="AU963" s="155" t="s">
        <v>86</v>
      </c>
      <c r="AV963" s="12" t="s">
        <v>86</v>
      </c>
      <c r="AW963" s="12" t="s">
        <v>30</v>
      </c>
      <c r="AX963" s="12" t="s">
        <v>81</v>
      </c>
      <c r="AY963" s="155" t="s">
        <v>132</v>
      </c>
    </row>
    <row r="964" spans="2:65" s="1" customFormat="1" ht="16.5" customHeight="1">
      <c r="B964" s="136"/>
      <c r="C964" s="137" t="s">
        <v>1465</v>
      </c>
      <c r="D964" s="137" t="s">
        <v>135</v>
      </c>
      <c r="E964" s="138" t="s">
        <v>1466</v>
      </c>
      <c r="F964" s="139" t="s">
        <v>1467</v>
      </c>
      <c r="G964" s="140" t="s">
        <v>1021</v>
      </c>
      <c r="H964" s="141">
        <v>1</v>
      </c>
      <c r="I964" s="142"/>
      <c r="J964" s="143">
        <f>ROUND(I964*H964,2)</f>
        <v>0</v>
      </c>
      <c r="K964" s="139" t="s">
        <v>1</v>
      </c>
      <c r="L964" s="32"/>
      <c r="M964" s="144" t="s">
        <v>1</v>
      </c>
      <c r="N964" s="145" t="s">
        <v>38</v>
      </c>
      <c r="P964" s="146">
        <f>O964*H964</f>
        <v>0</v>
      </c>
      <c r="Q964" s="146">
        <v>0</v>
      </c>
      <c r="R964" s="146">
        <f>Q964*H964</f>
        <v>0</v>
      </c>
      <c r="S964" s="146">
        <v>0</v>
      </c>
      <c r="T964" s="147">
        <f>S964*H964</f>
        <v>0</v>
      </c>
      <c r="AR964" s="148" t="s">
        <v>405</v>
      </c>
      <c r="AT964" s="148" t="s">
        <v>135</v>
      </c>
      <c r="AU964" s="148" t="s">
        <v>86</v>
      </c>
      <c r="AY964" s="17" t="s">
        <v>132</v>
      </c>
      <c r="BE964" s="149">
        <f>IF(N964="základní",J964,0)</f>
        <v>0</v>
      </c>
      <c r="BF964" s="149">
        <f>IF(N964="snížená",J964,0)</f>
        <v>0</v>
      </c>
      <c r="BG964" s="149">
        <f>IF(N964="zákl. přenesená",J964,0)</f>
        <v>0</v>
      </c>
      <c r="BH964" s="149">
        <f>IF(N964="sníž. přenesená",J964,0)</f>
        <v>0</v>
      </c>
      <c r="BI964" s="149">
        <f>IF(N964="nulová",J964,0)</f>
        <v>0</v>
      </c>
      <c r="BJ964" s="17" t="s">
        <v>81</v>
      </c>
      <c r="BK964" s="149">
        <f>ROUND(I964*H964,2)</f>
        <v>0</v>
      </c>
      <c r="BL964" s="17" t="s">
        <v>405</v>
      </c>
      <c r="BM964" s="148" t="s">
        <v>1468</v>
      </c>
    </row>
    <row r="965" spans="2:65" s="1" customFormat="1">
      <c r="B965" s="32"/>
      <c r="D965" s="150" t="s">
        <v>142</v>
      </c>
      <c r="F965" s="151" t="s">
        <v>1467</v>
      </c>
      <c r="I965" s="152"/>
      <c r="L965" s="32"/>
      <c r="M965" s="153"/>
      <c r="T965" s="56"/>
      <c r="AT965" s="17" t="s">
        <v>142</v>
      </c>
      <c r="AU965" s="17" t="s">
        <v>86</v>
      </c>
    </row>
    <row r="966" spans="2:65" s="12" customFormat="1">
      <c r="B966" s="154"/>
      <c r="D966" s="150" t="s">
        <v>144</v>
      </c>
      <c r="E966" s="155" t="s">
        <v>1</v>
      </c>
      <c r="F966" s="156" t="s">
        <v>1456</v>
      </c>
      <c r="H966" s="157">
        <v>1</v>
      </c>
      <c r="I966" s="158"/>
      <c r="L966" s="154"/>
      <c r="M966" s="159"/>
      <c r="T966" s="160"/>
      <c r="AT966" s="155" t="s">
        <v>144</v>
      </c>
      <c r="AU966" s="155" t="s">
        <v>86</v>
      </c>
      <c r="AV966" s="12" t="s">
        <v>86</v>
      </c>
      <c r="AW966" s="12" t="s">
        <v>30</v>
      </c>
      <c r="AX966" s="12" t="s">
        <v>81</v>
      </c>
      <c r="AY966" s="155" t="s">
        <v>132</v>
      </c>
    </row>
    <row r="967" spans="2:65" s="1" customFormat="1" ht="16.5" customHeight="1">
      <c r="B967" s="136"/>
      <c r="C967" s="137" t="s">
        <v>1469</v>
      </c>
      <c r="D967" s="137" t="s">
        <v>135</v>
      </c>
      <c r="E967" s="138" t="s">
        <v>1470</v>
      </c>
      <c r="F967" s="139" t="s">
        <v>1471</v>
      </c>
      <c r="G967" s="140" t="s">
        <v>1021</v>
      </c>
      <c r="H967" s="141">
        <v>13</v>
      </c>
      <c r="I967" s="142"/>
      <c r="J967" s="143">
        <f>ROUND(I967*H967,2)</f>
        <v>0</v>
      </c>
      <c r="K967" s="139" t="s">
        <v>1</v>
      </c>
      <c r="L967" s="32"/>
      <c r="M967" s="144" t="s">
        <v>1</v>
      </c>
      <c r="N967" s="145" t="s">
        <v>38</v>
      </c>
      <c r="P967" s="146">
        <f>O967*H967</f>
        <v>0</v>
      </c>
      <c r="Q967" s="146">
        <v>0</v>
      </c>
      <c r="R967" s="146">
        <f>Q967*H967</f>
        <v>0</v>
      </c>
      <c r="S967" s="146">
        <v>0</v>
      </c>
      <c r="T967" s="147">
        <f>S967*H967</f>
        <v>0</v>
      </c>
      <c r="AR967" s="148" t="s">
        <v>405</v>
      </c>
      <c r="AT967" s="148" t="s">
        <v>135</v>
      </c>
      <c r="AU967" s="148" t="s">
        <v>86</v>
      </c>
      <c r="AY967" s="17" t="s">
        <v>132</v>
      </c>
      <c r="BE967" s="149">
        <f>IF(N967="základní",J967,0)</f>
        <v>0</v>
      </c>
      <c r="BF967" s="149">
        <f>IF(N967="snížená",J967,0)</f>
        <v>0</v>
      </c>
      <c r="BG967" s="149">
        <f>IF(N967="zákl. přenesená",J967,0)</f>
        <v>0</v>
      </c>
      <c r="BH967" s="149">
        <f>IF(N967="sníž. přenesená",J967,0)</f>
        <v>0</v>
      </c>
      <c r="BI967" s="149">
        <f>IF(N967="nulová",J967,0)</f>
        <v>0</v>
      </c>
      <c r="BJ967" s="17" t="s">
        <v>81</v>
      </c>
      <c r="BK967" s="149">
        <f>ROUND(I967*H967,2)</f>
        <v>0</v>
      </c>
      <c r="BL967" s="17" t="s">
        <v>405</v>
      </c>
      <c r="BM967" s="148" t="s">
        <v>1472</v>
      </c>
    </row>
    <row r="968" spans="2:65" s="1" customFormat="1">
      <c r="B968" s="32"/>
      <c r="D968" s="150" t="s">
        <v>142</v>
      </c>
      <c r="F968" s="151" t="s">
        <v>1471</v>
      </c>
      <c r="I968" s="152"/>
      <c r="L968" s="32"/>
      <c r="M968" s="153"/>
      <c r="T968" s="56"/>
      <c r="AT968" s="17" t="s">
        <v>142</v>
      </c>
      <c r="AU968" s="17" t="s">
        <v>86</v>
      </c>
    </row>
    <row r="969" spans="2:65" s="12" customFormat="1">
      <c r="B969" s="154"/>
      <c r="D969" s="150" t="s">
        <v>144</v>
      </c>
      <c r="E969" s="155" t="s">
        <v>1</v>
      </c>
      <c r="F969" s="156" t="s">
        <v>1473</v>
      </c>
      <c r="H969" s="157">
        <v>13</v>
      </c>
      <c r="I969" s="158"/>
      <c r="L969" s="154"/>
      <c r="M969" s="159"/>
      <c r="T969" s="160"/>
      <c r="AT969" s="155" t="s">
        <v>144</v>
      </c>
      <c r="AU969" s="155" t="s">
        <v>86</v>
      </c>
      <c r="AV969" s="12" t="s">
        <v>86</v>
      </c>
      <c r="AW969" s="12" t="s">
        <v>30</v>
      </c>
      <c r="AX969" s="12" t="s">
        <v>81</v>
      </c>
      <c r="AY969" s="155" t="s">
        <v>132</v>
      </c>
    </row>
    <row r="970" spans="2:65" s="1" customFormat="1" ht="16.5" customHeight="1">
      <c r="B970" s="136"/>
      <c r="C970" s="137" t="s">
        <v>1474</v>
      </c>
      <c r="D970" s="137" t="s">
        <v>135</v>
      </c>
      <c r="E970" s="138" t="s">
        <v>1475</v>
      </c>
      <c r="F970" s="139" t="s">
        <v>1476</v>
      </c>
      <c r="G970" s="140" t="s">
        <v>1021</v>
      </c>
      <c r="H970" s="141">
        <v>1</v>
      </c>
      <c r="I970" s="142"/>
      <c r="J970" s="143">
        <f>ROUND(I970*H970,2)</f>
        <v>0</v>
      </c>
      <c r="K970" s="139" t="s">
        <v>1</v>
      </c>
      <c r="L970" s="32"/>
      <c r="M970" s="144" t="s">
        <v>1</v>
      </c>
      <c r="N970" s="145" t="s">
        <v>38</v>
      </c>
      <c r="P970" s="146">
        <f>O970*H970</f>
        <v>0</v>
      </c>
      <c r="Q970" s="146">
        <v>0</v>
      </c>
      <c r="R970" s="146">
        <f>Q970*H970</f>
        <v>0</v>
      </c>
      <c r="S970" s="146">
        <v>0</v>
      </c>
      <c r="T970" s="147">
        <f>S970*H970</f>
        <v>0</v>
      </c>
      <c r="AR970" s="148" t="s">
        <v>405</v>
      </c>
      <c r="AT970" s="148" t="s">
        <v>135</v>
      </c>
      <c r="AU970" s="148" t="s">
        <v>86</v>
      </c>
      <c r="AY970" s="17" t="s">
        <v>132</v>
      </c>
      <c r="BE970" s="149">
        <f>IF(N970="základní",J970,0)</f>
        <v>0</v>
      </c>
      <c r="BF970" s="149">
        <f>IF(N970="snížená",J970,0)</f>
        <v>0</v>
      </c>
      <c r="BG970" s="149">
        <f>IF(N970="zákl. přenesená",J970,0)</f>
        <v>0</v>
      </c>
      <c r="BH970" s="149">
        <f>IF(N970="sníž. přenesená",J970,0)</f>
        <v>0</v>
      </c>
      <c r="BI970" s="149">
        <f>IF(N970="nulová",J970,0)</f>
        <v>0</v>
      </c>
      <c r="BJ970" s="17" t="s">
        <v>81</v>
      </c>
      <c r="BK970" s="149">
        <f>ROUND(I970*H970,2)</f>
        <v>0</v>
      </c>
      <c r="BL970" s="17" t="s">
        <v>405</v>
      </c>
      <c r="BM970" s="148" t="s">
        <v>1477</v>
      </c>
    </row>
    <row r="971" spans="2:65" s="1" customFormat="1">
      <c r="B971" s="32"/>
      <c r="D971" s="150" t="s">
        <v>142</v>
      </c>
      <c r="F971" s="151" t="s">
        <v>1476</v>
      </c>
      <c r="I971" s="152"/>
      <c r="L971" s="32"/>
      <c r="M971" s="153"/>
      <c r="T971" s="56"/>
      <c r="AT971" s="17" t="s">
        <v>142</v>
      </c>
      <c r="AU971" s="17" t="s">
        <v>86</v>
      </c>
    </row>
    <row r="972" spans="2:65" s="12" customFormat="1">
      <c r="B972" s="154"/>
      <c r="D972" s="150" t="s">
        <v>144</v>
      </c>
      <c r="E972" s="155" t="s">
        <v>1</v>
      </c>
      <c r="F972" s="156" t="s">
        <v>1024</v>
      </c>
      <c r="H972" s="157">
        <v>1</v>
      </c>
      <c r="I972" s="158"/>
      <c r="L972" s="154"/>
      <c r="M972" s="159"/>
      <c r="T972" s="160"/>
      <c r="AT972" s="155" t="s">
        <v>144</v>
      </c>
      <c r="AU972" s="155" t="s">
        <v>86</v>
      </c>
      <c r="AV972" s="12" t="s">
        <v>86</v>
      </c>
      <c r="AW972" s="12" t="s">
        <v>30</v>
      </c>
      <c r="AX972" s="12" t="s">
        <v>81</v>
      </c>
      <c r="AY972" s="155" t="s">
        <v>132</v>
      </c>
    </row>
    <row r="973" spans="2:65" s="1" customFormat="1" ht="16.5" customHeight="1">
      <c r="B973" s="136"/>
      <c r="C973" s="137" t="s">
        <v>1478</v>
      </c>
      <c r="D973" s="137" t="s">
        <v>135</v>
      </c>
      <c r="E973" s="138" t="s">
        <v>1479</v>
      </c>
      <c r="F973" s="139" t="s">
        <v>1480</v>
      </c>
      <c r="G973" s="140" t="s">
        <v>1021</v>
      </c>
      <c r="H973" s="141">
        <v>1</v>
      </c>
      <c r="I973" s="142"/>
      <c r="J973" s="143">
        <f>ROUND(I973*H973,2)</f>
        <v>0</v>
      </c>
      <c r="K973" s="139" t="s">
        <v>1</v>
      </c>
      <c r="L973" s="32"/>
      <c r="M973" s="144" t="s">
        <v>1</v>
      </c>
      <c r="N973" s="145" t="s">
        <v>38</v>
      </c>
      <c r="P973" s="146">
        <f>O973*H973</f>
        <v>0</v>
      </c>
      <c r="Q973" s="146">
        <v>0</v>
      </c>
      <c r="R973" s="146">
        <f>Q973*H973</f>
        <v>0</v>
      </c>
      <c r="S973" s="146">
        <v>0</v>
      </c>
      <c r="T973" s="147">
        <f>S973*H973</f>
        <v>0</v>
      </c>
      <c r="AR973" s="148" t="s">
        <v>405</v>
      </c>
      <c r="AT973" s="148" t="s">
        <v>135</v>
      </c>
      <c r="AU973" s="148" t="s">
        <v>86</v>
      </c>
      <c r="AY973" s="17" t="s">
        <v>132</v>
      </c>
      <c r="BE973" s="149">
        <f>IF(N973="základní",J973,0)</f>
        <v>0</v>
      </c>
      <c r="BF973" s="149">
        <f>IF(N973="snížená",J973,0)</f>
        <v>0</v>
      </c>
      <c r="BG973" s="149">
        <f>IF(N973="zákl. přenesená",J973,0)</f>
        <v>0</v>
      </c>
      <c r="BH973" s="149">
        <f>IF(N973="sníž. přenesená",J973,0)</f>
        <v>0</v>
      </c>
      <c r="BI973" s="149">
        <f>IF(N973="nulová",J973,0)</f>
        <v>0</v>
      </c>
      <c r="BJ973" s="17" t="s">
        <v>81</v>
      </c>
      <c r="BK973" s="149">
        <f>ROUND(I973*H973,2)</f>
        <v>0</v>
      </c>
      <c r="BL973" s="17" t="s">
        <v>405</v>
      </c>
      <c r="BM973" s="148" t="s">
        <v>1481</v>
      </c>
    </row>
    <row r="974" spans="2:65" s="1" customFormat="1">
      <c r="B974" s="32"/>
      <c r="D974" s="150" t="s">
        <v>142</v>
      </c>
      <c r="F974" s="151" t="s">
        <v>1482</v>
      </c>
      <c r="I974" s="152"/>
      <c r="L974" s="32"/>
      <c r="M974" s="153"/>
      <c r="T974" s="56"/>
      <c r="AT974" s="17" t="s">
        <v>142</v>
      </c>
      <c r="AU974" s="17" t="s">
        <v>86</v>
      </c>
    </row>
    <row r="975" spans="2:65" s="12" customFormat="1">
      <c r="B975" s="154"/>
      <c r="D975" s="150" t="s">
        <v>144</v>
      </c>
      <c r="E975" s="155" t="s">
        <v>1</v>
      </c>
      <c r="F975" s="156" t="s">
        <v>1024</v>
      </c>
      <c r="H975" s="157">
        <v>1</v>
      </c>
      <c r="I975" s="158"/>
      <c r="L975" s="154"/>
      <c r="M975" s="159"/>
      <c r="T975" s="160"/>
      <c r="AT975" s="155" t="s">
        <v>144</v>
      </c>
      <c r="AU975" s="155" t="s">
        <v>86</v>
      </c>
      <c r="AV975" s="12" t="s">
        <v>86</v>
      </c>
      <c r="AW975" s="12" t="s">
        <v>30</v>
      </c>
      <c r="AX975" s="12" t="s">
        <v>81</v>
      </c>
      <c r="AY975" s="155" t="s">
        <v>132</v>
      </c>
    </row>
    <row r="976" spans="2:65" s="1" customFormat="1" ht="16.5" customHeight="1">
      <c r="B976" s="136"/>
      <c r="C976" s="137" t="s">
        <v>1483</v>
      </c>
      <c r="D976" s="137" t="s">
        <v>135</v>
      </c>
      <c r="E976" s="138" t="s">
        <v>1484</v>
      </c>
      <c r="F976" s="139" t="s">
        <v>1485</v>
      </c>
      <c r="G976" s="140" t="s">
        <v>1021</v>
      </c>
      <c r="H976" s="141">
        <v>4</v>
      </c>
      <c r="I976" s="142"/>
      <c r="J976" s="143">
        <f>ROUND(I976*H976,2)</f>
        <v>0</v>
      </c>
      <c r="K976" s="139" t="s">
        <v>1</v>
      </c>
      <c r="L976" s="32"/>
      <c r="M976" s="144" t="s">
        <v>1</v>
      </c>
      <c r="N976" s="145" t="s">
        <v>38</v>
      </c>
      <c r="P976" s="146">
        <f>O976*H976</f>
        <v>0</v>
      </c>
      <c r="Q976" s="146">
        <v>0</v>
      </c>
      <c r="R976" s="146">
        <f>Q976*H976</f>
        <v>0</v>
      </c>
      <c r="S976" s="146">
        <v>0</v>
      </c>
      <c r="T976" s="147">
        <f>S976*H976</f>
        <v>0</v>
      </c>
      <c r="AR976" s="148" t="s">
        <v>405</v>
      </c>
      <c r="AT976" s="148" t="s">
        <v>135</v>
      </c>
      <c r="AU976" s="148" t="s">
        <v>86</v>
      </c>
      <c r="AY976" s="17" t="s">
        <v>132</v>
      </c>
      <c r="BE976" s="149">
        <f>IF(N976="základní",J976,0)</f>
        <v>0</v>
      </c>
      <c r="BF976" s="149">
        <f>IF(N976="snížená",J976,0)</f>
        <v>0</v>
      </c>
      <c r="BG976" s="149">
        <f>IF(N976="zákl. přenesená",J976,0)</f>
        <v>0</v>
      </c>
      <c r="BH976" s="149">
        <f>IF(N976="sníž. přenesená",J976,0)</f>
        <v>0</v>
      </c>
      <c r="BI976" s="149">
        <f>IF(N976="nulová",J976,0)</f>
        <v>0</v>
      </c>
      <c r="BJ976" s="17" t="s">
        <v>81</v>
      </c>
      <c r="BK976" s="149">
        <f>ROUND(I976*H976,2)</f>
        <v>0</v>
      </c>
      <c r="BL976" s="17" t="s">
        <v>405</v>
      </c>
      <c r="BM976" s="148" t="s">
        <v>1486</v>
      </c>
    </row>
    <row r="977" spans="2:65" s="1" customFormat="1">
      <c r="B977" s="32"/>
      <c r="D977" s="150" t="s">
        <v>142</v>
      </c>
      <c r="F977" s="151" t="s">
        <v>1485</v>
      </c>
      <c r="I977" s="152"/>
      <c r="L977" s="32"/>
      <c r="M977" s="153"/>
      <c r="T977" s="56"/>
      <c r="AT977" s="17" t="s">
        <v>142</v>
      </c>
      <c r="AU977" s="17" t="s">
        <v>86</v>
      </c>
    </row>
    <row r="978" spans="2:65" s="12" customFormat="1">
      <c r="B978" s="154"/>
      <c r="D978" s="150" t="s">
        <v>144</v>
      </c>
      <c r="E978" s="155" t="s">
        <v>1</v>
      </c>
      <c r="F978" s="156" t="s">
        <v>1487</v>
      </c>
      <c r="H978" s="157">
        <v>4</v>
      </c>
      <c r="I978" s="158"/>
      <c r="L978" s="154"/>
      <c r="M978" s="159"/>
      <c r="T978" s="160"/>
      <c r="AT978" s="155" t="s">
        <v>144</v>
      </c>
      <c r="AU978" s="155" t="s">
        <v>86</v>
      </c>
      <c r="AV978" s="12" t="s">
        <v>86</v>
      </c>
      <c r="AW978" s="12" t="s">
        <v>30</v>
      </c>
      <c r="AX978" s="12" t="s">
        <v>81</v>
      </c>
      <c r="AY978" s="155" t="s">
        <v>132</v>
      </c>
    </row>
    <row r="979" spans="2:65" s="1" customFormat="1" ht="16.5" customHeight="1">
      <c r="B979" s="136"/>
      <c r="C979" s="137" t="s">
        <v>1488</v>
      </c>
      <c r="D979" s="137" t="s">
        <v>135</v>
      </c>
      <c r="E979" s="138" t="s">
        <v>1489</v>
      </c>
      <c r="F979" s="139" t="s">
        <v>1490</v>
      </c>
      <c r="G979" s="140" t="s">
        <v>1021</v>
      </c>
      <c r="H979" s="141">
        <v>6</v>
      </c>
      <c r="I979" s="142"/>
      <c r="J979" s="143">
        <f>ROUND(I979*H979,2)</f>
        <v>0</v>
      </c>
      <c r="K979" s="139" t="s">
        <v>1</v>
      </c>
      <c r="L979" s="32"/>
      <c r="M979" s="144" t="s">
        <v>1</v>
      </c>
      <c r="N979" s="145" t="s">
        <v>38</v>
      </c>
      <c r="P979" s="146">
        <f>O979*H979</f>
        <v>0</v>
      </c>
      <c r="Q979" s="146">
        <v>0</v>
      </c>
      <c r="R979" s="146">
        <f>Q979*H979</f>
        <v>0</v>
      </c>
      <c r="S979" s="146">
        <v>0</v>
      </c>
      <c r="T979" s="147">
        <f>S979*H979</f>
        <v>0</v>
      </c>
      <c r="AR979" s="148" t="s">
        <v>405</v>
      </c>
      <c r="AT979" s="148" t="s">
        <v>135</v>
      </c>
      <c r="AU979" s="148" t="s">
        <v>86</v>
      </c>
      <c r="AY979" s="17" t="s">
        <v>132</v>
      </c>
      <c r="BE979" s="149">
        <f>IF(N979="základní",J979,0)</f>
        <v>0</v>
      </c>
      <c r="BF979" s="149">
        <f>IF(N979="snížená",J979,0)</f>
        <v>0</v>
      </c>
      <c r="BG979" s="149">
        <f>IF(N979="zákl. přenesená",J979,0)</f>
        <v>0</v>
      </c>
      <c r="BH979" s="149">
        <f>IF(N979="sníž. přenesená",J979,0)</f>
        <v>0</v>
      </c>
      <c r="BI979" s="149">
        <f>IF(N979="nulová",J979,0)</f>
        <v>0</v>
      </c>
      <c r="BJ979" s="17" t="s">
        <v>81</v>
      </c>
      <c r="BK979" s="149">
        <f>ROUND(I979*H979,2)</f>
        <v>0</v>
      </c>
      <c r="BL979" s="17" t="s">
        <v>405</v>
      </c>
      <c r="BM979" s="148" t="s">
        <v>1491</v>
      </c>
    </row>
    <row r="980" spans="2:65" s="1" customFormat="1">
      <c r="B980" s="32"/>
      <c r="D980" s="150" t="s">
        <v>142</v>
      </c>
      <c r="F980" s="151" t="s">
        <v>1490</v>
      </c>
      <c r="I980" s="152"/>
      <c r="L980" s="32"/>
      <c r="M980" s="153"/>
      <c r="T980" s="56"/>
      <c r="AT980" s="17" t="s">
        <v>142</v>
      </c>
      <c r="AU980" s="17" t="s">
        <v>86</v>
      </c>
    </row>
    <row r="981" spans="2:65" s="12" customFormat="1">
      <c r="B981" s="154"/>
      <c r="D981" s="150" t="s">
        <v>144</v>
      </c>
      <c r="E981" s="155" t="s">
        <v>1</v>
      </c>
      <c r="F981" s="156" t="s">
        <v>1492</v>
      </c>
      <c r="H981" s="157">
        <v>6</v>
      </c>
      <c r="I981" s="158"/>
      <c r="L981" s="154"/>
      <c r="M981" s="159"/>
      <c r="T981" s="160"/>
      <c r="AT981" s="155" t="s">
        <v>144</v>
      </c>
      <c r="AU981" s="155" t="s">
        <v>86</v>
      </c>
      <c r="AV981" s="12" t="s">
        <v>86</v>
      </c>
      <c r="AW981" s="12" t="s">
        <v>30</v>
      </c>
      <c r="AX981" s="12" t="s">
        <v>81</v>
      </c>
      <c r="AY981" s="155" t="s">
        <v>132</v>
      </c>
    </row>
    <row r="982" spans="2:65" s="1" customFormat="1" ht="16.5" customHeight="1">
      <c r="B982" s="136"/>
      <c r="C982" s="137" t="s">
        <v>1493</v>
      </c>
      <c r="D982" s="137" t="s">
        <v>135</v>
      </c>
      <c r="E982" s="138" t="s">
        <v>1494</v>
      </c>
      <c r="F982" s="139" t="s">
        <v>1495</v>
      </c>
      <c r="G982" s="140" t="s">
        <v>1021</v>
      </c>
      <c r="H982" s="141">
        <v>7</v>
      </c>
      <c r="I982" s="142"/>
      <c r="J982" s="143">
        <f>ROUND(I982*H982,2)</f>
        <v>0</v>
      </c>
      <c r="K982" s="139" t="s">
        <v>1</v>
      </c>
      <c r="L982" s="32"/>
      <c r="M982" s="144" t="s">
        <v>1</v>
      </c>
      <c r="N982" s="145" t="s">
        <v>38</v>
      </c>
      <c r="P982" s="146">
        <f>O982*H982</f>
        <v>0</v>
      </c>
      <c r="Q982" s="146">
        <v>0</v>
      </c>
      <c r="R982" s="146">
        <f>Q982*H982</f>
        <v>0</v>
      </c>
      <c r="S982" s="146">
        <v>0</v>
      </c>
      <c r="T982" s="147">
        <f>S982*H982</f>
        <v>0</v>
      </c>
      <c r="AR982" s="148" t="s">
        <v>405</v>
      </c>
      <c r="AT982" s="148" t="s">
        <v>135</v>
      </c>
      <c r="AU982" s="148" t="s">
        <v>86</v>
      </c>
      <c r="AY982" s="17" t="s">
        <v>132</v>
      </c>
      <c r="BE982" s="149">
        <f>IF(N982="základní",J982,0)</f>
        <v>0</v>
      </c>
      <c r="BF982" s="149">
        <f>IF(N982="snížená",J982,0)</f>
        <v>0</v>
      </c>
      <c r="BG982" s="149">
        <f>IF(N982="zákl. přenesená",J982,0)</f>
        <v>0</v>
      </c>
      <c r="BH982" s="149">
        <f>IF(N982="sníž. přenesená",J982,0)</f>
        <v>0</v>
      </c>
      <c r="BI982" s="149">
        <f>IF(N982="nulová",J982,0)</f>
        <v>0</v>
      </c>
      <c r="BJ982" s="17" t="s">
        <v>81</v>
      </c>
      <c r="BK982" s="149">
        <f>ROUND(I982*H982,2)</f>
        <v>0</v>
      </c>
      <c r="BL982" s="17" t="s">
        <v>405</v>
      </c>
      <c r="BM982" s="148" t="s">
        <v>1496</v>
      </c>
    </row>
    <row r="983" spans="2:65" s="1" customFormat="1">
      <c r="B983" s="32"/>
      <c r="D983" s="150" t="s">
        <v>142</v>
      </c>
      <c r="F983" s="151" t="s">
        <v>1495</v>
      </c>
      <c r="I983" s="152"/>
      <c r="L983" s="32"/>
      <c r="M983" s="153"/>
      <c r="T983" s="56"/>
      <c r="AT983" s="17" t="s">
        <v>142</v>
      </c>
      <c r="AU983" s="17" t="s">
        <v>86</v>
      </c>
    </row>
    <row r="984" spans="2:65" s="12" customFormat="1">
      <c r="B984" s="154"/>
      <c r="D984" s="150" t="s">
        <v>144</v>
      </c>
      <c r="E984" s="155" t="s">
        <v>1</v>
      </c>
      <c r="F984" s="156" t="s">
        <v>1497</v>
      </c>
      <c r="H984" s="157">
        <v>7</v>
      </c>
      <c r="I984" s="158"/>
      <c r="L984" s="154"/>
      <c r="M984" s="159"/>
      <c r="T984" s="160"/>
      <c r="AT984" s="155" t="s">
        <v>144</v>
      </c>
      <c r="AU984" s="155" t="s">
        <v>86</v>
      </c>
      <c r="AV984" s="12" t="s">
        <v>86</v>
      </c>
      <c r="AW984" s="12" t="s">
        <v>30</v>
      </c>
      <c r="AX984" s="12" t="s">
        <v>81</v>
      </c>
      <c r="AY984" s="155" t="s">
        <v>132</v>
      </c>
    </row>
    <row r="985" spans="2:65" s="1" customFormat="1" ht="16.5" customHeight="1">
      <c r="B985" s="136"/>
      <c r="C985" s="137" t="s">
        <v>1498</v>
      </c>
      <c r="D985" s="137" t="s">
        <v>135</v>
      </c>
      <c r="E985" s="138" t="s">
        <v>1499</v>
      </c>
      <c r="F985" s="139" t="s">
        <v>1500</v>
      </c>
      <c r="G985" s="140" t="s">
        <v>1021</v>
      </c>
      <c r="H985" s="141">
        <v>1</v>
      </c>
      <c r="I985" s="142"/>
      <c r="J985" s="143">
        <f>ROUND(I985*H985,2)</f>
        <v>0</v>
      </c>
      <c r="K985" s="139" t="s">
        <v>1</v>
      </c>
      <c r="L985" s="32"/>
      <c r="M985" s="144" t="s">
        <v>1</v>
      </c>
      <c r="N985" s="145" t="s">
        <v>38</v>
      </c>
      <c r="P985" s="146">
        <f>O985*H985</f>
        <v>0</v>
      </c>
      <c r="Q985" s="146">
        <v>0</v>
      </c>
      <c r="R985" s="146">
        <f>Q985*H985</f>
        <v>0</v>
      </c>
      <c r="S985" s="146">
        <v>0</v>
      </c>
      <c r="T985" s="147">
        <f>S985*H985</f>
        <v>0</v>
      </c>
      <c r="AR985" s="148" t="s">
        <v>405</v>
      </c>
      <c r="AT985" s="148" t="s">
        <v>135</v>
      </c>
      <c r="AU985" s="148" t="s">
        <v>86</v>
      </c>
      <c r="AY985" s="17" t="s">
        <v>132</v>
      </c>
      <c r="BE985" s="149">
        <f>IF(N985="základní",J985,0)</f>
        <v>0</v>
      </c>
      <c r="BF985" s="149">
        <f>IF(N985="snížená",J985,0)</f>
        <v>0</v>
      </c>
      <c r="BG985" s="149">
        <f>IF(N985="zákl. přenesená",J985,0)</f>
        <v>0</v>
      </c>
      <c r="BH985" s="149">
        <f>IF(N985="sníž. přenesená",J985,0)</f>
        <v>0</v>
      </c>
      <c r="BI985" s="149">
        <f>IF(N985="nulová",J985,0)</f>
        <v>0</v>
      </c>
      <c r="BJ985" s="17" t="s">
        <v>81</v>
      </c>
      <c r="BK985" s="149">
        <f>ROUND(I985*H985,2)</f>
        <v>0</v>
      </c>
      <c r="BL985" s="17" t="s">
        <v>405</v>
      </c>
      <c r="BM985" s="148" t="s">
        <v>1501</v>
      </c>
    </row>
    <row r="986" spans="2:65" s="1" customFormat="1">
      <c r="B986" s="32"/>
      <c r="D986" s="150" t="s">
        <v>142</v>
      </c>
      <c r="F986" s="151" t="s">
        <v>1500</v>
      </c>
      <c r="I986" s="152"/>
      <c r="L986" s="32"/>
      <c r="M986" s="153"/>
      <c r="T986" s="56"/>
      <c r="AT986" s="17" t="s">
        <v>142</v>
      </c>
      <c r="AU986" s="17" t="s">
        <v>86</v>
      </c>
    </row>
    <row r="987" spans="2:65" s="12" customFormat="1">
      <c r="B987" s="154"/>
      <c r="D987" s="150" t="s">
        <v>144</v>
      </c>
      <c r="E987" s="155" t="s">
        <v>1</v>
      </c>
      <c r="F987" s="156" t="s">
        <v>1024</v>
      </c>
      <c r="H987" s="157">
        <v>1</v>
      </c>
      <c r="I987" s="158"/>
      <c r="L987" s="154"/>
      <c r="M987" s="159"/>
      <c r="T987" s="160"/>
      <c r="AT987" s="155" t="s">
        <v>144</v>
      </c>
      <c r="AU987" s="155" t="s">
        <v>86</v>
      </c>
      <c r="AV987" s="12" t="s">
        <v>86</v>
      </c>
      <c r="AW987" s="12" t="s">
        <v>30</v>
      </c>
      <c r="AX987" s="12" t="s">
        <v>81</v>
      </c>
      <c r="AY987" s="155" t="s">
        <v>132</v>
      </c>
    </row>
    <row r="988" spans="2:65" s="1" customFormat="1" ht="16.5" customHeight="1">
      <c r="B988" s="136"/>
      <c r="C988" s="137" t="s">
        <v>1502</v>
      </c>
      <c r="D988" s="137" t="s">
        <v>135</v>
      </c>
      <c r="E988" s="138" t="s">
        <v>1503</v>
      </c>
      <c r="F988" s="139" t="s">
        <v>1504</v>
      </c>
      <c r="G988" s="140" t="s">
        <v>1021</v>
      </c>
      <c r="H988" s="141">
        <v>1</v>
      </c>
      <c r="I988" s="142"/>
      <c r="J988" s="143">
        <f>ROUND(I988*H988,2)</f>
        <v>0</v>
      </c>
      <c r="K988" s="139" t="s">
        <v>1</v>
      </c>
      <c r="L988" s="32"/>
      <c r="M988" s="144" t="s">
        <v>1</v>
      </c>
      <c r="N988" s="145" t="s">
        <v>38</v>
      </c>
      <c r="P988" s="146">
        <f>O988*H988</f>
        <v>0</v>
      </c>
      <c r="Q988" s="146">
        <v>0</v>
      </c>
      <c r="R988" s="146">
        <f>Q988*H988</f>
        <v>0</v>
      </c>
      <c r="S988" s="146">
        <v>0</v>
      </c>
      <c r="T988" s="147">
        <f>S988*H988</f>
        <v>0</v>
      </c>
      <c r="AR988" s="148" t="s">
        <v>405</v>
      </c>
      <c r="AT988" s="148" t="s">
        <v>135</v>
      </c>
      <c r="AU988" s="148" t="s">
        <v>86</v>
      </c>
      <c r="AY988" s="17" t="s">
        <v>132</v>
      </c>
      <c r="BE988" s="149">
        <f>IF(N988="základní",J988,0)</f>
        <v>0</v>
      </c>
      <c r="BF988" s="149">
        <f>IF(N988="snížená",J988,0)</f>
        <v>0</v>
      </c>
      <c r="BG988" s="149">
        <f>IF(N988="zákl. přenesená",J988,0)</f>
        <v>0</v>
      </c>
      <c r="BH988" s="149">
        <f>IF(N988="sníž. přenesená",J988,0)</f>
        <v>0</v>
      </c>
      <c r="BI988" s="149">
        <f>IF(N988="nulová",J988,0)</f>
        <v>0</v>
      </c>
      <c r="BJ988" s="17" t="s">
        <v>81</v>
      </c>
      <c r="BK988" s="149">
        <f>ROUND(I988*H988,2)</f>
        <v>0</v>
      </c>
      <c r="BL988" s="17" t="s">
        <v>405</v>
      </c>
      <c r="BM988" s="148" t="s">
        <v>1505</v>
      </c>
    </row>
    <row r="989" spans="2:65" s="1" customFormat="1">
      <c r="B989" s="32"/>
      <c r="D989" s="150" t="s">
        <v>142</v>
      </c>
      <c r="F989" s="151" t="s">
        <v>1504</v>
      </c>
      <c r="I989" s="152"/>
      <c r="L989" s="32"/>
      <c r="M989" s="153"/>
      <c r="T989" s="56"/>
      <c r="AT989" s="17" t="s">
        <v>142</v>
      </c>
      <c r="AU989" s="17" t="s">
        <v>86</v>
      </c>
    </row>
    <row r="990" spans="2:65" s="12" customFormat="1">
      <c r="B990" s="154"/>
      <c r="D990" s="150" t="s">
        <v>144</v>
      </c>
      <c r="E990" s="155" t="s">
        <v>1</v>
      </c>
      <c r="F990" s="156" t="s">
        <v>1024</v>
      </c>
      <c r="H990" s="157">
        <v>1</v>
      </c>
      <c r="I990" s="158"/>
      <c r="L990" s="154"/>
      <c r="M990" s="159"/>
      <c r="T990" s="160"/>
      <c r="AT990" s="155" t="s">
        <v>144</v>
      </c>
      <c r="AU990" s="155" t="s">
        <v>86</v>
      </c>
      <c r="AV990" s="12" t="s">
        <v>86</v>
      </c>
      <c r="AW990" s="12" t="s">
        <v>30</v>
      </c>
      <c r="AX990" s="12" t="s">
        <v>81</v>
      </c>
      <c r="AY990" s="155" t="s">
        <v>132</v>
      </c>
    </row>
    <row r="991" spans="2:65" s="1" customFormat="1" ht="16.5" customHeight="1">
      <c r="B991" s="136"/>
      <c r="C991" s="137" t="s">
        <v>1506</v>
      </c>
      <c r="D991" s="137" t="s">
        <v>135</v>
      </c>
      <c r="E991" s="138" t="s">
        <v>1507</v>
      </c>
      <c r="F991" s="139" t="s">
        <v>1508</v>
      </c>
      <c r="G991" s="140" t="s">
        <v>1021</v>
      </c>
      <c r="H991" s="141">
        <v>5</v>
      </c>
      <c r="I991" s="142"/>
      <c r="J991" s="143">
        <f>ROUND(I991*H991,2)</f>
        <v>0</v>
      </c>
      <c r="K991" s="139" t="s">
        <v>1</v>
      </c>
      <c r="L991" s="32"/>
      <c r="M991" s="144" t="s">
        <v>1</v>
      </c>
      <c r="N991" s="145" t="s">
        <v>38</v>
      </c>
      <c r="P991" s="146">
        <f>O991*H991</f>
        <v>0</v>
      </c>
      <c r="Q991" s="146">
        <v>0</v>
      </c>
      <c r="R991" s="146">
        <f>Q991*H991</f>
        <v>0</v>
      </c>
      <c r="S991" s="146">
        <v>0</v>
      </c>
      <c r="T991" s="147">
        <f>S991*H991</f>
        <v>0</v>
      </c>
      <c r="AR991" s="148" t="s">
        <v>405</v>
      </c>
      <c r="AT991" s="148" t="s">
        <v>135</v>
      </c>
      <c r="AU991" s="148" t="s">
        <v>86</v>
      </c>
      <c r="AY991" s="17" t="s">
        <v>132</v>
      </c>
      <c r="BE991" s="149">
        <f>IF(N991="základní",J991,0)</f>
        <v>0</v>
      </c>
      <c r="BF991" s="149">
        <f>IF(N991="snížená",J991,0)</f>
        <v>0</v>
      </c>
      <c r="BG991" s="149">
        <f>IF(N991="zákl. přenesená",J991,0)</f>
        <v>0</v>
      </c>
      <c r="BH991" s="149">
        <f>IF(N991="sníž. přenesená",J991,0)</f>
        <v>0</v>
      </c>
      <c r="BI991" s="149">
        <f>IF(N991="nulová",J991,0)</f>
        <v>0</v>
      </c>
      <c r="BJ991" s="17" t="s">
        <v>81</v>
      </c>
      <c r="BK991" s="149">
        <f>ROUND(I991*H991,2)</f>
        <v>0</v>
      </c>
      <c r="BL991" s="17" t="s">
        <v>405</v>
      </c>
      <c r="BM991" s="148" t="s">
        <v>1509</v>
      </c>
    </row>
    <row r="992" spans="2:65" s="1" customFormat="1">
      <c r="B992" s="32"/>
      <c r="D992" s="150" t="s">
        <v>142</v>
      </c>
      <c r="F992" s="151" t="s">
        <v>1508</v>
      </c>
      <c r="I992" s="152"/>
      <c r="L992" s="32"/>
      <c r="M992" s="153"/>
      <c r="T992" s="56"/>
      <c r="AT992" s="17" t="s">
        <v>142</v>
      </c>
      <c r="AU992" s="17" t="s">
        <v>86</v>
      </c>
    </row>
    <row r="993" spans="2:65" s="12" customFormat="1">
      <c r="B993" s="154"/>
      <c r="D993" s="150" t="s">
        <v>144</v>
      </c>
      <c r="E993" s="155" t="s">
        <v>1</v>
      </c>
      <c r="F993" s="156" t="s">
        <v>1510</v>
      </c>
      <c r="H993" s="157">
        <v>5</v>
      </c>
      <c r="I993" s="158"/>
      <c r="L993" s="154"/>
      <c r="M993" s="159"/>
      <c r="T993" s="160"/>
      <c r="AT993" s="155" t="s">
        <v>144</v>
      </c>
      <c r="AU993" s="155" t="s">
        <v>86</v>
      </c>
      <c r="AV993" s="12" t="s">
        <v>86</v>
      </c>
      <c r="AW993" s="12" t="s">
        <v>30</v>
      </c>
      <c r="AX993" s="12" t="s">
        <v>81</v>
      </c>
      <c r="AY993" s="155" t="s">
        <v>132</v>
      </c>
    </row>
    <row r="994" spans="2:65" s="1" customFormat="1" ht="16.5" customHeight="1">
      <c r="B994" s="136"/>
      <c r="C994" s="137" t="s">
        <v>1511</v>
      </c>
      <c r="D994" s="137" t="s">
        <v>135</v>
      </c>
      <c r="E994" s="138" t="s">
        <v>1512</v>
      </c>
      <c r="F994" s="139" t="s">
        <v>1513</v>
      </c>
      <c r="G994" s="140" t="s">
        <v>1021</v>
      </c>
      <c r="H994" s="141">
        <v>1</v>
      </c>
      <c r="I994" s="142"/>
      <c r="J994" s="143">
        <f>ROUND(I994*H994,2)</f>
        <v>0</v>
      </c>
      <c r="K994" s="139" t="s">
        <v>1</v>
      </c>
      <c r="L994" s="32"/>
      <c r="M994" s="144" t="s">
        <v>1</v>
      </c>
      <c r="N994" s="145" t="s">
        <v>38</v>
      </c>
      <c r="P994" s="146">
        <f>O994*H994</f>
        <v>0</v>
      </c>
      <c r="Q994" s="146">
        <v>0</v>
      </c>
      <c r="R994" s="146">
        <f>Q994*H994</f>
        <v>0</v>
      </c>
      <c r="S994" s="146">
        <v>0</v>
      </c>
      <c r="T994" s="147">
        <f>S994*H994</f>
        <v>0</v>
      </c>
      <c r="AR994" s="148" t="s">
        <v>405</v>
      </c>
      <c r="AT994" s="148" t="s">
        <v>135</v>
      </c>
      <c r="AU994" s="148" t="s">
        <v>86</v>
      </c>
      <c r="AY994" s="17" t="s">
        <v>132</v>
      </c>
      <c r="BE994" s="149">
        <f>IF(N994="základní",J994,0)</f>
        <v>0</v>
      </c>
      <c r="BF994" s="149">
        <f>IF(N994="snížená",J994,0)</f>
        <v>0</v>
      </c>
      <c r="BG994" s="149">
        <f>IF(N994="zákl. přenesená",J994,0)</f>
        <v>0</v>
      </c>
      <c r="BH994" s="149">
        <f>IF(N994="sníž. přenesená",J994,0)</f>
        <v>0</v>
      </c>
      <c r="BI994" s="149">
        <f>IF(N994="nulová",J994,0)</f>
        <v>0</v>
      </c>
      <c r="BJ994" s="17" t="s">
        <v>81</v>
      </c>
      <c r="BK994" s="149">
        <f>ROUND(I994*H994,2)</f>
        <v>0</v>
      </c>
      <c r="BL994" s="17" t="s">
        <v>405</v>
      </c>
      <c r="BM994" s="148" t="s">
        <v>1514</v>
      </c>
    </row>
    <row r="995" spans="2:65" s="1" customFormat="1">
      <c r="B995" s="32"/>
      <c r="D995" s="150" t="s">
        <v>142</v>
      </c>
      <c r="F995" s="151" t="s">
        <v>1513</v>
      </c>
      <c r="I995" s="152"/>
      <c r="L995" s="32"/>
      <c r="M995" s="153"/>
      <c r="T995" s="56"/>
      <c r="AT995" s="17" t="s">
        <v>142</v>
      </c>
      <c r="AU995" s="17" t="s">
        <v>86</v>
      </c>
    </row>
    <row r="996" spans="2:65" s="12" customFormat="1">
      <c r="B996" s="154"/>
      <c r="D996" s="150" t="s">
        <v>144</v>
      </c>
      <c r="E996" s="155" t="s">
        <v>1</v>
      </c>
      <c r="F996" s="156" t="s">
        <v>1024</v>
      </c>
      <c r="H996" s="157">
        <v>1</v>
      </c>
      <c r="I996" s="158"/>
      <c r="L996" s="154"/>
      <c r="M996" s="159"/>
      <c r="T996" s="160"/>
      <c r="AT996" s="155" t="s">
        <v>144</v>
      </c>
      <c r="AU996" s="155" t="s">
        <v>86</v>
      </c>
      <c r="AV996" s="12" t="s">
        <v>86</v>
      </c>
      <c r="AW996" s="12" t="s">
        <v>30</v>
      </c>
      <c r="AX996" s="12" t="s">
        <v>81</v>
      </c>
      <c r="AY996" s="155" t="s">
        <v>132</v>
      </c>
    </row>
    <row r="997" spans="2:65" s="1" customFormat="1" ht="16.5" customHeight="1">
      <c r="B997" s="136"/>
      <c r="C997" s="137" t="s">
        <v>1515</v>
      </c>
      <c r="D997" s="137" t="s">
        <v>135</v>
      </c>
      <c r="E997" s="138" t="s">
        <v>1516</v>
      </c>
      <c r="F997" s="139" t="s">
        <v>1517</v>
      </c>
      <c r="G997" s="140" t="s">
        <v>1021</v>
      </c>
      <c r="H997" s="141">
        <v>1</v>
      </c>
      <c r="I997" s="142"/>
      <c r="J997" s="143">
        <f>ROUND(I997*H997,2)</f>
        <v>0</v>
      </c>
      <c r="K997" s="139" t="s">
        <v>1</v>
      </c>
      <c r="L997" s="32"/>
      <c r="M997" s="144" t="s">
        <v>1</v>
      </c>
      <c r="N997" s="145" t="s">
        <v>38</v>
      </c>
      <c r="P997" s="146">
        <f>O997*H997</f>
        <v>0</v>
      </c>
      <c r="Q997" s="146">
        <v>0</v>
      </c>
      <c r="R997" s="146">
        <f>Q997*H997</f>
        <v>0</v>
      </c>
      <c r="S997" s="146">
        <v>0</v>
      </c>
      <c r="T997" s="147">
        <f>S997*H997</f>
        <v>0</v>
      </c>
      <c r="AR997" s="148" t="s">
        <v>405</v>
      </c>
      <c r="AT997" s="148" t="s">
        <v>135</v>
      </c>
      <c r="AU997" s="148" t="s">
        <v>86</v>
      </c>
      <c r="AY997" s="17" t="s">
        <v>132</v>
      </c>
      <c r="BE997" s="149">
        <f>IF(N997="základní",J997,0)</f>
        <v>0</v>
      </c>
      <c r="BF997" s="149">
        <f>IF(N997="snížená",J997,0)</f>
        <v>0</v>
      </c>
      <c r="BG997" s="149">
        <f>IF(N997="zákl. přenesená",J997,0)</f>
        <v>0</v>
      </c>
      <c r="BH997" s="149">
        <f>IF(N997="sníž. přenesená",J997,0)</f>
        <v>0</v>
      </c>
      <c r="BI997" s="149">
        <f>IF(N997="nulová",J997,0)</f>
        <v>0</v>
      </c>
      <c r="BJ997" s="17" t="s">
        <v>81</v>
      </c>
      <c r="BK997" s="149">
        <f>ROUND(I997*H997,2)</f>
        <v>0</v>
      </c>
      <c r="BL997" s="17" t="s">
        <v>405</v>
      </c>
      <c r="BM997" s="148" t="s">
        <v>1518</v>
      </c>
    </row>
    <row r="998" spans="2:65" s="1" customFormat="1">
      <c r="B998" s="32"/>
      <c r="D998" s="150" t="s">
        <v>142</v>
      </c>
      <c r="F998" s="151" t="s">
        <v>1517</v>
      </c>
      <c r="I998" s="152"/>
      <c r="L998" s="32"/>
      <c r="M998" s="153"/>
      <c r="T998" s="56"/>
      <c r="AT998" s="17" t="s">
        <v>142</v>
      </c>
      <c r="AU998" s="17" t="s">
        <v>86</v>
      </c>
    </row>
    <row r="999" spans="2:65" s="12" customFormat="1">
      <c r="B999" s="154"/>
      <c r="D999" s="150" t="s">
        <v>144</v>
      </c>
      <c r="E999" s="155" t="s">
        <v>1</v>
      </c>
      <c r="F999" s="156" t="s">
        <v>1024</v>
      </c>
      <c r="H999" s="157">
        <v>1</v>
      </c>
      <c r="I999" s="158"/>
      <c r="L999" s="154"/>
      <c r="M999" s="159"/>
      <c r="T999" s="160"/>
      <c r="AT999" s="155" t="s">
        <v>144</v>
      </c>
      <c r="AU999" s="155" t="s">
        <v>86</v>
      </c>
      <c r="AV999" s="12" t="s">
        <v>86</v>
      </c>
      <c r="AW999" s="12" t="s">
        <v>30</v>
      </c>
      <c r="AX999" s="12" t="s">
        <v>81</v>
      </c>
      <c r="AY999" s="155" t="s">
        <v>132</v>
      </c>
    </row>
    <row r="1000" spans="2:65" s="1" customFormat="1" ht="16.5" customHeight="1">
      <c r="B1000" s="136"/>
      <c r="C1000" s="137" t="s">
        <v>1519</v>
      </c>
      <c r="D1000" s="137" t="s">
        <v>135</v>
      </c>
      <c r="E1000" s="138" t="s">
        <v>1520</v>
      </c>
      <c r="F1000" s="139" t="s">
        <v>1521</v>
      </c>
      <c r="G1000" s="140" t="s">
        <v>1021</v>
      </c>
      <c r="H1000" s="141">
        <v>2</v>
      </c>
      <c r="I1000" s="142"/>
      <c r="J1000" s="143">
        <f>ROUND(I1000*H1000,2)</f>
        <v>0</v>
      </c>
      <c r="K1000" s="139" t="s">
        <v>1</v>
      </c>
      <c r="L1000" s="32"/>
      <c r="M1000" s="144" t="s">
        <v>1</v>
      </c>
      <c r="N1000" s="145" t="s">
        <v>38</v>
      </c>
      <c r="P1000" s="146">
        <f>O1000*H1000</f>
        <v>0</v>
      </c>
      <c r="Q1000" s="146">
        <v>0</v>
      </c>
      <c r="R1000" s="146">
        <f>Q1000*H1000</f>
        <v>0</v>
      </c>
      <c r="S1000" s="146">
        <v>0</v>
      </c>
      <c r="T1000" s="147">
        <f>S1000*H1000</f>
        <v>0</v>
      </c>
      <c r="AR1000" s="148" t="s">
        <v>405</v>
      </c>
      <c r="AT1000" s="148" t="s">
        <v>135</v>
      </c>
      <c r="AU1000" s="148" t="s">
        <v>86</v>
      </c>
      <c r="AY1000" s="17" t="s">
        <v>132</v>
      </c>
      <c r="BE1000" s="149">
        <f>IF(N1000="základní",J1000,0)</f>
        <v>0</v>
      </c>
      <c r="BF1000" s="149">
        <f>IF(N1000="snížená",J1000,0)</f>
        <v>0</v>
      </c>
      <c r="BG1000" s="149">
        <f>IF(N1000="zákl. přenesená",J1000,0)</f>
        <v>0</v>
      </c>
      <c r="BH1000" s="149">
        <f>IF(N1000="sníž. přenesená",J1000,0)</f>
        <v>0</v>
      </c>
      <c r="BI1000" s="149">
        <f>IF(N1000="nulová",J1000,0)</f>
        <v>0</v>
      </c>
      <c r="BJ1000" s="17" t="s">
        <v>81</v>
      </c>
      <c r="BK1000" s="149">
        <f>ROUND(I1000*H1000,2)</f>
        <v>0</v>
      </c>
      <c r="BL1000" s="17" t="s">
        <v>405</v>
      </c>
      <c r="BM1000" s="148" t="s">
        <v>1522</v>
      </c>
    </row>
    <row r="1001" spans="2:65" s="1" customFormat="1">
      <c r="B1001" s="32"/>
      <c r="D1001" s="150" t="s">
        <v>142</v>
      </c>
      <c r="F1001" s="151" t="s">
        <v>1521</v>
      </c>
      <c r="I1001" s="152"/>
      <c r="L1001" s="32"/>
      <c r="M1001" s="153"/>
      <c r="T1001" s="56"/>
      <c r="AT1001" s="17" t="s">
        <v>142</v>
      </c>
      <c r="AU1001" s="17" t="s">
        <v>86</v>
      </c>
    </row>
    <row r="1002" spans="2:65" s="12" customFormat="1">
      <c r="B1002" s="154"/>
      <c r="D1002" s="150" t="s">
        <v>144</v>
      </c>
      <c r="E1002" s="155" t="s">
        <v>1</v>
      </c>
      <c r="F1002" s="156" t="s">
        <v>1523</v>
      </c>
      <c r="H1002" s="157">
        <v>2</v>
      </c>
      <c r="I1002" s="158"/>
      <c r="L1002" s="154"/>
      <c r="M1002" s="159"/>
      <c r="T1002" s="160"/>
      <c r="AT1002" s="155" t="s">
        <v>144</v>
      </c>
      <c r="AU1002" s="155" t="s">
        <v>86</v>
      </c>
      <c r="AV1002" s="12" t="s">
        <v>86</v>
      </c>
      <c r="AW1002" s="12" t="s">
        <v>30</v>
      </c>
      <c r="AX1002" s="12" t="s">
        <v>81</v>
      </c>
      <c r="AY1002" s="155" t="s">
        <v>132</v>
      </c>
    </row>
    <row r="1003" spans="2:65" s="1" customFormat="1" ht="16.5" customHeight="1">
      <c r="B1003" s="136"/>
      <c r="C1003" s="137" t="s">
        <v>1524</v>
      </c>
      <c r="D1003" s="137" t="s">
        <v>135</v>
      </c>
      <c r="E1003" s="138" t="s">
        <v>1525</v>
      </c>
      <c r="F1003" s="139" t="s">
        <v>1526</v>
      </c>
      <c r="G1003" s="140" t="s">
        <v>1021</v>
      </c>
      <c r="H1003" s="141">
        <v>2</v>
      </c>
      <c r="I1003" s="142"/>
      <c r="J1003" s="143">
        <f>ROUND(I1003*H1003,2)</f>
        <v>0</v>
      </c>
      <c r="K1003" s="139" t="s">
        <v>1</v>
      </c>
      <c r="L1003" s="32"/>
      <c r="M1003" s="144" t="s">
        <v>1</v>
      </c>
      <c r="N1003" s="145" t="s">
        <v>38</v>
      </c>
      <c r="P1003" s="146">
        <f>O1003*H1003</f>
        <v>0</v>
      </c>
      <c r="Q1003" s="146">
        <v>0</v>
      </c>
      <c r="R1003" s="146">
        <f>Q1003*H1003</f>
        <v>0</v>
      </c>
      <c r="S1003" s="146">
        <v>0</v>
      </c>
      <c r="T1003" s="147">
        <f>S1003*H1003</f>
        <v>0</v>
      </c>
      <c r="AR1003" s="148" t="s">
        <v>405</v>
      </c>
      <c r="AT1003" s="148" t="s">
        <v>135</v>
      </c>
      <c r="AU1003" s="148" t="s">
        <v>86</v>
      </c>
      <c r="AY1003" s="17" t="s">
        <v>132</v>
      </c>
      <c r="BE1003" s="149">
        <f>IF(N1003="základní",J1003,0)</f>
        <v>0</v>
      </c>
      <c r="BF1003" s="149">
        <f>IF(N1003="snížená",J1003,0)</f>
        <v>0</v>
      </c>
      <c r="BG1003" s="149">
        <f>IF(N1003="zákl. přenesená",J1003,0)</f>
        <v>0</v>
      </c>
      <c r="BH1003" s="149">
        <f>IF(N1003="sníž. přenesená",J1003,0)</f>
        <v>0</v>
      </c>
      <c r="BI1003" s="149">
        <f>IF(N1003="nulová",J1003,0)</f>
        <v>0</v>
      </c>
      <c r="BJ1003" s="17" t="s">
        <v>81</v>
      </c>
      <c r="BK1003" s="149">
        <f>ROUND(I1003*H1003,2)</f>
        <v>0</v>
      </c>
      <c r="BL1003" s="17" t="s">
        <v>405</v>
      </c>
      <c r="BM1003" s="148" t="s">
        <v>1527</v>
      </c>
    </row>
    <row r="1004" spans="2:65" s="1" customFormat="1">
      <c r="B1004" s="32"/>
      <c r="D1004" s="150" t="s">
        <v>142</v>
      </c>
      <c r="F1004" s="151" t="s">
        <v>1526</v>
      </c>
      <c r="I1004" s="152"/>
      <c r="L1004" s="32"/>
      <c r="M1004" s="153"/>
      <c r="T1004" s="56"/>
      <c r="AT1004" s="17" t="s">
        <v>142</v>
      </c>
      <c r="AU1004" s="17" t="s">
        <v>86</v>
      </c>
    </row>
    <row r="1005" spans="2:65" s="12" customFormat="1">
      <c r="B1005" s="154"/>
      <c r="D1005" s="150" t="s">
        <v>144</v>
      </c>
      <c r="E1005" s="155" t="s">
        <v>1</v>
      </c>
      <c r="F1005" s="156" t="s">
        <v>1523</v>
      </c>
      <c r="H1005" s="157">
        <v>2</v>
      </c>
      <c r="I1005" s="158"/>
      <c r="L1005" s="154"/>
      <c r="M1005" s="159"/>
      <c r="T1005" s="160"/>
      <c r="AT1005" s="155" t="s">
        <v>144</v>
      </c>
      <c r="AU1005" s="155" t="s">
        <v>86</v>
      </c>
      <c r="AV1005" s="12" t="s">
        <v>86</v>
      </c>
      <c r="AW1005" s="12" t="s">
        <v>30</v>
      </c>
      <c r="AX1005" s="12" t="s">
        <v>81</v>
      </c>
      <c r="AY1005" s="155" t="s">
        <v>132</v>
      </c>
    </row>
    <row r="1006" spans="2:65" s="1" customFormat="1" ht="24.15" customHeight="1">
      <c r="B1006" s="136"/>
      <c r="C1006" s="137" t="s">
        <v>1528</v>
      </c>
      <c r="D1006" s="137" t="s">
        <v>135</v>
      </c>
      <c r="E1006" s="138" t="s">
        <v>1529</v>
      </c>
      <c r="F1006" s="139" t="s">
        <v>1530</v>
      </c>
      <c r="G1006" s="140" t="s">
        <v>172</v>
      </c>
      <c r="H1006" s="141">
        <v>1</v>
      </c>
      <c r="I1006" s="142"/>
      <c r="J1006" s="143">
        <f>ROUND(I1006*H1006,2)</f>
        <v>0</v>
      </c>
      <c r="K1006" s="139" t="s">
        <v>1</v>
      </c>
      <c r="L1006" s="32"/>
      <c r="M1006" s="144" t="s">
        <v>1</v>
      </c>
      <c r="N1006" s="145" t="s">
        <v>38</v>
      </c>
      <c r="P1006" s="146">
        <f>O1006*H1006</f>
        <v>0</v>
      </c>
      <c r="Q1006" s="146">
        <v>0</v>
      </c>
      <c r="R1006" s="146">
        <f>Q1006*H1006</f>
        <v>0</v>
      </c>
      <c r="S1006" s="146">
        <v>0</v>
      </c>
      <c r="T1006" s="147">
        <f>S1006*H1006</f>
        <v>0</v>
      </c>
      <c r="AR1006" s="148" t="s">
        <v>405</v>
      </c>
      <c r="AT1006" s="148" t="s">
        <v>135</v>
      </c>
      <c r="AU1006" s="148" t="s">
        <v>86</v>
      </c>
      <c r="AY1006" s="17" t="s">
        <v>132</v>
      </c>
      <c r="BE1006" s="149">
        <f>IF(N1006="základní",J1006,0)</f>
        <v>0</v>
      </c>
      <c r="BF1006" s="149">
        <f>IF(N1006="snížená",J1006,0)</f>
        <v>0</v>
      </c>
      <c r="BG1006" s="149">
        <f>IF(N1006="zákl. přenesená",J1006,0)</f>
        <v>0</v>
      </c>
      <c r="BH1006" s="149">
        <f>IF(N1006="sníž. přenesená",J1006,0)</f>
        <v>0</v>
      </c>
      <c r="BI1006" s="149">
        <f>IF(N1006="nulová",J1006,0)</f>
        <v>0</v>
      </c>
      <c r="BJ1006" s="17" t="s">
        <v>81</v>
      </c>
      <c r="BK1006" s="149">
        <f>ROUND(I1006*H1006,2)</f>
        <v>0</v>
      </c>
      <c r="BL1006" s="17" t="s">
        <v>405</v>
      </c>
      <c r="BM1006" s="148" t="s">
        <v>1531</v>
      </c>
    </row>
    <row r="1007" spans="2:65" s="1" customFormat="1" ht="19.2">
      <c r="B1007" s="32"/>
      <c r="D1007" s="150" t="s">
        <v>142</v>
      </c>
      <c r="F1007" s="151" t="s">
        <v>1530</v>
      </c>
      <c r="I1007" s="152"/>
      <c r="L1007" s="32"/>
      <c r="M1007" s="153"/>
      <c r="T1007" s="56"/>
      <c r="AT1007" s="17" t="s">
        <v>142</v>
      </c>
      <c r="AU1007" s="17" t="s">
        <v>86</v>
      </c>
    </row>
    <row r="1008" spans="2:65" s="1" customFormat="1" ht="16.5" customHeight="1">
      <c r="B1008" s="136"/>
      <c r="C1008" s="137" t="s">
        <v>1532</v>
      </c>
      <c r="D1008" s="137" t="s">
        <v>135</v>
      </c>
      <c r="E1008" s="138" t="s">
        <v>1533</v>
      </c>
      <c r="F1008" s="139" t="s">
        <v>1534</v>
      </c>
      <c r="G1008" s="140" t="s">
        <v>172</v>
      </c>
      <c r="H1008" s="141">
        <v>1</v>
      </c>
      <c r="I1008" s="142"/>
      <c r="J1008" s="143">
        <f>ROUND(I1008*H1008,2)</f>
        <v>0</v>
      </c>
      <c r="K1008" s="139" t="s">
        <v>1</v>
      </c>
      <c r="L1008" s="32"/>
      <c r="M1008" s="144" t="s">
        <v>1</v>
      </c>
      <c r="N1008" s="145" t="s">
        <v>38</v>
      </c>
      <c r="P1008" s="146">
        <f>O1008*H1008</f>
        <v>0</v>
      </c>
      <c r="Q1008" s="146">
        <v>0</v>
      </c>
      <c r="R1008" s="146">
        <f>Q1008*H1008</f>
        <v>0</v>
      </c>
      <c r="S1008" s="146">
        <v>0</v>
      </c>
      <c r="T1008" s="147">
        <f>S1008*H1008</f>
        <v>0</v>
      </c>
      <c r="AR1008" s="148" t="s">
        <v>405</v>
      </c>
      <c r="AT1008" s="148" t="s">
        <v>135</v>
      </c>
      <c r="AU1008" s="148" t="s">
        <v>86</v>
      </c>
      <c r="AY1008" s="17" t="s">
        <v>132</v>
      </c>
      <c r="BE1008" s="149">
        <f>IF(N1008="základní",J1008,0)</f>
        <v>0</v>
      </c>
      <c r="BF1008" s="149">
        <f>IF(N1008="snížená",J1008,0)</f>
        <v>0</v>
      </c>
      <c r="BG1008" s="149">
        <f>IF(N1008="zákl. přenesená",J1008,0)</f>
        <v>0</v>
      </c>
      <c r="BH1008" s="149">
        <f>IF(N1008="sníž. přenesená",J1008,0)</f>
        <v>0</v>
      </c>
      <c r="BI1008" s="149">
        <f>IF(N1008="nulová",J1008,0)</f>
        <v>0</v>
      </c>
      <c r="BJ1008" s="17" t="s">
        <v>81</v>
      </c>
      <c r="BK1008" s="149">
        <f>ROUND(I1008*H1008,2)</f>
        <v>0</v>
      </c>
      <c r="BL1008" s="17" t="s">
        <v>405</v>
      </c>
      <c r="BM1008" s="148" t="s">
        <v>1535</v>
      </c>
    </row>
    <row r="1009" spans="2:65" s="1" customFormat="1">
      <c r="B1009" s="32"/>
      <c r="D1009" s="150" t="s">
        <v>142</v>
      </c>
      <c r="F1009" s="151" t="s">
        <v>1534</v>
      </c>
      <c r="I1009" s="152"/>
      <c r="L1009" s="32"/>
      <c r="M1009" s="153"/>
      <c r="T1009" s="56"/>
      <c r="AT1009" s="17" t="s">
        <v>142</v>
      </c>
      <c r="AU1009" s="17" t="s">
        <v>86</v>
      </c>
    </row>
    <row r="1010" spans="2:65" s="1" customFormat="1" ht="24.15" customHeight="1">
      <c r="B1010" s="136"/>
      <c r="C1010" s="137" t="s">
        <v>1536</v>
      </c>
      <c r="D1010" s="137" t="s">
        <v>135</v>
      </c>
      <c r="E1010" s="138" t="s">
        <v>1537</v>
      </c>
      <c r="F1010" s="139" t="s">
        <v>1538</v>
      </c>
      <c r="G1010" s="140" t="s">
        <v>1539</v>
      </c>
      <c r="H1010" s="141">
        <v>13</v>
      </c>
      <c r="I1010" s="142"/>
      <c r="J1010" s="143">
        <f>ROUND(I1010*H1010,2)</f>
        <v>0</v>
      </c>
      <c r="K1010" s="139" t="s">
        <v>1</v>
      </c>
      <c r="L1010" s="32"/>
      <c r="M1010" s="144" t="s">
        <v>1</v>
      </c>
      <c r="N1010" s="145" t="s">
        <v>38</v>
      </c>
      <c r="P1010" s="146">
        <f>O1010*H1010</f>
        <v>0</v>
      </c>
      <c r="Q1010" s="146">
        <v>0</v>
      </c>
      <c r="R1010" s="146">
        <f>Q1010*H1010</f>
        <v>0</v>
      </c>
      <c r="S1010" s="146">
        <v>0</v>
      </c>
      <c r="T1010" s="147">
        <f>S1010*H1010</f>
        <v>0</v>
      </c>
      <c r="AR1010" s="148" t="s">
        <v>405</v>
      </c>
      <c r="AT1010" s="148" t="s">
        <v>135</v>
      </c>
      <c r="AU1010" s="148" t="s">
        <v>86</v>
      </c>
      <c r="AY1010" s="17" t="s">
        <v>132</v>
      </c>
      <c r="BE1010" s="149">
        <f>IF(N1010="základní",J1010,0)</f>
        <v>0</v>
      </c>
      <c r="BF1010" s="149">
        <f>IF(N1010="snížená",J1010,0)</f>
        <v>0</v>
      </c>
      <c r="BG1010" s="149">
        <f>IF(N1010="zákl. přenesená",J1010,0)</f>
        <v>0</v>
      </c>
      <c r="BH1010" s="149">
        <f>IF(N1010="sníž. přenesená",J1010,0)</f>
        <v>0</v>
      </c>
      <c r="BI1010" s="149">
        <f>IF(N1010="nulová",J1010,0)</f>
        <v>0</v>
      </c>
      <c r="BJ1010" s="17" t="s">
        <v>81</v>
      </c>
      <c r="BK1010" s="149">
        <f>ROUND(I1010*H1010,2)</f>
        <v>0</v>
      </c>
      <c r="BL1010" s="17" t="s">
        <v>405</v>
      </c>
      <c r="BM1010" s="148" t="s">
        <v>1540</v>
      </c>
    </row>
    <row r="1011" spans="2:65" s="1" customFormat="1" ht="19.2">
      <c r="B1011" s="32"/>
      <c r="D1011" s="150" t="s">
        <v>142</v>
      </c>
      <c r="F1011" s="151" t="s">
        <v>1538</v>
      </c>
      <c r="I1011" s="152"/>
      <c r="L1011" s="32"/>
      <c r="M1011" s="153"/>
      <c r="T1011" s="56"/>
      <c r="AT1011" s="17" t="s">
        <v>142</v>
      </c>
      <c r="AU1011" s="17" t="s">
        <v>86</v>
      </c>
    </row>
    <row r="1012" spans="2:65" s="12" customFormat="1">
      <c r="B1012" s="154"/>
      <c r="D1012" s="150" t="s">
        <v>144</v>
      </c>
      <c r="E1012" s="155" t="s">
        <v>1</v>
      </c>
      <c r="F1012" s="156" t="s">
        <v>1541</v>
      </c>
      <c r="H1012" s="157">
        <v>13</v>
      </c>
      <c r="I1012" s="158"/>
      <c r="L1012" s="154"/>
      <c r="M1012" s="159"/>
      <c r="T1012" s="160"/>
      <c r="AT1012" s="155" t="s">
        <v>144</v>
      </c>
      <c r="AU1012" s="155" t="s">
        <v>86</v>
      </c>
      <c r="AV1012" s="12" t="s">
        <v>86</v>
      </c>
      <c r="AW1012" s="12" t="s">
        <v>30</v>
      </c>
      <c r="AX1012" s="12" t="s">
        <v>81</v>
      </c>
      <c r="AY1012" s="155" t="s">
        <v>132</v>
      </c>
    </row>
    <row r="1013" spans="2:65" s="1" customFormat="1" ht="21.75" customHeight="1">
      <c r="B1013" s="136"/>
      <c r="C1013" s="137" t="s">
        <v>1542</v>
      </c>
      <c r="D1013" s="137" t="s">
        <v>135</v>
      </c>
      <c r="E1013" s="138" t="s">
        <v>1543</v>
      </c>
      <c r="F1013" s="139" t="s">
        <v>1544</v>
      </c>
      <c r="G1013" s="140" t="s">
        <v>1021</v>
      </c>
      <c r="H1013" s="141">
        <v>1</v>
      </c>
      <c r="I1013" s="142"/>
      <c r="J1013" s="143">
        <f>ROUND(I1013*H1013,2)</f>
        <v>0</v>
      </c>
      <c r="K1013" s="139" t="s">
        <v>1</v>
      </c>
      <c r="L1013" s="32"/>
      <c r="M1013" s="144" t="s">
        <v>1</v>
      </c>
      <c r="N1013" s="145" t="s">
        <v>38</v>
      </c>
      <c r="P1013" s="146">
        <f>O1013*H1013</f>
        <v>0</v>
      </c>
      <c r="Q1013" s="146">
        <v>0</v>
      </c>
      <c r="R1013" s="146">
        <f>Q1013*H1013</f>
        <v>0</v>
      </c>
      <c r="S1013" s="146">
        <v>0</v>
      </c>
      <c r="T1013" s="147">
        <f>S1013*H1013</f>
        <v>0</v>
      </c>
      <c r="AR1013" s="148" t="s">
        <v>405</v>
      </c>
      <c r="AT1013" s="148" t="s">
        <v>135</v>
      </c>
      <c r="AU1013" s="148" t="s">
        <v>86</v>
      </c>
      <c r="AY1013" s="17" t="s">
        <v>132</v>
      </c>
      <c r="BE1013" s="149">
        <f>IF(N1013="základní",J1013,0)</f>
        <v>0</v>
      </c>
      <c r="BF1013" s="149">
        <f>IF(N1013="snížená",J1013,0)</f>
        <v>0</v>
      </c>
      <c r="BG1013" s="149">
        <f>IF(N1013="zákl. přenesená",J1013,0)</f>
        <v>0</v>
      </c>
      <c r="BH1013" s="149">
        <f>IF(N1013="sníž. přenesená",J1013,0)</f>
        <v>0</v>
      </c>
      <c r="BI1013" s="149">
        <f>IF(N1013="nulová",J1013,0)</f>
        <v>0</v>
      </c>
      <c r="BJ1013" s="17" t="s">
        <v>81</v>
      </c>
      <c r="BK1013" s="149">
        <f>ROUND(I1013*H1013,2)</f>
        <v>0</v>
      </c>
      <c r="BL1013" s="17" t="s">
        <v>405</v>
      </c>
      <c r="BM1013" s="148" t="s">
        <v>1545</v>
      </c>
    </row>
    <row r="1014" spans="2:65" s="1" customFormat="1">
      <c r="B1014" s="32"/>
      <c r="D1014" s="150" t="s">
        <v>142</v>
      </c>
      <c r="F1014" s="151" t="s">
        <v>1544</v>
      </c>
      <c r="I1014" s="152"/>
      <c r="L1014" s="32"/>
      <c r="M1014" s="153"/>
      <c r="T1014" s="56"/>
      <c r="AT1014" s="17" t="s">
        <v>142</v>
      </c>
      <c r="AU1014" s="17" t="s">
        <v>86</v>
      </c>
    </row>
    <row r="1015" spans="2:65" s="12" customFormat="1">
      <c r="B1015" s="154"/>
      <c r="D1015" s="150" t="s">
        <v>144</v>
      </c>
      <c r="E1015" s="155" t="s">
        <v>1</v>
      </c>
      <c r="F1015" s="156" t="s">
        <v>1024</v>
      </c>
      <c r="H1015" s="157">
        <v>1</v>
      </c>
      <c r="I1015" s="158"/>
      <c r="L1015" s="154"/>
      <c r="M1015" s="159"/>
      <c r="T1015" s="160"/>
      <c r="AT1015" s="155" t="s">
        <v>144</v>
      </c>
      <c r="AU1015" s="155" t="s">
        <v>86</v>
      </c>
      <c r="AV1015" s="12" t="s">
        <v>86</v>
      </c>
      <c r="AW1015" s="12" t="s">
        <v>30</v>
      </c>
      <c r="AX1015" s="12" t="s">
        <v>81</v>
      </c>
      <c r="AY1015" s="155" t="s">
        <v>132</v>
      </c>
    </row>
    <row r="1016" spans="2:65" s="1" customFormat="1" ht="24.15" customHeight="1">
      <c r="B1016" s="136"/>
      <c r="C1016" s="137" t="s">
        <v>1546</v>
      </c>
      <c r="D1016" s="137" t="s">
        <v>135</v>
      </c>
      <c r="E1016" s="138" t="s">
        <v>1547</v>
      </c>
      <c r="F1016" s="139" t="s">
        <v>1548</v>
      </c>
      <c r="G1016" s="140" t="s">
        <v>1021</v>
      </c>
      <c r="H1016" s="141">
        <v>1</v>
      </c>
      <c r="I1016" s="142"/>
      <c r="J1016" s="143">
        <f>ROUND(I1016*H1016,2)</f>
        <v>0</v>
      </c>
      <c r="K1016" s="139" t="s">
        <v>1</v>
      </c>
      <c r="L1016" s="32"/>
      <c r="M1016" s="144" t="s">
        <v>1</v>
      </c>
      <c r="N1016" s="145" t="s">
        <v>38</v>
      </c>
      <c r="P1016" s="146">
        <f>O1016*H1016</f>
        <v>0</v>
      </c>
      <c r="Q1016" s="146">
        <v>0</v>
      </c>
      <c r="R1016" s="146">
        <f>Q1016*H1016</f>
        <v>0</v>
      </c>
      <c r="S1016" s="146">
        <v>0</v>
      </c>
      <c r="T1016" s="147">
        <f>S1016*H1016</f>
        <v>0</v>
      </c>
      <c r="AR1016" s="148" t="s">
        <v>405</v>
      </c>
      <c r="AT1016" s="148" t="s">
        <v>135</v>
      </c>
      <c r="AU1016" s="148" t="s">
        <v>86</v>
      </c>
      <c r="AY1016" s="17" t="s">
        <v>132</v>
      </c>
      <c r="BE1016" s="149">
        <f>IF(N1016="základní",J1016,0)</f>
        <v>0</v>
      </c>
      <c r="BF1016" s="149">
        <f>IF(N1016="snížená",J1016,0)</f>
        <v>0</v>
      </c>
      <c r="BG1016" s="149">
        <f>IF(N1016="zákl. přenesená",J1016,0)</f>
        <v>0</v>
      </c>
      <c r="BH1016" s="149">
        <f>IF(N1016="sníž. přenesená",J1016,0)</f>
        <v>0</v>
      </c>
      <c r="BI1016" s="149">
        <f>IF(N1016="nulová",J1016,0)</f>
        <v>0</v>
      </c>
      <c r="BJ1016" s="17" t="s">
        <v>81</v>
      </c>
      <c r="BK1016" s="149">
        <f>ROUND(I1016*H1016,2)</f>
        <v>0</v>
      </c>
      <c r="BL1016" s="17" t="s">
        <v>405</v>
      </c>
      <c r="BM1016" s="148" t="s">
        <v>1549</v>
      </c>
    </row>
    <row r="1017" spans="2:65" s="1" customFormat="1" ht="19.2">
      <c r="B1017" s="32"/>
      <c r="D1017" s="150" t="s">
        <v>142</v>
      </c>
      <c r="F1017" s="151" t="s">
        <v>1550</v>
      </c>
      <c r="I1017" s="152"/>
      <c r="L1017" s="32"/>
      <c r="M1017" s="153"/>
      <c r="T1017" s="56"/>
      <c r="AT1017" s="17" t="s">
        <v>142</v>
      </c>
      <c r="AU1017" s="17" t="s">
        <v>86</v>
      </c>
    </row>
    <row r="1018" spans="2:65" s="1" customFormat="1" ht="24.15" customHeight="1">
      <c r="B1018" s="136"/>
      <c r="C1018" s="137" t="s">
        <v>1551</v>
      </c>
      <c r="D1018" s="137" t="s">
        <v>135</v>
      </c>
      <c r="E1018" s="138" t="s">
        <v>1552</v>
      </c>
      <c r="F1018" s="139" t="s">
        <v>1553</v>
      </c>
      <c r="G1018" s="140" t="s">
        <v>1021</v>
      </c>
      <c r="H1018" s="141">
        <v>1</v>
      </c>
      <c r="I1018" s="142"/>
      <c r="J1018" s="143">
        <f>ROUND(I1018*H1018,2)</f>
        <v>0</v>
      </c>
      <c r="K1018" s="139" t="s">
        <v>1</v>
      </c>
      <c r="L1018" s="32"/>
      <c r="M1018" s="144" t="s">
        <v>1</v>
      </c>
      <c r="N1018" s="145" t="s">
        <v>38</v>
      </c>
      <c r="P1018" s="146">
        <f>O1018*H1018</f>
        <v>0</v>
      </c>
      <c r="Q1018" s="146">
        <v>0</v>
      </c>
      <c r="R1018" s="146">
        <f>Q1018*H1018</f>
        <v>0</v>
      </c>
      <c r="S1018" s="146">
        <v>0</v>
      </c>
      <c r="T1018" s="147">
        <f>S1018*H1018</f>
        <v>0</v>
      </c>
      <c r="AR1018" s="148" t="s">
        <v>405</v>
      </c>
      <c r="AT1018" s="148" t="s">
        <v>135</v>
      </c>
      <c r="AU1018" s="148" t="s">
        <v>86</v>
      </c>
      <c r="AY1018" s="17" t="s">
        <v>132</v>
      </c>
      <c r="BE1018" s="149">
        <f>IF(N1018="základní",J1018,0)</f>
        <v>0</v>
      </c>
      <c r="BF1018" s="149">
        <f>IF(N1018="snížená",J1018,0)</f>
        <v>0</v>
      </c>
      <c r="BG1018" s="149">
        <f>IF(N1018="zákl. přenesená",J1018,0)</f>
        <v>0</v>
      </c>
      <c r="BH1018" s="149">
        <f>IF(N1018="sníž. přenesená",J1018,0)</f>
        <v>0</v>
      </c>
      <c r="BI1018" s="149">
        <f>IF(N1018="nulová",J1018,0)</f>
        <v>0</v>
      </c>
      <c r="BJ1018" s="17" t="s">
        <v>81</v>
      </c>
      <c r="BK1018" s="149">
        <f>ROUND(I1018*H1018,2)</f>
        <v>0</v>
      </c>
      <c r="BL1018" s="17" t="s">
        <v>405</v>
      </c>
      <c r="BM1018" s="148" t="s">
        <v>1554</v>
      </c>
    </row>
    <row r="1019" spans="2:65" s="1" customFormat="1" ht="19.2">
      <c r="B1019" s="32"/>
      <c r="D1019" s="150" t="s">
        <v>142</v>
      </c>
      <c r="F1019" s="151" t="s">
        <v>1553</v>
      </c>
      <c r="I1019" s="152"/>
      <c r="L1019" s="32"/>
      <c r="M1019" s="153"/>
      <c r="T1019" s="56"/>
      <c r="AT1019" s="17" t="s">
        <v>142</v>
      </c>
      <c r="AU1019" s="17" t="s">
        <v>86</v>
      </c>
    </row>
    <row r="1020" spans="2:65" s="1" customFormat="1" ht="24.15" customHeight="1">
      <c r="B1020" s="136"/>
      <c r="C1020" s="137" t="s">
        <v>1555</v>
      </c>
      <c r="D1020" s="137" t="s">
        <v>135</v>
      </c>
      <c r="E1020" s="138" t="s">
        <v>1556</v>
      </c>
      <c r="F1020" s="139" t="s">
        <v>1557</v>
      </c>
      <c r="G1020" s="140" t="s">
        <v>1095</v>
      </c>
      <c r="H1020" s="197"/>
      <c r="I1020" s="142"/>
      <c r="J1020" s="143">
        <f>ROUND(I1020*H1020,2)</f>
        <v>0</v>
      </c>
      <c r="K1020" s="139" t="s">
        <v>139</v>
      </c>
      <c r="L1020" s="32"/>
      <c r="M1020" s="144" t="s">
        <v>1</v>
      </c>
      <c r="N1020" s="145" t="s">
        <v>38</v>
      </c>
      <c r="P1020" s="146">
        <f>O1020*H1020</f>
        <v>0</v>
      </c>
      <c r="Q1020" s="146">
        <v>0</v>
      </c>
      <c r="R1020" s="146">
        <f>Q1020*H1020</f>
        <v>0</v>
      </c>
      <c r="S1020" s="146">
        <v>0</v>
      </c>
      <c r="T1020" s="147">
        <f>S1020*H1020</f>
        <v>0</v>
      </c>
      <c r="AR1020" s="148" t="s">
        <v>405</v>
      </c>
      <c r="AT1020" s="148" t="s">
        <v>135</v>
      </c>
      <c r="AU1020" s="148" t="s">
        <v>86</v>
      </c>
      <c r="AY1020" s="17" t="s">
        <v>132</v>
      </c>
      <c r="BE1020" s="149">
        <f>IF(N1020="základní",J1020,0)</f>
        <v>0</v>
      </c>
      <c r="BF1020" s="149">
        <f>IF(N1020="snížená",J1020,0)</f>
        <v>0</v>
      </c>
      <c r="BG1020" s="149">
        <f>IF(N1020="zákl. přenesená",J1020,0)</f>
        <v>0</v>
      </c>
      <c r="BH1020" s="149">
        <f>IF(N1020="sníž. přenesená",J1020,0)</f>
        <v>0</v>
      </c>
      <c r="BI1020" s="149">
        <f>IF(N1020="nulová",J1020,0)</f>
        <v>0</v>
      </c>
      <c r="BJ1020" s="17" t="s">
        <v>81</v>
      </c>
      <c r="BK1020" s="149">
        <f>ROUND(I1020*H1020,2)</f>
        <v>0</v>
      </c>
      <c r="BL1020" s="17" t="s">
        <v>405</v>
      </c>
      <c r="BM1020" s="148" t="s">
        <v>1558</v>
      </c>
    </row>
    <row r="1021" spans="2:65" s="1" customFormat="1" ht="28.8">
      <c r="B1021" s="32"/>
      <c r="D1021" s="150" t="s">
        <v>142</v>
      </c>
      <c r="F1021" s="151" t="s">
        <v>1559</v>
      </c>
      <c r="I1021" s="152"/>
      <c r="L1021" s="32"/>
      <c r="M1021" s="153"/>
      <c r="T1021" s="56"/>
      <c r="AT1021" s="17" t="s">
        <v>142</v>
      </c>
      <c r="AU1021" s="17" t="s">
        <v>86</v>
      </c>
    </row>
    <row r="1022" spans="2:65" s="11" customFormat="1" ht="22.95" customHeight="1">
      <c r="B1022" s="124"/>
      <c r="D1022" s="125" t="s">
        <v>72</v>
      </c>
      <c r="E1022" s="134" t="s">
        <v>1560</v>
      </c>
      <c r="F1022" s="134" t="s">
        <v>1561</v>
      </c>
      <c r="I1022" s="127"/>
      <c r="J1022" s="135">
        <f>BK1022</f>
        <v>0</v>
      </c>
      <c r="L1022" s="124"/>
      <c r="M1022" s="129"/>
      <c r="P1022" s="130">
        <f>SUM(P1023:P1171)</f>
        <v>0</v>
      </c>
      <c r="R1022" s="130">
        <f>SUM(R1023:R1171)</f>
        <v>16.586260009999997</v>
      </c>
      <c r="T1022" s="131">
        <f>SUM(T1023:T1171)</f>
        <v>0</v>
      </c>
      <c r="AR1022" s="125" t="s">
        <v>86</v>
      </c>
      <c r="AT1022" s="132" t="s">
        <v>72</v>
      </c>
      <c r="AU1022" s="132" t="s">
        <v>81</v>
      </c>
      <c r="AY1022" s="125" t="s">
        <v>132</v>
      </c>
      <c r="BK1022" s="133">
        <f>SUM(BK1023:BK1171)</f>
        <v>0</v>
      </c>
    </row>
    <row r="1023" spans="2:65" s="1" customFormat="1" ht="16.5" customHeight="1">
      <c r="B1023" s="136"/>
      <c r="C1023" s="137" t="s">
        <v>1562</v>
      </c>
      <c r="D1023" s="137" t="s">
        <v>135</v>
      </c>
      <c r="E1023" s="138" t="s">
        <v>1563</v>
      </c>
      <c r="F1023" s="139" t="s">
        <v>1564</v>
      </c>
      <c r="G1023" s="140" t="s">
        <v>166</v>
      </c>
      <c r="H1023" s="141">
        <v>464.01</v>
      </c>
      <c r="I1023" s="142"/>
      <c r="J1023" s="143">
        <f>ROUND(I1023*H1023,2)</f>
        <v>0</v>
      </c>
      <c r="K1023" s="139" t="s">
        <v>139</v>
      </c>
      <c r="L1023" s="32"/>
      <c r="M1023" s="144" t="s">
        <v>1</v>
      </c>
      <c r="N1023" s="145" t="s">
        <v>38</v>
      </c>
      <c r="P1023" s="146">
        <f>O1023*H1023</f>
        <v>0</v>
      </c>
      <c r="Q1023" s="146">
        <v>0</v>
      </c>
      <c r="R1023" s="146">
        <f>Q1023*H1023</f>
        <v>0</v>
      </c>
      <c r="S1023" s="146">
        <v>0</v>
      </c>
      <c r="T1023" s="147">
        <f>S1023*H1023</f>
        <v>0</v>
      </c>
      <c r="AR1023" s="148" t="s">
        <v>405</v>
      </c>
      <c r="AT1023" s="148" t="s">
        <v>135</v>
      </c>
      <c r="AU1023" s="148" t="s">
        <v>86</v>
      </c>
      <c r="AY1023" s="17" t="s">
        <v>132</v>
      </c>
      <c r="BE1023" s="149">
        <f>IF(N1023="základní",J1023,0)</f>
        <v>0</v>
      </c>
      <c r="BF1023" s="149">
        <f>IF(N1023="snížená",J1023,0)</f>
        <v>0</v>
      </c>
      <c r="BG1023" s="149">
        <f>IF(N1023="zákl. přenesená",J1023,0)</f>
        <v>0</v>
      </c>
      <c r="BH1023" s="149">
        <f>IF(N1023="sníž. přenesená",J1023,0)</f>
        <v>0</v>
      </c>
      <c r="BI1023" s="149">
        <f>IF(N1023="nulová",J1023,0)</f>
        <v>0</v>
      </c>
      <c r="BJ1023" s="17" t="s">
        <v>81</v>
      </c>
      <c r="BK1023" s="149">
        <f>ROUND(I1023*H1023,2)</f>
        <v>0</v>
      </c>
      <c r="BL1023" s="17" t="s">
        <v>405</v>
      </c>
      <c r="BM1023" s="148" t="s">
        <v>1565</v>
      </c>
    </row>
    <row r="1024" spans="2:65" s="1" customFormat="1">
      <c r="B1024" s="32"/>
      <c r="D1024" s="150" t="s">
        <v>142</v>
      </c>
      <c r="F1024" s="151" t="s">
        <v>1566</v>
      </c>
      <c r="I1024" s="152"/>
      <c r="L1024" s="32"/>
      <c r="M1024" s="153"/>
      <c r="T1024" s="56"/>
      <c r="AT1024" s="17" t="s">
        <v>142</v>
      </c>
      <c r="AU1024" s="17" t="s">
        <v>86</v>
      </c>
    </row>
    <row r="1025" spans="2:65" s="12" customFormat="1">
      <c r="B1025" s="154"/>
      <c r="D1025" s="150" t="s">
        <v>144</v>
      </c>
      <c r="E1025" s="155" t="s">
        <v>1</v>
      </c>
      <c r="F1025" s="156" t="s">
        <v>219</v>
      </c>
      <c r="H1025" s="157">
        <v>464.01</v>
      </c>
      <c r="I1025" s="158"/>
      <c r="L1025" s="154"/>
      <c r="M1025" s="159"/>
      <c r="T1025" s="160"/>
      <c r="AT1025" s="155" t="s">
        <v>144</v>
      </c>
      <c r="AU1025" s="155" t="s">
        <v>86</v>
      </c>
      <c r="AV1025" s="12" t="s">
        <v>86</v>
      </c>
      <c r="AW1025" s="12" t="s">
        <v>30</v>
      </c>
      <c r="AX1025" s="12" t="s">
        <v>81</v>
      </c>
      <c r="AY1025" s="155" t="s">
        <v>132</v>
      </c>
    </row>
    <row r="1026" spans="2:65" s="1" customFormat="1" ht="16.5" customHeight="1">
      <c r="B1026" s="136"/>
      <c r="C1026" s="137" t="s">
        <v>1567</v>
      </c>
      <c r="D1026" s="137" t="s">
        <v>135</v>
      </c>
      <c r="E1026" s="138" t="s">
        <v>1568</v>
      </c>
      <c r="F1026" s="139" t="s">
        <v>1569</v>
      </c>
      <c r="G1026" s="140" t="s">
        <v>166</v>
      </c>
      <c r="H1026" s="141">
        <v>464.01</v>
      </c>
      <c r="I1026" s="142"/>
      <c r="J1026" s="143">
        <f>ROUND(I1026*H1026,2)</f>
        <v>0</v>
      </c>
      <c r="K1026" s="139" t="s">
        <v>139</v>
      </c>
      <c r="L1026" s="32"/>
      <c r="M1026" s="144" t="s">
        <v>1</v>
      </c>
      <c r="N1026" s="145" t="s">
        <v>38</v>
      </c>
      <c r="P1026" s="146">
        <f>O1026*H1026</f>
        <v>0</v>
      </c>
      <c r="Q1026" s="146">
        <v>2.9999999999999997E-4</v>
      </c>
      <c r="R1026" s="146">
        <f>Q1026*H1026</f>
        <v>0.13920299999999999</v>
      </c>
      <c r="S1026" s="146">
        <v>0</v>
      </c>
      <c r="T1026" s="147">
        <f>S1026*H1026</f>
        <v>0</v>
      </c>
      <c r="AR1026" s="148" t="s">
        <v>405</v>
      </c>
      <c r="AT1026" s="148" t="s">
        <v>135</v>
      </c>
      <c r="AU1026" s="148" t="s">
        <v>86</v>
      </c>
      <c r="AY1026" s="17" t="s">
        <v>132</v>
      </c>
      <c r="BE1026" s="149">
        <f>IF(N1026="základní",J1026,0)</f>
        <v>0</v>
      </c>
      <c r="BF1026" s="149">
        <f>IF(N1026="snížená",J1026,0)</f>
        <v>0</v>
      </c>
      <c r="BG1026" s="149">
        <f>IF(N1026="zákl. přenesená",J1026,0)</f>
        <v>0</v>
      </c>
      <c r="BH1026" s="149">
        <f>IF(N1026="sníž. přenesená",J1026,0)</f>
        <v>0</v>
      </c>
      <c r="BI1026" s="149">
        <f>IF(N1026="nulová",J1026,0)</f>
        <v>0</v>
      </c>
      <c r="BJ1026" s="17" t="s">
        <v>81</v>
      </c>
      <c r="BK1026" s="149">
        <f>ROUND(I1026*H1026,2)</f>
        <v>0</v>
      </c>
      <c r="BL1026" s="17" t="s">
        <v>405</v>
      </c>
      <c r="BM1026" s="148" t="s">
        <v>1570</v>
      </c>
    </row>
    <row r="1027" spans="2:65" s="1" customFormat="1" ht="19.2">
      <c r="B1027" s="32"/>
      <c r="D1027" s="150" t="s">
        <v>142</v>
      </c>
      <c r="F1027" s="151" t="s">
        <v>1571</v>
      </c>
      <c r="I1027" s="152"/>
      <c r="L1027" s="32"/>
      <c r="M1027" s="153"/>
      <c r="T1027" s="56"/>
      <c r="AT1027" s="17" t="s">
        <v>142</v>
      </c>
      <c r="AU1027" s="17" t="s">
        <v>86</v>
      </c>
    </row>
    <row r="1028" spans="2:65" s="12" customFormat="1">
      <c r="B1028" s="154"/>
      <c r="D1028" s="150" t="s">
        <v>144</v>
      </c>
      <c r="E1028" s="155" t="s">
        <v>1</v>
      </c>
      <c r="F1028" s="156" t="s">
        <v>219</v>
      </c>
      <c r="H1028" s="157">
        <v>464.01</v>
      </c>
      <c r="I1028" s="158"/>
      <c r="L1028" s="154"/>
      <c r="M1028" s="159"/>
      <c r="T1028" s="160"/>
      <c r="AT1028" s="155" t="s">
        <v>144</v>
      </c>
      <c r="AU1028" s="155" t="s">
        <v>86</v>
      </c>
      <c r="AV1028" s="12" t="s">
        <v>86</v>
      </c>
      <c r="AW1028" s="12" t="s">
        <v>30</v>
      </c>
      <c r="AX1028" s="12" t="s">
        <v>81</v>
      </c>
      <c r="AY1028" s="155" t="s">
        <v>132</v>
      </c>
    </row>
    <row r="1029" spans="2:65" s="1" customFormat="1" ht="37.950000000000003" customHeight="1">
      <c r="B1029" s="136"/>
      <c r="C1029" s="137" t="s">
        <v>1572</v>
      </c>
      <c r="D1029" s="137" t="s">
        <v>135</v>
      </c>
      <c r="E1029" s="138" t="s">
        <v>1573</v>
      </c>
      <c r="F1029" s="139" t="s">
        <v>1574</v>
      </c>
      <c r="G1029" s="140" t="s">
        <v>390</v>
      </c>
      <c r="H1029" s="141">
        <v>22.8</v>
      </c>
      <c r="I1029" s="142"/>
      <c r="J1029" s="143">
        <f>ROUND(I1029*H1029,2)</f>
        <v>0</v>
      </c>
      <c r="K1029" s="139" t="s">
        <v>139</v>
      </c>
      <c r="L1029" s="32"/>
      <c r="M1029" s="144" t="s">
        <v>1</v>
      </c>
      <c r="N1029" s="145" t="s">
        <v>38</v>
      </c>
      <c r="P1029" s="146">
        <f>O1029*H1029</f>
        <v>0</v>
      </c>
      <c r="Q1029" s="146">
        <v>1.5299999999999999E-3</v>
      </c>
      <c r="R1029" s="146">
        <f>Q1029*H1029</f>
        <v>3.4883999999999998E-2</v>
      </c>
      <c r="S1029" s="146">
        <v>0</v>
      </c>
      <c r="T1029" s="147">
        <f>S1029*H1029</f>
        <v>0</v>
      </c>
      <c r="AR1029" s="148" t="s">
        <v>405</v>
      </c>
      <c r="AT1029" s="148" t="s">
        <v>135</v>
      </c>
      <c r="AU1029" s="148" t="s">
        <v>86</v>
      </c>
      <c r="AY1029" s="17" t="s">
        <v>132</v>
      </c>
      <c r="BE1029" s="149">
        <f>IF(N1029="základní",J1029,0)</f>
        <v>0</v>
      </c>
      <c r="BF1029" s="149">
        <f>IF(N1029="snížená",J1029,0)</f>
        <v>0</v>
      </c>
      <c r="BG1029" s="149">
        <f>IF(N1029="zákl. přenesená",J1029,0)</f>
        <v>0</v>
      </c>
      <c r="BH1029" s="149">
        <f>IF(N1029="sníž. přenesená",J1029,0)</f>
        <v>0</v>
      </c>
      <c r="BI1029" s="149">
        <f>IF(N1029="nulová",J1029,0)</f>
        <v>0</v>
      </c>
      <c r="BJ1029" s="17" t="s">
        <v>81</v>
      </c>
      <c r="BK1029" s="149">
        <f>ROUND(I1029*H1029,2)</f>
        <v>0</v>
      </c>
      <c r="BL1029" s="17" t="s">
        <v>405</v>
      </c>
      <c r="BM1029" s="148" t="s">
        <v>1575</v>
      </c>
    </row>
    <row r="1030" spans="2:65" s="1" customFormat="1" ht="28.8">
      <c r="B1030" s="32"/>
      <c r="D1030" s="150" t="s">
        <v>142</v>
      </c>
      <c r="F1030" s="151" t="s">
        <v>1576</v>
      </c>
      <c r="I1030" s="152"/>
      <c r="L1030" s="32"/>
      <c r="M1030" s="153"/>
      <c r="T1030" s="56"/>
      <c r="AT1030" s="17" t="s">
        <v>142</v>
      </c>
      <c r="AU1030" s="17" t="s">
        <v>86</v>
      </c>
    </row>
    <row r="1031" spans="2:65" s="12" customFormat="1">
      <c r="B1031" s="154"/>
      <c r="D1031" s="150" t="s">
        <v>144</v>
      </c>
      <c r="E1031" s="155" t="s">
        <v>1</v>
      </c>
      <c r="F1031" s="156" t="s">
        <v>1577</v>
      </c>
      <c r="H1031" s="157">
        <v>22.8</v>
      </c>
      <c r="I1031" s="158"/>
      <c r="L1031" s="154"/>
      <c r="M1031" s="159"/>
      <c r="T1031" s="160"/>
      <c r="AT1031" s="155" t="s">
        <v>144</v>
      </c>
      <c r="AU1031" s="155" t="s">
        <v>86</v>
      </c>
      <c r="AV1031" s="12" t="s">
        <v>86</v>
      </c>
      <c r="AW1031" s="12" t="s">
        <v>30</v>
      </c>
      <c r="AX1031" s="12" t="s">
        <v>73</v>
      </c>
      <c r="AY1031" s="155" t="s">
        <v>132</v>
      </c>
    </row>
    <row r="1032" spans="2:65" s="13" customFormat="1">
      <c r="B1032" s="161"/>
      <c r="D1032" s="150" t="s">
        <v>144</v>
      </c>
      <c r="E1032" s="162" t="s">
        <v>232</v>
      </c>
      <c r="F1032" s="163" t="s">
        <v>151</v>
      </c>
      <c r="H1032" s="164">
        <v>22.8</v>
      </c>
      <c r="I1032" s="165"/>
      <c r="L1032" s="161"/>
      <c r="M1032" s="166"/>
      <c r="T1032" s="167"/>
      <c r="AT1032" s="162" t="s">
        <v>144</v>
      </c>
      <c r="AU1032" s="162" t="s">
        <v>86</v>
      </c>
      <c r="AV1032" s="13" t="s">
        <v>140</v>
      </c>
      <c r="AW1032" s="13" t="s">
        <v>30</v>
      </c>
      <c r="AX1032" s="13" t="s">
        <v>81</v>
      </c>
      <c r="AY1032" s="162" t="s">
        <v>132</v>
      </c>
    </row>
    <row r="1033" spans="2:65" s="1" customFormat="1" ht="16.5" customHeight="1">
      <c r="B1033" s="136"/>
      <c r="C1033" s="187" t="s">
        <v>1578</v>
      </c>
      <c r="D1033" s="187" t="s">
        <v>850</v>
      </c>
      <c r="E1033" s="188" t="s">
        <v>1579</v>
      </c>
      <c r="F1033" s="189" t="s">
        <v>1580</v>
      </c>
      <c r="G1033" s="190" t="s">
        <v>1021</v>
      </c>
      <c r="H1033" s="191">
        <v>43.7</v>
      </c>
      <c r="I1033" s="192"/>
      <c r="J1033" s="193">
        <f>ROUND(I1033*H1033,2)</f>
        <v>0</v>
      </c>
      <c r="K1033" s="189" t="s">
        <v>1</v>
      </c>
      <c r="L1033" s="194"/>
      <c r="M1033" s="195" t="s">
        <v>1</v>
      </c>
      <c r="N1033" s="196" t="s">
        <v>38</v>
      </c>
      <c r="P1033" s="146">
        <f>O1033*H1033</f>
        <v>0</v>
      </c>
      <c r="Q1033" s="146">
        <v>4.0000000000000001E-3</v>
      </c>
      <c r="R1033" s="146">
        <f>Q1033*H1033</f>
        <v>0.17480000000000001</v>
      </c>
      <c r="S1033" s="146">
        <v>0</v>
      </c>
      <c r="T1033" s="147">
        <f>S1033*H1033</f>
        <v>0</v>
      </c>
      <c r="AR1033" s="148" t="s">
        <v>504</v>
      </c>
      <c r="AT1033" s="148" t="s">
        <v>850</v>
      </c>
      <c r="AU1033" s="148" t="s">
        <v>86</v>
      </c>
      <c r="AY1033" s="17" t="s">
        <v>132</v>
      </c>
      <c r="BE1033" s="149">
        <f>IF(N1033="základní",J1033,0)</f>
        <v>0</v>
      </c>
      <c r="BF1033" s="149">
        <f>IF(N1033="snížená",J1033,0)</f>
        <v>0</v>
      </c>
      <c r="BG1033" s="149">
        <f>IF(N1033="zákl. přenesená",J1033,0)</f>
        <v>0</v>
      </c>
      <c r="BH1033" s="149">
        <f>IF(N1033="sníž. přenesená",J1033,0)</f>
        <v>0</v>
      </c>
      <c r="BI1033" s="149">
        <f>IF(N1033="nulová",J1033,0)</f>
        <v>0</v>
      </c>
      <c r="BJ1033" s="17" t="s">
        <v>81</v>
      </c>
      <c r="BK1033" s="149">
        <f>ROUND(I1033*H1033,2)</f>
        <v>0</v>
      </c>
      <c r="BL1033" s="17" t="s">
        <v>405</v>
      </c>
      <c r="BM1033" s="148" t="s">
        <v>1581</v>
      </c>
    </row>
    <row r="1034" spans="2:65" s="1" customFormat="1">
      <c r="B1034" s="32"/>
      <c r="D1034" s="150" t="s">
        <v>142</v>
      </c>
      <c r="F1034" s="151" t="s">
        <v>1580</v>
      </c>
      <c r="I1034" s="152"/>
      <c r="L1034" s="32"/>
      <c r="M1034" s="153"/>
      <c r="T1034" s="56"/>
      <c r="AT1034" s="17" t="s">
        <v>142</v>
      </c>
      <c r="AU1034" s="17" t="s">
        <v>86</v>
      </c>
    </row>
    <row r="1035" spans="2:65" s="12" customFormat="1">
      <c r="B1035" s="154"/>
      <c r="D1035" s="150" t="s">
        <v>144</v>
      </c>
      <c r="E1035" s="155" t="s">
        <v>1</v>
      </c>
      <c r="F1035" s="156" t="s">
        <v>1582</v>
      </c>
      <c r="H1035" s="157">
        <v>38</v>
      </c>
      <c r="I1035" s="158"/>
      <c r="L1035" s="154"/>
      <c r="M1035" s="159"/>
      <c r="T1035" s="160"/>
      <c r="AT1035" s="155" t="s">
        <v>144</v>
      </c>
      <c r="AU1035" s="155" t="s">
        <v>86</v>
      </c>
      <c r="AV1035" s="12" t="s">
        <v>86</v>
      </c>
      <c r="AW1035" s="12" t="s">
        <v>30</v>
      </c>
      <c r="AX1035" s="12" t="s">
        <v>81</v>
      </c>
      <c r="AY1035" s="155" t="s">
        <v>132</v>
      </c>
    </row>
    <row r="1036" spans="2:65" s="12" customFormat="1">
      <c r="B1036" s="154"/>
      <c r="D1036" s="150" t="s">
        <v>144</v>
      </c>
      <c r="F1036" s="156" t="s">
        <v>1583</v>
      </c>
      <c r="H1036" s="157">
        <v>43.7</v>
      </c>
      <c r="I1036" s="158"/>
      <c r="L1036" s="154"/>
      <c r="M1036" s="159"/>
      <c r="T1036" s="160"/>
      <c r="AT1036" s="155" t="s">
        <v>144</v>
      </c>
      <c r="AU1036" s="155" t="s">
        <v>86</v>
      </c>
      <c r="AV1036" s="12" t="s">
        <v>86</v>
      </c>
      <c r="AW1036" s="12" t="s">
        <v>3</v>
      </c>
      <c r="AX1036" s="12" t="s">
        <v>81</v>
      </c>
      <c r="AY1036" s="155" t="s">
        <v>132</v>
      </c>
    </row>
    <row r="1037" spans="2:65" s="1" customFormat="1" ht="37.950000000000003" customHeight="1">
      <c r="B1037" s="136"/>
      <c r="C1037" s="137" t="s">
        <v>1584</v>
      </c>
      <c r="D1037" s="137" t="s">
        <v>135</v>
      </c>
      <c r="E1037" s="138" t="s">
        <v>1585</v>
      </c>
      <c r="F1037" s="139" t="s">
        <v>1586</v>
      </c>
      <c r="G1037" s="140" t="s">
        <v>390</v>
      </c>
      <c r="H1037" s="141">
        <v>24</v>
      </c>
      <c r="I1037" s="142"/>
      <c r="J1037" s="143">
        <f>ROUND(I1037*H1037,2)</f>
        <v>0</v>
      </c>
      <c r="K1037" s="139" t="s">
        <v>139</v>
      </c>
      <c r="L1037" s="32"/>
      <c r="M1037" s="144" t="s">
        <v>1</v>
      </c>
      <c r="N1037" s="145" t="s">
        <v>38</v>
      </c>
      <c r="P1037" s="146">
        <f>O1037*H1037</f>
        <v>0</v>
      </c>
      <c r="Q1037" s="146">
        <v>1.0200000000000001E-3</v>
      </c>
      <c r="R1037" s="146">
        <f>Q1037*H1037</f>
        <v>2.4480000000000002E-2</v>
      </c>
      <c r="S1037" s="146">
        <v>0</v>
      </c>
      <c r="T1037" s="147">
        <f>S1037*H1037</f>
        <v>0</v>
      </c>
      <c r="AR1037" s="148" t="s">
        <v>405</v>
      </c>
      <c r="AT1037" s="148" t="s">
        <v>135</v>
      </c>
      <c r="AU1037" s="148" t="s">
        <v>86</v>
      </c>
      <c r="AY1037" s="17" t="s">
        <v>132</v>
      </c>
      <c r="BE1037" s="149">
        <f>IF(N1037="základní",J1037,0)</f>
        <v>0</v>
      </c>
      <c r="BF1037" s="149">
        <f>IF(N1037="snížená",J1037,0)</f>
        <v>0</v>
      </c>
      <c r="BG1037" s="149">
        <f>IF(N1037="zákl. přenesená",J1037,0)</f>
        <v>0</v>
      </c>
      <c r="BH1037" s="149">
        <f>IF(N1037="sníž. přenesená",J1037,0)</f>
        <v>0</v>
      </c>
      <c r="BI1037" s="149">
        <f>IF(N1037="nulová",J1037,0)</f>
        <v>0</v>
      </c>
      <c r="BJ1037" s="17" t="s">
        <v>81</v>
      </c>
      <c r="BK1037" s="149">
        <f>ROUND(I1037*H1037,2)</f>
        <v>0</v>
      </c>
      <c r="BL1037" s="17" t="s">
        <v>405</v>
      </c>
      <c r="BM1037" s="148" t="s">
        <v>1587</v>
      </c>
    </row>
    <row r="1038" spans="2:65" s="1" customFormat="1" ht="28.8">
      <c r="B1038" s="32"/>
      <c r="D1038" s="150" t="s">
        <v>142</v>
      </c>
      <c r="F1038" s="151" t="s">
        <v>1588</v>
      </c>
      <c r="I1038" s="152"/>
      <c r="L1038" s="32"/>
      <c r="M1038" s="153"/>
      <c r="T1038" s="56"/>
      <c r="AT1038" s="17" t="s">
        <v>142</v>
      </c>
      <c r="AU1038" s="17" t="s">
        <v>86</v>
      </c>
    </row>
    <row r="1039" spans="2:65" s="12" customFormat="1">
      <c r="B1039" s="154"/>
      <c r="D1039" s="150" t="s">
        <v>144</v>
      </c>
      <c r="E1039" s="155" t="s">
        <v>1</v>
      </c>
      <c r="F1039" s="156" t="s">
        <v>1589</v>
      </c>
      <c r="H1039" s="157">
        <v>24</v>
      </c>
      <c r="I1039" s="158"/>
      <c r="L1039" s="154"/>
      <c r="M1039" s="159"/>
      <c r="T1039" s="160"/>
      <c r="AT1039" s="155" t="s">
        <v>144</v>
      </c>
      <c r="AU1039" s="155" t="s">
        <v>86</v>
      </c>
      <c r="AV1039" s="12" t="s">
        <v>86</v>
      </c>
      <c r="AW1039" s="12" t="s">
        <v>30</v>
      </c>
      <c r="AX1039" s="12" t="s">
        <v>73</v>
      </c>
      <c r="AY1039" s="155" t="s">
        <v>132</v>
      </c>
    </row>
    <row r="1040" spans="2:65" s="13" customFormat="1">
      <c r="B1040" s="161"/>
      <c r="D1040" s="150" t="s">
        <v>144</v>
      </c>
      <c r="E1040" s="162" t="s">
        <v>254</v>
      </c>
      <c r="F1040" s="163" t="s">
        <v>151</v>
      </c>
      <c r="H1040" s="164">
        <v>24</v>
      </c>
      <c r="I1040" s="165"/>
      <c r="L1040" s="161"/>
      <c r="M1040" s="166"/>
      <c r="T1040" s="167"/>
      <c r="AT1040" s="162" t="s">
        <v>144</v>
      </c>
      <c r="AU1040" s="162" t="s">
        <v>86</v>
      </c>
      <c r="AV1040" s="13" t="s">
        <v>140</v>
      </c>
      <c r="AW1040" s="13" t="s">
        <v>30</v>
      </c>
      <c r="AX1040" s="13" t="s">
        <v>81</v>
      </c>
      <c r="AY1040" s="162" t="s">
        <v>132</v>
      </c>
    </row>
    <row r="1041" spans="2:65" s="1" customFormat="1" ht="21.75" customHeight="1">
      <c r="B1041" s="136"/>
      <c r="C1041" s="187" t="s">
        <v>1590</v>
      </c>
      <c r="D1041" s="187" t="s">
        <v>850</v>
      </c>
      <c r="E1041" s="188" t="s">
        <v>1591</v>
      </c>
      <c r="F1041" s="189" t="s">
        <v>1592</v>
      </c>
      <c r="G1041" s="190" t="s">
        <v>166</v>
      </c>
      <c r="H1041" s="191">
        <v>4.83</v>
      </c>
      <c r="I1041" s="192"/>
      <c r="J1041" s="193">
        <f>ROUND(I1041*H1041,2)</f>
        <v>0</v>
      </c>
      <c r="K1041" s="189" t="s">
        <v>1</v>
      </c>
      <c r="L1041" s="194"/>
      <c r="M1041" s="195" t="s">
        <v>1</v>
      </c>
      <c r="N1041" s="196" t="s">
        <v>38</v>
      </c>
      <c r="P1041" s="146">
        <f>O1041*H1041</f>
        <v>0</v>
      </c>
      <c r="Q1041" s="146">
        <v>2.3E-2</v>
      </c>
      <c r="R1041" s="146">
        <f>Q1041*H1041</f>
        <v>0.11108999999999999</v>
      </c>
      <c r="S1041" s="146">
        <v>0</v>
      </c>
      <c r="T1041" s="147">
        <f>S1041*H1041</f>
        <v>0</v>
      </c>
      <c r="AR1041" s="148" t="s">
        <v>504</v>
      </c>
      <c r="AT1041" s="148" t="s">
        <v>850</v>
      </c>
      <c r="AU1041" s="148" t="s">
        <v>86</v>
      </c>
      <c r="AY1041" s="17" t="s">
        <v>132</v>
      </c>
      <c r="BE1041" s="149">
        <f>IF(N1041="základní",J1041,0)</f>
        <v>0</v>
      </c>
      <c r="BF1041" s="149">
        <f>IF(N1041="snížená",J1041,0)</f>
        <v>0</v>
      </c>
      <c r="BG1041" s="149">
        <f>IF(N1041="zákl. přenesená",J1041,0)</f>
        <v>0</v>
      </c>
      <c r="BH1041" s="149">
        <f>IF(N1041="sníž. přenesená",J1041,0)</f>
        <v>0</v>
      </c>
      <c r="BI1041" s="149">
        <f>IF(N1041="nulová",J1041,0)</f>
        <v>0</v>
      </c>
      <c r="BJ1041" s="17" t="s">
        <v>81</v>
      </c>
      <c r="BK1041" s="149">
        <f>ROUND(I1041*H1041,2)</f>
        <v>0</v>
      </c>
      <c r="BL1041" s="17" t="s">
        <v>405</v>
      </c>
      <c r="BM1041" s="148" t="s">
        <v>1593</v>
      </c>
    </row>
    <row r="1042" spans="2:65" s="1" customFormat="1">
      <c r="B1042" s="32"/>
      <c r="D1042" s="150" t="s">
        <v>142</v>
      </c>
      <c r="F1042" s="151" t="s">
        <v>1592</v>
      </c>
      <c r="I1042" s="152"/>
      <c r="L1042" s="32"/>
      <c r="M1042" s="153"/>
      <c r="T1042" s="56"/>
      <c r="AT1042" s="17" t="s">
        <v>142</v>
      </c>
      <c r="AU1042" s="17" t="s">
        <v>86</v>
      </c>
    </row>
    <row r="1043" spans="2:65" s="12" customFormat="1">
      <c r="B1043" s="154"/>
      <c r="D1043" s="150" t="s">
        <v>144</v>
      </c>
      <c r="E1043" s="155" t="s">
        <v>1</v>
      </c>
      <c r="F1043" s="156" t="s">
        <v>1594</v>
      </c>
      <c r="H1043" s="157">
        <v>4.2</v>
      </c>
      <c r="I1043" s="158"/>
      <c r="L1043" s="154"/>
      <c r="M1043" s="159"/>
      <c r="T1043" s="160"/>
      <c r="AT1043" s="155" t="s">
        <v>144</v>
      </c>
      <c r="AU1043" s="155" t="s">
        <v>86</v>
      </c>
      <c r="AV1043" s="12" t="s">
        <v>86</v>
      </c>
      <c r="AW1043" s="12" t="s">
        <v>30</v>
      </c>
      <c r="AX1043" s="12" t="s">
        <v>81</v>
      </c>
      <c r="AY1043" s="155" t="s">
        <v>132</v>
      </c>
    </row>
    <row r="1044" spans="2:65" s="12" customFormat="1">
      <c r="B1044" s="154"/>
      <c r="D1044" s="150" t="s">
        <v>144</v>
      </c>
      <c r="F1044" s="156" t="s">
        <v>1595</v>
      </c>
      <c r="H1044" s="157">
        <v>4.83</v>
      </c>
      <c r="I1044" s="158"/>
      <c r="L1044" s="154"/>
      <c r="M1044" s="159"/>
      <c r="T1044" s="160"/>
      <c r="AT1044" s="155" t="s">
        <v>144</v>
      </c>
      <c r="AU1044" s="155" t="s">
        <v>86</v>
      </c>
      <c r="AV1044" s="12" t="s">
        <v>86</v>
      </c>
      <c r="AW1044" s="12" t="s">
        <v>3</v>
      </c>
      <c r="AX1044" s="12" t="s">
        <v>81</v>
      </c>
      <c r="AY1044" s="155" t="s">
        <v>132</v>
      </c>
    </row>
    <row r="1045" spans="2:65" s="1" customFormat="1" ht="33" customHeight="1">
      <c r="B1045" s="136"/>
      <c r="C1045" s="137" t="s">
        <v>1596</v>
      </c>
      <c r="D1045" s="137" t="s">
        <v>135</v>
      </c>
      <c r="E1045" s="138" t="s">
        <v>1597</v>
      </c>
      <c r="F1045" s="139" t="s">
        <v>1598</v>
      </c>
      <c r="G1045" s="140" t="s">
        <v>390</v>
      </c>
      <c r="H1045" s="141">
        <v>157.02099999999999</v>
      </c>
      <c r="I1045" s="142"/>
      <c r="J1045" s="143">
        <f>ROUND(I1045*H1045,2)</f>
        <v>0</v>
      </c>
      <c r="K1045" s="139" t="s">
        <v>139</v>
      </c>
      <c r="L1045" s="32"/>
      <c r="M1045" s="144" t="s">
        <v>1</v>
      </c>
      <c r="N1045" s="145" t="s">
        <v>38</v>
      </c>
      <c r="P1045" s="146">
        <f>O1045*H1045</f>
        <v>0</v>
      </c>
      <c r="Q1045" s="146">
        <v>4.2999999999999999E-4</v>
      </c>
      <c r="R1045" s="146">
        <f>Q1045*H1045</f>
        <v>6.7519029999999994E-2</v>
      </c>
      <c r="S1045" s="146">
        <v>0</v>
      </c>
      <c r="T1045" s="147">
        <f>S1045*H1045</f>
        <v>0</v>
      </c>
      <c r="AR1045" s="148" t="s">
        <v>405</v>
      </c>
      <c r="AT1045" s="148" t="s">
        <v>135</v>
      </c>
      <c r="AU1045" s="148" t="s">
        <v>86</v>
      </c>
      <c r="AY1045" s="17" t="s">
        <v>132</v>
      </c>
      <c r="BE1045" s="149">
        <f>IF(N1045="základní",J1045,0)</f>
        <v>0</v>
      </c>
      <c r="BF1045" s="149">
        <f>IF(N1045="snížená",J1045,0)</f>
        <v>0</v>
      </c>
      <c r="BG1045" s="149">
        <f>IF(N1045="zákl. přenesená",J1045,0)</f>
        <v>0</v>
      </c>
      <c r="BH1045" s="149">
        <f>IF(N1045="sníž. přenesená",J1045,0)</f>
        <v>0</v>
      </c>
      <c r="BI1045" s="149">
        <f>IF(N1045="nulová",J1045,0)</f>
        <v>0</v>
      </c>
      <c r="BJ1045" s="17" t="s">
        <v>81</v>
      </c>
      <c r="BK1045" s="149">
        <f>ROUND(I1045*H1045,2)</f>
        <v>0</v>
      </c>
      <c r="BL1045" s="17" t="s">
        <v>405</v>
      </c>
      <c r="BM1045" s="148" t="s">
        <v>1599</v>
      </c>
    </row>
    <row r="1046" spans="2:65" s="1" customFormat="1" ht="19.2">
      <c r="B1046" s="32"/>
      <c r="D1046" s="150" t="s">
        <v>142</v>
      </c>
      <c r="F1046" s="151" t="s">
        <v>1600</v>
      </c>
      <c r="I1046" s="152"/>
      <c r="L1046" s="32"/>
      <c r="M1046" s="153"/>
      <c r="T1046" s="56"/>
      <c r="AT1046" s="17" t="s">
        <v>142</v>
      </c>
      <c r="AU1046" s="17" t="s">
        <v>86</v>
      </c>
    </row>
    <row r="1047" spans="2:65" s="14" customFormat="1">
      <c r="B1047" s="173"/>
      <c r="D1047" s="150" t="s">
        <v>144</v>
      </c>
      <c r="E1047" s="174" t="s">
        <v>1</v>
      </c>
      <c r="F1047" s="175" t="s">
        <v>570</v>
      </c>
      <c r="H1047" s="174" t="s">
        <v>1</v>
      </c>
      <c r="I1047" s="176"/>
      <c r="L1047" s="173"/>
      <c r="M1047" s="177"/>
      <c r="T1047" s="178"/>
      <c r="AT1047" s="174" t="s">
        <v>144</v>
      </c>
      <c r="AU1047" s="174" t="s">
        <v>86</v>
      </c>
      <c r="AV1047" s="14" t="s">
        <v>81</v>
      </c>
      <c r="AW1047" s="14" t="s">
        <v>30</v>
      </c>
      <c r="AX1047" s="14" t="s">
        <v>73</v>
      </c>
      <c r="AY1047" s="174" t="s">
        <v>132</v>
      </c>
    </row>
    <row r="1048" spans="2:65" s="12" customFormat="1">
      <c r="B1048" s="154"/>
      <c r="D1048" s="150" t="s">
        <v>144</v>
      </c>
      <c r="E1048" s="155" t="s">
        <v>1</v>
      </c>
      <c r="F1048" s="156" t="s">
        <v>1601</v>
      </c>
      <c r="H1048" s="157">
        <v>7.5</v>
      </c>
      <c r="I1048" s="158"/>
      <c r="L1048" s="154"/>
      <c r="M1048" s="159"/>
      <c r="T1048" s="160"/>
      <c r="AT1048" s="155" t="s">
        <v>144</v>
      </c>
      <c r="AU1048" s="155" t="s">
        <v>86</v>
      </c>
      <c r="AV1048" s="12" t="s">
        <v>86</v>
      </c>
      <c r="AW1048" s="12" t="s">
        <v>30</v>
      </c>
      <c r="AX1048" s="12" t="s">
        <v>73</v>
      </c>
      <c r="AY1048" s="155" t="s">
        <v>132</v>
      </c>
    </row>
    <row r="1049" spans="2:65" s="12" customFormat="1">
      <c r="B1049" s="154"/>
      <c r="D1049" s="150" t="s">
        <v>144</v>
      </c>
      <c r="E1049" s="155" t="s">
        <v>1</v>
      </c>
      <c r="F1049" s="156" t="s">
        <v>1602</v>
      </c>
      <c r="H1049" s="157">
        <v>18.785</v>
      </c>
      <c r="I1049" s="158"/>
      <c r="L1049" s="154"/>
      <c r="M1049" s="159"/>
      <c r="T1049" s="160"/>
      <c r="AT1049" s="155" t="s">
        <v>144</v>
      </c>
      <c r="AU1049" s="155" t="s">
        <v>86</v>
      </c>
      <c r="AV1049" s="12" t="s">
        <v>86</v>
      </c>
      <c r="AW1049" s="12" t="s">
        <v>30</v>
      </c>
      <c r="AX1049" s="12" t="s">
        <v>73</v>
      </c>
      <c r="AY1049" s="155" t="s">
        <v>132</v>
      </c>
    </row>
    <row r="1050" spans="2:65" s="12" customFormat="1">
      <c r="B1050" s="154"/>
      <c r="D1050" s="150" t="s">
        <v>144</v>
      </c>
      <c r="E1050" s="155" t="s">
        <v>1</v>
      </c>
      <c r="F1050" s="156" t="s">
        <v>1603</v>
      </c>
      <c r="H1050" s="157">
        <v>14.5</v>
      </c>
      <c r="I1050" s="158"/>
      <c r="L1050" s="154"/>
      <c r="M1050" s="159"/>
      <c r="T1050" s="160"/>
      <c r="AT1050" s="155" t="s">
        <v>144</v>
      </c>
      <c r="AU1050" s="155" t="s">
        <v>86</v>
      </c>
      <c r="AV1050" s="12" t="s">
        <v>86</v>
      </c>
      <c r="AW1050" s="12" t="s">
        <v>30</v>
      </c>
      <c r="AX1050" s="12" t="s">
        <v>73</v>
      </c>
      <c r="AY1050" s="155" t="s">
        <v>132</v>
      </c>
    </row>
    <row r="1051" spans="2:65" s="12" customFormat="1">
      <c r="B1051" s="154"/>
      <c r="D1051" s="150" t="s">
        <v>144</v>
      </c>
      <c r="E1051" s="155" t="s">
        <v>1</v>
      </c>
      <c r="F1051" s="156" t="s">
        <v>1604</v>
      </c>
      <c r="H1051" s="157">
        <v>57.165999999999997</v>
      </c>
      <c r="I1051" s="158"/>
      <c r="L1051" s="154"/>
      <c r="M1051" s="159"/>
      <c r="T1051" s="160"/>
      <c r="AT1051" s="155" t="s">
        <v>144</v>
      </c>
      <c r="AU1051" s="155" t="s">
        <v>86</v>
      </c>
      <c r="AV1051" s="12" t="s">
        <v>86</v>
      </c>
      <c r="AW1051" s="12" t="s">
        <v>30</v>
      </c>
      <c r="AX1051" s="12" t="s">
        <v>73</v>
      </c>
      <c r="AY1051" s="155" t="s">
        <v>132</v>
      </c>
    </row>
    <row r="1052" spans="2:65" s="14" customFormat="1">
      <c r="B1052" s="173"/>
      <c r="D1052" s="150" t="s">
        <v>144</v>
      </c>
      <c r="E1052" s="174" t="s">
        <v>1</v>
      </c>
      <c r="F1052" s="175" t="s">
        <v>573</v>
      </c>
      <c r="H1052" s="174" t="s">
        <v>1</v>
      </c>
      <c r="I1052" s="176"/>
      <c r="L1052" s="173"/>
      <c r="M1052" s="177"/>
      <c r="T1052" s="178"/>
      <c r="AT1052" s="174" t="s">
        <v>144</v>
      </c>
      <c r="AU1052" s="174" t="s">
        <v>86</v>
      </c>
      <c r="AV1052" s="14" t="s">
        <v>81</v>
      </c>
      <c r="AW1052" s="14" t="s">
        <v>30</v>
      </c>
      <c r="AX1052" s="14" t="s">
        <v>73</v>
      </c>
      <c r="AY1052" s="174" t="s">
        <v>132</v>
      </c>
    </row>
    <row r="1053" spans="2:65" s="12" customFormat="1">
      <c r="B1053" s="154"/>
      <c r="D1053" s="150" t="s">
        <v>144</v>
      </c>
      <c r="E1053" s="155" t="s">
        <v>1</v>
      </c>
      <c r="F1053" s="156" t="s">
        <v>1605</v>
      </c>
      <c r="H1053" s="157">
        <v>5.6</v>
      </c>
      <c r="I1053" s="158"/>
      <c r="L1053" s="154"/>
      <c r="M1053" s="159"/>
      <c r="T1053" s="160"/>
      <c r="AT1053" s="155" t="s">
        <v>144</v>
      </c>
      <c r="AU1053" s="155" t="s">
        <v>86</v>
      </c>
      <c r="AV1053" s="12" t="s">
        <v>86</v>
      </c>
      <c r="AW1053" s="12" t="s">
        <v>30</v>
      </c>
      <c r="AX1053" s="12" t="s">
        <v>73</v>
      </c>
      <c r="AY1053" s="155" t="s">
        <v>132</v>
      </c>
    </row>
    <row r="1054" spans="2:65" s="12" customFormat="1">
      <c r="B1054" s="154"/>
      <c r="D1054" s="150" t="s">
        <v>144</v>
      </c>
      <c r="E1054" s="155" t="s">
        <v>1</v>
      </c>
      <c r="F1054" s="156" t="s">
        <v>1606</v>
      </c>
      <c r="H1054" s="157">
        <v>23.57</v>
      </c>
      <c r="I1054" s="158"/>
      <c r="L1054" s="154"/>
      <c r="M1054" s="159"/>
      <c r="T1054" s="160"/>
      <c r="AT1054" s="155" t="s">
        <v>144</v>
      </c>
      <c r="AU1054" s="155" t="s">
        <v>86</v>
      </c>
      <c r="AV1054" s="12" t="s">
        <v>86</v>
      </c>
      <c r="AW1054" s="12" t="s">
        <v>30</v>
      </c>
      <c r="AX1054" s="12" t="s">
        <v>73</v>
      </c>
      <c r="AY1054" s="155" t="s">
        <v>132</v>
      </c>
    </row>
    <row r="1055" spans="2:65" s="12" customFormat="1">
      <c r="B1055" s="154"/>
      <c r="D1055" s="150" t="s">
        <v>144</v>
      </c>
      <c r="E1055" s="155" t="s">
        <v>1</v>
      </c>
      <c r="F1055" s="156" t="s">
        <v>1607</v>
      </c>
      <c r="H1055" s="157">
        <v>6.9</v>
      </c>
      <c r="I1055" s="158"/>
      <c r="L1055" s="154"/>
      <c r="M1055" s="159"/>
      <c r="T1055" s="160"/>
      <c r="AT1055" s="155" t="s">
        <v>144</v>
      </c>
      <c r="AU1055" s="155" t="s">
        <v>86</v>
      </c>
      <c r="AV1055" s="12" t="s">
        <v>86</v>
      </c>
      <c r="AW1055" s="12" t="s">
        <v>30</v>
      </c>
      <c r="AX1055" s="12" t="s">
        <v>73</v>
      </c>
      <c r="AY1055" s="155" t="s">
        <v>132</v>
      </c>
    </row>
    <row r="1056" spans="2:65" s="12" customFormat="1">
      <c r="B1056" s="154"/>
      <c r="D1056" s="150" t="s">
        <v>144</v>
      </c>
      <c r="E1056" s="155" t="s">
        <v>1</v>
      </c>
      <c r="F1056" s="156" t="s">
        <v>1608</v>
      </c>
      <c r="H1056" s="157">
        <v>12.2</v>
      </c>
      <c r="I1056" s="158"/>
      <c r="L1056" s="154"/>
      <c r="M1056" s="159"/>
      <c r="T1056" s="160"/>
      <c r="AT1056" s="155" t="s">
        <v>144</v>
      </c>
      <c r="AU1056" s="155" t="s">
        <v>86</v>
      </c>
      <c r="AV1056" s="12" t="s">
        <v>86</v>
      </c>
      <c r="AW1056" s="12" t="s">
        <v>30</v>
      </c>
      <c r="AX1056" s="12" t="s">
        <v>73</v>
      </c>
      <c r="AY1056" s="155" t="s">
        <v>132</v>
      </c>
    </row>
    <row r="1057" spans="2:65" s="12" customFormat="1">
      <c r="B1057" s="154"/>
      <c r="D1057" s="150" t="s">
        <v>144</v>
      </c>
      <c r="E1057" s="155" t="s">
        <v>1</v>
      </c>
      <c r="F1057" s="156" t="s">
        <v>1609</v>
      </c>
      <c r="H1057" s="157">
        <v>4.7</v>
      </c>
      <c r="I1057" s="158"/>
      <c r="L1057" s="154"/>
      <c r="M1057" s="159"/>
      <c r="T1057" s="160"/>
      <c r="AT1057" s="155" t="s">
        <v>144</v>
      </c>
      <c r="AU1057" s="155" t="s">
        <v>86</v>
      </c>
      <c r="AV1057" s="12" t="s">
        <v>86</v>
      </c>
      <c r="AW1057" s="12" t="s">
        <v>30</v>
      </c>
      <c r="AX1057" s="12" t="s">
        <v>73</v>
      </c>
      <c r="AY1057" s="155" t="s">
        <v>132</v>
      </c>
    </row>
    <row r="1058" spans="2:65" s="12" customFormat="1">
      <c r="B1058" s="154"/>
      <c r="D1058" s="150" t="s">
        <v>144</v>
      </c>
      <c r="E1058" s="155" t="s">
        <v>1</v>
      </c>
      <c r="F1058" s="156" t="s">
        <v>1610</v>
      </c>
      <c r="H1058" s="157">
        <v>6.1</v>
      </c>
      <c r="I1058" s="158"/>
      <c r="L1058" s="154"/>
      <c r="M1058" s="159"/>
      <c r="T1058" s="160"/>
      <c r="AT1058" s="155" t="s">
        <v>144</v>
      </c>
      <c r="AU1058" s="155" t="s">
        <v>86</v>
      </c>
      <c r="AV1058" s="12" t="s">
        <v>86</v>
      </c>
      <c r="AW1058" s="12" t="s">
        <v>30</v>
      </c>
      <c r="AX1058" s="12" t="s">
        <v>73</v>
      </c>
      <c r="AY1058" s="155" t="s">
        <v>132</v>
      </c>
    </row>
    <row r="1059" spans="2:65" s="13" customFormat="1">
      <c r="B1059" s="161"/>
      <c r="D1059" s="150" t="s">
        <v>144</v>
      </c>
      <c r="E1059" s="162" t="s">
        <v>230</v>
      </c>
      <c r="F1059" s="163" t="s">
        <v>151</v>
      </c>
      <c r="H1059" s="164">
        <v>157.02099999999999</v>
      </c>
      <c r="I1059" s="165"/>
      <c r="L1059" s="161"/>
      <c r="M1059" s="166"/>
      <c r="T1059" s="167"/>
      <c r="AT1059" s="162" t="s">
        <v>144</v>
      </c>
      <c r="AU1059" s="162" t="s">
        <v>86</v>
      </c>
      <c r="AV1059" s="13" t="s">
        <v>140</v>
      </c>
      <c r="AW1059" s="13" t="s">
        <v>30</v>
      </c>
      <c r="AX1059" s="13" t="s">
        <v>81</v>
      </c>
      <c r="AY1059" s="162" t="s">
        <v>132</v>
      </c>
    </row>
    <row r="1060" spans="2:65" s="1" customFormat="1" ht="24.15" customHeight="1">
      <c r="B1060" s="136"/>
      <c r="C1060" s="187" t="s">
        <v>1611</v>
      </c>
      <c r="D1060" s="187" t="s">
        <v>850</v>
      </c>
      <c r="E1060" s="188" t="s">
        <v>1612</v>
      </c>
      <c r="F1060" s="189" t="s">
        <v>1613</v>
      </c>
      <c r="G1060" s="190" t="s">
        <v>390</v>
      </c>
      <c r="H1060" s="191">
        <v>172.72300000000001</v>
      </c>
      <c r="I1060" s="192"/>
      <c r="J1060" s="193">
        <f>ROUND(I1060*H1060,2)</f>
        <v>0</v>
      </c>
      <c r="K1060" s="189" t="s">
        <v>139</v>
      </c>
      <c r="L1060" s="194"/>
      <c r="M1060" s="195" t="s">
        <v>1</v>
      </c>
      <c r="N1060" s="196" t="s">
        <v>38</v>
      </c>
      <c r="P1060" s="146">
        <f>O1060*H1060</f>
        <v>0</v>
      </c>
      <c r="Q1060" s="146">
        <v>2.64E-3</v>
      </c>
      <c r="R1060" s="146">
        <f>Q1060*H1060</f>
        <v>0.45598872000000001</v>
      </c>
      <c r="S1060" s="146">
        <v>0</v>
      </c>
      <c r="T1060" s="147">
        <f>S1060*H1060</f>
        <v>0</v>
      </c>
      <c r="AR1060" s="148" t="s">
        <v>504</v>
      </c>
      <c r="AT1060" s="148" t="s">
        <v>850</v>
      </c>
      <c r="AU1060" s="148" t="s">
        <v>86</v>
      </c>
      <c r="AY1060" s="17" t="s">
        <v>132</v>
      </c>
      <c r="BE1060" s="149">
        <f>IF(N1060="základní",J1060,0)</f>
        <v>0</v>
      </c>
      <c r="BF1060" s="149">
        <f>IF(N1060="snížená",J1060,0)</f>
        <v>0</v>
      </c>
      <c r="BG1060" s="149">
        <f>IF(N1060="zákl. přenesená",J1060,0)</f>
        <v>0</v>
      </c>
      <c r="BH1060" s="149">
        <f>IF(N1060="sníž. přenesená",J1060,0)</f>
        <v>0</v>
      </c>
      <c r="BI1060" s="149">
        <f>IF(N1060="nulová",J1060,0)</f>
        <v>0</v>
      </c>
      <c r="BJ1060" s="17" t="s">
        <v>81</v>
      </c>
      <c r="BK1060" s="149">
        <f>ROUND(I1060*H1060,2)</f>
        <v>0</v>
      </c>
      <c r="BL1060" s="17" t="s">
        <v>405</v>
      </c>
      <c r="BM1060" s="148" t="s">
        <v>1614</v>
      </c>
    </row>
    <row r="1061" spans="2:65" s="1" customFormat="1" ht="19.2">
      <c r="B1061" s="32"/>
      <c r="D1061" s="150" t="s">
        <v>142</v>
      </c>
      <c r="F1061" s="151" t="s">
        <v>1613</v>
      </c>
      <c r="I1061" s="152"/>
      <c r="L1061" s="32"/>
      <c r="M1061" s="153"/>
      <c r="T1061" s="56"/>
      <c r="AT1061" s="17" t="s">
        <v>142</v>
      </c>
      <c r="AU1061" s="17" t="s">
        <v>86</v>
      </c>
    </row>
    <row r="1062" spans="2:65" s="12" customFormat="1">
      <c r="B1062" s="154"/>
      <c r="D1062" s="150" t="s">
        <v>144</v>
      </c>
      <c r="E1062" s="155" t="s">
        <v>1</v>
      </c>
      <c r="F1062" s="156" t="s">
        <v>230</v>
      </c>
      <c r="H1062" s="157">
        <v>157.02099999999999</v>
      </c>
      <c r="I1062" s="158"/>
      <c r="L1062" s="154"/>
      <c r="M1062" s="159"/>
      <c r="T1062" s="160"/>
      <c r="AT1062" s="155" t="s">
        <v>144</v>
      </c>
      <c r="AU1062" s="155" t="s">
        <v>86</v>
      </c>
      <c r="AV1062" s="12" t="s">
        <v>86</v>
      </c>
      <c r="AW1062" s="12" t="s">
        <v>30</v>
      </c>
      <c r="AX1062" s="12" t="s">
        <v>81</v>
      </c>
      <c r="AY1062" s="155" t="s">
        <v>132</v>
      </c>
    </row>
    <row r="1063" spans="2:65" s="12" customFormat="1">
      <c r="B1063" s="154"/>
      <c r="D1063" s="150" t="s">
        <v>144</v>
      </c>
      <c r="F1063" s="156" t="s">
        <v>1615</v>
      </c>
      <c r="H1063" s="157">
        <v>172.72300000000001</v>
      </c>
      <c r="I1063" s="158"/>
      <c r="L1063" s="154"/>
      <c r="M1063" s="159"/>
      <c r="T1063" s="160"/>
      <c r="AT1063" s="155" t="s">
        <v>144</v>
      </c>
      <c r="AU1063" s="155" t="s">
        <v>86</v>
      </c>
      <c r="AV1063" s="12" t="s">
        <v>86</v>
      </c>
      <c r="AW1063" s="12" t="s">
        <v>3</v>
      </c>
      <c r="AX1063" s="12" t="s">
        <v>81</v>
      </c>
      <c r="AY1063" s="155" t="s">
        <v>132</v>
      </c>
    </row>
    <row r="1064" spans="2:65" s="1" customFormat="1" ht="37.950000000000003" customHeight="1">
      <c r="B1064" s="136"/>
      <c r="C1064" s="137" t="s">
        <v>1616</v>
      </c>
      <c r="D1064" s="137" t="s">
        <v>135</v>
      </c>
      <c r="E1064" s="138" t="s">
        <v>1617</v>
      </c>
      <c r="F1064" s="139" t="s">
        <v>1618</v>
      </c>
      <c r="G1064" s="140" t="s">
        <v>390</v>
      </c>
      <c r="H1064" s="141">
        <v>9.0399999999999991</v>
      </c>
      <c r="I1064" s="142"/>
      <c r="J1064" s="143">
        <f>ROUND(I1064*H1064,2)</f>
        <v>0</v>
      </c>
      <c r="K1064" s="139" t="s">
        <v>139</v>
      </c>
      <c r="L1064" s="32"/>
      <c r="M1064" s="144" t="s">
        <v>1</v>
      </c>
      <c r="N1064" s="145" t="s">
        <v>38</v>
      </c>
      <c r="P1064" s="146">
        <f>O1064*H1064</f>
        <v>0</v>
      </c>
      <c r="Q1064" s="146">
        <v>4.2999999999999999E-4</v>
      </c>
      <c r="R1064" s="146">
        <f>Q1064*H1064</f>
        <v>3.8871999999999995E-3</v>
      </c>
      <c r="S1064" s="146">
        <v>0</v>
      </c>
      <c r="T1064" s="147">
        <f>S1064*H1064</f>
        <v>0</v>
      </c>
      <c r="AR1064" s="148" t="s">
        <v>405</v>
      </c>
      <c r="AT1064" s="148" t="s">
        <v>135</v>
      </c>
      <c r="AU1064" s="148" t="s">
        <v>86</v>
      </c>
      <c r="AY1064" s="17" t="s">
        <v>132</v>
      </c>
      <c r="BE1064" s="149">
        <f>IF(N1064="základní",J1064,0)</f>
        <v>0</v>
      </c>
      <c r="BF1064" s="149">
        <f>IF(N1064="snížená",J1064,0)</f>
        <v>0</v>
      </c>
      <c r="BG1064" s="149">
        <f>IF(N1064="zákl. přenesená",J1064,0)</f>
        <v>0</v>
      </c>
      <c r="BH1064" s="149">
        <f>IF(N1064="sníž. přenesená",J1064,0)</f>
        <v>0</v>
      </c>
      <c r="BI1064" s="149">
        <f>IF(N1064="nulová",J1064,0)</f>
        <v>0</v>
      </c>
      <c r="BJ1064" s="17" t="s">
        <v>81</v>
      </c>
      <c r="BK1064" s="149">
        <f>ROUND(I1064*H1064,2)</f>
        <v>0</v>
      </c>
      <c r="BL1064" s="17" t="s">
        <v>405</v>
      </c>
      <c r="BM1064" s="148" t="s">
        <v>1619</v>
      </c>
    </row>
    <row r="1065" spans="2:65" s="1" customFormat="1" ht="28.8">
      <c r="B1065" s="32"/>
      <c r="D1065" s="150" t="s">
        <v>142</v>
      </c>
      <c r="F1065" s="151" t="s">
        <v>1620</v>
      </c>
      <c r="I1065" s="152"/>
      <c r="L1065" s="32"/>
      <c r="M1065" s="153"/>
      <c r="T1065" s="56"/>
      <c r="AT1065" s="17" t="s">
        <v>142</v>
      </c>
      <c r="AU1065" s="17" t="s">
        <v>86</v>
      </c>
    </row>
    <row r="1066" spans="2:65" s="12" customFormat="1">
      <c r="B1066" s="154"/>
      <c r="D1066" s="150" t="s">
        <v>144</v>
      </c>
      <c r="E1066" s="155" t="s">
        <v>1</v>
      </c>
      <c r="F1066" s="156" t="s">
        <v>1621</v>
      </c>
      <c r="H1066" s="157">
        <v>9.0399999999999991</v>
      </c>
      <c r="I1066" s="158"/>
      <c r="L1066" s="154"/>
      <c r="M1066" s="159"/>
      <c r="T1066" s="160"/>
      <c r="AT1066" s="155" t="s">
        <v>144</v>
      </c>
      <c r="AU1066" s="155" t="s">
        <v>86</v>
      </c>
      <c r="AV1066" s="12" t="s">
        <v>86</v>
      </c>
      <c r="AW1066" s="12" t="s">
        <v>30</v>
      </c>
      <c r="AX1066" s="12" t="s">
        <v>81</v>
      </c>
      <c r="AY1066" s="155" t="s">
        <v>132</v>
      </c>
    </row>
    <row r="1067" spans="2:65" s="1" customFormat="1" ht="24.15" customHeight="1">
      <c r="B1067" s="136"/>
      <c r="C1067" s="187" t="s">
        <v>1622</v>
      </c>
      <c r="D1067" s="187" t="s">
        <v>850</v>
      </c>
      <c r="E1067" s="188" t="s">
        <v>1623</v>
      </c>
      <c r="F1067" s="189" t="s">
        <v>1624</v>
      </c>
      <c r="G1067" s="190" t="s">
        <v>390</v>
      </c>
      <c r="H1067" s="191">
        <v>10.396000000000001</v>
      </c>
      <c r="I1067" s="192"/>
      <c r="J1067" s="193">
        <f>ROUND(I1067*H1067,2)</f>
        <v>0</v>
      </c>
      <c r="K1067" s="189" t="s">
        <v>139</v>
      </c>
      <c r="L1067" s="194"/>
      <c r="M1067" s="195" t="s">
        <v>1</v>
      </c>
      <c r="N1067" s="196" t="s">
        <v>38</v>
      </c>
      <c r="P1067" s="146">
        <f>O1067*H1067</f>
        <v>0</v>
      </c>
      <c r="Q1067" s="146">
        <v>1.98E-3</v>
      </c>
      <c r="R1067" s="146">
        <f>Q1067*H1067</f>
        <v>2.0584080000000001E-2</v>
      </c>
      <c r="S1067" s="146">
        <v>0</v>
      </c>
      <c r="T1067" s="147">
        <f>S1067*H1067</f>
        <v>0</v>
      </c>
      <c r="AR1067" s="148" t="s">
        <v>504</v>
      </c>
      <c r="AT1067" s="148" t="s">
        <v>850</v>
      </c>
      <c r="AU1067" s="148" t="s">
        <v>86</v>
      </c>
      <c r="AY1067" s="17" t="s">
        <v>132</v>
      </c>
      <c r="BE1067" s="149">
        <f>IF(N1067="základní",J1067,0)</f>
        <v>0</v>
      </c>
      <c r="BF1067" s="149">
        <f>IF(N1067="snížená",J1067,0)</f>
        <v>0</v>
      </c>
      <c r="BG1067" s="149">
        <f>IF(N1067="zákl. přenesená",J1067,0)</f>
        <v>0</v>
      </c>
      <c r="BH1067" s="149">
        <f>IF(N1067="sníž. přenesená",J1067,0)</f>
        <v>0</v>
      </c>
      <c r="BI1067" s="149">
        <f>IF(N1067="nulová",J1067,0)</f>
        <v>0</v>
      </c>
      <c r="BJ1067" s="17" t="s">
        <v>81</v>
      </c>
      <c r="BK1067" s="149">
        <f>ROUND(I1067*H1067,2)</f>
        <v>0</v>
      </c>
      <c r="BL1067" s="17" t="s">
        <v>405</v>
      </c>
      <c r="BM1067" s="148" t="s">
        <v>1625</v>
      </c>
    </row>
    <row r="1068" spans="2:65" s="1" customFormat="1" ht="19.2">
      <c r="B1068" s="32"/>
      <c r="D1068" s="150" t="s">
        <v>142</v>
      </c>
      <c r="F1068" s="151" t="s">
        <v>1624</v>
      </c>
      <c r="I1068" s="152"/>
      <c r="L1068" s="32"/>
      <c r="M1068" s="153"/>
      <c r="T1068" s="56"/>
      <c r="AT1068" s="17" t="s">
        <v>142</v>
      </c>
      <c r="AU1068" s="17" t="s">
        <v>86</v>
      </c>
    </row>
    <row r="1069" spans="2:65" s="12" customFormat="1">
      <c r="B1069" s="154"/>
      <c r="D1069" s="150" t="s">
        <v>144</v>
      </c>
      <c r="F1069" s="156" t="s">
        <v>1626</v>
      </c>
      <c r="H1069" s="157">
        <v>10.396000000000001</v>
      </c>
      <c r="I1069" s="158"/>
      <c r="L1069" s="154"/>
      <c r="M1069" s="159"/>
      <c r="T1069" s="160"/>
      <c r="AT1069" s="155" t="s">
        <v>144</v>
      </c>
      <c r="AU1069" s="155" t="s">
        <v>86</v>
      </c>
      <c r="AV1069" s="12" t="s">
        <v>86</v>
      </c>
      <c r="AW1069" s="12" t="s">
        <v>3</v>
      </c>
      <c r="AX1069" s="12" t="s">
        <v>81</v>
      </c>
      <c r="AY1069" s="155" t="s">
        <v>132</v>
      </c>
    </row>
    <row r="1070" spans="2:65" s="1" customFormat="1" ht="33" customHeight="1">
      <c r="B1070" s="136"/>
      <c r="C1070" s="137" t="s">
        <v>1627</v>
      </c>
      <c r="D1070" s="137" t="s">
        <v>135</v>
      </c>
      <c r="E1070" s="138" t="s">
        <v>1628</v>
      </c>
      <c r="F1070" s="139" t="s">
        <v>1629</v>
      </c>
      <c r="G1070" s="140" t="s">
        <v>166</v>
      </c>
      <c r="H1070" s="141">
        <v>464.01</v>
      </c>
      <c r="I1070" s="142"/>
      <c r="J1070" s="143">
        <f>ROUND(I1070*H1070,2)</f>
        <v>0</v>
      </c>
      <c r="K1070" s="139" t="s">
        <v>139</v>
      </c>
      <c r="L1070" s="32"/>
      <c r="M1070" s="144" t="s">
        <v>1</v>
      </c>
      <c r="N1070" s="145" t="s">
        <v>38</v>
      </c>
      <c r="P1070" s="146">
        <f>O1070*H1070</f>
        <v>0</v>
      </c>
      <c r="Q1070" s="146">
        <v>9.0299999999999998E-3</v>
      </c>
      <c r="R1070" s="146">
        <f>Q1070*H1070</f>
        <v>4.1900103</v>
      </c>
      <c r="S1070" s="146">
        <v>0</v>
      </c>
      <c r="T1070" s="147">
        <f>S1070*H1070</f>
        <v>0</v>
      </c>
      <c r="AR1070" s="148" t="s">
        <v>405</v>
      </c>
      <c r="AT1070" s="148" t="s">
        <v>135</v>
      </c>
      <c r="AU1070" s="148" t="s">
        <v>86</v>
      </c>
      <c r="AY1070" s="17" t="s">
        <v>132</v>
      </c>
      <c r="BE1070" s="149">
        <f>IF(N1070="základní",J1070,0)</f>
        <v>0</v>
      </c>
      <c r="BF1070" s="149">
        <f>IF(N1070="snížená",J1070,0)</f>
        <v>0</v>
      </c>
      <c r="BG1070" s="149">
        <f>IF(N1070="zákl. přenesená",J1070,0)</f>
        <v>0</v>
      </c>
      <c r="BH1070" s="149">
        <f>IF(N1070="sníž. přenesená",J1070,0)</f>
        <v>0</v>
      </c>
      <c r="BI1070" s="149">
        <f>IF(N1070="nulová",J1070,0)</f>
        <v>0</v>
      </c>
      <c r="BJ1070" s="17" t="s">
        <v>81</v>
      </c>
      <c r="BK1070" s="149">
        <f>ROUND(I1070*H1070,2)</f>
        <v>0</v>
      </c>
      <c r="BL1070" s="17" t="s">
        <v>405</v>
      </c>
      <c r="BM1070" s="148" t="s">
        <v>1630</v>
      </c>
    </row>
    <row r="1071" spans="2:65" s="1" customFormat="1" ht="28.8">
      <c r="B1071" s="32"/>
      <c r="D1071" s="150" t="s">
        <v>142</v>
      </c>
      <c r="F1071" s="151" t="s">
        <v>1631</v>
      </c>
      <c r="I1071" s="152"/>
      <c r="L1071" s="32"/>
      <c r="M1071" s="153"/>
      <c r="T1071" s="56"/>
      <c r="AT1071" s="17" t="s">
        <v>142</v>
      </c>
      <c r="AU1071" s="17" t="s">
        <v>86</v>
      </c>
    </row>
    <row r="1072" spans="2:65" s="14" customFormat="1">
      <c r="B1072" s="173"/>
      <c r="D1072" s="150" t="s">
        <v>144</v>
      </c>
      <c r="E1072" s="174" t="s">
        <v>1</v>
      </c>
      <c r="F1072" s="175" t="s">
        <v>1632</v>
      </c>
      <c r="H1072" s="174" t="s">
        <v>1</v>
      </c>
      <c r="I1072" s="176"/>
      <c r="L1072" s="173"/>
      <c r="M1072" s="177"/>
      <c r="T1072" s="178"/>
      <c r="AT1072" s="174" t="s">
        <v>144</v>
      </c>
      <c r="AU1072" s="174" t="s">
        <v>86</v>
      </c>
      <c r="AV1072" s="14" t="s">
        <v>81</v>
      </c>
      <c r="AW1072" s="14" t="s">
        <v>30</v>
      </c>
      <c r="AX1072" s="14" t="s">
        <v>73</v>
      </c>
      <c r="AY1072" s="174" t="s">
        <v>132</v>
      </c>
    </row>
    <row r="1073" spans="2:51" s="14" customFormat="1">
      <c r="B1073" s="173"/>
      <c r="D1073" s="150" t="s">
        <v>144</v>
      </c>
      <c r="E1073" s="174" t="s">
        <v>1</v>
      </c>
      <c r="F1073" s="175" t="s">
        <v>570</v>
      </c>
      <c r="H1073" s="174" t="s">
        <v>1</v>
      </c>
      <c r="I1073" s="176"/>
      <c r="L1073" s="173"/>
      <c r="M1073" s="177"/>
      <c r="T1073" s="178"/>
      <c r="AT1073" s="174" t="s">
        <v>144</v>
      </c>
      <c r="AU1073" s="174" t="s">
        <v>86</v>
      </c>
      <c r="AV1073" s="14" t="s">
        <v>81</v>
      </c>
      <c r="AW1073" s="14" t="s">
        <v>30</v>
      </c>
      <c r="AX1073" s="14" t="s">
        <v>73</v>
      </c>
      <c r="AY1073" s="174" t="s">
        <v>132</v>
      </c>
    </row>
    <row r="1074" spans="2:51" s="12" customFormat="1">
      <c r="B1074" s="154"/>
      <c r="D1074" s="150" t="s">
        <v>144</v>
      </c>
      <c r="E1074" s="155" t="s">
        <v>1</v>
      </c>
      <c r="F1074" s="156" t="s">
        <v>1633</v>
      </c>
      <c r="H1074" s="157">
        <v>14.25</v>
      </c>
      <c r="I1074" s="158"/>
      <c r="L1074" s="154"/>
      <c r="M1074" s="159"/>
      <c r="T1074" s="160"/>
      <c r="AT1074" s="155" t="s">
        <v>144</v>
      </c>
      <c r="AU1074" s="155" t="s">
        <v>86</v>
      </c>
      <c r="AV1074" s="12" t="s">
        <v>86</v>
      </c>
      <c r="AW1074" s="12" t="s">
        <v>30</v>
      </c>
      <c r="AX1074" s="12" t="s">
        <v>73</v>
      </c>
      <c r="AY1074" s="155" t="s">
        <v>132</v>
      </c>
    </row>
    <row r="1075" spans="2:51" s="12" customFormat="1">
      <c r="B1075" s="154"/>
      <c r="D1075" s="150" t="s">
        <v>144</v>
      </c>
      <c r="E1075" s="155" t="s">
        <v>1</v>
      </c>
      <c r="F1075" s="156" t="s">
        <v>1634</v>
      </c>
      <c r="H1075" s="157">
        <v>23.05</v>
      </c>
      <c r="I1075" s="158"/>
      <c r="L1075" s="154"/>
      <c r="M1075" s="159"/>
      <c r="T1075" s="160"/>
      <c r="AT1075" s="155" t="s">
        <v>144</v>
      </c>
      <c r="AU1075" s="155" t="s">
        <v>86</v>
      </c>
      <c r="AV1075" s="12" t="s">
        <v>86</v>
      </c>
      <c r="AW1075" s="12" t="s">
        <v>30</v>
      </c>
      <c r="AX1075" s="12" t="s">
        <v>73</v>
      </c>
      <c r="AY1075" s="155" t="s">
        <v>132</v>
      </c>
    </row>
    <row r="1076" spans="2:51" s="12" customFormat="1">
      <c r="B1076" s="154"/>
      <c r="D1076" s="150" t="s">
        <v>144</v>
      </c>
      <c r="E1076" s="155" t="s">
        <v>1</v>
      </c>
      <c r="F1076" s="156" t="s">
        <v>750</v>
      </c>
      <c r="H1076" s="157">
        <v>14.49</v>
      </c>
      <c r="I1076" s="158"/>
      <c r="L1076" s="154"/>
      <c r="M1076" s="159"/>
      <c r="T1076" s="160"/>
      <c r="AT1076" s="155" t="s">
        <v>144</v>
      </c>
      <c r="AU1076" s="155" t="s">
        <v>86</v>
      </c>
      <c r="AV1076" s="12" t="s">
        <v>86</v>
      </c>
      <c r="AW1076" s="12" t="s">
        <v>30</v>
      </c>
      <c r="AX1076" s="12" t="s">
        <v>73</v>
      </c>
      <c r="AY1076" s="155" t="s">
        <v>132</v>
      </c>
    </row>
    <row r="1077" spans="2:51" s="12" customFormat="1">
      <c r="B1077" s="154"/>
      <c r="D1077" s="150" t="s">
        <v>144</v>
      </c>
      <c r="E1077" s="155" t="s">
        <v>1</v>
      </c>
      <c r="F1077" s="156" t="s">
        <v>1635</v>
      </c>
      <c r="H1077" s="157">
        <v>285.10000000000002</v>
      </c>
      <c r="I1077" s="158"/>
      <c r="L1077" s="154"/>
      <c r="M1077" s="159"/>
      <c r="T1077" s="160"/>
      <c r="AT1077" s="155" t="s">
        <v>144</v>
      </c>
      <c r="AU1077" s="155" t="s">
        <v>86</v>
      </c>
      <c r="AV1077" s="12" t="s">
        <v>86</v>
      </c>
      <c r="AW1077" s="12" t="s">
        <v>30</v>
      </c>
      <c r="AX1077" s="12" t="s">
        <v>73</v>
      </c>
      <c r="AY1077" s="155" t="s">
        <v>132</v>
      </c>
    </row>
    <row r="1078" spans="2:51" s="12" customFormat="1">
      <c r="B1078" s="154"/>
      <c r="D1078" s="150" t="s">
        <v>144</v>
      </c>
      <c r="E1078" s="155" t="s">
        <v>1</v>
      </c>
      <c r="F1078" s="156" t="s">
        <v>752</v>
      </c>
      <c r="H1078" s="157">
        <v>4.5599999999999996</v>
      </c>
      <c r="I1078" s="158"/>
      <c r="L1078" s="154"/>
      <c r="M1078" s="159"/>
      <c r="T1078" s="160"/>
      <c r="AT1078" s="155" t="s">
        <v>144</v>
      </c>
      <c r="AU1078" s="155" t="s">
        <v>86</v>
      </c>
      <c r="AV1078" s="12" t="s">
        <v>86</v>
      </c>
      <c r="AW1078" s="12" t="s">
        <v>30</v>
      </c>
      <c r="AX1078" s="12" t="s">
        <v>73</v>
      </c>
      <c r="AY1078" s="155" t="s">
        <v>132</v>
      </c>
    </row>
    <row r="1079" spans="2:51" s="14" customFormat="1">
      <c r="B1079" s="173"/>
      <c r="D1079" s="150" t="s">
        <v>144</v>
      </c>
      <c r="E1079" s="174" t="s">
        <v>1</v>
      </c>
      <c r="F1079" s="175" t="s">
        <v>1636</v>
      </c>
      <c r="H1079" s="174" t="s">
        <v>1</v>
      </c>
      <c r="I1079" s="176"/>
      <c r="L1079" s="173"/>
      <c r="M1079" s="177"/>
      <c r="T1079" s="178"/>
      <c r="AT1079" s="174" t="s">
        <v>144</v>
      </c>
      <c r="AU1079" s="174" t="s">
        <v>86</v>
      </c>
      <c r="AV1079" s="14" t="s">
        <v>81</v>
      </c>
      <c r="AW1079" s="14" t="s">
        <v>30</v>
      </c>
      <c r="AX1079" s="14" t="s">
        <v>73</v>
      </c>
      <c r="AY1079" s="174" t="s">
        <v>132</v>
      </c>
    </row>
    <row r="1080" spans="2:51" s="12" customFormat="1">
      <c r="B1080" s="154"/>
      <c r="D1080" s="150" t="s">
        <v>144</v>
      </c>
      <c r="E1080" s="155" t="s">
        <v>1</v>
      </c>
      <c r="F1080" s="156" t="s">
        <v>1637</v>
      </c>
      <c r="H1080" s="157">
        <v>3.9</v>
      </c>
      <c r="I1080" s="158"/>
      <c r="L1080" s="154"/>
      <c r="M1080" s="159"/>
      <c r="T1080" s="160"/>
      <c r="AT1080" s="155" t="s">
        <v>144</v>
      </c>
      <c r="AU1080" s="155" t="s">
        <v>86</v>
      </c>
      <c r="AV1080" s="12" t="s">
        <v>86</v>
      </c>
      <c r="AW1080" s="12" t="s">
        <v>30</v>
      </c>
      <c r="AX1080" s="12" t="s">
        <v>73</v>
      </c>
      <c r="AY1080" s="155" t="s">
        <v>132</v>
      </c>
    </row>
    <row r="1081" spans="2:51" s="15" customFormat="1">
      <c r="B1081" s="180"/>
      <c r="D1081" s="150" t="s">
        <v>144</v>
      </c>
      <c r="E1081" s="181" t="s">
        <v>296</v>
      </c>
      <c r="F1081" s="182" t="s">
        <v>753</v>
      </c>
      <c r="H1081" s="183">
        <v>345.35</v>
      </c>
      <c r="I1081" s="184"/>
      <c r="L1081" s="180"/>
      <c r="M1081" s="185"/>
      <c r="T1081" s="186"/>
      <c r="AT1081" s="181" t="s">
        <v>144</v>
      </c>
      <c r="AU1081" s="181" t="s">
        <v>86</v>
      </c>
      <c r="AV1081" s="15" t="s">
        <v>152</v>
      </c>
      <c r="AW1081" s="15" t="s">
        <v>30</v>
      </c>
      <c r="AX1081" s="15" t="s">
        <v>73</v>
      </c>
      <c r="AY1081" s="181" t="s">
        <v>132</v>
      </c>
    </row>
    <row r="1082" spans="2:51" s="14" customFormat="1">
      <c r="B1082" s="173"/>
      <c r="D1082" s="150" t="s">
        <v>144</v>
      </c>
      <c r="E1082" s="174" t="s">
        <v>1</v>
      </c>
      <c r="F1082" s="175" t="s">
        <v>573</v>
      </c>
      <c r="H1082" s="174" t="s">
        <v>1</v>
      </c>
      <c r="I1082" s="176"/>
      <c r="L1082" s="173"/>
      <c r="M1082" s="177"/>
      <c r="T1082" s="178"/>
      <c r="AT1082" s="174" t="s">
        <v>144</v>
      </c>
      <c r="AU1082" s="174" t="s">
        <v>86</v>
      </c>
      <c r="AV1082" s="14" t="s">
        <v>81</v>
      </c>
      <c r="AW1082" s="14" t="s">
        <v>30</v>
      </c>
      <c r="AX1082" s="14" t="s">
        <v>73</v>
      </c>
      <c r="AY1082" s="174" t="s">
        <v>132</v>
      </c>
    </row>
    <row r="1083" spans="2:51" s="12" customFormat="1">
      <c r="B1083" s="154"/>
      <c r="D1083" s="150" t="s">
        <v>144</v>
      </c>
      <c r="E1083" s="155" t="s">
        <v>1</v>
      </c>
      <c r="F1083" s="156" t="s">
        <v>1638</v>
      </c>
      <c r="H1083" s="157">
        <v>16.5</v>
      </c>
      <c r="I1083" s="158"/>
      <c r="L1083" s="154"/>
      <c r="M1083" s="159"/>
      <c r="T1083" s="160"/>
      <c r="AT1083" s="155" t="s">
        <v>144</v>
      </c>
      <c r="AU1083" s="155" t="s">
        <v>86</v>
      </c>
      <c r="AV1083" s="12" t="s">
        <v>86</v>
      </c>
      <c r="AW1083" s="12" t="s">
        <v>30</v>
      </c>
      <c r="AX1083" s="12" t="s">
        <v>73</v>
      </c>
      <c r="AY1083" s="155" t="s">
        <v>132</v>
      </c>
    </row>
    <row r="1084" spans="2:51" s="12" customFormat="1">
      <c r="B1084" s="154"/>
      <c r="D1084" s="150" t="s">
        <v>144</v>
      </c>
      <c r="E1084" s="155" t="s">
        <v>1</v>
      </c>
      <c r="F1084" s="156" t="s">
        <v>755</v>
      </c>
      <c r="H1084" s="157">
        <v>16.809999999999999</v>
      </c>
      <c r="I1084" s="158"/>
      <c r="L1084" s="154"/>
      <c r="M1084" s="159"/>
      <c r="T1084" s="160"/>
      <c r="AT1084" s="155" t="s">
        <v>144</v>
      </c>
      <c r="AU1084" s="155" t="s">
        <v>86</v>
      </c>
      <c r="AV1084" s="12" t="s">
        <v>86</v>
      </c>
      <c r="AW1084" s="12" t="s">
        <v>30</v>
      </c>
      <c r="AX1084" s="12" t="s">
        <v>73</v>
      </c>
      <c r="AY1084" s="155" t="s">
        <v>132</v>
      </c>
    </row>
    <row r="1085" spans="2:51" s="12" customFormat="1">
      <c r="B1085" s="154"/>
      <c r="D1085" s="150" t="s">
        <v>144</v>
      </c>
      <c r="E1085" s="155" t="s">
        <v>1</v>
      </c>
      <c r="F1085" s="156" t="s">
        <v>1639</v>
      </c>
      <c r="H1085" s="157">
        <v>7.08</v>
      </c>
      <c r="I1085" s="158"/>
      <c r="L1085" s="154"/>
      <c r="M1085" s="159"/>
      <c r="T1085" s="160"/>
      <c r="AT1085" s="155" t="s">
        <v>144</v>
      </c>
      <c r="AU1085" s="155" t="s">
        <v>86</v>
      </c>
      <c r="AV1085" s="12" t="s">
        <v>86</v>
      </c>
      <c r="AW1085" s="12" t="s">
        <v>30</v>
      </c>
      <c r="AX1085" s="12" t="s">
        <v>73</v>
      </c>
      <c r="AY1085" s="155" t="s">
        <v>132</v>
      </c>
    </row>
    <row r="1086" spans="2:51" s="12" customFormat="1">
      <c r="B1086" s="154"/>
      <c r="D1086" s="150" t="s">
        <v>144</v>
      </c>
      <c r="E1086" s="155" t="s">
        <v>1</v>
      </c>
      <c r="F1086" s="156" t="s">
        <v>1640</v>
      </c>
      <c r="H1086" s="157">
        <v>5.99</v>
      </c>
      <c r="I1086" s="158"/>
      <c r="L1086" s="154"/>
      <c r="M1086" s="159"/>
      <c r="T1086" s="160"/>
      <c r="AT1086" s="155" t="s">
        <v>144</v>
      </c>
      <c r="AU1086" s="155" t="s">
        <v>86</v>
      </c>
      <c r="AV1086" s="12" t="s">
        <v>86</v>
      </c>
      <c r="AW1086" s="12" t="s">
        <v>30</v>
      </c>
      <c r="AX1086" s="12" t="s">
        <v>73</v>
      </c>
      <c r="AY1086" s="155" t="s">
        <v>132</v>
      </c>
    </row>
    <row r="1087" spans="2:51" s="12" customFormat="1">
      <c r="B1087" s="154"/>
      <c r="D1087" s="150" t="s">
        <v>144</v>
      </c>
      <c r="E1087" s="155" t="s">
        <v>1</v>
      </c>
      <c r="F1087" s="156" t="s">
        <v>1641</v>
      </c>
      <c r="H1087" s="157">
        <v>5.2</v>
      </c>
      <c r="I1087" s="158"/>
      <c r="L1087" s="154"/>
      <c r="M1087" s="159"/>
      <c r="T1087" s="160"/>
      <c r="AT1087" s="155" t="s">
        <v>144</v>
      </c>
      <c r="AU1087" s="155" t="s">
        <v>86</v>
      </c>
      <c r="AV1087" s="12" t="s">
        <v>86</v>
      </c>
      <c r="AW1087" s="12" t="s">
        <v>30</v>
      </c>
      <c r="AX1087" s="12" t="s">
        <v>73</v>
      </c>
      <c r="AY1087" s="155" t="s">
        <v>132</v>
      </c>
    </row>
    <row r="1088" spans="2:51" s="12" customFormat="1">
      <c r="B1088" s="154"/>
      <c r="D1088" s="150" t="s">
        <v>144</v>
      </c>
      <c r="E1088" s="155" t="s">
        <v>1</v>
      </c>
      <c r="F1088" s="156" t="s">
        <v>1642</v>
      </c>
      <c r="H1088" s="157">
        <v>13.27</v>
      </c>
      <c r="I1088" s="158"/>
      <c r="L1088" s="154"/>
      <c r="M1088" s="159"/>
      <c r="T1088" s="160"/>
      <c r="AT1088" s="155" t="s">
        <v>144</v>
      </c>
      <c r="AU1088" s="155" t="s">
        <v>86</v>
      </c>
      <c r="AV1088" s="12" t="s">
        <v>86</v>
      </c>
      <c r="AW1088" s="12" t="s">
        <v>30</v>
      </c>
      <c r="AX1088" s="12" t="s">
        <v>73</v>
      </c>
      <c r="AY1088" s="155" t="s">
        <v>132</v>
      </c>
    </row>
    <row r="1089" spans="2:65" s="12" customFormat="1">
      <c r="B1089" s="154"/>
      <c r="D1089" s="150" t="s">
        <v>144</v>
      </c>
      <c r="E1089" s="155" t="s">
        <v>1</v>
      </c>
      <c r="F1089" s="156" t="s">
        <v>1643</v>
      </c>
      <c r="H1089" s="157">
        <v>4.96</v>
      </c>
      <c r="I1089" s="158"/>
      <c r="L1089" s="154"/>
      <c r="M1089" s="159"/>
      <c r="T1089" s="160"/>
      <c r="AT1089" s="155" t="s">
        <v>144</v>
      </c>
      <c r="AU1089" s="155" t="s">
        <v>86</v>
      </c>
      <c r="AV1089" s="12" t="s">
        <v>86</v>
      </c>
      <c r="AW1089" s="12" t="s">
        <v>30</v>
      </c>
      <c r="AX1089" s="12" t="s">
        <v>73</v>
      </c>
      <c r="AY1089" s="155" t="s">
        <v>132</v>
      </c>
    </row>
    <row r="1090" spans="2:65" s="12" customFormat="1">
      <c r="B1090" s="154"/>
      <c r="D1090" s="150" t="s">
        <v>144</v>
      </c>
      <c r="E1090" s="155" t="s">
        <v>1</v>
      </c>
      <c r="F1090" s="156" t="s">
        <v>1644</v>
      </c>
      <c r="H1090" s="157">
        <v>4.66</v>
      </c>
      <c r="I1090" s="158"/>
      <c r="L1090" s="154"/>
      <c r="M1090" s="159"/>
      <c r="T1090" s="160"/>
      <c r="AT1090" s="155" t="s">
        <v>144</v>
      </c>
      <c r="AU1090" s="155" t="s">
        <v>86</v>
      </c>
      <c r="AV1090" s="12" t="s">
        <v>86</v>
      </c>
      <c r="AW1090" s="12" t="s">
        <v>30</v>
      </c>
      <c r="AX1090" s="12" t="s">
        <v>73</v>
      </c>
      <c r="AY1090" s="155" t="s">
        <v>132</v>
      </c>
    </row>
    <row r="1091" spans="2:65" s="12" customFormat="1">
      <c r="B1091" s="154"/>
      <c r="D1091" s="150" t="s">
        <v>144</v>
      </c>
      <c r="E1091" s="155" t="s">
        <v>1</v>
      </c>
      <c r="F1091" s="156" t="s">
        <v>1296</v>
      </c>
      <c r="H1091" s="157">
        <v>3.79</v>
      </c>
      <c r="I1091" s="158"/>
      <c r="L1091" s="154"/>
      <c r="M1091" s="159"/>
      <c r="T1091" s="160"/>
      <c r="AT1091" s="155" t="s">
        <v>144</v>
      </c>
      <c r="AU1091" s="155" t="s">
        <v>86</v>
      </c>
      <c r="AV1091" s="12" t="s">
        <v>86</v>
      </c>
      <c r="AW1091" s="12" t="s">
        <v>30</v>
      </c>
      <c r="AX1091" s="12" t="s">
        <v>73</v>
      </c>
      <c r="AY1091" s="155" t="s">
        <v>132</v>
      </c>
    </row>
    <row r="1092" spans="2:65" s="12" customFormat="1">
      <c r="B1092" s="154"/>
      <c r="D1092" s="150" t="s">
        <v>144</v>
      </c>
      <c r="E1092" s="155" t="s">
        <v>1</v>
      </c>
      <c r="F1092" s="156" t="s">
        <v>1645</v>
      </c>
      <c r="H1092" s="157">
        <v>4.51</v>
      </c>
      <c r="I1092" s="158"/>
      <c r="L1092" s="154"/>
      <c r="M1092" s="159"/>
      <c r="T1092" s="160"/>
      <c r="AT1092" s="155" t="s">
        <v>144</v>
      </c>
      <c r="AU1092" s="155" t="s">
        <v>86</v>
      </c>
      <c r="AV1092" s="12" t="s">
        <v>86</v>
      </c>
      <c r="AW1092" s="12" t="s">
        <v>30</v>
      </c>
      <c r="AX1092" s="12" t="s">
        <v>73</v>
      </c>
      <c r="AY1092" s="155" t="s">
        <v>132</v>
      </c>
    </row>
    <row r="1093" spans="2:65" s="12" customFormat="1">
      <c r="B1093" s="154"/>
      <c r="D1093" s="150" t="s">
        <v>144</v>
      </c>
      <c r="E1093" s="155" t="s">
        <v>1</v>
      </c>
      <c r="F1093" s="156" t="s">
        <v>1646</v>
      </c>
      <c r="H1093" s="157">
        <v>5.0199999999999996</v>
      </c>
      <c r="I1093" s="158"/>
      <c r="L1093" s="154"/>
      <c r="M1093" s="159"/>
      <c r="T1093" s="160"/>
      <c r="AT1093" s="155" t="s">
        <v>144</v>
      </c>
      <c r="AU1093" s="155" t="s">
        <v>86</v>
      </c>
      <c r="AV1093" s="12" t="s">
        <v>86</v>
      </c>
      <c r="AW1093" s="12" t="s">
        <v>30</v>
      </c>
      <c r="AX1093" s="12" t="s">
        <v>73</v>
      </c>
      <c r="AY1093" s="155" t="s">
        <v>132</v>
      </c>
    </row>
    <row r="1094" spans="2:65" s="12" customFormat="1">
      <c r="B1094" s="154"/>
      <c r="D1094" s="150" t="s">
        <v>144</v>
      </c>
      <c r="E1094" s="155" t="s">
        <v>1</v>
      </c>
      <c r="F1094" s="156" t="s">
        <v>1647</v>
      </c>
      <c r="H1094" s="157">
        <v>4.6900000000000004</v>
      </c>
      <c r="I1094" s="158"/>
      <c r="L1094" s="154"/>
      <c r="M1094" s="159"/>
      <c r="T1094" s="160"/>
      <c r="AT1094" s="155" t="s">
        <v>144</v>
      </c>
      <c r="AU1094" s="155" t="s">
        <v>86</v>
      </c>
      <c r="AV1094" s="12" t="s">
        <v>86</v>
      </c>
      <c r="AW1094" s="12" t="s">
        <v>30</v>
      </c>
      <c r="AX1094" s="12" t="s">
        <v>73</v>
      </c>
      <c r="AY1094" s="155" t="s">
        <v>132</v>
      </c>
    </row>
    <row r="1095" spans="2:65" s="15" customFormat="1">
      <c r="B1095" s="180"/>
      <c r="D1095" s="150" t="s">
        <v>144</v>
      </c>
      <c r="E1095" s="181" t="s">
        <v>298</v>
      </c>
      <c r="F1095" s="182" t="s">
        <v>753</v>
      </c>
      <c r="H1095" s="183">
        <v>92.48</v>
      </c>
      <c r="I1095" s="184"/>
      <c r="L1095" s="180"/>
      <c r="M1095" s="185"/>
      <c r="T1095" s="186"/>
      <c r="AT1095" s="181" t="s">
        <v>144</v>
      </c>
      <c r="AU1095" s="181" t="s">
        <v>86</v>
      </c>
      <c r="AV1095" s="15" t="s">
        <v>152</v>
      </c>
      <c r="AW1095" s="15" t="s">
        <v>30</v>
      </c>
      <c r="AX1095" s="15" t="s">
        <v>73</v>
      </c>
      <c r="AY1095" s="181" t="s">
        <v>132</v>
      </c>
    </row>
    <row r="1096" spans="2:65" s="14" customFormat="1">
      <c r="B1096" s="173"/>
      <c r="D1096" s="150" t="s">
        <v>144</v>
      </c>
      <c r="E1096" s="174" t="s">
        <v>1</v>
      </c>
      <c r="F1096" s="175" t="s">
        <v>1648</v>
      </c>
      <c r="H1096" s="174" t="s">
        <v>1</v>
      </c>
      <c r="I1096" s="176"/>
      <c r="L1096" s="173"/>
      <c r="M1096" s="177"/>
      <c r="T1096" s="178"/>
      <c r="AT1096" s="174" t="s">
        <v>144</v>
      </c>
      <c r="AU1096" s="174" t="s">
        <v>86</v>
      </c>
      <c r="AV1096" s="14" t="s">
        <v>81</v>
      </c>
      <c r="AW1096" s="14" t="s">
        <v>30</v>
      </c>
      <c r="AX1096" s="14" t="s">
        <v>73</v>
      </c>
      <c r="AY1096" s="174" t="s">
        <v>132</v>
      </c>
    </row>
    <row r="1097" spans="2:65" s="12" customFormat="1">
      <c r="B1097" s="154"/>
      <c r="D1097" s="150" t="s">
        <v>144</v>
      </c>
      <c r="E1097" s="155" t="s">
        <v>1</v>
      </c>
      <c r="F1097" s="156" t="s">
        <v>1649</v>
      </c>
      <c r="H1097" s="157">
        <v>26.18</v>
      </c>
      <c r="I1097" s="158"/>
      <c r="L1097" s="154"/>
      <c r="M1097" s="159"/>
      <c r="T1097" s="160"/>
      <c r="AT1097" s="155" t="s">
        <v>144</v>
      </c>
      <c r="AU1097" s="155" t="s">
        <v>86</v>
      </c>
      <c r="AV1097" s="12" t="s">
        <v>86</v>
      </c>
      <c r="AW1097" s="12" t="s">
        <v>30</v>
      </c>
      <c r="AX1097" s="12" t="s">
        <v>73</v>
      </c>
      <c r="AY1097" s="155" t="s">
        <v>132</v>
      </c>
    </row>
    <row r="1098" spans="2:65" s="15" customFormat="1">
      <c r="B1098" s="180"/>
      <c r="D1098" s="150" t="s">
        <v>144</v>
      </c>
      <c r="E1098" s="181" t="s">
        <v>300</v>
      </c>
      <c r="F1098" s="182" t="s">
        <v>753</v>
      </c>
      <c r="H1098" s="183">
        <v>26.18</v>
      </c>
      <c r="I1098" s="184"/>
      <c r="L1098" s="180"/>
      <c r="M1098" s="185"/>
      <c r="T1098" s="186"/>
      <c r="AT1098" s="181" t="s">
        <v>144</v>
      </c>
      <c r="AU1098" s="181" t="s">
        <v>86</v>
      </c>
      <c r="AV1098" s="15" t="s">
        <v>152</v>
      </c>
      <c r="AW1098" s="15" t="s">
        <v>30</v>
      </c>
      <c r="AX1098" s="15" t="s">
        <v>73</v>
      </c>
      <c r="AY1098" s="181" t="s">
        <v>132</v>
      </c>
    </row>
    <row r="1099" spans="2:65" s="13" customFormat="1">
      <c r="B1099" s="161"/>
      <c r="D1099" s="150" t="s">
        <v>144</v>
      </c>
      <c r="E1099" s="162" t="s">
        <v>219</v>
      </c>
      <c r="F1099" s="163" t="s">
        <v>151</v>
      </c>
      <c r="H1099" s="164">
        <v>464.01</v>
      </c>
      <c r="I1099" s="165"/>
      <c r="L1099" s="161"/>
      <c r="M1099" s="166"/>
      <c r="T1099" s="167"/>
      <c r="AT1099" s="162" t="s">
        <v>144</v>
      </c>
      <c r="AU1099" s="162" t="s">
        <v>86</v>
      </c>
      <c r="AV1099" s="13" t="s">
        <v>140</v>
      </c>
      <c r="AW1099" s="13" t="s">
        <v>30</v>
      </c>
      <c r="AX1099" s="13" t="s">
        <v>81</v>
      </c>
      <c r="AY1099" s="162" t="s">
        <v>132</v>
      </c>
    </row>
    <row r="1100" spans="2:65" s="1" customFormat="1" ht="33" customHeight="1">
      <c r="B1100" s="136"/>
      <c r="C1100" s="187" t="s">
        <v>1650</v>
      </c>
      <c r="D1100" s="187" t="s">
        <v>850</v>
      </c>
      <c r="E1100" s="188" t="s">
        <v>1651</v>
      </c>
      <c r="F1100" s="189" t="s">
        <v>1652</v>
      </c>
      <c r="G1100" s="190" t="s">
        <v>166</v>
      </c>
      <c r="H1100" s="191">
        <v>106.352</v>
      </c>
      <c r="I1100" s="192"/>
      <c r="J1100" s="193">
        <f>ROUND(I1100*H1100,2)</f>
        <v>0</v>
      </c>
      <c r="K1100" s="189" t="s">
        <v>139</v>
      </c>
      <c r="L1100" s="194"/>
      <c r="M1100" s="195" t="s">
        <v>1</v>
      </c>
      <c r="N1100" s="196" t="s">
        <v>38</v>
      </c>
      <c r="P1100" s="146">
        <f>O1100*H1100</f>
        <v>0</v>
      </c>
      <c r="Q1100" s="146">
        <v>2.1999999999999999E-2</v>
      </c>
      <c r="R1100" s="146">
        <f>Q1100*H1100</f>
        <v>2.339744</v>
      </c>
      <c r="S1100" s="146">
        <v>0</v>
      </c>
      <c r="T1100" s="147">
        <f>S1100*H1100</f>
        <v>0</v>
      </c>
      <c r="AR1100" s="148" t="s">
        <v>504</v>
      </c>
      <c r="AT1100" s="148" t="s">
        <v>850</v>
      </c>
      <c r="AU1100" s="148" t="s">
        <v>86</v>
      </c>
      <c r="AY1100" s="17" t="s">
        <v>132</v>
      </c>
      <c r="BE1100" s="149">
        <f>IF(N1100="základní",J1100,0)</f>
        <v>0</v>
      </c>
      <c r="BF1100" s="149">
        <f>IF(N1100="snížená",J1100,0)</f>
        <v>0</v>
      </c>
      <c r="BG1100" s="149">
        <f>IF(N1100="zákl. přenesená",J1100,0)</f>
        <v>0</v>
      </c>
      <c r="BH1100" s="149">
        <f>IF(N1100="sníž. přenesená",J1100,0)</f>
        <v>0</v>
      </c>
      <c r="BI1100" s="149">
        <f>IF(N1100="nulová",J1100,0)</f>
        <v>0</v>
      </c>
      <c r="BJ1100" s="17" t="s">
        <v>81</v>
      </c>
      <c r="BK1100" s="149">
        <f>ROUND(I1100*H1100,2)</f>
        <v>0</v>
      </c>
      <c r="BL1100" s="17" t="s">
        <v>405</v>
      </c>
      <c r="BM1100" s="148" t="s">
        <v>1653</v>
      </c>
    </row>
    <row r="1101" spans="2:65" s="1" customFormat="1" ht="19.2">
      <c r="B1101" s="32"/>
      <c r="D1101" s="150" t="s">
        <v>142</v>
      </c>
      <c r="F1101" s="151" t="s">
        <v>1652</v>
      </c>
      <c r="I1101" s="152"/>
      <c r="L1101" s="32"/>
      <c r="M1101" s="153"/>
      <c r="T1101" s="56"/>
      <c r="AT1101" s="17" t="s">
        <v>142</v>
      </c>
      <c r="AU1101" s="17" t="s">
        <v>86</v>
      </c>
    </row>
    <row r="1102" spans="2:65" s="12" customFormat="1">
      <c r="B1102" s="154"/>
      <c r="D1102" s="150" t="s">
        <v>144</v>
      </c>
      <c r="E1102" s="155" t="s">
        <v>1</v>
      </c>
      <c r="F1102" s="156" t="s">
        <v>298</v>
      </c>
      <c r="H1102" s="157">
        <v>92.48</v>
      </c>
      <c r="I1102" s="158"/>
      <c r="L1102" s="154"/>
      <c r="M1102" s="159"/>
      <c r="T1102" s="160"/>
      <c r="AT1102" s="155" t="s">
        <v>144</v>
      </c>
      <c r="AU1102" s="155" t="s">
        <v>86</v>
      </c>
      <c r="AV1102" s="12" t="s">
        <v>86</v>
      </c>
      <c r="AW1102" s="12" t="s">
        <v>30</v>
      </c>
      <c r="AX1102" s="12" t="s">
        <v>73</v>
      </c>
      <c r="AY1102" s="155" t="s">
        <v>132</v>
      </c>
    </row>
    <row r="1103" spans="2:65" s="13" customFormat="1">
      <c r="B1103" s="161"/>
      <c r="D1103" s="150" t="s">
        <v>144</v>
      </c>
      <c r="E1103" s="162" t="s">
        <v>1</v>
      </c>
      <c r="F1103" s="163" t="s">
        <v>151</v>
      </c>
      <c r="H1103" s="164">
        <v>92.48</v>
      </c>
      <c r="I1103" s="165"/>
      <c r="L1103" s="161"/>
      <c r="M1103" s="166"/>
      <c r="T1103" s="167"/>
      <c r="AT1103" s="162" t="s">
        <v>144</v>
      </c>
      <c r="AU1103" s="162" t="s">
        <v>86</v>
      </c>
      <c r="AV1103" s="13" t="s">
        <v>140</v>
      </c>
      <c r="AW1103" s="13" t="s">
        <v>30</v>
      </c>
      <c r="AX1103" s="13" t="s">
        <v>81</v>
      </c>
      <c r="AY1103" s="162" t="s">
        <v>132</v>
      </c>
    </row>
    <row r="1104" spans="2:65" s="12" customFormat="1">
      <c r="B1104" s="154"/>
      <c r="D1104" s="150" t="s">
        <v>144</v>
      </c>
      <c r="F1104" s="156" t="s">
        <v>1654</v>
      </c>
      <c r="H1104" s="157">
        <v>106.352</v>
      </c>
      <c r="I1104" s="158"/>
      <c r="L1104" s="154"/>
      <c r="M1104" s="159"/>
      <c r="T1104" s="160"/>
      <c r="AT1104" s="155" t="s">
        <v>144</v>
      </c>
      <c r="AU1104" s="155" t="s">
        <v>86</v>
      </c>
      <c r="AV1104" s="12" t="s">
        <v>86</v>
      </c>
      <c r="AW1104" s="12" t="s">
        <v>3</v>
      </c>
      <c r="AX1104" s="12" t="s">
        <v>81</v>
      </c>
      <c r="AY1104" s="155" t="s">
        <v>132</v>
      </c>
    </row>
    <row r="1105" spans="2:65" s="1" customFormat="1" ht="33" customHeight="1">
      <c r="B1105" s="136"/>
      <c r="C1105" s="187" t="s">
        <v>1655</v>
      </c>
      <c r="D1105" s="187" t="s">
        <v>850</v>
      </c>
      <c r="E1105" s="188" t="s">
        <v>1656</v>
      </c>
      <c r="F1105" s="189" t="s">
        <v>1657</v>
      </c>
      <c r="G1105" s="190" t="s">
        <v>166</v>
      </c>
      <c r="H1105" s="191">
        <v>371.53</v>
      </c>
      <c r="I1105" s="192"/>
      <c r="J1105" s="193">
        <f>ROUND(I1105*H1105,2)</f>
        <v>0</v>
      </c>
      <c r="K1105" s="189" t="s">
        <v>139</v>
      </c>
      <c r="L1105" s="194"/>
      <c r="M1105" s="195" t="s">
        <v>1</v>
      </c>
      <c r="N1105" s="196" t="s">
        <v>38</v>
      </c>
      <c r="P1105" s="146">
        <f>O1105*H1105</f>
        <v>0</v>
      </c>
      <c r="Q1105" s="146">
        <v>2.1999999999999999E-2</v>
      </c>
      <c r="R1105" s="146">
        <f>Q1105*H1105</f>
        <v>8.1736599999999981</v>
      </c>
      <c r="S1105" s="146">
        <v>0</v>
      </c>
      <c r="T1105" s="147">
        <f>S1105*H1105</f>
        <v>0</v>
      </c>
      <c r="AR1105" s="148" t="s">
        <v>504</v>
      </c>
      <c r="AT1105" s="148" t="s">
        <v>850</v>
      </c>
      <c r="AU1105" s="148" t="s">
        <v>86</v>
      </c>
      <c r="AY1105" s="17" t="s">
        <v>132</v>
      </c>
      <c r="BE1105" s="149">
        <f>IF(N1105="základní",J1105,0)</f>
        <v>0</v>
      </c>
      <c r="BF1105" s="149">
        <f>IF(N1105="snížená",J1105,0)</f>
        <v>0</v>
      </c>
      <c r="BG1105" s="149">
        <f>IF(N1105="zákl. přenesená",J1105,0)</f>
        <v>0</v>
      </c>
      <c r="BH1105" s="149">
        <f>IF(N1105="sníž. přenesená",J1105,0)</f>
        <v>0</v>
      </c>
      <c r="BI1105" s="149">
        <f>IF(N1105="nulová",J1105,0)</f>
        <v>0</v>
      </c>
      <c r="BJ1105" s="17" t="s">
        <v>81</v>
      </c>
      <c r="BK1105" s="149">
        <f>ROUND(I1105*H1105,2)</f>
        <v>0</v>
      </c>
      <c r="BL1105" s="17" t="s">
        <v>405</v>
      </c>
      <c r="BM1105" s="148" t="s">
        <v>1658</v>
      </c>
    </row>
    <row r="1106" spans="2:65" s="1" customFormat="1" ht="19.2">
      <c r="B1106" s="32"/>
      <c r="D1106" s="150" t="s">
        <v>142</v>
      </c>
      <c r="F1106" s="151" t="s">
        <v>1657</v>
      </c>
      <c r="I1106" s="152"/>
      <c r="L1106" s="32"/>
      <c r="M1106" s="153"/>
      <c r="T1106" s="56"/>
      <c r="AT1106" s="17" t="s">
        <v>142</v>
      </c>
      <c r="AU1106" s="17" t="s">
        <v>86</v>
      </c>
    </row>
    <row r="1107" spans="2:65" s="12" customFormat="1">
      <c r="B1107" s="154"/>
      <c r="D1107" s="150" t="s">
        <v>144</v>
      </c>
      <c r="E1107" s="155" t="s">
        <v>1</v>
      </c>
      <c r="F1107" s="156" t="s">
        <v>1659</v>
      </c>
      <c r="H1107" s="157">
        <v>371.53</v>
      </c>
      <c r="I1107" s="158"/>
      <c r="L1107" s="154"/>
      <c r="M1107" s="159"/>
      <c r="T1107" s="160"/>
      <c r="AT1107" s="155" t="s">
        <v>144</v>
      </c>
      <c r="AU1107" s="155" t="s">
        <v>86</v>
      </c>
      <c r="AV1107" s="12" t="s">
        <v>86</v>
      </c>
      <c r="AW1107" s="12" t="s">
        <v>30</v>
      </c>
      <c r="AX1107" s="12" t="s">
        <v>81</v>
      </c>
      <c r="AY1107" s="155" t="s">
        <v>132</v>
      </c>
    </row>
    <row r="1108" spans="2:65" s="1" customFormat="1" ht="24.15" customHeight="1">
      <c r="B1108" s="136"/>
      <c r="C1108" s="137" t="s">
        <v>1660</v>
      </c>
      <c r="D1108" s="137" t="s">
        <v>135</v>
      </c>
      <c r="E1108" s="138" t="s">
        <v>1661</v>
      </c>
      <c r="F1108" s="139" t="s">
        <v>1662</v>
      </c>
      <c r="G1108" s="140" t="s">
        <v>166</v>
      </c>
      <c r="H1108" s="141">
        <v>34.57</v>
      </c>
      <c r="I1108" s="142"/>
      <c r="J1108" s="143">
        <f>ROUND(I1108*H1108,2)</f>
        <v>0</v>
      </c>
      <c r="K1108" s="139" t="s">
        <v>139</v>
      </c>
      <c r="L1108" s="32"/>
      <c r="M1108" s="144" t="s">
        <v>1</v>
      </c>
      <c r="N1108" s="145" t="s">
        <v>38</v>
      </c>
      <c r="P1108" s="146">
        <f>O1108*H1108</f>
        <v>0</v>
      </c>
      <c r="Q1108" s="146">
        <v>1.5E-3</v>
      </c>
      <c r="R1108" s="146">
        <f>Q1108*H1108</f>
        <v>5.1854999999999998E-2</v>
      </c>
      <c r="S1108" s="146">
        <v>0</v>
      </c>
      <c r="T1108" s="147">
        <f>S1108*H1108</f>
        <v>0</v>
      </c>
      <c r="AR1108" s="148" t="s">
        <v>405</v>
      </c>
      <c r="AT1108" s="148" t="s">
        <v>135</v>
      </c>
      <c r="AU1108" s="148" t="s">
        <v>86</v>
      </c>
      <c r="AY1108" s="17" t="s">
        <v>132</v>
      </c>
      <c r="BE1108" s="149">
        <f>IF(N1108="základní",J1108,0)</f>
        <v>0</v>
      </c>
      <c r="BF1108" s="149">
        <f>IF(N1108="snížená",J1108,0)</f>
        <v>0</v>
      </c>
      <c r="BG1108" s="149">
        <f>IF(N1108="zákl. přenesená",J1108,0)</f>
        <v>0</v>
      </c>
      <c r="BH1108" s="149">
        <f>IF(N1108="sníž. přenesená",J1108,0)</f>
        <v>0</v>
      </c>
      <c r="BI1108" s="149">
        <f>IF(N1108="nulová",J1108,0)</f>
        <v>0</v>
      </c>
      <c r="BJ1108" s="17" t="s">
        <v>81</v>
      </c>
      <c r="BK1108" s="149">
        <f>ROUND(I1108*H1108,2)</f>
        <v>0</v>
      </c>
      <c r="BL1108" s="17" t="s">
        <v>405</v>
      </c>
      <c r="BM1108" s="148" t="s">
        <v>1663</v>
      </c>
    </row>
    <row r="1109" spans="2:65" s="1" customFormat="1" ht="19.2">
      <c r="B1109" s="32"/>
      <c r="D1109" s="150" t="s">
        <v>142</v>
      </c>
      <c r="F1109" s="151" t="s">
        <v>1664</v>
      </c>
      <c r="I1109" s="152"/>
      <c r="L1109" s="32"/>
      <c r="M1109" s="153"/>
      <c r="T1109" s="56"/>
      <c r="AT1109" s="17" t="s">
        <v>142</v>
      </c>
      <c r="AU1109" s="17" t="s">
        <v>86</v>
      </c>
    </row>
    <row r="1110" spans="2:65" s="14" customFormat="1">
      <c r="B1110" s="173"/>
      <c r="D1110" s="150" t="s">
        <v>144</v>
      </c>
      <c r="E1110" s="174" t="s">
        <v>1</v>
      </c>
      <c r="F1110" s="175" t="s">
        <v>570</v>
      </c>
      <c r="H1110" s="174" t="s">
        <v>1</v>
      </c>
      <c r="I1110" s="176"/>
      <c r="L1110" s="173"/>
      <c r="M1110" s="177"/>
      <c r="T1110" s="178"/>
      <c r="AT1110" s="174" t="s">
        <v>144</v>
      </c>
      <c r="AU1110" s="174" t="s">
        <v>86</v>
      </c>
      <c r="AV1110" s="14" t="s">
        <v>81</v>
      </c>
      <c r="AW1110" s="14" t="s">
        <v>30</v>
      </c>
      <c r="AX1110" s="14" t="s">
        <v>73</v>
      </c>
      <c r="AY1110" s="174" t="s">
        <v>132</v>
      </c>
    </row>
    <row r="1111" spans="2:65" s="12" customFormat="1">
      <c r="B1111" s="154"/>
      <c r="D1111" s="150" t="s">
        <v>144</v>
      </c>
      <c r="E1111" s="155" t="s">
        <v>1</v>
      </c>
      <c r="F1111" s="156" t="s">
        <v>752</v>
      </c>
      <c r="H1111" s="157">
        <v>4.5599999999999996</v>
      </c>
      <c r="I1111" s="158"/>
      <c r="L1111" s="154"/>
      <c r="M1111" s="159"/>
      <c r="T1111" s="160"/>
      <c r="AT1111" s="155" t="s">
        <v>144</v>
      </c>
      <c r="AU1111" s="155" t="s">
        <v>86</v>
      </c>
      <c r="AV1111" s="12" t="s">
        <v>86</v>
      </c>
      <c r="AW1111" s="12" t="s">
        <v>30</v>
      </c>
      <c r="AX1111" s="12" t="s">
        <v>73</v>
      </c>
      <c r="AY1111" s="155" t="s">
        <v>132</v>
      </c>
    </row>
    <row r="1112" spans="2:65" s="14" customFormat="1">
      <c r="B1112" s="173"/>
      <c r="D1112" s="150" t="s">
        <v>144</v>
      </c>
      <c r="E1112" s="174" t="s">
        <v>1</v>
      </c>
      <c r="F1112" s="175" t="s">
        <v>573</v>
      </c>
      <c r="H1112" s="174" t="s">
        <v>1</v>
      </c>
      <c r="I1112" s="176"/>
      <c r="L1112" s="173"/>
      <c r="M1112" s="177"/>
      <c r="T1112" s="178"/>
      <c r="AT1112" s="174" t="s">
        <v>144</v>
      </c>
      <c r="AU1112" s="174" t="s">
        <v>86</v>
      </c>
      <c r="AV1112" s="14" t="s">
        <v>81</v>
      </c>
      <c r="AW1112" s="14" t="s">
        <v>30</v>
      </c>
      <c r="AX1112" s="14" t="s">
        <v>73</v>
      </c>
      <c r="AY1112" s="174" t="s">
        <v>132</v>
      </c>
    </row>
    <row r="1113" spans="2:65" s="12" customFormat="1">
      <c r="B1113" s="154"/>
      <c r="D1113" s="150" t="s">
        <v>144</v>
      </c>
      <c r="E1113" s="155" t="s">
        <v>1</v>
      </c>
      <c r="F1113" s="156" t="s">
        <v>1640</v>
      </c>
      <c r="H1113" s="157">
        <v>5.99</v>
      </c>
      <c r="I1113" s="158"/>
      <c r="L1113" s="154"/>
      <c r="M1113" s="159"/>
      <c r="T1113" s="160"/>
      <c r="AT1113" s="155" t="s">
        <v>144</v>
      </c>
      <c r="AU1113" s="155" t="s">
        <v>86</v>
      </c>
      <c r="AV1113" s="12" t="s">
        <v>86</v>
      </c>
      <c r="AW1113" s="12" t="s">
        <v>30</v>
      </c>
      <c r="AX1113" s="12" t="s">
        <v>73</v>
      </c>
      <c r="AY1113" s="155" t="s">
        <v>132</v>
      </c>
    </row>
    <row r="1114" spans="2:65" s="12" customFormat="1">
      <c r="B1114" s="154"/>
      <c r="D1114" s="150" t="s">
        <v>144</v>
      </c>
      <c r="E1114" s="155" t="s">
        <v>1</v>
      </c>
      <c r="F1114" s="156" t="s">
        <v>1641</v>
      </c>
      <c r="H1114" s="157">
        <v>5.2</v>
      </c>
      <c r="I1114" s="158"/>
      <c r="L1114" s="154"/>
      <c r="M1114" s="159"/>
      <c r="T1114" s="160"/>
      <c r="AT1114" s="155" t="s">
        <v>144</v>
      </c>
      <c r="AU1114" s="155" t="s">
        <v>86</v>
      </c>
      <c r="AV1114" s="12" t="s">
        <v>86</v>
      </c>
      <c r="AW1114" s="12" t="s">
        <v>30</v>
      </c>
      <c r="AX1114" s="12" t="s">
        <v>73</v>
      </c>
      <c r="AY1114" s="155" t="s">
        <v>132</v>
      </c>
    </row>
    <row r="1115" spans="2:65" s="12" customFormat="1">
      <c r="B1115" s="154"/>
      <c r="D1115" s="150" t="s">
        <v>144</v>
      </c>
      <c r="E1115" s="155" t="s">
        <v>1</v>
      </c>
      <c r="F1115" s="156" t="s">
        <v>1643</v>
      </c>
      <c r="H1115" s="157">
        <v>4.96</v>
      </c>
      <c r="I1115" s="158"/>
      <c r="L1115" s="154"/>
      <c r="M1115" s="159"/>
      <c r="T1115" s="160"/>
      <c r="AT1115" s="155" t="s">
        <v>144</v>
      </c>
      <c r="AU1115" s="155" t="s">
        <v>86</v>
      </c>
      <c r="AV1115" s="12" t="s">
        <v>86</v>
      </c>
      <c r="AW1115" s="12" t="s">
        <v>30</v>
      </c>
      <c r="AX1115" s="12" t="s">
        <v>73</v>
      </c>
      <c r="AY1115" s="155" t="s">
        <v>132</v>
      </c>
    </row>
    <row r="1116" spans="2:65" s="12" customFormat="1">
      <c r="B1116" s="154"/>
      <c r="D1116" s="150" t="s">
        <v>144</v>
      </c>
      <c r="E1116" s="155" t="s">
        <v>1</v>
      </c>
      <c r="F1116" s="156" t="s">
        <v>1644</v>
      </c>
      <c r="H1116" s="157">
        <v>4.66</v>
      </c>
      <c r="I1116" s="158"/>
      <c r="L1116" s="154"/>
      <c r="M1116" s="159"/>
      <c r="T1116" s="160"/>
      <c r="AT1116" s="155" t="s">
        <v>144</v>
      </c>
      <c r="AU1116" s="155" t="s">
        <v>86</v>
      </c>
      <c r="AV1116" s="12" t="s">
        <v>86</v>
      </c>
      <c r="AW1116" s="12" t="s">
        <v>30</v>
      </c>
      <c r="AX1116" s="12" t="s">
        <v>73</v>
      </c>
      <c r="AY1116" s="155" t="s">
        <v>132</v>
      </c>
    </row>
    <row r="1117" spans="2:65" s="12" customFormat="1">
      <c r="B1117" s="154"/>
      <c r="D1117" s="150" t="s">
        <v>144</v>
      </c>
      <c r="E1117" s="155" t="s">
        <v>1</v>
      </c>
      <c r="F1117" s="156" t="s">
        <v>1645</v>
      </c>
      <c r="H1117" s="157">
        <v>4.51</v>
      </c>
      <c r="I1117" s="158"/>
      <c r="L1117" s="154"/>
      <c r="M1117" s="159"/>
      <c r="T1117" s="160"/>
      <c r="AT1117" s="155" t="s">
        <v>144</v>
      </c>
      <c r="AU1117" s="155" t="s">
        <v>86</v>
      </c>
      <c r="AV1117" s="12" t="s">
        <v>86</v>
      </c>
      <c r="AW1117" s="12" t="s">
        <v>30</v>
      </c>
      <c r="AX1117" s="12" t="s">
        <v>73</v>
      </c>
      <c r="AY1117" s="155" t="s">
        <v>132</v>
      </c>
    </row>
    <row r="1118" spans="2:65" s="12" customFormat="1">
      <c r="B1118" s="154"/>
      <c r="D1118" s="150" t="s">
        <v>144</v>
      </c>
      <c r="E1118" s="155" t="s">
        <v>1</v>
      </c>
      <c r="F1118" s="156" t="s">
        <v>1647</v>
      </c>
      <c r="H1118" s="157">
        <v>4.6900000000000004</v>
      </c>
      <c r="I1118" s="158"/>
      <c r="L1118" s="154"/>
      <c r="M1118" s="159"/>
      <c r="T1118" s="160"/>
      <c r="AT1118" s="155" t="s">
        <v>144</v>
      </c>
      <c r="AU1118" s="155" t="s">
        <v>86</v>
      </c>
      <c r="AV1118" s="12" t="s">
        <v>86</v>
      </c>
      <c r="AW1118" s="12" t="s">
        <v>30</v>
      </c>
      <c r="AX1118" s="12" t="s">
        <v>73</v>
      </c>
      <c r="AY1118" s="155" t="s">
        <v>132</v>
      </c>
    </row>
    <row r="1119" spans="2:65" s="13" customFormat="1">
      <c r="B1119" s="161"/>
      <c r="D1119" s="150" t="s">
        <v>144</v>
      </c>
      <c r="E1119" s="162" t="s">
        <v>1</v>
      </c>
      <c r="F1119" s="163" t="s">
        <v>151</v>
      </c>
      <c r="H1119" s="164">
        <v>34.57</v>
      </c>
      <c r="I1119" s="165"/>
      <c r="L1119" s="161"/>
      <c r="M1119" s="166"/>
      <c r="T1119" s="167"/>
      <c r="AT1119" s="162" t="s">
        <v>144</v>
      </c>
      <c r="AU1119" s="162" t="s">
        <v>86</v>
      </c>
      <c r="AV1119" s="13" t="s">
        <v>140</v>
      </c>
      <c r="AW1119" s="13" t="s">
        <v>30</v>
      </c>
      <c r="AX1119" s="13" t="s">
        <v>81</v>
      </c>
      <c r="AY1119" s="162" t="s">
        <v>132</v>
      </c>
    </row>
    <row r="1120" spans="2:65" s="1" customFormat="1" ht="16.5" customHeight="1">
      <c r="B1120" s="136"/>
      <c r="C1120" s="137" t="s">
        <v>1665</v>
      </c>
      <c r="D1120" s="137" t="s">
        <v>135</v>
      </c>
      <c r="E1120" s="138" t="s">
        <v>1666</v>
      </c>
      <c r="F1120" s="139" t="s">
        <v>1667</v>
      </c>
      <c r="G1120" s="140" t="s">
        <v>390</v>
      </c>
      <c r="H1120" s="141">
        <v>79.188000000000002</v>
      </c>
      <c r="I1120" s="142"/>
      <c r="J1120" s="143">
        <f>ROUND(I1120*H1120,2)</f>
        <v>0</v>
      </c>
      <c r="K1120" s="139" t="s">
        <v>139</v>
      </c>
      <c r="L1120" s="32"/>
      <c r="M1120" s="144" t="s">
        <v>1</v>
      </c>
      <c r="N1120" s="145" t="s">
        <v>38</v>
      </c>
      <c r="P1120" s="146">
        <f>O1120*H1120</f>
        <v>0</v>
      </c>
      <c r="Q1120" s="146">
        <v>9.0000000000000006E-5</v>
      </c>
      <c r="R1120" s="146">
        <f>Q1120*H1120</f>
        <v>7.126920000000001E-3</v>
      </c>
      <c r="S1120" s="146">
        <v>0</v>
      </c>
      <c r="T1120" s="147">
        <f>S1120*H1120</f>
        <v>0</v>
      </c>
      <c r="AR1120" s="148" t="s">
        <v>405</v>
      </c>
      <c r="AT1120" s="148" t="s">
        <v>135</v>
      </c>
      <c r="AU1120" s="148" t="s">
        <v>86</v>
      </c>
      <c r="AY1120" s="17" t="s">
        <v>132</v>
      </c>
      <c r="BE1120" s="149">
        <f>IF(N1120="základní",J1120,0)</f>
        <v>0</v>
      </c>
      <c r="BF1120" s="149">
        <f>IF(N1120="snížená",J1120,0)</f>
        <v>0</v>
      </c>
      <c r="BG1120" s="149">
        <f>IF(N1120="zákl. přenesená",J1120,0)</f>
        <v>0</v>
      </c>
      <c r="BH1120" s="149">
        <f>IF(N1120="sníž. přenesená",J1120,0)</f>
        <v>0</v>
      </c>
      <c r="BI1120" s="149">
        <f>IF(N1120="nulová",J1120,0)</f>
        <v>0</v>
      </c>
      <c r="BJ1120" s="17" t="s">
        <v>81</v>
      </c>
      <c r="BK1120" s="149">
        <f>ROUND(I1120*H1120,2)</f>
        <v>0</v>
      </c>
      <c r="BL1120" s="17" t="s">
        <v>405</v>
      </c>
      <c r="BM1120" s="148" t="s">
        <v>1668</v>
      </c>
    </row>
    <row r="1121" spans="2:65" s="1" customFormat="1">
      <c r="B1121" s="32"/>
      <c r="D1121" s="150" t="s">
        <v>142</v>
      </c>
      <c r="F1121" s="151" t="s">
        <v>1669</v>
      </c>
      <c r="I1121" s="152"/>
      <c r="L1121" s="32"/>
      <c r="M1121" s="153"/>
      <c r="T1121" s="56"/>
      <c r="AT1121" s="17" t="s">
        <v>142</v>
      </c>
      <c r="AU1121" s="17" t="s">
        <v>86</v>
      </c>
    </row>
    <row r="1122" spans="2:65" s="14" customFormat="1">
      <c r="B1122" s="173"/>
      <c r="D1122" s="150" t="s">
        <v>144</v>
      </c>
      <c r="E1122" s="174" t="s">
        <v>1</v>
      </c>
      <c r="F1122" s="175" t="s">
        <v>1670</v>
      </c>
      <c r="H1122" s="174" t="s">
        <v>1</v>
      </c>
      <c r="I1122" s="176"/>
      <c r="L1122" s="173"/>
      <c r="M1122" s="177"/>
      <c r="T1122" s="178"/>
      <c r="AT1122" s="174" t="s">
        <v>144</v>
      </c>
      <c r="AU1122" s="174" t="s">
        <v>86</v>
      </c>
      <c r="AV1122" s="14" t="s">
        <v>81</v>
      </c>
      <c r="AW1122" s="14" t="s">
        <v>30</v>
      </c>
      <c r="AX1122" s="14" t="s">
        <v>73</v>
      </c>
      <c r="AY1122" s="174" t="s">
        <v>132</v>
      </c>
    </row>
    <row r="1123" spans="2:65" s="12" customFormat="1">
      <c r="B1123" s="154"/>
      <c r="D1123" s="150" t="s">
        <v>144</v>
      </c>
      <c r="E1123" s="155" t="s">
        <v>1</v>
      </c>
      <c r="F1123" s="156" t="s">
        <v>1671</v>
      </c>
      <c r="H1123" s="157">
        <v>8.4700000000000006</v>
      </c>
      <c r="I1123" s="158"/>
      <c r="L1123" s="154"/>
      <c r="M1123" s="159"/>
      <c r="T1123" s="160"/>
      <c r="AT1123" s="155" t="s">
        <v>144</v>
      </c>
      <c r="AU1123" s="155" t="s">
        <v>86</v>
      </c>
      <c r="AV1123" s="12" t="s">
        <v>86</v>
      </c>
      <c r="AW1123" s="12" t="s">
        <v>30</v>
      </c>
      <c r="AX1123" s="12" t="s">
        <v>73</v>
      </c>
      <c r="AY1123" s="155" t="s">
        <v>132</v>
      </c>
    </row>
    <row r="1124" spans="2:65" s="14" customFormat="1">
      <c r="B1124" s="173"/>
      <c r="D1124" s="150" t="s">
        <v>144</v>
      </c>
      <c r="E1124" s="174" t="s">
        <v>1</v>
      </c>
      <c r="F1124" s="175" t="s">
        <v>573</v>
      </c>
      <c r="H1124" s="174" t="s">
        <v>1</v>
      </c>
      <c r="I1124" s="176"/>
      <c r="L1124" s="173"/>
      <c r="M1124" s="177"/>
      <c r="T1124" s="178"/>
      <c r="AT1124" s="174" t="s">
        <v>144</v>
      </c>
      <c r="AU1124" s="174" t="s">
        <v>86</v>
      </c>
      <c r="AV1124" s="14" t="s">
        <v>81</v>
      </c>
      <c r="AW1124" s="14" t="s">
        <v>30</v>
      </c>
      <c r="AX1124" s="14" t="s">
        <v>73</v>
      </c>
      <c r="AY1124" s="174" t="s">
        <v>132</v>
      </c>
    </row>
    <row r="1125" spans="2:65" s="12" customFormat="1">
      <c r="B1125" s="154"/>
      <c r="D1125" s="150" t="s">
        <v>144</v>
      </c>
      <c r="E1125" s="155" t="s">
        <v>1</v>
      </c>
      <c r="F1125" s="156" t="s">
        <v>1672</v>
      </c>
      <c r="H1125" s="157">
        <v>10.442</v>
      </c>
      <c r="I1125" s="158"/>
      <c r="L1125" s="154"/>
      <c r="M1125" s="159"/>
      <c r="T1125" s="160"/>
      <c r="AT1125" s="155" t="s">
        <v>144</v>
      </c>
      <c r="AU1125" s="155" t="s">
        <v>86</v>
      </c>
      <c r="AV1125" s="12" t="s">
        <v>86</v>
      </c>
      <c r="AW1125" s="12" t="s">
        <v>30</v>
      </c>
      <c r="AX1125" s="12" t="s">
        <v>73</v>
      </c>
      <c r="AY1125" s="155" t="s">
        <v>132</v>
      </c>
    </row>
    <row r="1126" spans="2:65" s="12" customFormat="1">
      <c r="B1126" s="154"/>
      <c r="D1126" s="150" t="s">
        <v>144</v>
      </c>
      <c r="E1126" s="155" t="s">
        <v>1</v>
      </c>
      <c r="F1126" s="156" t="s">
        <v>1673</v>
      </c>
      <c r="H1126" s="157">
        <v>11.254</v>
      </c>
      <c r="I1126" s="158"/>
      <c r="L1126" s="154"/>
      <c r="M1126" s="159"/>
      <c r="T1126" s="160"/>
      <c r="AT1126" s="155" t="s">
        <v>144</v>
      </c>
      <c r="AU1126" s="155" t="s">
        <v>86</v>
      </c>
      <c r="AV1126" s="12" t="s">
        <v>86</v>
      </c>
      <c r="AW1126" s="12" t="s">
        <v>30</v>
      </c>
      <c r="AX1126" s="12" t="s">
        <v>73</v>
      </c>
      <c r="AY1126" s="155" t="s">
        <v>132</v>
      </c>
    </row>
    <row r="1127" spans="2:65" s="12" customFormat="1">
      <c r="B1127" s="154"/>
      <c r="D1127" s="150" t="s">
        <v>144</v>
      </c>
      <c r="E1127" s="155" t="s">
        <v>1</v>
      </c>
      <c r="F1127" s="156" t="s">
        <v>1674</v>
      </c>
      <c r="H1127" s="157">
        <v>10.8</v>
      </c>
      <c r="I1127" s="158"/>
      <c r="L1127" s="154"/>
      <c r="M1127" s="159"/>
      <c r="T1127" s="160"/>
      <c r="AT1127" s="155" t="s">
        <v>144</v>
      </c>
      <c r="AU1127" s="155" t="s">
        <v>86</v>
      </c>
      <c r="AV1127" s="12" t="s">
        <v>86</v>
      </c>
      <c r="AW1127" s="12" t="s">
        <v>30</v>
      </c>
      <c r="AX1127" s="12" t="s">
        <v>73</v>
      </c>
      <c r="AY1127" s="155" t="s">
        <v>132</v>
      </c>
    </row>
    <row r="1128" spans="2:65" s="12" customFormat="1">
      <c r="B1128" s="154"/>
      <c r="D1128" s="150" t="s">
        <v>144</v>
      </c>
      <c r="E1128" s="155" t="s">
        <v>1</v>
      </c>
      <c r="F1128" s="156" t="s">
        <v>1675</v>
      </c>
      <c r="H1128" s="157">
        <v>8.4</v>
      </c>
      <c r="I1128" s="158"/>
      <c r="L1128" s="154"/>
      <c r="M1128" s="159"/>
      <c r="T1128" s="160"/>
      <c r="AT1128" s="155" t="s">
        <v>144</v>
      </c>
      <c r="AU1128" s="155" t="s">
        <v>86</v>
      </c>
      <c r="AV1128" s="12" t="s">
        <v>86</v>
      </c>
      <c r="AW1128" s="12" t="s">
        <v>30</v>
      </c>
      <c r="AX1128" s="12" t="s">
        <v>73</v>
      </c>
      <c r="AY1128" s="155" t="s">
        <v>132</v>
      </c>
    </row>
    <row r="1129" spans="2:65" s="12" customFormat="1">
      <c r="B1129" s="154"/>
      <c r="D1129" s="150" t="s">
        <v>144</v>
      </c>
      <c r="E1129" s="155" t="s">
        <v>1</v>
      </c>
      <c r="F1129" s="156" t="s">
        <v>1676</v>
      </c>
      <c r="H1129" s="157">
        <v>8.7119999999999997</v>
      </c>
      <c r="I1129" s="158"/>
      <c r="L1129" s="154"/>
      <c r="M1129" s="159"/>
      <c r="T1129" s="160"/>
      <c r="AT1129" s="155" t="s">
        <v>144</v>
      </c>
      <c r="AU1129" s="155" t="s">
        <v>86</v>
      </c>
      <c r="AV1129" s="12" t="s">
        <v>86</v>
      </c>
      <c r="AW1129" s="12" t="s">
        <v>30</v>
      </c>
      <c r="AX1129" s="12" t="s">
        <v>73</v>
      </c>
      <c r="AY1129" s="155" t="s">
        <v>132</v>
      </c>
    </row>
    <row r="1130" spans="2:65" s="12" customFormat="1">
      <c r="B1130" s="154"/>
      <c r="D1130" s="150" t="s">
        <v>144</v>
      </c>
      <c r="E1130" s="155" t="s">
        <v>1</v>
      </c>
      <c r="F1130" s="156" t="s">
        <v>1677</v>
      </c>
      <c r="H1130" s="157">
        <v>10.61</v>
      </c>
      <c r="I1130" s="158"/>
      <c r="L1130" s="154"/>
      <c r="M1130" s="159"/>
      <c r="T1130" s="160"/>
      <c r="AT1130" s="155" t="s">
        <v>144</v>
      </c>
      <c r="AU1130" s="155" t="s">
        <v>86</v>
      </c>
      <c r="AV1130" s="12" t="s">
        <v>86</v>
      </c>
      <c r="AW1130" s="12" t="s">
        <v>30</v>
      </c>
      <c r="AX1130" s="12" t="s">
        <v>73</v>
      </c>
      <c r="AY1130" s="155" t="s">
        <v>132</v>
      </c>
    </row>
    <row r="1131" spans="2:65" s="12" customFormat="1">
      <c r="B1131" s="154"/>
      <c r="D1131" s="150" t="s">
        <v>144</v>
      </c>
      <c r="E1131" s="155" t="s">
        <v>1</v>
      </c>
      <c r="F1131" s="156" t="s">
        <v>1678</v>
      </c>
      <c r="H1131" s="157">
        <v>10.5</v>
      </c>
      <c r="I1131" s="158"/>
      <c r="L1131" s="154"/>
      <c r="M1131" s="159"/>
      <c r="T1131" s="160"/>
      <c r="AT1131" s="155" t="s">
        <v>144</v>
      </c>
      <c r="AU1131" s="155" t="s">
        <v>86</v>
      </c>
      <c r="AV1131" s="12" t="s">
        <v>86</v>
      </c>
      <c r="AW1131" s="12" t="s">
        <v>30</v>
      </c>
      <c r="AX1131" s="12" t="s">
        <v>73</v>
      </c>
      <c r="AY1131" s="155" t="s">
        <v>132</v>
      </c>
    </row>
    <row r="1132" spans="2:65" s="13" customFormat="1">
      <c r="B1132" s="161"/>
      <c r="D1132" s="150" t="s">
        <v>144</v>
      </c>
      <c r="E1132" s="162" t="s">
        <v>1</v>
      </c>
      <c r="F1132" s="163" t="s">
        <v>151</v>
      </c>
      <c r="H1132" s="164">
        <v>79.188000000000002</v>
      </c>
      <c r="I1132" s="165"/>
      <c r="L1132" s="161"/>
      <c r="M1132" s="166"/>
      <c r="T1132" s="167"/>
      <c r="AT1132" s="162" t="s">
        <v>144</v>
      </c>
      <c r="AU1132" s="162" t="s">
        <v>86</v>
      </c>
      <c r="AV1132" s="13" t="s">
        <v>140</v>
      </c>
      <c r="AW1132" s="13" t="s">
        <v>30</v>
      </c>
      <c r="AX1132" s="13" t="s">
        <v>81</v>
      </c>
      <c r="AY1132" s="162" t="s">
        <v>132</v>
      </c>
    </row>
    <row r="1133" spans="2:65" s="1" customFormat="1" ht="24.15" customHeight="1">
      <c r="B1133" s="136"/>
      <c r="C1133" s="137" t="s">
        <v>1679</v>
      </c>
      <c r="D1133" s="137" t="s">
        <v>135</v>
      </c>
      <c r="E1133" s="138" t="s">
        <v>1680</v>
      </c>
      <c r="F1133" s="139" t="s">
        <v>1681</v>
      </c>
      <c r="G1133" s="140" t="s">
        <v>390</v>
      </c>
      <c r="H1133" s="141">
        <v>79.188000000000002</v>
      </c>
      <c r="I1133" s="142"/>
      <c r="J1133" s="143">
        <f>ROUND(I1133*H1133,2)</f>
        <v>0</v>
      </c>
      <c r="K1133" s="139" t="s">
        <v>139</v>
      </c>
      <c r="L1133" s="32"/>
      <c r="M1133" s="144" t="s">
        <v>1</v>
      </c>
      <c r="N1133" s="145" t="s">
        <v>38</v>
      </c>
      <c r="P1133" s="146">
        <f>O1133*H1133</f>
        <v>0</v>
      </c>
      <c r="Q1133" s="146">
        <v>2.0000000000000002E-5</v>
      </c>
      <c r="R1133" s="146">
        <f>Q1133*H1133</f>
        <v>1.5837600000000002E-3</v>
      </c>
      <c r="S1133" s="146">
        <v>0</v>
      </c>
      <c r="T1133" s="147">
        <f>S1133*H1133</f>
        <v>0</v>
      </c>
      <c r="AR1133" s="148" t="s">
        <v>405</v>
      </c>
      <c r="AT1133" s="148" t="s">
        <v>135</v>
      </c>
      <c r="AU1133" s="148" t="s">
        <v>86</v>
      </c>
      <c r="AY1133" s="17" t="s">
        <v>132</v>
      </c>
      <c r="BE1133" s="149">
        <f>IF(N1133="základní",J1133,0)</f>
        <v>0</v>
      </c>
      <c r="BF1133" s="149">
        <f>IF(N1133="snížená",J1133,0)</f>
        <v>0</v>
      </c>
      <c r="BG1133" s="149">
        <f>IF(N1133="zákl. přenesená",J1133,0)</f>
        <v>0</v>
      </c>
      <c r="BH1133" s="149">
        <f>IF(N1133="sníž. přenesená",J1133,0)</f>
        <v>0</v>
      </c>
      <c r="BI1133" s="149">
        <f>IF(N1133="nulová",J1133,0)</f>
        <v>0</v>
      </c>
      <c r="BJ1133" s="17" t="s">
        <v>81</v>
      </c>
      <c r="BK1133" s="149">
        <f>ROUND(I1133*H1133,2)</f>
        <v>0</v>
      </c>
      <c r="BL1133" s="17" t="s">
        <v>405</v>
      </c>
      <c r="BM1133" s="148" t="s">
        <v>1682</v>
      </c>
    </row>
    <row r="1134" spans="2:65" s="1" customFormat="1" ht="19.2">
      <c r="B1134" s="32"/>
      <c r="D1134" s="150" t="s">
        <v>142</v>
      </c>
      <c r="F1134" s="151" t="s">
        <v>1683</v>
      </c>
      <c r="I1134" s="152"/>
      <c r="L1134" s="32"/>
      <c r="M1134" s="153"/>
      <c r="T1134" s="56"/>
      <c r="AT1134" s="17" t="s">
        <v>142</v>
      </c>
      <c r="AU1134" s="17" t="s">
        <v>86</v>
      </c>
    </row>
    <row r="1135" spans="2:65" s="14" customFormat="1">
      <c r="B1135" s="173"/>
      <c r="D1135" s="150" t="s">
        <v>144</v>
      </c>
      <c r="E1135" s="174" t="s">
        <v>1</v>
      </c>
      <c r="F1135" s="175" t="s">
        <v>1670</v>
      </c>
      <c r="H1135" s="174" t="s">
        <v>1</v>
      </c>
      <c r="I1135" s="176"/>
      <c r="L1135" s="173"/>
      <c r="M1135" s="177"/>
      <c r="T1135" s="178"/>
      <c r="AT1135" s="174" t="s">
        <v>144</v>
      </c>
      <c r="AU1135" s="174" t="s">
        <v>86</v>
      </c>
      <c r="AV1135" s="14" t="s">
        <v>81</v>
      </c>
      <c r="AW1135" s="14" t="s">
        <v>30</v>
      </c>
      <c r="AX1135" s="14" t="s">
        <v>73</v>
      </c>
      <c r="AY1135" s="174" t="s">
        <v>132</v>
      </c>
    </row>
    <row r="1136" spans="2:65" s="12" customFormat="1">
      <c r="B1136" s="154"/>
      <c r="D1136" s="150" t="s">
        <v>144</v>
      </c>
      <c r="E1136" s="155" t="s">
        <v>1</v>
      </c>
      <c r="F1136" s="156" t="s">
        <v>1671</v>
      </c>
      <c r="H1136" s="157">
        <v>8.4700000000000006</v>
      </c>
      <c r="I1136" s="158"/>
      <c r="L1136" s="154"/>
      <c r="M1136" s="159"/>
      <c r="T1136" s="160"/>
      <c r="AT1136" s="155" t="s">
        <v>144</v>
      </c>
      <c r="AU1136" s="155" t="s">
        <v>86</v>
      </c>
      <c r="AV1136" s="12" t="s">
        <v>86</v>
      </c>
      <c r="AW1136" s="12" t="s">
        <v>30</v>
      </c>
      <c r="AX1136" s="12" t="s">
        <v>73</v>
      </c>
      <c r="AY1136" s="155" t="s">
        <v>132</v>
      </c>
    </row>
    <row r="1137" spans="2:65" s="14" customFormat="1">
      <c r="B1137" s="173"/>
      <c r="D1137" s="150" t="s">
        <v>144</v>
      </c>
      <c r="E1137" s="174" t="s">
        <v>1</v>
      </c>
      <c r="F1137" s="175" t="s">
        <v>573</v>
      </c>
      <c r="H1137" s="174" t="s">
        <v>1</v>
      </c>
      <c r="I1137" s="176"/>
      <c r="L1137" s="173"/>
      <c r="M1137" s="177"/>
      <c r="T1137" s="178"/>
      <c r="AT1137" s="174" t="s">
        <v>144</v>
      </c>
      <c r="AU1137" s="174" t="s">
        <v>86</v>
      </c>
      <c r="AV1137" s="14" t="s">
        <v>81</v>
      </c>
      <c r="AW1137" s="14" t="s">
        <v>30</v>
      </c>
      <c r="AX1137" s="14" t="s">
        <v>73</v>
      </c>
      <c r="AY1137" s="174" t="s">
        <v>132</v>
      </c>
    </row>
    <row r="1138" spans="2:65" s="12" customFormat="1">
      <c r="B1138" s="154"/>
      <c r="D1138" s="150" t="s">
        <v>144</v>
      </c>
      <c r="E1138" s="155" t="s">
        <v>1</v>
      </c>
      <c r="F1138" s="156" t="s">
        <v>1672</v>
      </c>
      <c r="H1138" s="157">
        <v>10.442</v>
      </c>
      <c r="I1138" s="158"/>
      <c r="L1138" s="154"/>
      <c r="M1138" s="159"/>
      <c r="T1138" s="160"/>
      <c r="AT1138" s="155" t="s">
        <v>144</v>
      </c>
      <c r="AU1138" s="155" t="s">
        <v>86</v>
      </c>
      <c r="AV1138" s="12" t="s">
        <v>86</v>
      </c>
      <c r="AW1138" s="12" t="s">
        <v>30</v>
      </c>
      <c r="AX1138" s="12" t="s">
        <v>73</v>
      </c>
      <c r="AY1138" s="155" t="s">
        <v>132</v>
      </c>
    </row>
    <row r="1139" spans="2:65" s="12" customFormat="1">
      <c r="B1139" s="154"/>
      <c r="D1139" s="150" t="s">
        <v>144</v>
      </c>
      <c r="E1139" s="155" t="s">
        <v>1</v>
      </c>
      <c r="F1139" s="156" t="s">
        <v>1673</v>
      </c>
      <c r="H1139" s="157">
        <v>11.254</v>
      </c>
      <c r="I1139" s="158"/>
      <c r="L1139" s="154"/>
      <c r="M1139" s="159"/>
      <c r="T1139" s="160"/>
      <c r="AT1139" s="155" t="s">
        <v>144</v>
      </c>
      <c r="AU1139" s="155" t="s">
        <v>86</v>
      </c>
      <c r="AV1139" s="12" t="s">
        <v>86</v>
      </c>
      <c r="AW1139" s="12" t="s">
        <v>30</v>
      </c>
      <c r="AX1139" s="12" t="s">
        <v>73</v>
      </c>
      <c r="AY1139" s="155" t="s">
        <v>132</v>
      </c>
    </row>
    <row r="1140" spans="2:65" s="12" customFormat="1">
      <c r="B1140" s="154"/>
      <c r="D1140" s="150" t="s">
        <v>144</v>
      </c>
      <c r="E1140" s="155" t="s">
        <v>1</v>
      </c>
      <c r="F1140" s="156" t="s">
        <v>1674</v>
      </c>
      <c r="H1140" s="157">
        <v>10.8</v>
      </c>
      <c r="I1140" s="158"/>
      <c r="L1140" s="154"/>
      <c r="M1140" s="159"/>
      <c r="T1140" s="160"/>
      <c r="AT1140" s="155" t="s">
        <v>144</v>
      </c>
      <c r="AU1140" s="155" t="s">
        <v>86</v>
      </c>
      <c r="AV1140" s="12" t="s">
        <v>86</v>
      </c>
      <c r="AW1140" s="12" t="s">
        <v>30</v>
      </c>
      <c r="AX1140" s="12" t="s">
        <v>73</v>
      </c>
      <c r="AY1140" s="155" t="s">
        <v>132</v>
      </c>
    </row>
    <row r="1141" spans="2:65" s="12" customFormat="1">
      <c r="B1141" s="154"/>
      <c r="D1141" s="150" t="s">
        <v>144</v>
      </c>
      <c r="E1141" s="155" t="s">
        <v>1</v>
      </c>
      <c r="F1141" s="156" t="s">
        <v>1675</v>
      </c>
      <c r="H1141" s="157">
        <v>8.4</v>
      </c>
      <c r="I1141" s="158"/>
      <c r="L1141" s="154"/>
      <c r="M1141" s="159"/>
      <c r="T1141" s="160"/>
      <c r="AT1141" s="155" t="s">
        <v>144</v>
      </c>
      <c r="AU1141" s="155" t="s">
        <v>86</v>
      </c>
      <c r="AV1141" s="12" t="s">
        <v>86</v>
      </c>
      <c r="AW1141" s="12" t="s">
        <v>30</v>
      </c>
      <c r="AX1141" s="12" t="s">
        <v>73</v>
      </c>
      <c r="AY1141" s="155" t="s">
        <v>132</v>
      </c>
    </row>
    <row r="1142" spans="2:65" s="12" customFormat="1">
      <c r="B1142" s="154"/>
      <c r="D1142" s="150" t="s">
        <v>144</v>
      </c>
      <c r="E1142" s="155" t="s">
        <v>1</v>
      </c>
      <c r="F1142" s="156" t="s">
        <v>1676</v>
      </c>
      <c r="H1142" s="157">
        <v>8.7119999999999997</v>
      </c>
      <c r="I1142" s="158"/>
      <c r="L1142" s="154"/>
      <c r="M1142" s="159"/>
      <c r="T1142" s="160"/>
      <c r="AT1142" s="155" t="s">
        <v>144</v>
      </c>
      <c r="AU1142" s="155" t="s">
        <v>86</v>
      </c>
      <c r="AV1142" s="12" t="s">
        <v>86</v>
      </c>
      <c r="AW1142" s="12" t="s">
        <v>30</v>
      </c>
      <c r="AX1142" s="12" t="s">
        <v>73</v>
      </c>
      <c r="AY1142" s="155" t="s">
        <v>132</v>
      </c>
    </row>
    <row r="1143" spans="2:65" s="12" customFormat="1">
      <c r="B1143" s="154"/>
      <c r="D1143" s="150" t="s">
        <v>144</v>
      </c>
      <c r="E1143" s="155" t="s">
        <v>1</v>
      </c>
      <c r="F1143" s="156" t="s">
        <v>1677</v>
      </c>
      <c r="H1143" s="157">
        <v>10.61</v>
      </c>
      <c r="I1143" s="158"/>
      <c r="L1143" s="154"/>
      <c r="M1143" s="159"/>
      <c r="T1143" s="160"/>
      <c r="AT1143" s="155" t="s">
        <v>144</v>
      </c>
      <c r="AU1143" s="155" t="s">
        <v>86</v>
      </c>
      <c r="AV1143" s="12" t="s">
        <v>86</v>
      </c>
      <c r="AW1143" s="12" t="s">
        <v>30</v>
      </c>
      <c r="AX1143" s="12" t="s">
        <v>73</v>
      </c>
      <c r="AY1143" s="155" t="s">
        <v>132</v>
      </c>
    </row>
    <row r="1144" spans="2:65" s="12" customFormat="1">
      <c r="B1144" s="154"/>
      <c r="D1144" s="150" t="s">
        <v>144</v>
      </c>
      <c r="E1144" s="155" t="s">
        <v>1</v>
      </c>
      <c r="F1144" s="156" t="s">
        <v>1678</v>
      </c>
      <c r="H1144" s="157">
        <v>10.5</v>
      </c>
      <c r="I1144" s="158"/>
      <c r="L1144" s="154"/>
      <c r="M1144" s="159"/>
      <c r="T1144" s="160"/>
      <c r="AT1144" s="155" t="s">
        <v>144</v>
      </c>
      <c r="AU1144" s="155" t="s">
        <v>86</v>
      </c>
      <c r="AV1144" s="12" t="s">
        <v>86</v>
      </c>
      <c r="AW1144" s="12" t="s">
        <v>30</v>
      </c>
      <c r="AX1144" s="12" t="s">
        <v>73</v>
      </c>
      <c r="AY1144" s="155" t="s">
        <v>132</v>
      </c>
    </row>
    <row r="1145" spans="2:65" s="13" customFormat="1">
      <c r="B1145" s="161"/>
      <c r="D1145" s="150" t="s">
        <v>144</v>
      </c>
      <c r="E1145" s="162" t="s">
        <v>1</v>
      </c>
      <c r="F1145" s="163" t="s">
        <v>151</v>
      </c>
      <c r="H1145" s="164">
        <v>79.188000000000002</v>
      </c>
      <c r="I1145" s="165"/>
      <c r="L1145" s="161"/>
      <c r="M1145" s="166"/>
      <c r="T1145" s="167"/>
      <c r="AT1145" s="162" t="s">
        <v>144</v>
      </c>
      <c r="AU1145" s="162" t="s">
        <v>86</v>
      </c>
      <c r="AV1145" s="13" t="s">
        <v>140</v>
      </c>
      <c r="AW1145" s="13" t="s">
        <v>30</v>
      </c>
      <c r="AX1145" s="13" t="s">
        <v>81</v>
      </c>
      <c r="AY1145" s="162" t="s">
        <v>132</v>
      </c>
    </row>
    <row r="1146" spans="2:65" s="1" customFormat="1" ht="24.15" customHeight="1">
      <c r="B1146" s="136"/>
      <c r="C1146" s="137" t="s">
        <v>1684</v>
      </c>
      <c r="D1146" s="137" t="s">
        <v>135</v>
      </c>
      <c r="E1146" s="138" t="s">
        <v>1685</v>
      </c>
      <c r="F1146" s="139" t="s">
        <v>1686</v>
      </c>
      <c r="G1146" s="140" t="s">
        <v>166</v>
      </c>
      <c r="H1146" s="141">
        <v>474.48</v>
      </c>
      <c r="I1146" s="142"/>
      <c r="J1146" s="143">
        <f>ROUND(I1146*H1146,2)</f>
        <v>0</v>
      </c>
      <c r="K1146" s="139" t="s">
        <v>139</v>
      </c>
      <c r="L1146" s="32"/>
      <c r="M1146" s="144" t="s">
        <v>1</v>
      </c>
      <c r="N1146" s="145" t="s">
        <v>38</v>
      </c>
      <c r="P1146" s="146">
        <f>O1146*H1146</f>
        <v>0</v>
      </c>
      <c r="Q1146" s="146">
        <v>5.0000000000000002E-5</v>
      </c>
      <c r="R1146" s="146">
        <f>Q1146*H1146</f>
        <v>2.3724000000000002E-2</v>
      </c>
      <c r="S1146" s="146">
        <v>0</v>
      </c>
      <c r="T1146" s="147">
        <f>S1146*H1146</f>
        <v>0</v>
      </c>
      <c r="AR1146" s="148" t="s">
        <v>405</v>
      </c>
      <c r="AT1146" s="148" t="s">
        <v>135</v>
      </c>
      <c r="AU1146" s="148" t="s">
        <v>86</v>
      </c>
      <c r="AY1146" s="17" t="s">
        <v>132</v>
      </c>
      <c r="BE1146" s="149">
        <f>IF(N1146="základní",J1146,0)</f>
        <v>0</v>
      </c>
      <c r="BF1146" s="149">
        <f>IF(N1146="snížená",J1146,0)</f>
        <v>0</v>
      </c>
      <c r="BG1146" s="149">
        <f>IF(N1146="zákl. přenesená",J1146,0)</f>
        <v>0</v>
      </c>
      <c r="BH1146" s="149">
        <f>IF(N1146="sníž. přenesená",J1146,0)</f>
        <v>0</v>
      </c>
      <c r="BI1146" s="149">
        <f>IF(N1146="nulová",J1146,0)</f>
        <v>0</v>
      </c>
      <c r="BJ1146" s="17" t="s">
        <v>81</v>
      </c>
      <c r="BK1146" s="149">
        <f>ROUND(I1146*H1146,2)</f>
        <v>0</v>
      </c>
      <c r="BL1146" s="17" t="s">
        <v>405</v>
      </c>
      <c r="BM1146" s="148" t="s">
        <v>1687</v>
      </c>
    </row>
    <row r="1147" spans="2:65" s="1" customFormat="1" ht="19.2">
      <c r="B1147" s="32"/>
      <c r="D1147" s="150" t="s">
        <v>142</v>
      </c>
      <c r="F1147" s="151" t="s">
        <v>1688</v>
      </c>
      <c r="I1147" s="152"/>
      <c r="L1147" s="32"/>
      <c r="M1147" s="153"/>
      <c r="T1147" s="56"/>
      <c r="AT1147" s="17" t="s">
        <v>142</v>
      </c>
      <c r="AU1147" s="17" t="s">
        <v>86</v>
      </c>
    </row>
    <row r="1148" spans="2:65" s="12" customFormat="1">
      <c r="B1148" s="154"/>
      <c r="D1148" s="150" t="s">
        <v>144</v>
      </c>
      <c r="E1148" s="155" t="s">
        <v>1</v>
      </c>
      <c r="F1148" s="156" t="s">
        <v>1689</v>
      </c>
      <c r="H1148" s="157">
        <v>474.48</v>
      </c>
      <c r="I1148" s="158"/>
      <c r="L1148" s="154"/>
      <c r="M1148" s="159"/>
      <c r="T1148" s="160"/>
      <c r="AT1148" s="155" t="s">
        <v>144</v>
      </c>
      <c r="AU1148" s="155" t="s">
        <v>86</v>
      </c>
      <c r="AV1148" s="12" t="s">
        <v>86</v>
      </c>
      <c r="AW1148" s="12" t="s">
        <v>30</v>
      </c>
      <c r="AX1148" s="12" t="s">
        <v>81</v>
      </c>
      <c r="AY1148" s="155" t="s">
        <v>132</v>
      </c>
    </row>
    <row r="1149" spans="2:65" s="1" customFormat="1" ht="16.5" customHeight="1">
      <c r="B1149" s="136"/>
      <c r="C1149" s="137" t="s">
        <v>1690</v>
      </c>
      <c r="D1149" s="137" t="s">
        <v>135</v>
      </c>
      <c r="E1149" s="138" t="s">
        <v>1691</v>
      </c>
      <c r="F1149" s="139" t="s">
        <v>1692</v>
      </c>
      <c r="G1149" s="140" t="s">
        <v>390</v>
      </c>
      <c r="H1149" s="141">
        <v>12</v>
      </c>
      <c r="I1149" s="142"/>
      <c r="J1149" s="143">
        <f>ROUND(I1149*H1149,2)</f>
        <v>0</v>
      </c>
      <c r="K1149" s="139" t="s">
        <v>1</v>
      </c>
      <c r="L1149" s="32"/>
      <c r="M1149" s="144" t="s">
        <v>1</v>
      </c>
      <c r="N1149" s="145" t="s">
        <v>38</v>
      </c>
      <c r="P1149" s="146">
        <f>O1149*H1149</f>
        <v>0</v>
      </c>
      <c r="Q1149" s="146">
        <v>0</v>
      </c>
      <c r="R1149" s="146">
        <f>Q1149*H1149</f>
        <v>0</v>
      </c>
      <c r="S1149" s="146">
        <v>0</v>
      </c>
      <c r="T1149" s="147">
        <f>S1149*H1149</f>
        <v>0</v>
      </c>
      <c r="AR1149" s="148" t="s">
        <v>405</v>
      </c>
      <c r="AT1149" s="148" t="s">
        <v>135</v>
      </c>
      <c r="AU1149" s="148" t="s">
        <v>86</v>
      </c>
      <c r="AY1149" s="17" t="s">
        <v>132</v>
      </c>
      <c r="BE1149" s="149">
        <f>IF(N1149="základní",J1149,0)</f>
        <v>0</v>
      </c>
      <c r="BF1149" s="149">
        <f>IF(N1149="snížená",J1149,0)</f>
        <v>0</v>
      </c>
      <c r="BG1149" s="149">
        <f>IF(N1149="zákl. přenesená",J1149,0)</f>
        <v>0</v>
      </c>
      <c r="BH1149" s="149">
        <f>IF(N1149="sníž. přenesená",J1149,0)</f>
        <v>0</v>
      </c>
      <c r="BI1149" s="149">
        <f>IF(N1149="nulová",J1149,0)</f>
        <v>0</v>
      </c>
      <c r="BJ1149" s="17" t="s">
        <v>81</v>
      </c>
      <c r="BK1149" s="149">
        <f>ROUND(I1149*H1149,2)</f>
        <v>0</v>
      </c>
      <c r="BL1149" s="17" t="s">
        <v>405</v>
      </c>
      <c r="BM1149" s="148" t="s">
        <v>1693</v>
      </c>
    </row>
    <row r="1150" spans="2:65" s="1" customFormat="1">
      <c r="B1150" s="32"/>
      <c r="D1150" s="150" t="s">
        <v>142</v>
      </c>
      <c r="F1150" s="151" t="s">
        <v>1692</v>
      </c>
      <c r="I1150" s="152"/>
      <c r="L1150" s="32"/>
      <c r="M1150" s="153"/>
      <c r="T1150" s="56"/>
      <c r="AT1150" s="17" t="s">
        <v>142</v>
      </c>
      <c r="AU1150" s="17" t="s">
        <v>86</v>
      </c>
    </row>
    <row r="1151" spans="2:65" s="12" customFormat="1">
      <c r="B1151" s="154"/>
      <c r="D1151" s="150" t="s">
        <v>144</v>
      </c>
      <c r="E1151" s="155" t="s">
        <v>1</v>
      </c>
      <c r="F1151" s="156" t="s">
        <v>1694</v>
      </c>
      <c r="H1151" s="157">
        <v>2</v>
      </c>
      <c r="I1151" s="158"/>
      <c r="L1151" s="154"/>
      <c r="M1151" s="159"/>
      <c r="T1151" s="160"/>
      <c r="AT1151" s="155" t="s">
        <v>144</v>
      </c>
      <c r="AU1151" s="155" t="s">
        <v>86</v>
      </c>
      <c r="AV1151" s="12" t="s">
        <v>86</v>
      </c>
      <c r="AW1151" s="12" t="s">
        <v>30</v>
      </c>
      <c r="AX1151" s="12" t="s">
        <v>73</v>
      </c>
      <c r="AY1151" s="155" t="s">
        <v>132</v>
      </c>
    </row>
    <row r="1152" spans="2:65" s="12" customFormat="1">
      <c r="B1152" s="154"/>
      <c r="D1152" s="150" t="s">
        <v>144</v>
      </c>
      <c r="E1152" s="155" t="s">
        <v>1</v>
      </c>
      <c r="F1152" s="156" t="s">
        <v>1695</v>
      </c>
      <c r="H1152" s="157">
        <v>10</v>
      </c>
      <c r="I1152" s="158"/>
      <c r="L1152" s="154"/>
      <c r="M1152" s="159"/>
      <c r="T1152" s="160"/>
      <c r="AT1152" s="155" t="s">
        <v>144</v>
      </c>
      <c r="AU1152" s="155" t="s">
        <v>86</v>
      </c>
      <c r="AV1152" s="12" t="s">
        <v>86</v>
      </c>
      <c r="AW1152" s="12" t="s">
        <v>30</v>
      </c>
      <c r="AX1152" s="12" t="s">
        <v>73</v>
      </c>
      <c r="AY1152" s="155" t="s">
        <v>132</v>
      </c>
    </row>
    <row r="1153" spans="2:65" s="13" customFormat="1">
      <c r="B1153" s="161"/>
      <c r="D1153" s="150" t="s">
        <v>144</v>
      </c>
      <c r="E1153" s="162" t="s">
        <v>1</v>
      </c>
      <c r="F1153" s="163" t="s">
        <v>151</v>
      </c>
      <c r="H1153" s="164">
        <v>12</v>
      </c>
      <c r="I1153" s="165"/>
      <c r="L1153" s="161"/>
      <c r="M1153" s="166"/>
      <c r="T1153" s="167"/>
      <c r="AT1153" s="162" t="s">
        <v>144</v>
      </c>
      <c r="AU1153" s="162" t="s">
        <v>86</v>
      </c>
      <c r="AV1153" s="13" t="s">
        <v>140</v>
      </c>
      <c r="AW1153" s="13" t="s">
        <v>30</v>
      </c>
      <c r="AX1153" s="13" t="s">
        <v>81</v>
      </c>
      <c r="AY1153" s="162" t="s">
        <v>132</v>
      </c>
    </row>
    <row r="1154" spans="2:65" s="1" customFormat="1" ht="37.950000000000003" customHeight="1">
      <c r="B1154" s="136"/>
      <c r="C1154" s="137" t="s">
        <v>1696</v>
      </c>
      <c r="D1154" s="137" t="s">
        <v>135</v>
      </c>
      <c r="E1154" s="138" t="s">
        <v>1697</v>
      </c>
      <c r="F1154" s="139" t="s">
        <v>1698</v>
      </c>
      <c r="G1154" s="140" t="s">
        <v>390</v>
      </c>
      <c r="H1154" s="141">
        <v>99</v>
      </c>
      <c r="I1154" s="142"/>
      <c r="J1154" s="143">
        <f>ROUND(I1154*H1154,2)</f>
        <v>0</v>
      </c>
      <c r="K1154" s="139" t="s">
        <v>1</v>
      </c>
      <c r="L1154" s="32"/>
      <c r="M1154" s="144" t="s">
        <v>1</v>
      </c>
      <c r="N1154" s="145" t="s">
        <v>38</v>
      </c>
      <c r="P1154" s="146">
        <f>O1154*H1154</f>
        <v>0</v>
      </c>
      <c r="Q1154" s="146">
        <v>0</v>
      </c>
      <c r="R1154" s="146">
        <f>Q1154*H1154</f>
        <v>0</v>
      </c>
      <c r="S1154" s="146">
        <v>0</v>
      </c>
      <c r="T1154" s="147">
        <f>S1154*H1154</f>
        <v>0</v>
      </c>
      <c r="AR1154" s="148" t="s">
        <v>405</v>
      </c>
      <c r="AT1154" s="148" t="s">
        <v>135</v>
      </c>
      <c r="AU1154" s="148" t="s">
        <v>86</v>
      </c>
      <c r="AY1154" s="17" t="s">
        <v>132</v>
      </c>
      <c r="BE1154" s="149">
        <f>IF(N1154="základní",J1154,0)</f>
        <v>0</v>
      </c>
      <c r="BF1154" s="149">
        <f>IF(N1154="snížená",J1154,0)</f>
        <v>0</v>
      </c>
      <c r="BG1154" s="149">
        <f>IF(N1154="zákl. přenesená",J1154,0)</f>
        <v>0</v>
      </c>
      <c r="BH1154" s="149">
        <f>IF(N1154="sníž. přenesená",J1154,0)</f>
        <v>0</v>
      </c>
      <c r="BI1154" s="149">
        <f>IF(N1154="nulová",J1154,0)</f>
        <v>0</v>
      </c>
      <c r="BJ1154" s="17" t="s">
        <v>81</v>
      </c>
      <c r="BK1154" s="149">
        <f>ROUND(I1154*H1154,2)</f>
        <v>0</v>
      </c>
      <c r="BL1154" s="17" t="s">
        <v>405</v>
      </c>
      <c r="BM1154" s="148" t="s">
        <v>1699</v>
      </c>
    </row>
    <row r="1155" spans="2:65" s="1" customFormat="1" ht="19.2">
      <c r="B1155" s="32"/>
      <c r="D1155" s="150" t="s">
        <v>142</v>
      </c>
      <c r="F1155" s="151" t="s">
        <v>1698</v>
      </c>
      <c r="I1155" s="152"/>
      <c r="L1155" s="32"/>
      <c r="M1155" s="153"/>
      <c r="T1155" s="56"/>
      <c r="AT1155" s="17" t="s">
        <v>142</v>
      </c>
      <c r="AU1155" s="17" t="s">
        <v>86</v>
      </c>
    </row>
    <row r="1156" spans="2:65" s="12" customFormat="1">
      <c r="B1156" s="154"/>
      <c r="D1156" s="150" t="s">
        <v>144</v>
      </c>
      <c r="E1156" s="155" t="s">
        <v>1</v>
      </c>
      <c r="F1156" s="156" t="s">
        <v>1700</v>
      </c>
      <c r="H1156" s="157">
        <v>95</v>
      </c>
      <c r="I1156" s="158"/>
      <c r="L1156" s="154"/>
      <c r="M1156" s="159"/>
      <c r="T1156" s="160"/>
      <c r="AT1156" s="155" t="s">
        <v>144</v>
      </c>
      <c r="AU1156" s="155" t="s">
        <v>86</v>
      </c>
      <c r="AV1156" s="12" t="s">
        <v>86</v>
      </c>
      <c r="AW1156" s="12" t="s">
        <v>30</v>
      </c>
      <c r="AX1156" s="12" t="s">
        <v>73</v>
      </c>
      <c r="AY1156" s="155" t="s">
        <v>132</v>
      </c>
    </row>
    <row r="1157" spans="2:65" s="12" customFormat="1">
      <c r="B1157" s="154"/>
      <c r="D1157" s="150" t="s">
        <v>144</v>
      </c>
      <c r="E1157" s="155" t="s">
        <v>1</v>
      </c>
      <c r="F1157" s="156" t="s">
        <v>1487</v>
      </c>
      <c r="H1157" s="157">
        <v>4</v>
      </c>
      <c r="I1157" s="158"/>
      <c r="L1157" s="154"/>
      <c r="M1157" s="159"/>
      <c r="T1157" s="160"/>
      <c r="AT1157" s="155" t="s">
        <v>144</v>
      </c>
      <c r="AU1157" s="155" t="s">
        <v>86</v>
      </c>
      <c r="AV1157" s="12" t="s">
        <v>86</v>
      </c>
      <c r="AW1157" s="12" t="s">
        <v>30</v>
      </c>
      <c r="AX1157" s="12" t="s">
        <v>73</v>
      </c>
      <c r="AY1157" s="155" t="s">
        <v>132</v>
      </c>
    </row>
    <row r="1158" spans="2:65" s="13" customFormat="1">
      <c r="B1158" s="161"/>
      <c r="D1158" s="150" t="s">
        <v>144</v>
      </c>
      <c r="E1158" s="162" t="s">
        <v>1</v>
      </c>
      <c r="F1158" s="163" t="s">
        <v>151</v>
      </c>
      <c r="H1158" s="164">
        <v>99</v>
      </c>
      <c r="I1158" s="165"/>
      <c r="L1158" s="161"/>
      <c r="M1158" s="166"/>
      <c r="T1158" s="167"/>
      <c r="AT1158" s="162" t="s">
        <v>144</v>
      </c>
      <c r="AU1158" s="162" t="s">
        <v>86</v>
      </c>
      <c r="AV1158" s="13" t="s">
        <v>140</v>
      </c>
      <c r="AW1158" s="13" t="s">
        <v>30</v>
      </c>
      <c r="AX1158" s="13" t="s">
        <v>81</v>
      </c>
      <c r="AY1158" s="162" t="s">
        <v>132</v>
      </c>
    </row>
    <row r="1159" spans="2:65" s="1" customFormat="1" ht="24.15" customHeight="1">
      <c r="B1159" s="136"/>
      <c r="C1159" s="137" t="s">
        <v>1701</v>
      </c>
      <c r="D1159" s="137" t="s">
        <v>135</v>
      </c>
      <c r="E1159" s="138" t="s">
        <v>1702</v>
      </c>
      <c r="F1159" s="139" t="s">
        <v>1703</v>
      </c>
      <c r="G1159" s="140" t="s">
        <v>166</v>
      </c>
      <c r="H1159" s="141">
        <v>474.93</v>
      </c>
      <c r="I1159" s="142"/>
      <c r="J1159" s="143">
        <f>ROUND(I1159*H1159,2)</f>
        <v>0</v>
      </c>
      <c r="K1159" s="139" t="s">
        <v>1</v>
      </c>
      <c r="L1159" s="32"/>
      <c r="M1159" s="144" t="s">
        <v>1</v>
      </c>
      <c r="N1159" s="145" t="s">
        <v>38</v>
      </c>
      <c r="P1159" s="146">
        <f>O1159*H1159</f>
        <v>0</v>
      </c>
      <c r="Q1159" s="146">
        <v>0</v>
      </c>
      <c r="R1159" s="146">
        <f>Q1159*H1159</f>
        <v>0</v>
      </c>
      <c r="S1159" s="146">
        <v>0</v>
      </c>
      <c r="T1159" s="147">
        <f>S1159*H1159</f>
        <v>0</v>
      </c>
      <c r="AR1159" s="148" t="s">
        <v>405</v>
      </c>
      <c r="AT1159" s="148" t="s">
        <v>135</v>
      </c>
      <c r="AU1159" s="148" t="s">
        <v>86</v>
      </c>
      <c r="AY1159" s="17" t="s">
        <v>132</v>
      </c>
      <c r="BE1159" s="149">
        <f>IF(N1159="základní",J1159,0)</f>
        <v>0</v>
      </c>
      <c r="BF1159" s="149">
        <f>IF(N1159="snížená",J1159,0)</f>
        <v>0</v>
      </c>
      <c r="BG1159" s="149">
        <f>IF(N1159="zákl. přenesená",J1159,0)</f>
        <v>0</v>
      </c>
      <c r="BH1159" s="149">
        <f>IF(N1159="sníž. přenesená",J1159,0)</f>
        <v>0</v>
      </c>
      <c r="BI1159" s="149">
        <f>IF(N1159="nulová",J1159,0)</f>
        <v>0</v>
      </c>
      <c r="BJ1159" s="17" t="s">
        <v>81</v>
      </c>
      <c r="BK1159" s="149">
        <f>ROUND(I1159*H1159,2)</f>
        <v>0</v>
      </c>
      <c r="BL1159" s="17" t="s">
        <v>405</v>
      </c>
      <c r="BM1159" s="148" t="s">
        <v>1704</v>
      </c>
    </row>
    <row r="1160" spans="2:65" s="1" customFormat="1">
      <c r="B1160" s="32"/>
      <c r="D1160" s="150" t="s">
        <v>142</v>
      </c>
      <c r="F1160" s="151" t="s">
        <v>1703</v>
      </c>
      <c r="I1160" s="152"/>
      <c r="L1160" s="32"/>
      <c r="M1160" s="153"/>
      <c r="T1160" s="56"/>
      <c r="AT1160" s="17" t="s">
        <v>142</v>
      </c>
      <c r="AU1160" s="17" t="s">
        <v>86</v>
      </c>
    </row>
    <row r="1161" spans="2:65" s="12" customFormat="1">
      <c r="B1161" s="154"/>
      <c r="D1161" s="150" t="s">
        <v>144</v>
      </c>
      <c r="E1161" s="155" t="s">
        <v>1</v>
      </c>
      <c r="F1161" s="156" t="s">
        <v>1705</v>
      </c>
      <c r="H1161" s="157">
        <v>474.93</v>
      </c>
      <c r="I1161" s="158"/>
      <c r="L1161" s="154"/>
      <c r="M1161" s="159"/>
      <c r="T1161" s="160"/>
      <c r="AT1161" s="155" t="s">
        <v>144</v>
      </c>
      <c r="AU1161" s="155" t="s">
        <v>86</v>
      </c>
      <c r="AV1161" s="12" t="s">
        <v>86</v>
      </c>
      <c r="AW1161" s="12" t="s">
        <v>30</v>
      </c>
      <c r="AX1161" s="12" t="s">
        <v>81</v>
      </c>
      <c r="AY1161" s="155" t="s">
        <v>132</v>
      </c>
    </row>
    <row r="1162" spans="2:65" s="1" customFormat="1" ht="24.15" customHeight="1">
      <c r="B1162" s="136"/>
      <c r="C1162" s="137" t="s">
        <v>1706</v>
      </c>
      <c r="D1162" s="137" t="s">
        <v>135</v>
      </c>
      <c r="E1162" s="138" t="s">
        <v>1707</v>
      </c>
      <c r="F1162" s="139" t="s">
        <v>1708</v>
      </c>
      <c r="G1162" s="140" t="s">
        <v>166</v>
      </c>
      <c r="H1162" s="141">
        <v>14.32</v>
      </c>
      <c r="I1162" s="142"/>
      <c r="J1162" s="143">
        <f>ROUND(I1162*H1162,2)</f>
        <v>0</v>
      </c>
      <c r="K1162" s="139" t="s">
        <v>1</v>
      </c>
      <c r="L1162" s="32"/>
      <c r="M1162" s="144" t="s">
        <v>1</v>
      </c>
      <c r="N1162" s="145" t="s">
        <v>38</v>
      </c>
      <c r="P1162" s="146">
        <f>O1162*H1162</f>
        <v>0</v>
      </c>
      <c r="Q1162" s="146">
        <v>5.1999999999999998E-3</v>
      </c>
      <c r="R1162" s="146">
        <f>Q1162*H1162</f>
        <v>7.4464000000000002E-2</v>
      </c>
      <c r="S1162" s="146">
        <v>0</v>
      </c>
      <c r="T1162" s="147">
        <f>S1162*H1162</f>
        <v>0</v>
      </c>
      <c r="AR1162" s="148" t="s">
        <v>405</v>
      </c>
      <c r="AT1162" s="148" t="s">
        <v>135</v>
      </c>
      <c r="AU1162" s="148" t="s">
        <v>86</v>
      </c>
      <c r="AY1162" s="17" t="s">
        <v>132</v>
      </c>
      <c r="BE1162" s="149">
        <f>IF(N1162="základní",J1162,0)</f>
        <v>0</v>
      </c>
      <c r="BF1162" s="149">
        <f>IF(N1162="snížená",J1162,0)</f>
        <v>0</v>
      </c>
      <c r="BG1162" s="149">
        <f>IF(N1162="zákl. přenesená",J1162,0)</f>
        <v>0</v>
      </c>
      <c r="BH1162" s="149">
        <f>IF(N1162="sníž. přenesená",J1162,0)</f>
        <v>0</v>
      </c>
      <c r="BI1162" s="149">
        <f>IF(N1162="nulová",J1162,0)</f>
        <v>0</v>
      </c>
      <c r="BJ1162" s="17" t="s">
        <v>81</v>
      </c>
      <c r="BK1162" s="149">
        <f>ROUND(I1162*H1162,2)</f>
        <v>0</v>
      </c>
      <c r="BL1162" s="17" t="s">
        <v>405</v>
      </c>
      <c r="BM1162" s="148" t="s">
        <v>1709</v>
      </c>
    </row>
    <row r="1163" spans="2:65" s="1" customFormat="1" ht="19.2">
      <c r="B1163" s="32"/>
      <c r="D1163" s="150" t="s">
        <v>142</v>
      </c>
      <c r="F1163" s="151" t="s">
        <v>1708</v>
      </c>
      <c r="I1163" s="152"/>
      <c r="L1163" s="32"/>
      <c r="M1163" s="153"/>
      <c r="T1163" s="56"/>
      <c r="AT1163" s="17" t="s">
        <v>142</v>
      </c>
      <c r="AU1163" s="17" t="s">
        <v>86</v>
      </c>
    </row>
    <row r="1164" spans="2:65" s="1" customFormat="1" ht="19.2">
      <c r="B1164" s="32"/>
      <c r="D1164" s="150" t="s">
        <v>444</v>
      </c>
      <c r="F1164" s="179" t="s">
        <v>1710</v>
      </c>
      <c r="I1164" s="152"/>
      <c r="L1164" s="32"/>
      <c r="M1164" s="153"/>
      <c r="T1164" s="56"/>
      <c r="AT1164" s="17" t="s">
        <v>444</v>
      </c>
      <c r="AU1164" s="17" t="s">
        <v>86</v>
      </c>
    </row>
    <row r="1165" spans="2:65" s="12" customFormat="1">
      <c r="B1165" s="154"/>
      <c r="D1165" s="150" t="s">
        <v>144</v>
      </c>
      <c r="E1165" s="155" t="s">
        <v>1</v>
      </c>
      <c r="F1165" s="156" t="s">
        <v>1711</v>
      </c>
      <c r="H1165" s="157">
        <v>14.32</v>
      </c>
      <c r="I1165" s="158"/>
      <c r="L1165" s="154"/>
      <c r="M1165" s="159"/>
      <c r="T1165" s="160"/>
      <c r="AT1165" s="155" t="s">
        <v>144</v>
      </c>
      <c r="AU1165" s="155" t="s">
        <v>86</v>
      </c>
      <c r="AV1165" s="12" t="s">
        <v>86</v>
      </c>
      <c r="AW1165" s="12" t="s">
        <v>30</v>
      </c>
      <c r="AX1165" s="12" t="s">
        <v>73</v>
      </c>
      <c r="AY1165" s="155" t="s">
        <v>132</v>
      </c>
    </row>
    <row r="1166" spans="2:65" s="13" customFormat="1">
      <c r="B1166" s="161"/>
      <c r="D1166" s="150" t="s">
        <v>144</v>
      </c>
      <c r="E1166" s="162" t="s">
        <v>1712</v>
      </c>
      <c r="F1166" s="163" t="s">
        <v>151</v>
      </c>
      <c r="H1166" s="164">
        <v>14.32</v>
      </c>
      <c r="I1166" s="165"/>
      <c r="L1166" s="161"/>
      <c r="M1166" s="166"/>
      <c r="T1166" s="167"/>
      <c r="AT1166" s="162" t="s">
        <v>144</v>
      </c>
      <c r="AU1166" s="162" t="s">
        <v>86</v>
      </c>
      <c r="AV1166" s="13" t="s">
        <v>140</v>
      </c>
      <c r="AW1166" s="13" t="s">
        <v>30</v>
      </c>
      <c r="AX1166" s="13" t="s">
        <v>81</v>
      </c>
      <c r="AY1166" s="162" t="s">
        <v>132</v>
      </c>
    </row>
    <row r="1167" spans="2:65" s="1" customFormat="1" ht="33" customHeight="1">
      <c r="B1167" s="136"/>
      <c r="C1167" s="187" t="s">
        <v>1713</v>
      </c>
      <c r="D1167" s="187" t="s">
        <v>850</v>
      </c>
      <c r="E1167" s="188" t="s">
        <v>1714</v>
      </c>
      <c r="F1167" s="189" t="s">
        <v>1715</v>
      </c>
      <c r="G1167" s="190" t="s">
        <v>166</v>
      </c>
      <c r="H1167" s="191">
        <v>16.468</v>
      </c>
      <c r="I1167" s="192"/>
      <c r="J1167" s="193">
        <f>ROUND(I1167*H1167,2)</f>
        <v>0</v>
      </c>
      <c r="K1167" s="189" t="s">
        <v>139</v>
      </c>
      <c r="L1167" s="194"/>
      <c r="M1167" s="195" t="s">
        <v>1</v>
      </c>
      <c r="N1167" s="196" t="s">
        <v>38</v>
      </c>
      <c r="P1167" s="146">
        <f>O1167*H1167</f>
        <v>0</v>
      </c>
      <c r="Q1167" s="146">
        <v>4.2000000000000003E-2</v>
      </c>
      <c r="R1167" s="146">
        <f>Q1167*H1167</f>
        <v>0.69165600000000005</v>
      </c>
      <c r="S1167" s="146">
        <v>0</v>
      </c>
      <c r="T1167" s="147">
        <f>S1167*H1167</f>
        <v>0</v>
      </c>
      <c r="AR1167" s="148" t="s">
        <v>504</v>
      </c>
      <c r="AT1167" s="148" t="s">
        <v>850</v>
      </c>
      <c r="AU1167" s="148" t="s">
        <v>86</v>
      </c>
      <c r="AY1167" s="17" t="s">
        <v>132</v>
      </c>
      <c r="BE1167" s="149">
        <f>IF(N1167="základní",J1167,0)</f>
        <v>0</v>
      </c>
      <c r="BF1167" s="149">
        <f>IF(N1167="snížená",J1167,0)</f>
        <v>0</v>
      </c>
      <c r="BG1167" s="149">
        <f>IF(N1167="zákl. přenesená",J1167,0)</f>
        <v>0</v>
      </c>
      <c r="BH1167" s="149">
        <f>IF(N1167="sníž. přenesená",J1167,0)</f>
        <v>0</v>
      </c>
      <c r="BI1167" s="149">
        <f>IF(N1167="nulová",J1167,0)</f>
        <v>0</v>
      </c>
      <c r="BJ1167" s="17" t="s">
        <v>81</v>
      </c>
      <c r="BK1167" s="149">
        <f>ROUND(I1167*H1167,2)</f>
        <v>0</v>
      </c>
      <c r="BL1167" s="17" t="s">
        <v>405</v>
      </c>
      <c r="BM1167" s="148" t="s">
        <v>1716</v>
      </c>
    </row>
    <row r="1168" spans="2:65" s="1" customFormat="1" ht="19.2">
      <c r="B1168" s="32"/>
      <c r="D1168" s="150" t="s">
        <v>142</v>
      </c>
      <c r="F1168" s="151" t="s">
        <v>1715</v>
      </c>
      <c r="I1168" s="152"/>
      <c r="L1168" s="32"/>
      <c r="M1168" s="153"/>
      <c r="T1168" s="56"/>
      <c r="AT1168" s="17" t="s">
        <v>142</v>
      </c>
      <c r="AU1168" s="17" t="s">
        <v>86</v>
      </c>
    </row>
    <row r="1169" spans="2:65" s="12" customFormat="1">
      <c r="B1169" s="154"/>
      <c r="D1169" s="150" t="s">
        <v>144</v>
      </c>
      <c r="F1169" s="156" t="s">
        <v>1717</v>
      </c>
      <c r="H1169" s="157">
        <v>16.468</v>
      </c>
      <c r="I1169" s="158"/>
      <c r="L1169" s="154"/>
      <c r="M1169" s="159"/>
      <c r="T1169" s="160"/>
      <c r="AT1169" s="155" t="s">
        <v>144</v>
      </c>
      <c r="AU1169" s="155" t="s">
        <v>86</v>
      </c>
      <c r="AV1169" s="12" t="s">
        <v>86</v>
      </c>
      <c r="AW1169" s="12" t="s">
        <v>3</v>
      </c>
      <c r="AX1169" s="12" t="s">
        <v>81</v>
      </c>
      <c r="AY1169" s="155" t="s">
        <v>132</v>
      </c>
    </row>
    <row r="1170" spans="2:65" s="1" customFormat="1" ht="24.15" customHeight="1">
      <c r="B1170" s="136"/>
      <c r="C1170" s="137" t="s">
        <v>1718</v>
      </c>
      <c r="D1170" s="137" t="s">
        <v>135</v>
      </c>
      <c r="E1170" s="138" t="s">
        <v>1719</v>
      </c>
      <c r="F1170" s="139" t="s">
        <v>1720</v>
      </c>
      <c r="G1170" s="140" t="s">
        <v>1095</v>
      </c>
      <c r="H1170" s="197"/>
      <c r="I1170" s="142"/>
      <c r="J1170" s="143">
        <f>ROUND(I1170*H1170,2)</f>
        <v>0</v>
      </c>
      <c r="K1170" s="139" t="s">
        <v>139</v>
      </c>
      <c r="L1170" s="32"/>
      <c r="M1170" s="144" t="s">
        <v>1</v>
      </c>
      <c r="N1170" s="145" t="s">
        <v>38</v>
      </c>
      <c r="P1170" s="146">
        <f>O1170*H1170</f>
        <v>0</v>
      </c>
      <c r="Q1170" s="146">
        <v>0</v>
      </c>
      <c r="R1170" s="146">
        <f>Q1170*H1170</f>
        <v>0</v>
      </c>
      <c r="S1170" s="146">
        <v>0</v>
      </c>
      <c r="T1170" s="147">
        <f>S1170*H1170</f>
        <v>0</v>
      </c>
      <c r="AR1170" s="148" t="s">
        <v>405</v>
      </c>
      <c r="AT1170" s="148" t="s">
        <v>135</v>
      </c>
      <c r="AU1170" s="148" t="s">
        <v>86</v>
      </c>
      <c r="AY1170" s="17" t="s">
        <v>132</v>
      </c>
      <c r="BE1170" s="149">
        <f>IF(N1170="základní",J1170,0)</f>
        <v>0</v>
      </c>
      <c r="BF1170" s="149">
        <f>IF(N1170="snížená",J1170,0)</f>
        <v>0</v>
      </c>
      <c r="BG1170" s="149">
        <f>IF(N1170="zákl. přenesená",J1170,0)</f>
        <v>0</v>
      </c>
      <c r="BH1170" s="149">
        <f>IF(N1170="sníž. přenesená",J1170,0)</f>
        <v>0</v>
      </c>
      <c r="BI1170" s="149">
        <f>IF(N1170="nulová",J1170,0)</f>
        <v>0</v>
      </c>
      <c r="BJ1170" s="17" t="s">
        <v>81</v>
      </c>
      <c r="BK1170" s="149">
        <f>ROUND(I1170*H1170,2)</f>
        <v>0</v>
      </c>
      <c r="BL1170" s="17" t="s">
        <v>405</v>
      </c>
      <c r="BM1170" s="148" t="s">
        <v>1721</v>
      </c>
    </row>
    <row r="1171" spans="2:65" s="1" customFormat="1" ht="28.8">
      <c r="B1171" s="32"/>
      <c r="D1171" s="150" t="s">
        <v>142</v>
      </c>
      <c r="F1171" s="151" t="s">
        <v>1722</v>
      </c>
      <c r="I1171" s="152"/>
      <c r="L1171" s="32"/>
      <c r="M1171" s="153"/>
      <c r="T1171" s="56"/>
      <c r="AT1171" s="17" t="s">
        <v>142</v>
      </c>
      <c r="AU1171" s="17" t="s">
        <v>86</v>
      </c>
    </row>
    <row r="1172" spans="2:65" s="11" customFormat="1" ht="22.95" customHeight="1">
      <c r="B1172" s="124"/>
      <c r="D1172" s="125" t="s">
        <v>72</v>
      </c>
      <c r="E1172" s="134" t="s">
        <v>1723</v>
      </c>
      <c r="F1172" s="134" t="s">
        <v>1724</v>
      </c>
      <c r="I1172" s="127"/>
      <c r="J1172" s="135">
        <f>BK1172</f>
        <v>0</v>
      </c>
      <c r="L1172" s="124"/>
      <c r="M1172" s="129"/>
      <c r="P1172" s="130">
        <f>SUM(P1173:P1225)</f>
        <v>0</v>
      </c>
      <c r="R1172" s="130">
        <f>SUM(R1173:R1225)</f>
        <v>2.3966272100000001</v>
      </c>
      <c r="T1172" s="131">
        <f>SUM(T1173:T1225)</f>
        <v>0</v>
      </c>
      <c r="AR1172" s="125" t="s">
        <v>86</v>
      </c>
      <c r="AT1172" s="132" t="s">
        <v>72</v>
      </c>
      <c r="AU1172" s="132" t="s">
        <v>81</v>
      </c>
      <c r="AY1172" s="125" t="s">
        <v>132</v>
      </c>
      <c r="BK1172" s="133">
        <f>SUM(BK1173:BK1225)</f>
        <v>0</v>
      </c>
    </row>
    <row r="1173" spans="2:65" s="1" customFormat="1" ht="16.5" customHeight="1">
      <c r="B1173" s="136"/>
      <c r="C1173" s="137" t="s">
        <v>1725</v>
      </c>
      <c r="D1173" s="137" t="s">
        <v>135</v>
      </c>
      <c r="E1173" s="138" t="s">
        <v>1726</v>
      </c>
      <c r="F1173" s="139" t="s">
        <v>1727</v>
      </c>
      <c r="G1173" s="140" t="s">
        <v>166</v>
      </c>
      <c r="H1173" s="141">
        <v>230.86</v>
      </c>
      <c r="I1173" s="142"/>
      <c r="J1173" s="143">
        <f>ROUND(I1173*H1173,2)</f>
        <v>0</v>
      </c>
      <c r="K1173" s="139" t="s">
        <v>139</v>
      </c>
      <c r="L1173" s="32"/>
      <c r="M1173" s="144" t="s">
        <v>1</v>
      </c>
      <c r="N1173" s="145" t="s">
        <v>38</v>
      </c>
      <c r="P1173" s="146">
        <f>O1173*H1173</f>
        <v>0</v>
      </c>
      <c r="Q1173" s="146">
        <v>0</v>
      </c>
      <c r="R1173" s="146">
        <f>Q1173*H1173</f>
        <v>0</v>
      </c>
      <c r="S1173" s="146">
        <v>0</v>
      </c>
      <c r="T1173" s="147">
        <f>S1173*H1173</f>
        <v>0</v>
      </c>
      <c r="AR1173" s="148" t="s">
        <v>405</v>
      </c>
      <c r="AT1173" s="148" t="s">
        <v>135</v>
      </c>
      <c r="AU1173" s="148" t="s">
        <v>86</v>
      </c>
      <c r="AY1173" s="17" t="s">
        <v>132</v>
      </c>
      <c r="BE1173" s="149">
        <f>IF(N1173="základní",J1173,0)</f>
        <v>0</v>
      </c>
      <c r="BF1173" s="149">
        <f>IF(N1173="snížená",J1173,0)</f>
        <v>0</v>
      </c>
      <c r="BG1173" s="149">
        <f>IF(N1173="zákl. přenesená",J1173,0)</f>
        <v>0</v>
      </c>
      <c r="BH1173" s="149">
        <f>IF(N1173="sníž. přenesená",J1173,0)</f>
        <v>0</v>
      </c>
      <c r="BI1173" s="149">
        <f>IF(N1173="nulová",J1173,0)</f>
        <v>0</v>
      </c>
      <c r="BJ1173" s="17" t="s">
        <v>81</v>
      </c>
      <c r="BK1173" s="149">
        <f>ROUND(I1173*H1173,2)</f>
        <v>0</v>
      </c>
      <c r="BL1173" s="17" t="s">
        <v>405</v>
      </c>
      <c r="BM1173" s="148" t="s">
        <v>1728</v>
      </c>
    </row>
    <row r="1174" spans="2:65" s="1" customFormat="1" ht="19.2">
      <c r="B1174" s="32"/>
      <c r="D1174" s="150" t="s">
        <v>142</v>
      </c>
      <c r="F1174" s="151" t="s">
        <v>1729</v>
      </c>
      <c r="I1174" s="152"/>
      <c r="L1174" s="32"/>
      <c r="M1174" s="153"/>
      <c r="T1174" s="56"/>
      <c r="AT1174" s="17" t="s">
        <v>142</v>
      </c>
      <c r="AU1174" s="17" t="s">
        <v>86</v>
      </c>
    </row>
    <row r="1175" spans="2:65" s="12" customFormat="1">
      <c r="B1175" s="154"/>
      <c r="D1175" s="150" t="s">
        <v>144</v>
      </c>
      <c r="E1175" s="155" t="s">
        <v>1</v>
      </c>
      <c r="F1175" s="156" t="s">
        <v>1730</v>
      </c>
      <c r="H1175" s="157">
        <v>230.86</v>
      </c>
      <c r="I1175" s="158"/>
      <c r="L1175" s="154"/>
      <c r="M1175" s="159"/>
      <c r="T1175" s="160"/>
      <c r="AT1175" s="155" t="s">
        <v>144</v>
      </c>
      <c r="AU1175" s="155" t="s">
        <v>86</v>
      </c>
      <c r="AV1175" s="12" t="s">
        <v>86</v>
      </c>
      <c r="AW1175" s="12" t="s">
        <v>30</v>
      </c>
      <c r="AX1175" s="12" t="s">
        <v>81</v>
      </c>
      <c r="AY1175" s="155" t="s">
        <v>132</v>
      </c>
    </row>
    <row r="1176" spans="2:65" s="1" customFormat="1" ht="16.5" customHeight="1">
      <c r="B1176" s="136"/>
      <c r="C1176" s="137" t="s">
        <v>1731</v>
      </c>
      <c r="D1176" s="137" t="s">
        <v>135</v>
      </c>
      <c r="E1176" s="138" t="s">
        <v>1732</v>
      </c>
      <c r="F1176" s="139" t="s">
        <v>1733</v>
      </c>
      <c r="G1176" s="140" t="s">
        <v>166</v>
      </c>
      <c r="H1176" s="141">
        <v>230.86</v>
      </c>
      <c r="I1176" s="142"/>
      <c r="J1176" s="143">
        <f>ROUND(I1176*H1176,2)</f>
        <v>0</v>
      </c>
      <c r="K1176" s="139" t="s">
        <v>139</v>
      </c>
      <c r="L1176" s="32"/>
      <c r="M1176" s="144" t="s">
        <v>1</v>
      </c>
      <c r="N1176" s="145" t="s">
        <v>38</v>
      </c>
      <c r="P1176" s="146">
        <f>O1176*H1176</f>
        <v>0</v>
      </c>
      <c r="Q1176" s="146">
        <v>0</v>
      </c>
      <c r="R1176" s="146">
        <f>Q1176*H1176</f>
        <v>0</v>
      </c>
      <c r="S1176" s="146">
        <v>0</v>
      </c>
      <c r="T1176" s="147">
        <f>S1176*H1176</f>
        <v>0</v>
      </c>
      <c r="AR1176" s="148" t="s">
        <v>405</v>
      </c>
      <c r="AT1176" s="148" t="s">
        <v>135</v>
      </c>
      <c r="AU1176" s="148" t="s">
        <v>86</v>
      </c>
      <c r="AY1176" s="17" t="s">
        <v>132</v>
      </c>
      <c r="BE1176" s="149">
        <f>IF(N1176="základní",J1176,0)</f>
        <v>0</v>
      </c>
      <c r="BF1176" s="149">
        <f>IF(N1176="snížená",J1176,0)</f>
        <v>0</v>
      </c>
      <c r="BG1176" s="149">
        <f>IF(N1176="zákl. přenesená",J1176,0)</f>
        <v>0</v>
      </c>
      <c r="BH1176" s="149">
        <f>IF(N1176="sníž. přenesená",J1176,0)</f>
        <v>0</v>
      </c>
      <c r="BI1176" s="149">
        <f>IF(N1176="nulová",J1176,0)</f>
        <v>0</v>
      </c>
      <c r="BJ1176" s="17" t="s">
        <v>81</v>
      </c>
      <c r="BK1176" s="149">
        <f>ROUND(I1176*H1176,2)</f>
        <v>0</v>
      </c>
      <c r="BL1176" s="17" t="s">
        <v>405</v>
      </c>
      <c r="BM1176" s="148" t="s">
        <v>1734</v>
      </c>
    </row>
    <row r="1177" spans="2:65" s="1" customFormat="1">
      <c r="B1177" s="32"/>
      <c r="D1177" s="150" t="s">
        <v>142</v>
      </c>
      <c r="F1177" s="151" t="s">
        <v>1735</v>
      </c>
      <c r="I1177" s="152"/>
      <c r="L1177" s="32"/>
      <c r="M1177" s="153"/>
      <c r="T1177" s="56"/>
      <c r="AT1177" s="17" t="s">
        <v>142</v>
      </c>
      <c r="AU1177" s="17" t="s">
        <v>86</v>
      </c>
    </row>
    <row r="1178" spans="2:65" s="12" customFormat="1">
      <c r="B1178" s="154"/>
      <c r="D1178" s="150" t="s">
        <v>144</v>
      </c>
      <c r="E1178" s="155" t="s">
        <v>1</v>
      </c>
      <c r="F1178" s="156" t="s">
        <v>1730</v>
      </c>
      <c r="H1178" s="157">
        <v>230.86</v>
      </c>
      <c r="I1178" s="158"/>
      <c r="L1178" s="154"/>
      <c r="M1178" s="159"/>
      <c r="T1178" s="160"/>
      <c r="AT1178" s="155" t="s">
        <v>144</v>
      </c>
      <c r="AU1178" s="155" t="s">
        <v>86</v>
      </c>
      <c r="AV1178" s="12" t="s">
        <v>86</v>
      </c>
      <c r="AW1178" s="12" t="s">
        <v>30</v>
      </c>
      <c r="AX1178" s="12" t="s">
        <v>81</v>
      </c>
      <c r="AY1178" s="155" t="s">
        <v>132</v>
      </c>
    </row>
    <row r="1179" spans="2:65" s="1" customFormat="1" ht="24.15" customHeight="1">
      <c r="B1179" s="136"/>
      <c r="C1179" s="137" t="s">
        <v>201</v>
      </c>
      <c r="D1179" s="137" t="s">
        <v>135</v>
      </c>
      <c r="E1179" s="138" t="s">
        <v>1736</v>
      </c>
      <c r="F1179" s="139" t="s">
        <v>1737</v>
      </c>
      <c r="G1179" s="140" t="s">
        <v>166</v>
      </c>
      <c r="H1179" s="141">
        <v>230.86</v>
      </c>
      <c r="I1179" s="142"/>
      <c r="J1179" s="143">
        <f>ROUND(I1179*H1179,2)</f>
        <v>0</v>
      </c>
      <c r="K1179" s="139" t="s">
        <v>139</v>
      </c>
      <c r="L1179" s="32"/>
      <c r="M1179" s="144" t="s">
        <v>1</v>
      </c>
      <c r="N1179" s="145" t="s">
        <v>38</v>
      </c>
      <c r="P1179" s="146">
        <f>O1179*H1179</f>
        <v>0</v>
      </c>
      <c r="Q1179" s="146">
        <v>3.0000000000000001E-5</v>
      </c>
      <c r="R1179" s="146">
        <f>Q1179*H1179</f>
        <v>6.9258000000000002E-3</v>
      </c>
      <c r="S1179" s="146">
        <v>0</v>
      </c>
      <c r="T1179" s="147">
        <f>S1179*H1179</f>
        <v>0</v>
      </c>
      <c r="AR1179" s="148" t="s">
        <v>405</v>
      </c>
      <c r="AT1179" s="148" t="s">
        <v>135</v>
      </c>
      <c r="AU1179" s="148" t="s">
        <v>86</v>
      </c>
      <c r="AY1179" s="17" t="s">
        <v>132</v>
      </c>
      <c r="BE1179" s="149">
        <f>IF(N1179="základní",J1179,0)</f>
        <v>0</v>
      </c>
      <c r="BF1179" s="149">
        <f>IF(N1179="snížená",J1179,0)</f>
        <v>0</v>
      </c>
      <c r="BG1179" s="149">
        <f>IF(N1179="zákl. přenesená",J1179,0)</f>
        <v>0</v>
      </c>
      <c r="BH1179" s="149">
        <f>IF(N1179="sníž. přenesená",J1179,0)</f>
        <v>0</v>
      </c>
      <c r="BI1179" s="149">
        <f>IF(N1179="nulová",J1179,0)</f>
        <v>0</v>
      </c>
      <c r="BJ1179" s="17" t="s">
        <v>81</v>
      </c>
      <c r="BK1179" s="149">
        <f>ROUND(I1179*H1179,2)</f>
        <v>0</v>
      </c>
      <c r="BL1179" s="17" t="s">
        <v>405</v>
      </c>
      <c r="BM1179" s="148" t="s">
        <v>1738</v>
      </c>
    </row>
    <row r="1180" spans="2:65" s="1" customFormat="1" ht="19.2">
      <c r="B1180" s="32"/>
      <c r="D1180" s="150" t="s">
        <v>142</v>
      </c>
      <c r="F1180" s="151" t="s">
        <v>1739</v>
      </c>
      <c r="I1180" s="152"/>
      <c r="L1180" s="32"/>
      <c r="M1180" s="153"/>
      <c r="T1180" s="56"/>
      <c r="AT1180" s="17" t="s">
        <v>142</v>
      </c>
      <c r="AU1180" s="17" t="s">
        <v>86</v>
      </c>
    </row>
    <row r="1181" spans="2:65" s="12" customFormat="1">
      <c r="B1181" s="154"/>
      <c r="D1181" s="150" t="s">
        <v>144</v>
      </c>
      <c r="E1181" s="155" t="s">
        <v>1</v>
      </c>
      <c r="F1181" s="156" t="s">
        <v>1730</v>
      </c>
      <c r="H1181" s="157">
        <v>230.86</v>
      </c>
      <c r="I1181" s="158"/>
      <c r="L1181" s="154"/>
      <c r="M1181" s="159"/>
      <c r="T1181" s="160"/>
      <c r="AT1181" s="155" t="s">
        <v>144</v>
      </c>
      <c r="AU1181" s="155" t="s">
        <v>86</v>
      </c>
      <c r="AV1181" s="12" t="s">
        <v>86</v>
      </c>
      <c r="AW1181" s="12" t="s">
        <v>30</v>
      </c>
      <c r="AX1181" s="12" t="s">
        <v>81</v>
      </c>
      <c r="AY1181" s="155" t="s">
        <v>132</v>
      </c>
    </row>
    <row r="1182" spans="2:65" s="1" customFormat="1" ht="33" customHeight="1">
      <c r="B1182" s="136"/>
      <c r="C1182" s="137" t="s">
        <v>1740</v>
      </c>
      <c r="D1182" s="137" t="s">
        <v>135</v>
      </c>
      <c r="E1182" s="138" t="s">
        <v>1741</v>
      </c>
      <c r="F1182" s="139" t="s">
        <v>1742</v>
      </c>
      <c r="G1182" s="140" t="s">
        <v>166</v>
      </c>
      <c r="H1182" s="141">
        <v>230.86</v>
      </c>
      <c r="I1182" s="142"/>
      <c r="J1182" s="143">
        <f>ROUND(I1182*H1182,2)</f>
        <v>0</v>
      </c>
      <c r="K1182" s="139" t="s">
        <v>139</v>
      </c>
      <c r="L1182" s="32"/>
      <c r="M1182" s="144" t="s">
        <v>1</v>
      </c>
      <c r="N1182" s="145" t="s">
        <v>38</v>
      </c>
      <c r="P1182" s="146">
        <f>O1182*H1182</f>
        <v>0</v>
      </c>
      <c r="Q1182" s="146">
        <v>4.5500000000000002E-3</v>
      </c>
      <c r="R1182" s="146">
        <f>Q1182*H1182</f>
        <v>1.050413</v>
      </c>
      <c r="S1182" s="146">
        <v>0</v>
      </c>
      <c r="T1182" s="147">
        <f>S1182*H1182</f>
        <v>0</v>
      </c>
      <c r="AR1182" s="148" t="s">
        <v>405</v>
      </c>
      <c r="AT1182" s="148" t="s">
        <v>135</v>
      </c>
      <c r="AU1182" s="148" t="s">
        <v>86</v>
      </c>
      <c r="AY1182" s="17" t="s">
        <v>132</v>
      </c>
      <c r="BE1182" s="149">
        <f>IF(N1182="základní",J1182,0)</f>
        <v>0</v>
      </c>
      <c r="BF1182" s="149">
        <f>IF(N1182="snížená",J1182,0)</f>
        <v>0</v>
      </c>
      <c r="BG1182" s="149">
        <f>IF(N1182="zákl. přenesená",J1182,0)</f>
        <v>0</v>
      </c>
      <c r="BH1182" s="149">
        <f>IF(N1182="sníž. přenesená",J1182,0)</f>
        <v>0</v>
      </c>
      <c r="BI1182" s="149">
        <f>IF(N1182="nulová",J1182,0)</f>
        <v>0</v>
      </c>
      <c r="BJ1182" s="17" t="s">
        <v>81</v>
      </c>
      <c r="BK1182" s="149">
        <f>ROUND(I1182*H1182,2)</f>
        <v>0</v>
      </c>
      <c r="BL1182" s="17" t="s">
        <v>405</v>
      </c>
      <c r="BM1182" s="148" t="s">
        <v>1743</v>
      </c>
    </row>
    <row r="1183" spans="2:65" s="1" customFormat="1" ht="28.8">
      <c r="B1183" s="32"/>
      <c r="D1183" s="150" t="s">
        <v>142</v>
      </c>
      <c r="F1183" s="151" t="s">
        <v>1744</v>
      </c>
      <c r="I1183" s="152"/>
      <c r="L1183" s="32"/>
      <c r="M1183" s="153"/>
      <c r="T1183" s="56"/>
      <c r="AT1183" s="17" t="s">
        <v>142</v>
      </c>
      <c r="AU1183" s="17" t="s">
        <v>86</v>
      </c>
    </row>
    <row r="1184" spans="2:65" s="12" customFormat="1">
      <c r="B1184" s="154"/>
      <c r="D1184" s="150" t="s">
        <v>144</v>
      </c>
      <c r="E1184" s="155" t="s">
        <v>1</v>
      </c>
      <c r="F1184" s="156" t="s">
        <v>1730</v>
      </c>
      <c r="H1184" s="157">
        <v>230.86</v>
      </c>
      <c r="I1184" s="158"/>
      <c r="L1184" s="154"/>
      <c r="M1184" s="159"/>
      <c r="T1184" s="160"/>
      <c r="AT1184" s="155" t="s">
        <v>144</v>
      </c>
      <c r="AU1184" s="155" t="s">
        <v>86</v>
      </c>
      <c r="AV1184" s="12" t="s">
        <v>86</v>
      </c>
      <c r="AW1184" s="12" t="s">
        <v>30</v>
      </c>
      <c r="AX1184" s="12" t="s">
        <v>81</v>
      </c>
      <c r="AY1184" s="155" t="s">
        <v>132</v>
      </c>
    </row>
    <row r="1185" spans="2:65" s="1" customFormat="1" ht="24.15" customHeight="1">
      <c r="B1185" s="136"/>
      <c r="C1185" s="137" t="s">
        <v>1745</v>
      </c>
      <c r="D1185" s="137" t="s">
        <v>135</v>
      </c>
      <c r="E1185" s="138" t="s">
        <v>1746</v>
      </c>
      <c r="F1185" s="139" t="s">
        <v>1747</v>
      </c>
      <c r="G1185" s="140" t="s">
        <v>390</v>
      </c>
      <c r="H1185" s="141">
        <v>200.12</v>
      </c>
      <c r="I1185" s="142"/>
      <c r="J1185" s="143">
        <f>ROUND(I1185*H1185,2)</f>
        <v>0</v>
      </c>
      <c r="K1185" s="139" t="s">
        <v>139</v>
      </c>
      <c r="L1185" s="32"/>
      <c r="M1185" s="144" t="s">
        <v>1</v>
      </c>
      <c r="N1185" s="145" t="s">
        <v>38</v>
      </c>
      <c r="P1185" s="146">
        <f>O1185*H1185</f>
        <v>0</v>
      </c>
      <c r="Q1185" s="146">
        <v>0</v>
      </c>
      <c r="R1185" s="146">
        <f>Q1185*H1185</f>
        <v>0</v>
      </c>
      <c r="S1185" s="146">
        <v>0</v>
      </c>
      <c r="T1185" s="147">
        <f>S1185*H1185</f>
        <v>0</v>
      </c>
      <c r="AR1185" s="148" t="s">
        <v>405</v>
      </c>
      <c r="AT1185" s="148" t="s">
        <v>135</v>
      </c>
      <c r="AU1185" s="148" t="s">
        <v>86</v>
      </c>
      <c r="AY1185" s="17" t="s">
        <v>132</v>
      </c>
      <c r="BE1185" s="149">
        <f>IF(N1185="základní",J1185,0)</f>
        <v>0</v>
      </c>
      <c r="BF1185" s="149">
        <f>IF(N1185="snížená",J1185,0)</f>
        <v>0</v>
      </c>
      <c r="BG1185" s="149">
        <f>IF(N1185="zákl. přenesená",J1185,0)</f>
        <v>0</v>
      </c>
      <c r="BH1185" s="149">
        <f>IF(N1185="sníž. přenesená",J1185,0)</f>
        <v>0</v>
      </c>
      <c r="BI1185" s="149">
        <f>IF(N1185="nulová",J1185,0)</f>
        <v>0</v>
      </c>
      <c r="BJ1185" s="17" t="s">
        <v>81</v>
      </c>
      <c r="BK1185" s="149">
        <f>ROUND(I1185*H1185,2)</f>
        <v>0</v>
      </c>
      <c r="BL1185" s="17" t="s">
        <v>405</v>
      </c>
      <c r="BM1185" s="148" t="s">
        <v>1748</v>
      </c>
    </row>
    <row r="1186" spans="2:65" s="1" customFormat="1">
      <c r="B1186" s="32"/>
      <c r="D1186" s="150" t="s">
        <v>142</v>
      </c>
      <c r="F1186" s="151" t="s">
        <v>1749</v>
      </c>
      <c r="I1186" s="152"/>
      <c r="L1186" s="32"/>
      <c r="M1186" s="153"/>
      <c r="T1186" s="56"/>
      <c r="AT1186" s="17" t="s">
        <v>142</v>
      </c>
      <c r="AU1186" s="17" t="s">
        <v>86</v>
      </c>
    </row>
    <row r="1187" spans="2:65" s="12" customFormat="1">
      <c r="B1187" s="154"/>
      <c r="D1187" s="150" t="s">
        <v>144</v>
      </c>
      <c r="E1187" s="155" t="s">
        <v>1</v>
      </c>
      <c r="F1187" s="156" t="s">
        <v>1750</v>
      </c>
      <c r="H1187" s="157">
        <v>21.12</v>
      </c>
      <c r="I1187" s="158"/>
      <c r="L1187" s="154"/>
      <c r="M1187" s="159"/>
      <c r="T1187" s="160"/>
      <c r="AT1187" s="155" t="s">
        <v>144</v>
      </c>
      <c r="AU1187" s="155" t="s">
        <v>86</v>
      </c>
      <c r="AV1187" s="12" t="s">
        <v>86</v>
      </c>
      <c r="AW1187" s="12" t="s">
        <v>30</v>
      </c>
      <c r="AX1187" s="12" t="s">
        <v>73</v>
      </c>
      <c r="AY1187" s="155" t="s">
        <v>132</v>
      </c>
    </row>
    <row r="1188" spans="2:65" s="12" customFormat="1">
      <c r="B1188" s="154"/>
      <c r="D1188" s="150" t="s">
        <v>144</v>
      </c>
      <c r="E1188" s="155" t="s">
        <v>1</v>
      </c>
      <c r="F1188" s="156" t="s">
        <v>1751</v>
      </c>
      <c r="H1188" s="157">
        <v>14.6</v>
      </c>
      <c r="I1188" s="158"/>
      <c r="L1188" s="154"/>
      <c r="M1188" s="159"/>
      <c r="T1188" s="160"/>
      <c r="AT1188" s="155" t="s">
        <v>144</v>
      </c>
      <c r="AU1188" s="155" t="s">
        <v>86</v>
      </c>
      <c r="AV1188" s="12" t="s">
        <v>86</v>
      </c>
      <c r="AW1188" s="12" t="s">
        <v>30</v>
      </c>
      <c r="AX1188" s="12" t="s">
        <v>73</v>
      </c>
      <c r="AY1188" s="155" t="s">
        <v>132</v>
      </c>
    </row>
    <row r="1189" spans="2:65" s="12" customFormat="1">
      <c r="B1189" s="154"/>
      <c r="D1189" s="150" t="s">
        <v>144</v>
      </c>
      <c r="E1189" s="155" t="s">
        <v>1</v>
      </c>
      <c r="F1189" s="156" t="s">
        <v>1752</v>
      </c>
      <c r="H1189" s="157">
        <v>20.3</v>
      </c>
      <c r="I1189" s="158"/>
      <c r="L1189" s="154"/>
      <c r="M1189" s="159"/>
      <c r="T1189" s="160"/>
      <c r="AT1189" s="155" t="s">
        <v>144</v>
      </c>
      <c r="AU1189" s="155" t="s">
        <v>86</v>
      </c>
      <c r="AV1189" s="12" t="s">
        <v>86</v>
      </c>
      <c r="AW1189" s="12" t="s">
        <v>30</v>
      </c>
      <c r="AX1189" s="12" t="s">
        <v>73</v>
      </c>
      <c r="AY1189" s="155" t="s">
        <v>132</v>
      </c>
    </row>
    <row r="1190" spans="2:65" s="12" customFormat="1">
      <c r="B1190" s="154"/>
      <c r="D1190" s="150" t="s">
        <v>144</v>
      </c>
      <c r="E1190" s="155" t="s">
        <v>1</v>
      </c>
      <c r="F1190" s="156" t="s">
        <v>1753</v>
      </c>
      <c r="H1190" s="157">
        <v>11.6</v>
      </c>
      <c r="I1190" s="158"/>
      <c r="L1190" s="154"/>
      <c r="M1190" s="159"/>
      <c r="T1190" s="160"/>
      <c r="AT1190" s="155" t="s">
        <v>144</v>
      </c>
      <c r="AU1190" s="155" t="s">
        <v>86</v>
      </c>
      <c r="AV1190" s="12" t="s">
        <v>86</v>
      </c>
      <c r="AW1190" s="12" t="s">
        <v>30</v>
      </c>
      <c r="AX1190" s="12" t="s">
        <v>73</v>
      </c>
      <c r="AY1190" s="155" t="s">
        <v>132</v>
      </c>
    </row>
    <row r="1191" spans="2:65" s="12" customFormat="1">
      <c r="B1191" s="154"/>
      <c r="D1191" s="150" t="s">
        <v>144</v>
      </c>
      <c r="E1191" s="155" t="s">
        <v>1</v>
      </c>
      <c r="F1191" s="156" t="s">
        <v>1754</v>
      </c>
      <c r="H1191" s="157">
        <v>20.3</v>
      </c>
      <c r="I1191" s="158"/>
      <c r="L1191" s="154"/>
      <c r="M1191" s="159"/>
      <c r="T1191" s="160"/>
      <c r="AT1191" s="155" t="s">
        <v>144</v>
      </c>
      <c r="AU1191" s="155" t="s">
        <v>86</v>
      </c>
      <c r="AV1191" s="12" t="s">
        <v>86</v>
      </c>
      <c r="AW1191" s="12" t="s">
        <v>30</v>
      </c>
      <c r="AX1191" s="12" t="s">
        <v>73</v>
      </c>
      <c r="AY1191" s="155" t="s">
        <v>132</v>
      </c>
    </row>
    <row r="1192" spans="2:65" s="12" customFormat="1">
      <c r="B1192" s="154"/>
      <c r="D1192" s="150" t="s">
        <v>144</v>
      </c>
      <c r="E1192" s="155" t="s">
        <v>1</v>
      </c>
      <c r="F1192" s="156" t="s">
        <v>1755</v>
      </c>
      <c r="H1192" s="157">
        <v>12.3</v>
      </c>
      <c r="I1192" s="158"/>
      <c r="L1192" s="154"/>
      <c r="M1192" s="159"/>
      <c r="T1192" s="160"/>
      <c r="AT1192" s="155" t="s">
        <v>144</v>
      </c>
      <c r="AU1192" s="155" t="s">
        <v>86</v>
      </c>
      <c r="AV1192" s="12" t="s">
        <v>86</v>
      </c>
      <c r="AW1192" s="12" t="s">
        <v>30</v>
      </c>
      <c r="AX1192" s="12" t="s">
        <v>73</v>
      </c>
      <c r="AY1192" s="155" t="s">
        <v>132</v>
      </c>
    </row>
    <row r="1193" spans="2:65" s="12" customFormat="1">
      <c r="B1193" s="154"/>
      <c r="D1193" s="150" t="s">
        <v>144</v>
      </c>
      <c r="E1193" s="155" t="s">
        <v>1</v>
      </c>
      <c r="F1193" s="156" t="s">
        <v>1756</v>
      </c>
      <c r="H1193" s="157">
        <v>10.199999999999999</v>
      </c>
      <c r="I1193" s="158"/>
      <c r="L1193" s="154"/>
      <c r="M1193" s="159"/>
      <c r="T1193" s="160"/>
      <c r="AT1193" s="155" t="s">
        <v>144</v>
      </c>
      <c r="AU1193" s="155" t="s">
        <v>86</v>
      </c>
      <c r="AV1193" s="12" t="s">
        <v>86</v>
      </c>
      <c r="AW1193" s="12" t="s">
        <v>30</v>
      </c>
      <c r="AX1193" s="12" t="s">
        <v>73</v>
      </c>
      <c r="AY1193" s="155" t="s">
        <v>132</v>
      </c>
    </row>
    <row r="1194" spans="2:65" s="12" customFormat="1">
      <c r="B1194" s="154"/>
      <c r="D1194" s="150" t="s">
        <v>144</v>
      </c>
      <c r="E1194" s="155" t="s">
        <v>1</v>
      </c>
      <c r="F1194" s="156" t="s">
        <v>1757</v>
      </c>
      <c r="H1194" s="157">
        <v>21.7</v>
      </c>
      <c r="I1194" s="158"/>
      <c r="L1194" s="154"/>
      <c r="M1194" s="159"/>
      <c r="T1194" s="160"/>
      <c r="AT1194" s="155" t="s">
        <v>144</v>
      </c>
      <c r="AU1194" s="155" t="s">
        <v>86</v>
      </c>
      <c r="AV1194" s="12" t="s">
        <v>86</v>
      </c>
      <c r="AW1194" s="12" t="s">
        <v>30</v>
      </c>
      <c r="AX1194" s="12" t="s">
        <v>73</v>
      </c>
      <c r="AY1194" s="155" t="s">
        <v>132</v>
      </c>
    </row>
    <row r="1195" spans="2:65" s="12" customFormat="1">
      <c r="B1195" s="154"/>
      <c r="D1195" s="150" t="s">
        <v>144</v>
      </c>
      <c r="E1195" s="155" t="s">
        <v>1</v>
      </c>
      <c r="F1195" s="156" t="s">
        <v>1758</v>
      </c>
      <c r="H1195" s="157">
        <v>20.100000000000001</v>
      </c>
      <c r="I1195" s="158"/>
      <c r="L1195" s="154"/>
      <c r="M1195" s="159"/>
      <c r="T1195" s="160"/>
      <c r="AT1195" s="155" t="s">
        <v>144</v>
      </c>
      <c r="AU1195" s="155" t="s">
        <v>86</v>
      </c>
      <c r="AV1195" s="12" t="s">
        <v>86</v>
      </c>
      <c r="AW1195" s="12" t="s">
        <v>30</v>
      </c>
      <c r="AX1195" s="12" t="s">
        <v>73</v>
      </c>
      <c r="AY1195" s="155" t="s">
        <v>132</v>
      </c>
    </row>
    <row r="1196" spans="2:65" s="12" customFormat="1">
      <c r="B1196" s="154"/>
      <c r="D1196" s="150" t="s">
        <v>144</v>
      </c>
      <c r="E1196" s="155" t="s">
        <v>1</v>
      </c>
      <c r="F1196" s="156" t="s">
        <v>1759</v>
      </c>
      <c r="H1196" s="157">
        <v>11.5</v>
      </c>
      <c r="I1196" s="158"/>
      <c r="L1196" s="154"/>
      <c r="M1196" s="159"/>
      <c r="T1196" s="160"/>
      <c r="AT1196" s="155" t="s">
        <v>144</v>
      </c>
      <c r="AU1196" s="155" t="s">
        <v>86</v>
      </c>
      <c r="AV1196" s="12" t="s">
        <v>86</v>
      </c>
      <c r="AW1196" s="12" t="s">
        <v>30</v>
      </c>
      <c r="AX1196" s="12" t="s">
        <v>73</v>
      </c>
      <c r="AY1196" s="155" t="s">
        <v>132</v>
      </c>
    </row>
    <row r="1197" spans="2:65" s="12" customFormat="1">
      <c r="B1197" s="154"/>
      <c r="D1197" s="150" t="s">
        <v>144</v>
      </c>
      <c r="E1197" s="155" t="s">
        <v>1</v>
      </c>
      <c r="F1197" s="156" t="s">
        <v>1760</v>
      </c>
      <c r="H1197" s="157">
        <v>16.8</v>
      </c>
      <c r="I1197" s="158"/>
      <c r="L1197" s="154"/>
      <c r="M1197" s="159"/>
      <c r="T1197" s="160"/>
      <c r="AT1197" s="155" t="s">
        <v>144</v>
      </c>
      <c r="AU1197" s="155" t="s">
        <v>86</v>
      </c>
      <c r="AV1197" s="12" t="s">
        <v>86</v>
      </c>
      <c r="AW1197" s="12" t="s">
        <v>30</v>
      </c>
      <c r="AX1197" s="12" t="s">
        <v>73</v>
      </c>
      <c r="AY1197" s="155" t="s">
        <v>132</v>
      </c>
    </row>
    <row r="1198" spans="2:65" s="12" customFormat="1">
      <c r="B1198" s="154"/>
      <c r="D1198" s="150" t="s">
        <v>144</v>
      </c>
      <c r="E1198" s="155" t="s">
        <v>1</v>
      </c>
      <c r="F1198" s="156" t="s">
        <v>1761</v>
      </c>
      <c r="H1198" s="157">
        <v>14.4</v>
      </c>
      <c r="I1198" s="158"/>
      <c r="L1198" s="154"/>
      <c r="M1198" s="159"/>
      <c r="T1198" s="160"/>
      <c r="AT1198" s="155" t="s">
        <v>144</v>
      </c>
      <c r="AU1198" s="155" t="s">
        <v>86</v>
      </c>
      <c r="AV1198" s="12" t="s">
        <v>86</v>
      </c>
      <c r="AW1198" s="12" t="s">
        <v>30</v>
      </c>
      <c r="AX1198" s="12" t="s">
        <v>73</v>
      </c>
      <c r="AY1198" s="155" t="s">
        <v>132</v>
      </c>
    </row>
    <row r="1199" spans="2:65" s="12" customFormat="1">
      <c r="B1199" s="154"/>
      <c r="D1199" s="150" t="s">
        <v>144</v>
      </c>
      <c r="E1199" s="155" t="s">
        <v>1</v>
      </c>
      <c r="F1199" s="156" t="s">
        <v>1762</v>
      </c>
      <c r="H1199" s="157">
        <v>5.2</v>
      </c>
      <c r="I1199" s="158"/>
      <c r="L1199" s="154"/>
      <c r="M1199" s="159"/>
      <c r="T1199" s="160"/>
      <c r="AT1199" s="155" t="s">
        <v>144</v>
      </c>
      <c r="AU1199" s="155" t="s">
        <v>86</v>
      </c>
      <c r="AV1199" s="12" t="s">
        <v>86</v>
      </c>
      <c r="AW1199" s="12" t="s">
        <v>30</v>
      </c>
      <c r="AX1199" s="12" t="s">
        <v>73</v>
      </c>
      <c r="AY1199" s="155" t="s">
        <v>132</v>
      </c>
    </row>
    <row r="1200" spans="2:65" s="13" customFormat="1">
      <c r="B1200" s="161"/>
      <c r="D1200" s="150" t="s">
        <v>144</v>
      </c>
      <c r="E1200" s="162" t="s">
        <v>1</v>
      </c>
      <c r="F1200" s="163" t="s">
        <v>151</v>
      </c>
      <c r="H1200" s="164">
        <v>200.12</v>
      </c>
      <c r="I1200" s="165"/>
      <c r="L1200" s="161"/>
      <c r="M1200" s="166"/>
      <c r="T1200" s="167"/>
      <c r="AT1200" s="162" t="s">
        <v>144</v>
      </c>
      <c r="AU1200" s="162" t="s">
        <v>86</v>
      </c>
      <c r="AV1200" s="13" t="s">
        <v>140</v>
      </c>
      <c r="AW1200" s="13" t="s">
        <v>30</v>
      </c>
      <c r="AX1200" s="13" t="s">
        <v>81</v>
      </c>
      <c r="AY1200" s="162" t="s">
        <v>132</v>
      </c>
    </row>
    <row r="1201" spans="2:65" s="1" customFormat="1" ht="16.5" customHeight="1">
      <c r="B1201" s="136"/>
      <c r="C1201" s="187" t="s">
        <v>1763</v>
      </c>
      <c r="D1201" s="187" t="s">
        <v>850</v>
      </c>
      <c r="E1201" s="188" t="s">
        <v>1764</v>
      </c>
      <c r="F1201" s="189" t="s">
        <v>1765</v>
      </c>
      <c r="G1201" s="190" t="s">
        <v>390</v>
      </c>
      <c r="H1201" s="191">
        <v>216.13</v>
      </c>
      <c r="I1201" s="192"/>
      <c r="J1201" s="193">
        <f>ROUND(I1201*H1201,2)</f>
        <v>0</v>
      </c>
      <c r="K1201" s="189" t="s">
        <v>139</v>
      </c>
      <c r="L1201" s="194"/>
      <c r="M1201" s="195" t="s">
        <v>1</v>
      </c>
      <c r="N1201" s="196" t="s">
        <v>38</v>
      </c>
      <c r="P1201" s="146">
        <f>O1201*H1201</f>
        <v>0</v>
      </c>
      <c r="Q1201" s="146">
        <v>5.0000000000000001E-4</v>
      </c>
      <c r="R1201" s="146">
        <f>Q1201*H1201</f>
        <v>0.10806499999999999</v>
      </c>
      <c r="S1201" s="146">
        <v>0</v>
      </c>
      <c r="T1201" s="147">
        <f>S1201*H1201</f>
        <v>0</v>
      </c>
      <c r="AR1201" s="148" t="s">
        <v>504</v>
      </c>
      <c r="AT1201" s="148" t="s">
        <v>850</v>
      </c>
      <c r="AU1201" s="148" t="s">
        <v>86</v>
      </c>
      <c r="AY1201" s="17" t="s">
        <v>132</v>
      </c>
      <c r="BE1201" s="149">
        <f>IF(N1201="základní",J1201,0)</f>
        <v>0</v>
      </c>
      <c r="BF1201" s="149">
        <f>IF(N1201="snížená",J1201,0)</f>
        <v>0</v>
      </c>
      <c r="BG1201" s="149">
        <f>IF(N1201="zákl. přenesená",J1201,0)</f>
        <v>0</v>
      </c>
      <c r="BH1201" s="149">
        <f>IF(N1201="sníž. přenesená",J1201,0)</f>
        <v>0</v>
      </c>
      <c r="BI1201" s="149">
        <f>IF(N1201="nulová",J1201,0)</f>
        <v>0</v>
      </c>
      <c r="BJ1201" s="17" t="s">
        <v>81</v>
      </c>
      <c r="BK1201" s="149">
        <f>ROUND(I1201*H1201,2)</f>
        <v>0</v>
      </c>
      <c r="BL1201" s="17" t="s">
        <v>405</v>
      </c>
      <c r="BM1201" s="148" t="s">
        <v>1766</v>
      </c>
    </row>
    <row r="1202" spans="2:65" s="1" customFormat="1">
      <c r="B1202" s="32"/>
      <c r="D1202" s="150" t="s">
        <v>142</v>
      </c>
      <c r="F1202" s="151" t="s">
        <v>1765</v>
      </c>
      <c r="I1202" s="152"/>
      <c r="L1202" s="32"/>
      <c r="M1202" s="153"/>
      <c r="T1202" s="56"/>
      <c r="AT1202" s="17" t="s">
        <v>142</v>
      </c>
      <c r="AU1202" s="17" t="s">
        <v>86</v>
      </c>
    </row>
    <row r="1203" spans="2:65" s="12" customFormat="1">
      <c r="B1203" s="154"/>
      <c r="D1203" s="150" t="s">
        <v>144</v>
      </c>
      <c r="F1203" s="156" t="s">
        <v>1767</v>
      </c>
      <c r="H1203" s="157">
        <v>216.13</v>
      </c>
      <c r="I1203" s="158"/>
      <c r="L1203" s="154"/>
      <c r="M1203" s="159"/>
      <c r="T1203" s="160"/>
      <c r="AT1203" s="155" t="s">
        <v>144</v>
      </c>
      <c r="AU1203" s="155" t="s">
        <v>86</v>
      </c>
      <c r="AV1203" s="12" t="s">
        <v>86</v>
      </c>
      <c r="AW1203" s="12" t="s">
        <v>3</v>
      </c>
      <c r="AX1203" s="12" t="s">
        <v>81</v>
      </c>
      <c r="AY1203" s="155" t="s">
        <v>132</v>
      </c>
    </row>
    <row r="1204" spans="2:65" s="1" customFormat="1" ht="37.950000000000003" customHeight="1">
      <c r="B1204" s="136"/>
      <c r="C1204" s="137" t="s">
        <v>1768</v>
      </c>
      <c r="D1204" s="137" t="s">
        <v>135</v>
      </c>
      <c r="E1204" s="138" t="s">
        <v>1769</v>
      </c>
      <c r="F1204" s="139" t="s">
        <v>1770</v>
      </c>
      <c r="G1204" s="140" t="s">
        <v>166</v>
      </c>
      <c r="H1204" s="141">
        <v>230.86</v>
      </c>
      <c r="I1204" s="142"/>
      <c r="J1204" s="143">
        <f>ROUND(I1204*H1204,2)</f>
        <v>0</v>
      </c>
      <c r="K1204" s="139" t="s">
        <v>139</v>
      </c>
      <c r="L1204" s="32"/>
      <c r="M1204" s="144" t="s">
        <v>1</v>
      </c>
      <c r="N1204" s="145" t="s">
        <v>38</v>
      </c>
      <c r="P1204" s="146">
        <f>O1204*H1204</f>
        <v>0</v>
      </c>
      <c r="Q1204" s="146">
        <v>6.9999999999999999E-4</v>
      </c>
      <c r="R1204" s="146">
        <f>Q1204*H1204</f>
        <v>0.161602</v>
      </c>
      <c r="S1204" s="146">
        <v>0</v>
      </c>
      <c r="T1204" s="147">
        <f>S1204*H1204</f>
        <v>0</v>
      </c>
      <c r="AR1204" s="148" t="s">
        <v>405</v>
      </c>
      <c r="AT1204" s="148" t="s">
        <v>135</v>
      </c>
      <c r="AU1204" s="148" t="s">
        <v>86</v>
      </c>
      <c r="AY1204" s="17" t="s">
        <v>132</v>
      </c>
      <c r="BE1204" s="149">
        <f>IF(N1204="základní",J1204,0)</f>
        <v>0</v>
      </c>
      <c r="BF1204" s="149">
        <f>IF(N1204="snížená",J1204,0)</f>
        <v>0</v>
      </c>
      <c r="BG1204" s="149">
        <f>IF(N1204="zákl. přenesená",J1204,0)</f>
        <v>0</v>
      </c>
      <c r="BH1204" s="149">
        <f>IF(N1204="sníž. přenesená",J1204,0)</f>
        <v>0</v>
      </c>
      <c r="BI1204" s="149">
        <f>IF(N1204="nulová",J1204,0)</f>
        <v>0</v>
      </c>
      <c r="BJ1204" s="17" t="s">
        <v>81</v>
      </c>
      <c r="BK1204" s="149">
        <f>ROUND(I1204*H1204,2)</f>
        <v>0</v>
      </c>
      <c r="BL1204" s="17" t="s">
        <v>405</v>
      </c>
      <c r="BM1204" s="148" t="s">
        <v>1771</v>
      </c>
    </row>
    <row r="1205" spans="2:65" s="1" customFormat="1" ht="28.8">
      <c r="B1205" s="32"/>
      <c r="D1205" s="150" t="s">
        <v>142</v>
      </c>
      <c r="F1205" s="151" t="s">
        <v>1772</v>
      </c>
      <c r="I1205" s="152"/>
      <c r="L1205" s="32"/>
      <c r="M1205" s="153"/>
      <c r="T1205" s="56"/>
      <c r="AT1205" s="17" t="s">
        <v>142</v>
      </c>
      <c r="AU1205" s="17" t="s">
        <v>86</v>
      </c>
    </row>
    <row r="1206" spans="2:65" s="14" customFormat="1">
      <c r="B1206" s="173"/>
      <c r="D1206" s="150" t="s">
        <v>144</v>
      </c>
      <c r="E1206" s="174" t="s">
        <v>1</v>
      </c>
      <c r="F1206" s="175" t="s">
        <v>573</v>
      </c>
      <c r="H1206" s="174" t="s">
        <v>1</v>
      </c>
      <c r="I1206" s="176"/>
      <c r="L1206" s="173"/>
      <c r="M1206" s="177"/>
      <c r="T1206" s="178"/>
      <c r="AT1206" s="174" t="s">
        <v>144</v>
      </c>
      <c r="AU1206" s="174" t="s">
        <v>86</v>
      </c>
      <c r="AV1206" s="14" t="s">
        <v>81</v>
      </c>
      <c r="AW1206" s="14" t="s">
        <v>30</v>
      </c>
      <c r="AX1206" s="14" t="s">
        <v>73</v>
      </c>
      <c r="AY1206" s="174" t="s">
        <v>132</v>
      </c>
    </row>
    <row r="1207" spans="2:65" s="12" customFormat="1">
      <c r="B1207" s="154"/>
      <c r="D1207" s="150" t="s">
        <v>144</v>
      </c>
      <c r="E1207" s="155" t="s">
        <v>1</v>
      </c>
      <c r="F1207" s="156" t="s">
        <v>756</v>
      </c>
      <c r="H1207" s="157">
        <v>27.55</v>
      </c>
      <c r="I1207" s="158"/>
      <c r="L1207" s="154"/>
      <c r="M1207" s="159"/>
      <c r="T1207" s="160"/>
      <c r="AT1207" s="155" t="s">
        <v>144</v>
      </c>
      <c r="AU1207" s="155" t="s">
        <v>86</v>
      </c>
      <c r="AV1207" s="12" t="s">
        <v>86</v>
      </c>
      <c r="AW1207" s="12" t="s">
        <v>30</v>
      </c>
      <c r="AX1207" s="12" t="s">
        <v>73</v>
      </c>
      <c r="AY1207" s="155" t="s">
        <v>132</v>
      </c>
    </row>
    <row r="1208" spans="2:65" s="12" customFormat="1">
      <c r="B1208" s="154"/>
      <c r="D1208" s="150" t="s">
        <v>144</v>
      </c>
      <c r="E1208" s="155" t="s">
        <v>1</v>
      </c>
      <c r="F1208" s="156" t="s">
        <v>757</v>
      </c>
      <c r="H1208" s="157">
        <v>13.83</v>
      </c>
      <c r="I1208" s="158"/>
      <c r="L1208" s="154"/>
      <c r="M1208" s="159"/>
      <c r="T1208" s="160"/>
      <c r="AT1208" s="155" t="s">
        <v>144</v>
      </c>
      <c r="AU1208" s="155" t="s">
        <v>86</v>
      </c>
      <c r="AV1208" s="12" t="s">
        <v>86</v>
      </c>
      <c r="AW1208" s="12" t="s">
        <v>30</v>
      </c>
      <c r="AX1208" s="12" t="s">
        <v>73</v>
      </c>
      <c r="AY1208" s="155" t="s">
        <v>132</v>
      </c>
    </row>
    <row r="1209" spans="2:65" s="12" customFormat="1">
      <c r="B1209" s="154"/>
      <c r="D1209" s="150" t="s">
        <v>144</v>
      </c>
      <c r="E1209" s="155" t="s">
        <v>1</v>
      </c>
      <c r="F1209" s="156" t="s">
        <v>758</v>
      </c>
      <c r="H1209" s="157">
        <v>20.440000000000001</v>
      </c>
      <c r="I1209" s="158"/>
      <c r="L1209" s="154"/>
      <c r="M1209" s="159"/>
      <c r="T1209" s="160"/>
      <c r="AT1209" s="155" t="s">
        <v>144</v>
      </c>
      <c r="AU1209" s="155" t="s">
        <v>86</v>
      </c>
      <c r="AV1209" s="12" t="s">
        <v>86</v>
      </c>
      <c r="AW1209" s="12" t="s">
        <v>30</v>
      </c>
      <c r="AX1209" s="12" t="s">
        <v>73</v>
      </c>
      <c r="AY1209" s="155" t="s">
        <v>132</v>
      </c>
    </row>
    <row r="1210" spans="2:65" s="12" customFormat="1">
      <c r="B1210" s="154"/>
      <c r="D1210" s="150" t="s">
        <v>144</v>
      </c>
      <c r="E1210" s="155" t="s">
        <v>1</v>
      </c>
      <c r="F1210" s="156" t="s">
        <v>1773</v>
      </c>
      <c r="H1210" s="157">
        <v>12.76</v>
      </c>
      <c r="I1210" s="158"/>
      <c r="L1210" s="154"/>
      <c r="M1210" s="159"/>
      <c r="T1210" s="160"/>
      <c r="AT1210" s="155" t="s">
        <v>144</v>
      </c>
      <c r="AU1210" s="155" t="s">
        <v>86</v>
      </c>
      <c r="AV1210" s="12" t="s">
        <v>86</v>
      </c>
      <c r="AW1210" s="12" t="s">
        <v>30</v>
      </c>
      <c r="AX1210" s="12" t="s">
        <v>73</v>
      </c>
      <c r="AY1210" s="155" t="s">
        <v>132</v>
      </c>
    </row>
    <row r="1211" spans="2:65" s="12" customFormat="1">
      <c r="B1211" s="154"/>
      <c r="D1211" s="150" t="s">
        <v>144</v>
      </c>
      <c r="E1211" s="155" t="s">
        <v>1</v>
      </c>
      <c r="F1211" s="156" t="s">
        <v>1774</v>
      </c>
      <c r="H1211" s="157">
        <v>38.1</v>
      </c>
      <c r="I1211" s="158"/>
      <c r="L1211" s="154"/>
      <c r="M1211" s="159"/>
      <c r="T1211" s="160"/>
      <c r="AT1211" s="155" t="s">
        <v>144</v>
      </c>
      <c r="AU1211" s="155" t="s">
        <v>86</v>
      </c>
      <c r="AV1211" s="12" t="s">
        <v>86</v>
      </c>
      <c r="AW1211" s="12" t="s">
        <v>30</v>
      </c>
      <c r="AX1211" s="12" t="s">
        <v>73</v>
      </c>
      <c r="AY1211" s="155" t="s">
        <v>132</v>
      </c>
    </row>
    <row r="1212" spans="2:65" s="12" customFormat="1">
      <c r="B1212" s="154"/>
      <c r="D1212" s="150" t="s">
        <v>144</v>
      </c>
      <c r="E1212" s="155" t="s">
        <v>1</v>
      </c>
      <c r="F1212" s="156" t="s">
        <v>761</v>
      </c>
      <c r="H1212" s="157">
        <v>10.64</v>
      </c>
      <c r="I1212" s="158"/>
      <c r="L1212" s="154"/>
      <c r="M1212" s="159"/>
      <c r="T1212" s="160"/>
      <c r="AT1212" s="155" t="s">
        <v>144</v>
      </c>
      <c r="AU1212" s="155" t="s">
        <v>86</v>
      </c>
      <c r="AV1212" s="12" t="s">
        <v>86</v>
      </c>
      <c r="AW1212" s="12" t="s">
        <v>30</v>
      </c>
      <c r="AX1212" s="12" t="s">
        <v>73</v>
      </c>
      <c r="AY1212" s="155" t="s">
        <v>132</v>
      </c>
    </row>
    <row r="1213" spans="2:65" s="12" customFormat="1">
      <c r="B1213" s="154"/>
      <c r="D1213" s="150" t="s">
        <v>144</v>
      </c>
      <c r="E1213" s="155" t="s">
        <v>1</v>
      </c>
      <c r="F1213" s="156" t="s">
        <v>762</v>
      </c>
      <c r="H1213" s="157">
        <v>7.69</v>
      </c>
      <c r="I1213" s="158"/>
      <c r="L1213" s="154"/>
      <c r="M1213" s="159"/>
      <c r="T1213" s="160"/>
      <c r="AT1213" s="155" t="s">
        <v>144</v>
      </c>
      <c r="AU1213" s="155" t="s">
        <v>86</v>
      </c>
      <c r="AV1213" s="12" t="s">
        <v>86</v>
      </c>
      <c r="AW1213" s="12" t="s">
        <v>30</v>
      </c>
      <c r="AX1213" s="12" t="s">
        <v>73</v>
      </c>
      <c r="AY1213" s="155" t="s">
        <v>132</v>
      </c>
    </row>
    <row r="1214" spans="2:65" s="12" customFormat="1">
      <c r="B1214" s="154"/>
      <c r="D1214" s="150" t="s">
        <v>144</v>
      </c>
      <c r="E1214" s="155" t="s">
        <v>1</v>
      </c>
      <c r="F1214" s="156" t="s">
        <v>763</v>
      </c>
      <c r="H1214" s="157">
        <v>26.27</v>
      </c>
      <c r="I1214" s="158"/>
      <c r="L1214" s="154"/>
      <c r="M1214" s="159"/>
      <c r="T1214" s="160"/>
      <c r="AT1214" s="155" t="s">
        <v>144</v>
      </c>
      <c r="AU1214" s="155" t="s">
        <v>86</v>
      </c>
      <c r="AV1214" s="12" t="s">
        <v>86</v>
      </c>
      <c r="AW1214" s="12" t="s">
        <v>30</v>
      </c>
      <c r="AX1214" s="12" t="s">
        <v>73</v>
      </c>
      <c r="AY1214" s="155" t="s">
        <v>132</v>
      </c>
    </row>
    <row r="1215" spans="2:65" s="12" customFormat="1">
      <c r="B1215" s="154"/>
      <c r="D1215" s="150" t="s">
        <v>144</v>
      </c>
      <c r="E1215" s="155" t="s">
        <v>1</v>
      </c>
      <c r="F1215" s="156" t="s">
        <v>1775</v>
      </c>
      <c r="H1215" s="157">
        <v>24.6</v>
      </c>
      <c r="I1215" s="158"/>
      <c r="L1215" s="154"/>
      <c r="M1215" s="159"/>
      <c r="T1215" s="160"/>
      <c r="AT1215" s="155" t="s">
        <v>144</v>
      </c>
      <c r="AU1215" s="155" t="s">
        <v>86</v>
      </c>
      <c r="AV1215" s="12" t="s">
        <v>86</v>
      </c>
      <c r="AW1215" s="12" t="s">
        <v>30</v>
      </c>
      <c r="AX1215" s="12" t="s">
        <v>73</v>
      </c>
      <c r="AY1215" s="155" t="s">
        <v>132</v>
      </c>
    </row>
    <row r="1216" spans="2:65" s="12" customFormat="1">
      <c r="B1216" s="154"/>
      <c r="D1216" s="150" t="s">
        <v>144</v>
      </c>
      <c r="E1216" s="155" t="s">
        <v>1</v>
      </c>
      <c r="F1216" s="156" t="s">
        <v>1776</v>
      </c>
      <c r="H1216" s="157">
        <v>12.18</v>
      </c>
      <c r="I1216" s="158"/>
      <c r="L1216" s="154"/>
      <c r="M1216" s="159"/>
      <c r="T1216" s="160"/>
      <c r="AT1216" s="155" t="s">
        <v>144</v>
      </c>
      <c r="AU1216" s="155" t="s">
        <v>86</v>
      </c>
      <c r="AV1216" s="12" t="s">
        <v>86</v>
      </c>
      <c r="AW1216" s="12" t="s">
        <v>30</v>
      </c>
      <c r="AX1216" s="12" t="s">
        <v>73</v>
      </c>
      <c r="AY1216" s="155" t="s">
        <v>132</v>
      </c>
    </row>
    <row r="1217" spans="2:65" s="12" customFormat="1">
      <c r="B1217" s="154"/>
      <c r="D1217" s="150" t="s">
        <v>144</v>
      </c>
      <c r="E1217" s="155" t="s">
        <v>1</v>
      </c>
      <c r="F1217" s="156" t="s">
        <v>1777</v>
      </c>
      <c r="H1217" s="157">
        <v>19.98</v>
      </c>
      <c r="I1217" s="158"/>
      <c r="L1217" s="154"/>
      <c r="M1217" s="159"/>
      <c r="T1217" s="160"/>
      <c r="AT1217" s="155" t="s">
        <v>144</v>
      </c>
      <c r="AU1217" s="155" t="s">
        <v>86</v>
      </c>
      <c r="AV1217" s="12" t="s">
        <v>86</v>
      </c>
      <c r="AW1217" s="12" t="s">
        <v>30</v>
      </c>
      <c r="AX1217" s="12" t="s">
        <v>73</v>
      </c>
      <c r="AY1217" s="155" t="s">
        <v>132</v>
      </c>
    </row>
    <row r="1218" spans="2:65" s="12" customFormat="1">
      <c r="B1218" s="154"/>
      <c r="D1218" s="150" t="s">
        <v>144</v>
      </c>
      <c r="E1218" s="155" t="s">
        <v>1</v>
      </c>
      <c r="F1218" s="156" t="s">
        <v>767</v>
      </c>
      <c r="H1218" s="157">
        <v>14.49</v>
      </c>
      <c r="I1218" s="158"/>
      <c r="L1218" s="154"/>
      <c r="M1218" s="159"/>
      <c r="T1218" s="160"/>
      <c r="AT1218" s="155" t="s">
        <v>144</v>
      </c>
      <c r="AU1218" s="155" t="s">
        <v>86</v>
      </c>
      <c r="AV1218" s="12" t="s">
        <v>86</v>
      </c>
      <c r="AW1218" s="12" t="s">
        <v>30</v>
      </c>
      <c r="AX1218" s="12" t="s">
        <v>73</v>
      </c>
      <c r="AY1218" s="155" t="s">
        <v>132</v>
      </c>
    </row>
    <row r="1219" spans="2:65" s="12" customFormat="1">
      <c r="B1219" s="154"/>
      <c r="D1219" s="150" t="s">
        <v>144</v>
      </c>
      <c r="E1219" s="155" t="s">
        <v>1</v>
      </c>
      <c r="F1219" s="156" t="s">
        <v>1778</v>
      </c>
      <c r="H1219" s="157">
        <v>2.33</v>
      </c>
      <c r="I1219" s="158"/>
      <c r="L1219" s="154"/>
      <c r="M1219" s="159"/>
      <c r="T1219" s="160"/>
      <c r="AT1219" s="155" t="s">
        <v>144</v>
      </c>
      <c r="AU1219" s="155" t="s">
        <v>86</v>
      </c>
      <c r="AV1219" s="12" t="s">
        <v>86</v>
      </c>
      <c r="AW1219" s="12" t="s">
        <v>30</v>
      </c>
      <c r="AX1219" s="12" t="s">
        <v>73</v>
      </c>
      <c r="AY1219" s="155" t="s">
        <v>132</v>
      </c>
    </row>
    <row r="1220" spans="2:65" s="13" customFormat="1">
      <c r="B1220" s="161"/>
      <c r="D1220" s="150" t="s">
        <v>144</v>
      </c>
      <c r="E1220" s="162" t="s">
        <v>242</v>
      </c>
      <c r="F1220" s="163" t="s">
        <v>151</v>
      </c>
      <c r="H1220" s="164">
        <v>230.86</v>
      </c>
      <c r="I1220" s="165"/>
      <c r="L1220" s="161"/>
      <c r="M1220" s="166"/>
      <c r="T1220" s="167"/>
      <c r="AT1220" s="162" t="s">
        <v>144</v>
      </c>
      <c r="AU1220" s="162" t="s">
        <v>86</v>
      </c>
      <c r="AV1220" s="13" t="s">
        <v>140</v>
      </c>
      <c r="AW1220" s="13" t="s">
        <v>30</v>
      </c>
      <c r="AX1220" s="13" t="s">
        <v>81</v>
      </c>
      <c r="AY1220" s="162" t="s">
        <v>132</v>
      </c>
    </row>
    <row r="1221" spans="2:65" s="1" customFormat="1" ht="37.950000000000003" customHeight="1">
      <c r="B1221" s="136"/>
      <c r="C1221" s="187" t="s">
        <v>1779</v>
      </c>
      <c r="D1221" s="187" t="s">
        <v>850</v>
      </c>
      <c r="E1221" s="188" t="s">
        <v>1780</v>
      </c>
      <c r="F1221" s="189" t="s">
        <v>1781</v>
      </c>
      <c r="G1221" s="190" t="s">
        <v>166</v>
      </c>
      <c r="H1221" s="191">
        <v>249.32900000000001</v>
      </c>
      <c r="I1221" s="192"/>
      <c r="J1221" s="193">
        <f>ROUND(I1221*H1221,2)</f>
        <v>0</v>
      </c>
      <c r="K1221" s="189" t="s">
        <v>139</v>
      </c>
      <c r="L1221" s="194"/>
      <c r="M1221" s="195" t="s">
        <v>1</v>
      </c>
      <c r="N1221" s="196" t="s">
        <v>38</v>
      </c>
      <c r="P1221" s="146">
        <f>O1221*H1221</f>
        <v>0</v>
      </c>
      <c r="Q1221" s="146">
        <v>4.2900000000000004E-3</v>
      </c>
      <c r="R1221" s="146">
        <f>Q1221*H1221</f>
        <v>1.0696214100000001</v>
      </c>
      <c r="S1221" s="146">
        <v>0</v>
      </c>
      <c r="T1221" s="147">
        <f>S1221*H1221</f>
        <v>0</v>
      </c>
      <c r="AR1221" s="148" t="s">
        <v>504</v>
      </c>
      <c r="AT1221" s="148" t="s">
        <v>850</v>
      </c>
      <c r="AU1221" s="148" t="s">
        <v>86</v>
      </c>
      <c r="AY1221" s="17" t="s">
        <v>132</v>
      </c>
      <c r="BE1221" s="149">
        <f>IF(N1221="základní",J1221,0)</f>
        <v>0</v>
      </c>
      <c r="BF1221" s="149">
        <f>IF(N1221="snížená",J1221,0)</f>
        <v>0</v>
      </c>
      <c r="BG1221" s="149">
        <f>IF(N1221="zákl. přenesená",J1221,0)</f>
        <v>0</v>
      </c>
      <c r="BH1221" s="149">
        <f>IF(N1221="sníž. přenesená",J1221,0)</f>
        <v>0</v>
      </c>
      <c r="BI1221" s="149">
        <f>IF(N1221="nulová",J1221,0)</f>
        <v>0</v>
      </c>
      <c r="BJ1221" s="17" t="s">
        <v>81</v>
      </c>
      <c r="BK1221" s="149">
        <f>ROUND(I1221*H1221,2)</f>
        <v>0</v>
      </c>
      <c r="BL1221" s="17" t="s">
        <v>405</v>
      </c>
      <c r="BM1221" s="148" t="s">
        <v>1782</v>
      </c>
    </row>
    <row r="1222" spans="2:65" s="1" customFormat="1" ht="19.2">
      <c r="B1222" s="32"/>
      <c r="D1222" s="150" t="s">
        <v>142</v>
      </c>
      <c r="F1222" s="151" t="s">
        <v>1781</v>
      </c>
      <c r="I1222" s="152"/>
      <c r="L1222" s="32"/>
      <c r="M1222" s="153"/>
      <c r="T1222" s="56"/>
      <c r="AT1222" s="17" t="s">
        <v>142</v>
      </c>
      <c r="AU1222" s="17" t="s">
        <v>86</v>
      </c>
    </row>
    <row r="1223" spans="2:65" s="12" customFormat="1">
      <c r="B1223" s="154"/>
      <c r="D1223" s="150" t="s">
        <v>144</v>
      </c>
      <c r="F1223" s="156" t="s">
        <v>1783</v>
      </c>
      <c r="H1223" s="157">
        <v>249.32900000000001</v>
      </c>
      <c r="I1223" s="158"/>
      <c r="L1223" s="154"/>
      <c r="M1223" s="159"/>
      <c r="T1223" s="160"/>
      <c r="AT1223" s="155" t="s">
        <v>144</v>
      </c>
      <c r="AU1223" s="155" t="s">
        <v>86</v>
      </c>
      <c r="AV1223" s="12" t="s">
        <v>86</v>
      </c>
      <c r="AW1223" s="12" t="s">
        <v>3</v>
      </c>
      <c r="AX1223" s="12" t="s">
        <v>81</v>
      </c>
      <c r="AY1223" s="155" t="s">
        <v>132</v>
      </c>
    </row>
    <row r="1224" spans="2:65" s="1" customFormat="1" ht="24.15" customHeight="1">
      <c r="B1224" s="136"/>
      <c r="C1224" s="137" t="s">
        <v>1784</v>
      </c>
      <c r="D1224" s="137" t="s">
        <v>135</v>
      </c>
      <c r="E1224" s="138" t="s">
        <v>1785</v>
      </c>
      <c r="F1224" s="139" t="s">
        <v>1786</v>
      </c>
      <c r="G1224" s="140" t="s">
        <v>1095</v>
      </c>
      <c r="H1224" s="197"/>
      <c r="I1224" s="142"/>
      <c r="J1224" s="143">
        <f>ROUND(I1224*H1224,2)</f>
        <v>0</v>
      </c>
      <c r="K1224" s="139" t="s">
        <v>139</v>
      </c>
      <c r="L1224" s="32"/>
      <c r="M1224" s="144" t="s">
        <v>1</v>
      </c>
      <c r="N1224" s="145" t="s">
        <v>38</v>
      </c>
      <c r="P1224" s="146">
        <f>O1224*H1224</f>
        <v>0</v>
      </c>
      <c r="Q1224" s="146">
        <v>0</v>
      </c>
      <c r="R1224" s="146">
        <f>Q1224*H1224</f>
        <v>0</v>
      </c>
      <c r="S1224" s="146">
        <v>0</v>
      </c>
      <c r="T1224" s="147">
        <f>S1224*H1224</f>
        <v>0</v>
      </c>
      <c r="AR1224" s="148" t="s">
        <v>405</v>
      </c>
      <c r="AT1224" s="148" t="s">
        <v>135</v>
      </c>
      <c r="AU1224" s="148" t="s">
        <v>86</v>
      </c>
      <c r="AY1224" s="17" t="s">
        <v>132</v>
      </c>
      <c r="BE1224" s="149">
        <f>IF(N1224="základní",J1224,0)</f>
        <v>0</v>
      </c>
      <c r="BF1224" s="149">
        <f>IF(N1224="snížená",J1224,0)</f>
        <v>0</v>
      </c>
      <c r="BG1224" s="149">
        <f>IF(N1224="zákl. přenesená",J1224,0)</f>
        <v>0</v>
      </c>
      <c r="BH1224" s="149">
        <f>IF(N1224="sníž. přenesená",J1224,0)</f>
        <v>0</v>
      </c>
      <c r="BI1224" s="149">
        <f>IF(N1224="nulová",J1224,0)</f>
        <v>0</v>
      </c>
      <c r="BJ1224" s="17" t="s">
        <v>81</v>
      </c>
      <c r="BK1224" s="149">
        <f>ROUND(I1224*H1224,2)</f>
        <v>0</v>
      </c>
      <c r="BL1224" s="17" t="s">
        <v>405</v>
      </c>
      <c r="BM1224" s="148" t="s">
        <v>1787</v>
      </c>
    </row>
    <row r="1225" spans="2:65" s="1" customFormat="1" ht="28.8">
      <c r="B1225" s="32"/>
      <c r="D1225" s="150" t="s">
        <v>142</v>
      </c>
      <c r="F1225" s="151" t="s">
        <v>1788</v>
      </c>
      <c r="I1225" s="152"/>
      <c r="L1225" s="32"/>
      <c r="M1225" s="153"/>
      <c r="T1225" s="56"/>
      <c r="AT1225" s="17" t="s">
        <v>142</v>
      </c>
      <c r="AU1225" s="17" t="s">
        <v>86</v>
      </c>
    </row>
    <row r="1226" spans="2:65" s="11" customFormat="1" ht="22.95" customHeight="1">
      <c r="B1226" s="124"/>
      <c r="D1226" s="125" t="s">
        <v>72</v>
      </c>
      <c r="E1226" s="134" t="s">
        <v>1789</v>
      </c>
      <c r="F1226" s="134" t="s">
        <v>1790</v>
      </c>
      <c r="I1226" s="127"/>
      <c r="J1226" s="135">
        <f>BK1226</f>
        <v>0</v>
      </c>
      <c r="L1226" s="124"/>
      <c r="M1226" s="129"/>
      <c r="P1226" s="130">
        <f>SUM(P1227:P1269)</f>
        <v>0</v>
      </c>
      <c r="R1226" s="130">
        <f>SUM(R1227:R1269)</f>
        <v>4.8818267799999999</v>
      </c>
      <c r="T1226" s="131">
        <f>SUM(T1227:T1269)</f>
        <v>0</v>
      </c>
      <c r="AR1226" s="125" t="s">
        <v>86</v>
      </c>
      <c r="AT1226" s="132" t="s">
        <v>72</v>
      </c>
      <c r="AU1226" s="132" t="s">
        <v>81</v>
      </c>
      <c r="AY1226" s="125" t="s">
        <v>132</v>
      </c>
      <c r="BK1226" s="133">
        <f>SUM(BK1227:BK1269)</f>
        <v>0</v>
      </c>
    </row>
    <row r="1227" spans="2:65" s="1" customFormat="1" ht="16.5" customHeight="1">
      <c r="B1227" s="136"/>
      <c r="C1227" s="137" t="s">
        <v>1791</v>
      </c>
      <c r="D1227" s="137" t="s">
        <v>135</v>
      </c>
      <c r="E1227" s="138" t="s">
        <v>1792</v>
      </c>
      <c r="F1227" s="139" t="s">
        <v>1793</v>
      </c>
      <c r="G1227" s="140" t="s">
        <v>166</v>
      </c>
      <c r="H1227" s="141">
        <v>154.81200000000001</v>
      </c>
      <c r="I1227" s="142"/>
      <c r="J1227" s="143">
        <f>ROUND(I1227*H1227,2)</f>
        <v>0</v>
      </c>
      <c r="K1227" s="139" t="s">
        <v>139</v>
      </c>
      <c r="L1227" s="32"/>
      <c r="M1227" s="144" t="s">
        <v>1</v>
      </c>
      <c r="N1227" s="145" t="s">
        <v>38</v>
      </c>
      <c r="P1227" s="146">
        <f>O1227*H1227</f>
        <v>0</v>
      </c>
      <c r="Q1227" s="146">
        <v>2.9999999999999997E-4</v>
      </c>
      <c r="R1227" s="146">
        <f>Q1227*H1227</f>
        <v>4.6443600000000002E-2</v>
      </c>
      <c r="S1227" s="146">
        <v>0</v>
      </c>
      <c r="T1227" s="147">
        <f>S1227*H1227</f>
        <v>0</v>
      </c>
      <c r="AR1227" s="148" t="s">
        <v>405</v>
      </c>
      <c r="AT1227" s="148" t="s">
        <v>135</v>
      </c>
      <c r="AU1227" s="148" t="s">
        <v>86</v>
      </c>
      <c r="AY1227" s="17" t="s">
        <v>132</v>
      </c>
      <c r="BE1227" s="149">
        <f>IF(N1227="základní",J1227,0)</f>
        <v>0</v>
      </c>
      <c r="BF1227" s="149">
        <f>IF(N1227="snížená",J1227,0)</f>
        <v>0</v>
      </c>
      <c r="BG1227" s="149">
        <f>IF(N1227="zákl. přenesená",J1227,0)</f>
        <v>0</v>
      </c>
      <c r="BH1227" s="149">
        <f>IF(N1227="sníž. přenesená",J1227,0)</f>
        <v>0</v>
      </c>
      <c r="BI1227" s="149">
        <f>IF(N1227="nulová",J1227,0)</f>
        <v>0</v>
      </c>
      <c r="BJ1227" s="17" t="s">
        <v>81</v>
      </c>
      <c r="BK1227" s="149">
        <f>ROUND(I1227*H1227,2)</f>
        <v>0</v>
      </c>
      <c r="BL1227" s="17" t="s">
        <v>405</v>
      </c>
      <c r="BM1227" s="148" t="s">
        <v>1794</v>
      </c>
    </row>
    <row r="1228" spans="2:65" s="1" customFormat="1" ht="19.2">
      <c r="B1228" s="32"/>
      <c r="D1228" s="150" t="s">
        <v>142</v>
      </c>
      <c r="F1228" s="151" t="s">
        <v>1795</v>
      </c>
      <c r="I1228" s="152"/>
      <c r="L1228" s="32"/>
      <c r="M1228" s="153"/>
      <c r="T1228" s="56"/>
      <c r="AT1228" s="17" t="s">
        <v>142</v>
      </c>
      <c r="AU1228" s="17" t="s">
        <v>86</v>
      </c>
    </row>
    <row r="1229" spans="2:65" s="12" customFormat="1">
      <c r="B1229" s="154"/>
      <c r="D1229" s="150" t="s">
        <v>144</v>
      </c>
      <c r="E1229" s="155" t="s">
        <v>1</v>
      </c>
      <c r="F1229" s="156" t="s">
        <v>228</v>
      </c>
      <c r="H1229" s="157">
        <v>154.81200000000001</v>
      </c>
      <c r="I1229" s="158"/>
      <c r="L1229" s="154"/>
      <c r="M1229" s="159"/>
      <c r="T1229" s="160"/>
      <c r="AT1229" s="155" t="s">
        <v>144</v>
      </c>
      <c r="AU1229" s="155" t="s">
        <v>86</v>
      </c>
      <c r="AV1229" s="12" t="s">
        <v>86</v>
      </c>
      <c r="AW1229" s="12" t="s">
        <v>30</v>
      </c>
      <c r="AX1229" s="12" t="s">
        <v>81</v>
      </c>
      <c r="AY1229" s="155" t="s">
        <v>132</v>
      </c>
    </row>
    <row r="1230" spans="2:65" s="1" customFormat="1" ht="24.15" customHeight="1">
      <c r="B1230" s="136"/>
      <c r="C1230" s="137" t="s">
        <v>1796</v>
      </c>
      <c r="D1230" s="137" t="s">
        <v>135</v>
      </c>
      <c r="E1230" s="138" t="s">
        <v>1797</v>
      </c>
      <c r="F1230" s="139" t="s">
        <v>1798</v>
      </c>
      <c r="G1230" s="140" t="s">
        <v>166</v>
      </c>
      <c r="H1230" s="141">
        <v>123.223</v>
      </c>
      <c r="I1230" s="142"/>
      <c r="J1230" s="143">
        <f>ROUND(I1230*H1230,2)</f>
        <v>0</v>
      </c>
      <c r="K1230" s="139" t="s">
        <v>139</v>
      </c>
      <c r="L1230" s="32"/>
      <c r="M1230" s="144" t="s">
        <v>1</v>
      </c>
      <c r="N1230" s="145" t="s">
        <v>38</v>
      </c>
      <c r="P1230" s="146">
        <f>O1230*H1230</f>
        <v>0</v>
      </c>
      <c r="Q1230" s="146">
        <v>1.5E-3</v>
      </c>
      <c r="R1230" s="146">
        <f>Q1230*H1230</f>
        <v>0.18483450000000001</v>
      </c>
      <c r="S1230" s="146">
        <v>0</v>
      </c>
      <c r="T1230" s="147">
        <f>S1230*H1230</f>
        <v>0</v>
      </c>
      <c r="AR1230" s="148" t="s">
        <v>405</v>
      </c>
      <c r="AT1230" s="148" t="s">
        <v>135</v>
      </c>
      <c r="AU1230" s="148" t="s">
        <v>86</v>
      </c>
      <c r="AY1230" s="17" t="s">
        <v>132</v>
      </c>
      <c r="BE1230" s="149">
        <f>IF(N1230="základní",J1230,0)</f>
        <v>0</v>
      </c>
      <c r="BF1230" s="149">
        <f>IF(N1230="snížená",J1230,0)</f>
        <v>0</v>
      </c>
      <c r="BG1230" s="149">
        <f>IF(N1230="zákl. přenesená",J1230,0)</f>
        <v>0</v>
      </c>
      <c r="BH1230" s="149">
        <f>IF(N1230="sníž. přenesená",J1230,0)</f>
        <v>0</v>
      </c>
      <c r="BI1230" s="149">
        <f>IF(N1230="nulová",J1230,0)</f>
        <v>0</v>
      </c>
      <c r="BJ1230" s="17" t="s">
        <v>81</v>
      </c>
      <c r="BK1230" s="149">
        <f>ROUND(I1230*H1230,2)</f>
        <v>0</v>
      </c>
      <c r="BL1230" s="17" t="s">
        <v>405</v>
      </c>
      <c r="BM1230" s="148" t="s">
        <v>1799</v>
      </c>
    </row>
    <row r="1231" spans="2:65" s="1" customFormat="1" ht="19.2">
      <c r="B1231" s="32"/>
      <c r="D1231" s="150" t="s">
        <v>142</v>
      </c>
      <c r="F1231" s="151" t="s">
        <v>1800</v>
      </c>
      <c r="I1231" s="152"/>
      <c r="L1231" s="32"/>
      <c r="M1231" s="153"/>
      <c r="T1231" s="56"/>
      <c r="AT1231" s="17" t="s">
        <v>142</v>
      </c>
      <c r="AU1231" s="17" t="s">
        <v>86</v>
      </c>
    </row>
    <row r="1232" spans="2:65" s="12" customFormat="1">
      <c r="B1232" s="154"/>
      <c r="D1232" s="150" t="s">
        <v>144</v>
      </c>
      <c r="E1232" s="155" t="s">
        <v>1</v>
      </c>
      <c r="F1232" s="156" t="s">
        <v>1801</v>
      </c>
      <c r="H1232" s="157">
        <v>23.584</v>
      </c>
      <c r="I1232" s="158"/>
      <c r="L1232" s="154"/>
      <c r="M1232" s="159"/>
      <c r="T1232" s="160"/>
      <c r="AT1232" s="155" t="s">
        <v>144</v>
      </c>
      <c r="AU1232" s="155" t="s">
        <v>86</v>
      </c>
      <c r="AV1232" s="12" t="s">
        <v>86</v>
      </c>
      <c r="AW1232" s="12" t="s">
        <v>30</v>
      </c>
      <c r="AX1232" s="12" t="s">
        <v>73</v>
      </c>
      <c r="AY1232" s="155" t="s">
        <v>132</v>
      </c>
    </row>
    <row r="1233" spans="2:65" s="12" customFormat="1">
      <c r="B1233" s="154"/>
      <c r="D1233" s="150" t="s">
        <v>144</v>
      </c>
      <c r="E1233" s="155" t="s">
        <v>1</v>
      </c>
      <c r="F1233" s="156" t="s">
        <v>1802</v>
      </c>
      <c r="H1233" s="157">
        <v>22.114000000000001</v>
      </c>
      <c r="I1233" s="158"/>
      <c r="L1233" s="154"/>
      <c r="M1233" s="159"/>
      <c r="T1233" s="160"/>
      <c r="AT1233" s="155" t="s">
        <v>144</v>
      </c>
      <c r="AU1233" s="155" t="s">
        <v>86</v>
      </c>
      <c r="AV1233" s="12" t="s">
        <v>86</v>
      </c>
      <c r="AW1233" s="12" t="s">
        <v>30</v>
      </c>
      <c r="AX1233" s="12" t="s">
        <v>73</v>
      </c>
      <c r="AY1233" s="155" t="s">
        <v>132</v>
      </c>
    </row>
    <row r="1234" spans="2:65" s="12" customFormat="1">
      <c r="B1234" s="154"/>
      <c r="D1234" s="150" t="s">
        <v>144</v>
      </c>
      <c r="E1234" s="155" t="s">
        <v>1</v>
      </c>
      <c r="F1234" s="156" t="s">
        <v>1803</v>
      </c>
      <c r="H1234" s="157">
        <v>19.562000000000001</v>
      </c>
      <c r="I1234" s="158"/>
      <c r="L1234" s="154"/>
      <c r="M1234" s="159"/>
      <c r="T1234" s="160"/>
      <c r="AT1234" s="155" t="s">
        <v>144</v>
      </c>
      <c r="AU1234" s="155" t="s">
        <v>86</v>
      </c>
      <c r="AV1234" s="12" t="s">
        <v>86</v>
      </c>
      <c r="AW1234" s="12" t="s">
        <v>30</v>
      </c>
      <c r="AX1234" s="12" t="s">
        <v>73</v>
      </c>
      <c r="AY1234" s="155" t="s">
        <v>132</v>
      </c>
    </row>
    <row r="1235" spans="2:65" s="12" customFormat="1">
      <c r="B1235" s="154"/>
      <c r="D1235" s="150" t="s">
        <v>144</v>
      </c>
      <c r="E1235" s="155" t="s">
        <v>1</v>
      </c>
      <c r="F1235" s="156" t="s">
        <v>1804</v>
      </c>
      <c r="H1235" s="157">
        <v>16.864000000000001</v>
      </c>
      <c r="I1235" s="158"/>
      <c r="L1235" s="154"/>
      <c r="M1235" s="159"/>
      <c r="T1235" s="160"/>
      <c r="AT1235" s="155" t="s">
        <v>144</v>
      </c>
      <c r="AU1235" s="155" t="s">
        <v>86</v>
      </c>
      <c r="AV1235" s="12" t="s">
        <v>86</v>
      </c>
      <c r="AW1235" s="12" t="s">
        <v>30</v>
      </c>
      <c r="AX1235" s="12" t="s">
        <v>73</v>
      </c>
      <c r="AY1235" s="155" t="s">
        <v>132</v>
      </c>
    </row>
    <row r="1236" spans="2:65" s="12" customFormat="1">
      <c r="B1236" s="154"/>
      <c r="D1236" s="150" t="s">
        <v>144</v>
      </c>
      <c r="E1236" s="155" t="s">
        <v>1</v>
      </c>
      <c r="F1236" s="156" t="s">
        <v>1805</v>
      </c>
      <c r="H1236" s="157">
        <v>20.664999999999999</v>
      </c>
      <c r="I1236" s="158"/>
      <c r="L1236" s="154"/>
      <c r="M1236" s="159"/>
      <c r="T1236" s="160"/>
      <c r="AT1236" s="155" t="s">
        <v>144</v>
      </c>
      <c r="AU1236" s="155" t="s">
        <v>86</v>
      </c>
      <c r="AV1236" s="12" t="s">
        <v>86</v>
      </c>
      <c r="AW1236" s="12" t="s">
        <v>30</v>
      </c>
      <c r="AX1236" s="12" t="s">
        <v>73</v>
      </c>
      <c r="AY1236" s="155" t="s">
        <v>132</v>
      </c>
    </row>
    <row r="1237" spans="2:65" s="12" customFormat="1">
      <c r="B1237" s="154"/>
      <c r="D1237" s="150" t="s">
        <v>144</v>
      </c>
      <c r="E1237" s="155" t="s">
        <v>1</v>
      </c>
      <c r="F1237" s="156" t="s">
        <v>1806</v>
      </c>
      <c r="H1237" s="157">
        <v>20.434000000000001</v>
      </c>
      <c r="I1237" s="158"/>
      <c r="L1237" s="154"/>
      <c r="M1237" s="159"/>
      <c r="T1237" s="160"/>
      <c r="AT1237" s="155" t="s">
        <v>144</v>
      </c>
      <c r="AU1237" s="155" t="s">
        <v>86</v>
      </c>
      <c r="AV1237" s="12" t="s">
        <v>86</v>
      </c>
      <c r="AW1237" s="12" t="s">
        <v>30</v>
      </c>
      <c r="AX1237" s="12" t="s">
        <v>73</v>
      </c>
      <c r="AY1237" s="155" t="s">
        <v>132</v>
      </c>
    </row>
    <row r="1238" spans="2:65" s="13" customFormat="1">
      <c r="B1238" s="161"/>
      <c r="D1238" s="150" t="s">
        <v>144</v>
      </c>
      <c r="E1238" s="162" t="s">
        <v>1</v>
      </c>
      <c r="F1238" s="163" t="s">
        <v>151</v>
      </c>
      <c r="H1238" s="164">
        <v>123.223</v>
      </c>
      <c r="I1238" s="165"/>
      <c r="L1238" s="161"/>
      <c r="M1238" s="166"/>
      <c r="T1238" s="167"/>
      <c r="AT1238" s="162" t="s">
        <v>144</v>
      </c>
      <c r="AU1238" s="162" t="s">
        <v>86</v>
      </c>
      <c r="AV1238" s="13" t="s">
        <v>140</v>
      </c>
      <c r="AW1238" s="13" t="s">
        <v>30</v>
      </c>
      <c r="AX1238" s="13" t="s">
        <v>81</v>
      </c>
      <c r="AY1238" s="162" t="s">
        <v>132</v>
      </c>
    </row>
    <row r="1239" spans="2:65" s="1" customFormat="1" ht="33" customHeight="1">
      <c r="B1239" s="136"/>
      <c r="C1239" s="137" t="s">
        <v>1807</v>
      </c>
      <c r="D1239" s="137" t="s">
        <v>135</v>
      </c>
      <c r="E1239" s="138" t="s">
        <v>1808</v>
      </c>
      <c r="F1239" s="139" t="s">
        <v>1809</v>
      </c>
      <c r="G1239" s="140" t="s">
        <v>166</v>
      </c>
      <c r="H1239" s="141">
        <v>154.81200000000001</v>
      </c>
      <c r="I1239" s="142"/>
      <c r="J1239" s="143">
        <f>ROUND(I1239*H1239,2)</f>
        <v>0</v>
      </c>
      <c r="K1239" s="139" t="s">
        <v>139</v>
      </c>
      <c r="L1239" s="32"/>
      <c r="M1239" s="144" t="s">
        <v>1</v>
      </c>
      <c r="N1239" s="145" t="s">
        <v>38</v>
      </c>
      <c r="P1239" s="146">
        <f>O1239*H1239</f>
        <v>0</v>
      </c>
      <c r="Q1239" s="146">
        <v>9.0900000000000009E-3</v>
      </c>
      <c r="R1239" s="146">
        <f>Q1239*H1239</f>
        <v>1.4072410800000001</v>
      </c>
      <c r="S1239" s="146">
        <v>0</v>
      </c>
      <c r="T1239" s="147">
        <f>S1239*H1239</f>
        <v>0</v>
      </c>
      <c r="AR1239" s="148" t="s">
        <v>405</v>
      </c>
      <c r="AT1239" s="148" t="s">
        <v>135</v>
      </c>
      <c r="AU1239" s="148" t="s">
        <v>86</v>
      </c>
      <c r="AY1239" s="17" t="s">
        <v>132</v>
      </c>
      <c r="BE1239" s="149">
        <f>IF(N1239="základní",J1239,0)</f>
        <v>0</v>
      </c>
      <c r="BF1239" s="149">
        <f>IF(N1239="snížená",J1239,0)</f>
        <v>0</v>
      </c>
      <c r="BG1239" s="149">
        <f>IF(N1239="zákl. přenesená",J1239,0)</f>
        <v>0</v>
      </c>
      <c r="BH1239" s="149">
        <f>IF(N1239="sníž. přenesená",J1239,0)</f>
        <v>0</v>
      </c>
      <c r="BI1239" s="149">
        <f>IF(N1239="nulová",J1239,0)</f>
        <v>0</v>
      </c>
      <c r="BJ1239" s="17" t="s">
        <v>81</v>
      </c>
      <c r="BK1239" s="149">
        <f>ROUND(I1239*H1239,2)</f>
        <v>0</v>
      </c>
      <c r="BL1239" s="17" t="s">
        <v>405</v>
      </c>
      <c r="BM1239" s="148" t="s">
        <v>1810</v>
      </c>
    </row>
    <row r="1240" spans="2:65" s="1" customFormat="1" ht="19.2">
      <c r="B1240" s="32"/>
      <c r="D1240" s="150" t="s">
        <v>142</v>
      </c>
      <c r="F1240" s="151" t="s">
        <v>1811</v>
      </c>
      <c r="I1240" s="152"/>
      <c r="L1240" s="32"/>
      <c r="M1240" s="153"/>
      <c r="T1240" s="56"/>
      <c r="AT1240" s="17" t="s">
        <v>142</v>
      </c>
      <c r="AU1240" s="17" t="s">
        <v>86</v>
      </c>
    </row>
    <row r="1241" spans="2:65" s="14" customFormat="1">
      <c r="B1241" s="173"/>
      <c r="D1241" s="150" t="s">
        <v>144</v>
      </c>
      <c r="E1241" s="174" t="s">
        <v>1</v>
      </c>
      <c r="F1241" s="175" t="s">
        <v>570</v>
      </c>
      <c r="H1241" s="174" t="s">
        <v>1</v>
      </c>
      <c r="I1241" s="176"/>
      <c r="L1241" s="173"/>
      <c r="M1241" s="177"/>
      <c r="T1241" s="178"/>
      <c r="AT1241" s="174" t="s">
        <v>144</v>
      </c>
      <c r="AU1241" s="174" t="s">
        <v>86</v>
      </c>
      <c r="AV1241" s="14" t="s">
        <v>81</v>
      </c>
      <c r="AW1241" s="14" t="s">
        <v>30</v>
      </c>
      <c r="AX1241" s="14" t="s">
        <v>73</v>
      </c>
      <c r="AY1241" s="174" t="s">
        <v>132</v>
      </c>
    </row>
    <row r="1242" spans="2:65" s="12" customFormat="1">
      <c r="B1242" s="154"/>
      <c r="D1242" s="150" t="s">
        <v>144</v>
      </c>
      <c r="E1242" s="155" t="s">
        <v>1</v>
      </c>
      <c r="F1242" s="156" t="s">
        <v>1812</v>
      </c>
      <c r="H1242" s="157">
        <v>15.766999999999999</v>
      </c>
      <c r="I1242" s="158"/>
      <c r="L1242" s="154"/>
      <c r="M1242" s="159"/>
      <c r="T1242" s="160"/>
      <c r="AT1242" s="155" t="s">
        <v>144</v>
      </c>
      <c r="AU1242" s="155" t="s">
        <v>86</v>
      </c>
      <c r="AV1242" s="12" t="s">
        <v>86</v>
      </c>
      <c r="AW1242" s="12" t="s">
        <v>30</v>
      </c>
      <c r="AX1242" s="12" t="s">
        <v>73</v>
      </c>
      <c r="AY1242" s="155" t="s">
        <v>132</v>
      </c>
    </row>
    <row r="1243" spans="2:65" s="14" customFormat="1">
      <c r="B1243" s="173"/>
      <c r="D1243" s="150" t="s">
        <v>144</v>
      </c>
      <c r="E1243" s="174" t="s">
        <v>1</v>
      </c>
      <c r="F1243" s="175" t="s">
        <v>573</v>
      </c>
      <c r="H1243" s="174" t="s">
        <v>1</v>
      </c>
      <c r="I1243" s="176"/>
      <c r="L1243" s="173"/>
      <c r="M1243" s="177"/>
      <c r="T1243" s="178"/>
      <c r="AT1243" s="174" t="s">
        <v>144</v>
      </c>
      <c r="AU1243" s="174" t="s">
        <v>86</v>
      </c>
      <c r="AV1243" s="14" t="s">
        <v>81</v>
      </c>
      <c r="AW1243" s="14" t="s">
        <v>30</v>
      </c>
      <c r="AX1243" s="14" t="s">
        <v>73</v>
      </c>
      <c r="AY1243" s="174" t="s">
        <v>132</v>
      </c>
    </row>
    <row r="1244" spans="2:65" s="12" customFormat="1">
      <c r="B1244" s="154"/>
      <c r="D1244" s="150" t="s">
        <v>144</v>
      </c>
      <c r="E1244" s="155" t="s">
        <v>1</v>
      </c>
      <c r="F1244" s="156" t="s">
        <v>1801</v>
      </c>
      <c r="H1244" s="157">
        <v>23.584</v>
      </c>
      <c r="I1244" s="158"/>
      <c r="L1244" s="154"/>
      <c r="M1244" s="159"/>
      <c r="T1244" s="160"/>
      <c r="AT1244" s="155" t="s">
        <v>144</v>
      </c>
      <c r="AU1244" s="155" t="s">
        <v>86</v>
      </c>
      <c r="AV1244" s="12" t="s">
        <v>86</v>
      </c>
      <c r="AW1244" s="12" t="s">
        <v>30</v>
      </c>
      <c r="AX1244" s="12" t="s">
        <v>73</v>
      </c>
      <c r="AY1244" s="155" t="s">
        <v>132</v>
      </c>
    </row>
    <row r="1245" spans="2:65" s="12" customFormat="1">
      <c r="B1245" s="154"/>
      <c r="D1245" s="150" t="s">
        <v>144</v>
      </c>
      <c r="E1245" s="155" t="s">
        <v>1</v>
      </c>
      <c r="F1245" s="156" t="s">
        <v>1802</v>
      </c>
      <c r="H1245" s="157">
        <v>22.114000000000001</v>
      </c>
      <c r="I1245" s="158"/>
      <c r="L1245" s="154"/>
      <c r="M1245" s="159"/>
      <c r="T1245" s="160"/>
      <c r="AT1245" s="155" t="s">
        <v>144</v>
      </c>
      <c r="AU1245" s="155" t="s">
        <v>86</v>
      </c>
      <c r="AV1245" s="12" t="s">
        <v>86</v>
      </c>
      <c r="AW1245" s="12" t="s">
        <v>30</v>
      </c>
      <c r="AX1245" s="12" t="s">
        <v>73</v>
      </c>
      <c r="AY1245" s="155" t="s">
        <v>132</v>
      </c>
    </row>
    <row r="1246" spans="2:65" s="12" customFormat="1">
      <c r="B1246" s="154"/>
      <c r="D1246" s="150" t="s">
        <v>144</v>
      </c>
      <c r="E1246" s="155" t="s">
        <v>1</v>
      </c>
      <c r="F1246" s="156" t="s">
        <v>1803</v>
      </c>
      <c r="H1246" s="157">
        <v>19.562000000000001</v>
      </c>
      <c r="I1246" s="158"/>
      <c r="L1246" s="154"/>
      <c r="M1246" s="159"/>
      <c r="T1246" s="160"/>
      <c r="AT1246" s="155" t="s">
        <v>144</v>
      </c>
      <c r="AU1246" s="155" t="s">
        <v>86</v>
      </c>
      <c r="AV1246" s="12" t="s">
        <v>86</v>
      </c>
      <c r="AW1246" s="12" t="s">
        <v>30</v>
      </c>
      <c r="AX1246" s="12" t="s">
        <v>73</v>
      </c>
      <c r="AY1246" s="155" t="s">
        <v>132</v>
      </c>
    </row>
    <row r="1247" spans="2:65" s="12" customFormat="1">
      <c r="B1247" s="154"/>
      <c r="D1247" s="150" t="s">
        <v>144</v>
      </c>
      <c r="E1247" s="155" t="s">
        <v>1</v>
      </c>
      <c r="F1247" s="156" t="s">
        <v>1813</v>
      </c>
      <c r="H1247" s="157">
        <v>15.821999999999999</v>
      </c>
      <c r="I1247" s="158"/>
      <c r="L1247" s="154"/>
      <c r="M1247" s="159"/>
      <c r="T1247" s="160"/>
      <c r="AT1247" s="155" t="s">
        <v>144</v>
      </c>
      <c r="AU1247" s="155" t="s">
        <v>86</v>
      </c>
      <c r="AV1247" s="12" t="s">
        <v>86</v>
      </c>
      <c r="AW1247" s="12" t="s">
        <v>30</v>
      </c>
      <c r="AX1247" s="12" t="s">
        <v>73</v>
      </c>
      <c r="AY1247" s="155" t="s">
        <v>132</v>
      </c>
    </row>
    <row r="1248" spans="2:65" s="12" customFormat="1">
      <c r="B1248" s="154"/>
      <c r="D1248" s="150" t="s">
        <v>144</v>
      </c>
      <c r="E1248" s="155" t="s">
        <v>1</v>
      </c>
      <c r="F1248" s="156" t="s">
        <v>1804</v>
      </c>
      <c r="H1248" s="157">
        <v>16.864000000000001</v>
      </c>
      <c r="I1248" s="158"/>
      <c r="L1248" s="154"/>
      <c r="M1248" s="159"/>
      <c r="T1248" s="160"/>
      <c r="AT1248" s="155" t="s">
        <v>144</v>
      </c>
      <c r="AU1248" s="155" t="s">
        <v>86</v>
      </c>
      <c r="AV1248" s="12" t="s">
        <v>86</v>
      </c>
      <c r="AW1248" s="12" t="s">
        <v>30</v>
      </c>
      <c r="AX1248" s="12" t="s">
        <v>73</v>
      </c>
      <c r="AY1248" s="155" t="s">
        <v>132</v>
      </c>
    </row>
    <row r="1249" spans="2:65" s="12" customFormat="1">
      <c r="B1249" s="154"/>
      <c r="D1249" s="150" t="s">
        <v>144</v>
      </c>
      <c r="E1249" s="155" t="s">
        <v>1</v>
      </c>
      <c r="F1249" s="156" t="s">
        <v>1805</v>
      </c>
      <c r="H1249" s="157">
        <v>20.664999999999999</v>
      </c>
      <c r="I1249" s="158"/>
      <c r="L1249" s="154"/>
      <c r="M1249" s="159"/>
      <c r="T1249" s="160"/>
      <c r="AT1249" s="155" t="s">
        <v>144</v>
      </c>
      <c r="AU1249" s="155" t="s">
        <v>86</v>
      </c>
      <c r="AV1249" s="12" t="s">
        <v>86</v>
      </c>
      <c r="AW1249" s="12" t="s">
        <v>30</v>
      </c>
      <c r="AX1249" s="12" t="s">
        <v>73</v>
      </c>
      <c r="AY1249" s="155" t="s">
        <v>132</v>
      </c>
    </row>
    <row r="1250" spans="2:65" s="12" customFormat="1">
      <c r="B1250" s="154"/>
      <c r="D1250" s="150" t="s">
        <v>144</v>
      </c>
      <c r="E1250" s="155" t="s">
        <v>1</v>
      </c>
      <c r="F1250" s="156" t="s">
        <v>1806</v>
      </c>
      <c r="H1250" s="157">
        <v>20.434000000000001</v>
      </c>
      <c r="I1250" s="158"/>
      <c r="L1250" s="154"/>
      <c r="M1250" s="159"/>
      <c r="T1250" s="160"/>
      <c r="AT1250" s="155" t="s">
        <v>144</v>
      </c>
      <c r="AU1250" s="155" t="s">
        <v>86</v>
      </c>
      <c r="AV1250" s="12" t="s">
        <v>86</v>
      </c>
      <c r="AW1250" s="12" t="s">
        <v>30</v>
      </c>
      <c r="AX1250" s="12" t="s">
        <v>73</v>
      </c>
      <c r="AY1250" s="155" t="s">
        <v>132</v>
      </c>
    </row>
    <row r="1251" spans="2:65" s="13" customFormat="1">
      <c r="B1251" s="161"/>
      <c r="D1251" s="150" t="s">
        <v>144</v>
      </c>
      <c r="E1251" s="162" t="s">
        <v>228</v>
      </c>
      <c r="F1251" s="163" t="s">
        <v>151</v>
      </c>
      <c r="H1251" s="164">
        <v>154.81200000000001</v>
      </c>
      <c r="I1251" s="165"/>
      <c r="L1251" s="161"/>
      <c r="M1251" s="166"/>
      <c r="T1251" s="167"/>
      <c r="AT1251" s="162" t="s">
        <v>144</v>
      </c>
      <c r="AU1251" s="162" t="s">
        <v>86</v>
      </c>
      <c r="AV1251" s="13" t="s">
        <v>140</v>
      </c>
      <c r="AW1251" s="13" t="s">
        <v>30</v>
      </c>
      <c r="AX1251" s="13" t="s">
        <v>81</v>
      </c>
      <c r="AY1251" s="162" t="s">
        <v>132</v>
      </c>
    </row>
    <row r="1252" spans="2:65" s="1" customFormat="1" ht="24.15" customHeight="1">
      <c r="B1252" s="136"/>
      <c r="C1252" s="187" t="s">
        <v>1814</v>
      </c>
      <c r="D1252" s="187" t="s">
        <v>850</v>
      </c>
      <c r="E1252" s="188" t="s">
        <v>1815</v>
      </c>
      <c r="F1252" s="189" t="s">
        <v>1816</v>
      </c>
      <c r="G1252" s="190" t="s">
        <v>166</v>
      </c>
      <c r="H1252" s="191">
        <v>170.29300000000001</v>
      </c>
      <c r="I1252" s="192"/>
      <c r="J1252" s="193">
        <f>ROUND(I1252*H1252,2)</f>
        <v>0</v>
      </c>
      <c r="K1252" s="189" t="s">
        <v>139</v>
      </c>
      <c r="L1252" s="194"/>
      <c r="M1252" s="195" t="s">
        <v>1</v>
      </c>
      <c r="N1252" s="196" t="s">
        <v>38</v>
      </c>
      <c r="P1252" s="146">
        <f>O1252*H1252</f>
        <v>0</v>
      </c>
      <c r="Q1252" s="146">
        <v>1.9E-2</v>
      </c>
      <c r="R1252" s="146">
        <f>Q1252*H1252</f>
        <v>3.2355670000000001</v>
      </c>
      <c r="S1252" s="146">
        <v>0</v>
      </c>
      <c r="T1252" s="147">
        <f>S1252*H1252</f>
        <v>0</v>
      </c>
      <c r="AR1252" s="148" t="s">
        <v>504</v>
      </c>
      <c r="AT1252" s="148" t="s">
        <v>850</v>
      </c>
      <c r="AU1252" s="148" t="s">
        <v>86</v>
      </c>
      <c r="AY1252" s="17" t="s">
        <v>132</v>
      </c>
      <c r="BE1252" s="149">
        <f>IF(N1252="základní",J1252,0)</f>
        <v>0</v>
      </c>
      <c r="BF1252" s="149">
        <f>IF(N1252="snížená",J1252,0)</f>
        <v>0</v>
      </c>
      <c r="BG1252" s="149">
        <f>IF(N1252="zákl. přenesená",J1252,0)</f>
        <v>0</v>
      </c>
      <c r="BH1252" s="149">
        <f>IF(N1252="sníž. přenesená",J1252,0)</f>
        <v>0</v>
      </c>
      <c r="BI1252" s="149">
        <f>IF(N1252="nulová",J1252,0)</f>
        <v>0</v>
      </c>
      <c r="BJ1252" s="17" t="s">
        <v>81</v>
      </c>
      <c r="BK1252" s="149">
        <f>ROUND(I1252*H1252,2)</f>
        <v>0</v>
      </c>
      <c r="BL1252" s="17" t="s">
        <v>405</v>
      </c>
      <c r="BM1252" s="148" t="s">
        <v>1817</v>
      </c>
    </row>
    <row r="1253" spans="2:65" s="1" customFormat="1" ht="19.2">
      <c r="B1253" s="32"/>
      <c r="D1253" s="150" t="s">
        <v>142</v>
      </c>
      <c r="F1253" s="151" t="s">
        <v>1816</v>
      </c>
      <c r="I1253" s="152"/>
      <c r="L1253" s="32"/>
      <c r="M1253" s="153"/>
      <c r="T1253" s="56"/>
      <c r="AT1253" s="17" t="s">
        <v>142</v>
      </c>
      <c r="AU1253" s="17" t="s">
        <v>86</v>
      </c>
    </row>
    <row r="1254" spans="2:65" s="12" customFormat="1">
      <c r="B1254" s="154"/>
      <c r="D1254" s="150" t="s">
        <v>144</v>
      </c>
      <c r="F1254" s="156" t="s">
        <v>1818</v>
      </c>
      <c r="H1254" s="157">
        <v>170.29300000000001</v>
      </c>
      <c r="I1254" s="158"/>
      <c r="L1254" s="154"/>
      <c r="M1254" s="159"/>
      <c r="T1254" s="160"/>
      <c r="AT1254" s="155" t="s">
        <v>144</v>
      </c>
      <c r="AU1254" s="155" t="s">
        <v>86</v>
      </c>
      <c r="AV1254" s="12" t="s">
        <v>86</v>
      </c>
      <c r="AW1254" s="12" t="s">
        <v>3</v>
      </c>
      <c r="AX1254" s="12" t="s">
        <v>81</v>
      </c>
      <c r="AY1254" s="155" t="s">
        <v>132</v>
      </c>
    </row>
    <row r="1255" spans="2:65" s="1" customFormat="1" ht="24.15" customHeight="1">
      <c r="B1255" s="136"/>
      <c r="C1255" s="137" t="s">
        <v>1819</v>
      </c>
      <c r="D1255" s="137" t="s">
        <v>135</v>
      </c>
      <c r="E1255" s="138" t="s">
        <v>1820</v>
      </c>
      <c r="F1255" s="139" t="s">
        <v>1703</v>
      </c>
      <c r="G1255" s="140" t="s">
        <v>166</v>
      </c>
      <c r="H1255" s="141">
        <v>154.81200000000001</v>
      </c>
      <c r="I1255" s="142"/>
      <c r="J1255" s="143">
        <f>ROUND(I1255*H1255,2)</f>
        <v>0</v>
      </c>
      <c r="K1255" s="139" t="s">
        <v>1</v>
      </c>
      <c r="L1255" s="32"/>
      <c r="M1255" s="144" t="s">
        <v>1</v>
      </c>
      <c r="N1255" s="145" t="s">
        <v>38</v>
      </c>
      <c r="P1255" s="146">
        <f>O1255*H1255</f>
        <v>0</v>
      </c>
      <c r="Q1255" s="146">
        <v>0</v>
      </c>
      <c r="R1255" s="146">
        <f>Q1255*H1255</f>
        <v>0</v>
      </c>
      <c r="S1255" s="146">
        <v>0</v>
      </c>
      <c r="T1255" s="147">
        <f>S1255*H1255</f>
        <v>0</v>
      </c>
      <c r="AR1255" s="148" t="s">
        <v>405</v>
      </c>
      <c r="AT1255" s="148" t="s">
        <v>135</v>
      </c>
      <c r="AU1255" s="148" t="s">
        <v>86</v>
      </c>
      <c r="AY1255" s="17" t="s">
        <v>132</v>
      </c>
      <c r="BE1255" s="149">
        <f>IF(N1255="základní",J1255,0)</f>
        <v>0</v>
      </c>
      <c r="BF1255" s="149">
        <f>IF(N1255="snížená",J1255,0)</f>
        <v>0</v>
      </c>
      <c r="BG1255" s="149">
        <f>IF(N1255="zákl. přenesená",J1255,0)</f>
        <v>0</v>
      </c>
      <c r="BH1255" s="149">
        <f>IF(N1255="sníž. přenesená",J1255,0)</f>
        <v>0</v>
      </c>
      <c r="BI1255" s="149">
        <f>IF(N1255="nulová",J1255,0)</f>
        <v>0</v>
      </c>
      <c r="BJ1255" s="17" t="s">
        <v>81</v>
      </c>
      <c r="BK1255" s="149">
        <f>ROUND(I1255*H1255,2)</f>
        <v>0</v>
      </c>
      <c r="BL1255" s="17" t="s">
        <v>405</v>
      </c>
      <c r="BM1255" s="148" t="s">
        <v>1821</v>
      </c>
    </row>
    <row r="1256" spans="2:65" s="1" customFormat="1">
      <c r="B1256" s="32"/>
      <c r="D1256" s="150" t="s">
        <v>142</v>
      </c>
      <c r="F1256" s="151" t="s">
        <v>1703</v>
      </c>
      <c r="I1256" s="152"/>
      <c r="L1256" s="32"/>
      <c r="M1256" s="153"/>
      <c r="T1256" s="56"/>
      <c r="AT1256" s="17" t="s">
        <v>142</v>
      </c>
      <c r="AU1256" s="17" t="s">
        <v>86</v>
      </c>
    </row>
    <row r="1257" spans="2:65" s="12" customFormat="1">
      <c r="B1257" s="154"/>
      <c r="D1257" s="150" t="s">
        <v>144</v>
      </c>
      <c r="E1257" s="155" t="s">
        <v>1</v>
      </c>
      <c r="F1257" s="156" t="s">
        <v>228</v>
      </c>
      <c r="H1257" s="157">
        <v>154.81200000000001</v>
      </c>
      <c r="I1257" s="158"/>
      <c r="L1257" s="154"/>
      <c r="M1257" s="159"/>
      <c r="T1257" s="160"/>
      <c r="AT1257" s="155" t="s">
        <v>144</v>
      </c>
      <c r="AU1257" s="155" t="s">
        <v>86</v>
      </c>
      <c r="AV1257" s="12" t="s">
        <v>86</v>
      </c>
      <c r="AW1257" s="12" t="s">
        <v>30</v>
      </c>
      <c r="AX1257" s="12" t="s">
        <v>81</v>
      </c>
      <c r="AY1257" s="155" t="s">
        <v>132</v>
      </c>
    </row>
    <row r="1258" spans="2:65" s="1" customFormat="1" ht="24.15" customHeight="1">
      <c r="B1258" s="136"/>
      <c r="C1258" s="137" t="s">
        <v>1822</v>
      </c>
      <c r="D1258" s="137" t="s">
        <v>135</v>
      </c>
      <c r="E1258" s="138" t="s">
        <v>1823</v>
      </c>
      <c r="F1258" s="139" t="s">
        <v>1824</v>
      </c>
      <c r="G1258" s="140" t="s">
        <v>166</v>
      </c>
      <c r="H1258" s="141">
        <v>154.81200000000001</v>
      </c>
      <c r="I1258" s="142"/>
      <c r="J1258" s="143">
        <f>ROUND(I1258*H1258,2)</f>
        <v>0</v>
      </c>
      <c r="K1258" s="139" t="s">
        <v>139</v>
      </c>
      <c r="L1258" s="32"/>
      <c r="M1258" s="144" t="s">
        <v>1</v>
      </c>
      <c r="N1258" s="145" t="s">
        <v>38</v>
      </c>
      <c r="P1258" s="146">
        <f>O1258*H1258</f>
        <v>0</v>
      </c>
      <c r="Q1258" s="146">
        <v>5.0000000000000002E-5</v>
      </c>
      <c r="R1258" s="146">
        <f>Q1258*H1258</f>
        <v>7.7406000000000011E-3</v>
      </c>
      <c r="S1258" s="146">
        <v>0</v>
      </c>
      <c r="T1258" s="147">
        <f>S1258*H1258</f>
        <v>0</v>
      </c>
      <c r="AR1258" s="148" t="s">
        <v>405</v>
      </c>
      <c r="AT1258" s="148" t="s">
        <v>135</v>
      </c>
      <c r="AU1258" s="148" t="s">
        <v>86</v>
      </c>
      <c r="AY1258" s="17" t="s">
        <v>132</v>
      </c>
      <c r="BE1258" s="149">
        <f>IF(N1258="základní",J1258,0)</f>
        <v>0</v>
      </c>
      <c r="BF1258" s="149">
        <f>IF(N1258="snížená",J1258,0)</f>
        <v>0</v>
      </c>
      <c r="BG1258" s="149">
        <f>IF(N1258="zákl. přenesená",J1258,0)</f>
        <v>0</v>
      </c>
      <c r="BH1258" s="149">
        <f>IF(N1258="sníž. přenesená",J1258,0)</f>
        <v>0</v>
      </c>
      <c r="BI1258" s="149">
        <f>IF(N1258="nulová",J1258,0)</f>
        <v>0</v>
      </c>
      <c r="BJ1258" s="17" t="s">
        <v>81</v>
      </c>
      <c r="BK1258" s="149">
        <f>ROUND(I1258*H1258,2)</f>
        <v>0</v>
      </c>
      <c r="BL1258" s="17" t="s">
        <v>405</v>
      </c>
      <c r="BM1258" s="148" t="s">
        <v>1825</v>
      </c>
    </row>
    <row r="1259" spans="2:65" s="1" customFormat="1" ht="19.2">
      <c r="B1259" s="32"/>
      <c r="D1259" s="150" t="s">
        <v>142</v>
      </c>
      <c r="F1259" s="151" t="s">
        <v>1826</v>
      </c>
      <c r="I1259" s="152"/>
      <c r="L1259" s="32"/>
      <c r="M1259" s="153"/>
      <c r="T1259" s="56"/>
      <c r="AT1259" s="17" t="s">
        <v>142</v>
      </c>
      <c r="AU1259" s="17" t="s">
        <v>86</v>
      </c>
    </row>
    <row r="1260" spans="2:65" s="12" customFormat="1">
      <c r="B1260" s="154"/>
      <c r="D1260" s="150" t="s">
        <v>144</v>
      </c>
      <c r="E1260" s="155" t="s">
        <v>1</v>
      </c>
      <c r="F1260" s="156" t="s">
        <v>228</v>
      </c>
      <c r="H1260" s="157">
        <v>154.81200000000001</v>
      </c>
      <c r="I1260" s="158"/>
      <c r="L1260" s="154"/>
      <c r="M1260" s="159"/>
      <c r="T1260" s="160"/>
      <c r="AT1260" s="155" t="s">
        <v>144</v>
      </c>
      <c r="AU1260" s="155" t="s">
        <v>86</v>
      </c>
      <c r="AV1260" s="12" t="s">
        <v>86</v>
      </c>
      <c r="AW1260" s="12" t="s">
        <v>30</v>
      </c>
      <c r="AX1260" s="12" t="s">
        <v>81</v>
      </c>
      <c r="AY1260" s="155" t="s">
        <v>132</v>
      </c>
    </row>
    <row r="1261" spans="2:65" s="1" customFormat="1" ht="16.5" customHeight="1">
      <c r="B1261" s="136"/>
      <c r="C1261" s="137" t="s">
        <v>1827</v>
      </c>
      <c r="D1261" s="137" t="s">
        <v>135</v>
      </c>
      <c r="E1261" s="138" t="s">
        <v>1828</v>
      </c>
      <c r="F1261" s="139" t="s">
        <v>1829</v>
      </c>
      <c r="G1261" s="140" t="s">
        <v>172</v>
      </c>
      <c r="H1261" s="141">
        <v>1</v>
      </c>
      <c r="I1261" s="142"/>
      <c r="J1261" s="143">
        <f>ROUND(I1261*H1261,2)</f>
        <v>0</v>
      </c>
      <c r="K1261" s="139" t="s">
        <v>1</v>
      </c>
      <c r="L1261" s="32"/>
      <c r="M1261" s="144" t="s">
        <v>1</v>
      </c>
      <c r="N1261" s="145" t="s">
        <v>38</v>
      </c>
      <c r="P1261" s="146">
        <f>O1261*H1261</f>
        <v>0</v>
      </c>
      <c r="Q1261" s="146">
        <v>0</v>
      </c>
      <c r="R1261" s="146">
        <f>Q1261*H1261</f>
        <v>0</v>
      </c>
      <c r="S1261" s="146">
        <v>0</v>
      </c>
      <c r="T1261" s="147">
        <f>S1261*H1261</f>
        <v>0</v>
      </c>
      <c r="AR1261" s="148" t="s">
        <v>405</v>
      </c>
      <c r="AT1261" s="148" t="s">
        <v>135</v>
      </c>
      <c r="AU1261" s="148" t="s">
        <v>86</v>
      </c>
      <c r="AY1261" s="17" t="s">
        <v>132</v>
      </c>
      <c r="BE1261" s="149">
        <f>IF(N1261="základní",J1261,0)</f>
        <v>0</v>
      </c>
      <c r="BF1261" s="149">
        <f>IF(N1261="snížená",J1261,0)</f>
        <v>0</v>
      </c>
      <c r="BG1261" s="149">
        <f>IF(N1261="zákl. přenesená",J1261,0)</f>
        <v>0</v>
      </c>
      <c r="BH1261" s="149">
        <f>IF(N1261="sníž. přenesená",J1261,0)</f>
        <v>0</v>
      </c>
      <c r="BI1261" s="149">
        <f>IF(N1261="nulová",J1261,0)</f>
        <v>0</v>
      </c>
      <c r="BJ1261" s="17" t="s">
        <v>81</v>
      </c>
      <c r="BK1261" s="149">
        <f>ROUND(I1261*H1261,2)</f>
        <v>0</v>
      </c>
      <c r="BL1261" s="17" t="s">
        <v>405</v>
      </c>
      <c r="BM1261" s="148" t="s">
        <v>1830</v>
      </c>
    </row>
    <row r="1262" spans="2:65" s="1" customFormat="1">
      <c r="B1262" s="32"/>
      <c r="D1262" s="150" t="s">
        <v>142</v>
      </c>
      <c r="F1262" s="151" t="s">
        <v>1829</v>
      </c>
      <c r="I1262" s="152"/>
      <c r="L1262" s="32"/>
      <c r="M1262" s="153"/>
      <c r="T1262" s="56"/>
      <c r="AT1262" s="17" t="s">
        <v>142</v>
      </c>
      <c r="AU1262" s="17" t="s">
        <v>86</v>
      </c>
    </row>
    <row r="1263" spans="2:65" s="1" customFormat="1" ht="24.15" customHeight="1">
      <c r="B1263" s="136"/>
      <c r="C1263" s="137" t="s">
        <v>1831</v>
      </c>
      <c r="D1263" s="137" t="s">
        <v>135</v>
      </c>
      <c r="E1263" s="138" t="s">
        <v>1832</v>
      </c>
      <c r="F1263" s="139" t="s">
        <v>1833</v>
      </c>
      <c r="G1263" s="140" t="s">
        <v>166</v>
      </c>
      <c r="H1263" s="141">
        <v>71.866</v>
      </c>
      <c r="I1263" s="142"/>
      <c r="J1263" s="143">
        <f>ROUND(I1263*H1263,2)</f>
        <v>0</v>
      </c>
      <c r="K1263" s="139" t="s">
        <v>1</v>
      </c>
      <c r="L1263" s="32"/>
      <c r="M1263" s="144" t="s">
        <v>1</v>
      </c>
      <c r="N1263" s="145" t="s">
        <v>38</v>
      </c>
      <c r="P1263" s="146">
        <f>O1263*H1263</f>
        <v>0</v>
      </c>
      <c r="Q1263" s="146">
        <v>0</v>
      </c>
      <c r="R1263" s="146">
        <f>Q1263*H1263</f>
        <v>0</v>
      </c>
      <c r="S1263" s="146">
        <v>0</v>
      </c>
      <c r="T1263" s="147">
        <f>S1263*H1263</f>
        <v>0</v>
      </c>
      <c r="AR1263" s="148" t="s">
        <v>405</v>
      </c>
      <c r="AT1263" s="148" t="s">
        <v>135</v>
      </c>
      <c r="AU1263" s="148" t="s">
        <v>86</v>
      </c>
      <c r="AY1263" s="17" t="s">
        <v>132</v>
      </c>
      <c r="BE1263" s="149">
        <f>IF(N1263="základní",J1263,0)</f>
        <v>0</v>
      </c>
      <c r="BF1263" s="149">
        <f>IF(N1263="snížená",J1263,0)</f>
        <v>0</v>
      </c>
      <c r="BG1263" s="149">
        <f>IF(N1263="zákl. přenesená",J1263,0)</f>
        <v>0</v>
      </c>
      <c r="BH1263" s="149">
        <f>IF(N1263="sníž. přenesená",J1263,0)</f>
        <v>0</v>
      </c>
      <c r="BI1263" s="149">
        <f>IF(N1263="nulová",J1263,0)</f>
        <v>0</v>
      </c>
      <c r="BJ1263" s="17" t="s">
        <v>81</v>
      </c>
      <c r="BK1263" s="149">
        <f>ROUND(I1263*H1263,2)</f>
        <v>0</v>
      </c>
      <c r="BL1263" s="17" t="s">
        <v>405</v>
      </c>
      <c r="BM1263" s="148" t="s">
        <v>1834</v>
      </c>
    </row>
    <row r="1264" spans="2:65" s="1" customFormat="1" ht="19.2">
      <c r="B1264" s="32"/>
      <c r="D1264" s="150" t="s">
        <v>142</v>
      </c>
      <c r="F1264" s="151" t="s">
        <v>1833</v>
      </c>
      <c r="I1264" s="152"/>
      <c r="L1264" s="32"/>
      <c r="M1264" s="153"/>
      <c r="T1264" s="56"/>
      <c r="AT1264" s="17" t="s">
        <v>142</v>
      </c>
      <c r="AU1264" s="17" t="s">
        <v>86</v>
      </c>
    </row>
    <row r="1265" spans="2:65" s="12" customFormat="1">
      <c r="B1265" s="154"/>
      <c r="D1265" s="150" t="s">
        <v>144</v>
      </c>
      <c r="E1265" s="155" t="s">
        <v>1</v>
      </c>
      <c r="F1265" s="156" t="s">
        <v>1835</v>
      </c>
      <c r="H1265" s="157">
        <v>31.5</v>
      </c>
      <c r="I1265" s="158"/>
      <c r="L1265" s="154"/>
      <c r="M1265" s="159"/>
      <c r="T1265" s="160"/>
      <c r="AT1265" s="155" t="s">
        <v>144</v>
      </c>
      <c r="AU1265" s="155" t="s">
        <v>86</v>
      </c>
      <c r="AV1265" s="12" t="s">
        <v>86</v>
      </c>
      <c r="AW1265" s="12" t="s">
        <v>30</v>
      </c>
      <c r="AX1265" s="12" t="s">
        <v>73</v>
      </c>
      <c r="AY1265" s="155" t="s">
        <v>132</v>
      </c>
    </row>
    <row r="1266" spans="2:65" s="12" customFormat="1" ht="20.399999999999999">
      <c r="B1266" s="154"/>
      <c r="D1266" s="150" t="s">
        <v>144</v>
      </c>
      <c r="E1266" s="155" t="s">
        <v>1</v>
      </c>
      <c r="F1266" s="156" t="s">
        <v>1836</v>
      </c>
      <c r="H1266" s="157">
        <v>40.366</v>
      </c>
      <c r="I1266" s="158"/>
      <c r="L1266" s="154"/>
      <c r="M1266" s="159"/>
      <c r="T1266" s="160"/>
      <c r="AT1266" s="155" t="s">
        <v>144</v>
      </c>
      <c r="AU1266" s="155" t="s">
        <v>86</v>
      </c>
      <c r="AV1266" s="12" t="s">
        <v>86</v>
      </c>
      <c r="AW1266" s="12" t="s">
        <v>30</v>
      </c>
      <c r="AX1266" s="12" t="s">
        <v>73</v>
      </c>
      <c r="AY1266" s="155" t="s">
        <v>132</v>
      </c>
    </row>
    <row r="1267" spans="2:65" s="13" customFormat="1">
      <c r="B1267" s="161"/>
      <c r="D1267" s="150" t="s">
        <v>144</v>
      </c>
      <c r="E1267" s="162" t="s">
        <v>1</v>
      </c>
      <c r="F1267" s="163" t="s">
        <v>151</v>
      </c>
      <c r="H1267" s="164">
        <v>71.866</v>
      </c>
      <c r="I1267" s="165"/>
      <c r="L1267" s="161"/>
      <c r="M1267" s="166"/>
      <c r="T1267" s="167"/>
      <c r="AT1267" s="162" t="s">
        <v>144</v>
      </c>
      <c r="AU1267" s="162" t="s">
        <v>86</v>
      </c>
      <c r="AV1267" s="13" t="s">
        <v>140</v>
      </c>
      <c r="AW1267" s="13" t="s">
        <v>30</v>
      </c>
      <c r="AX1267" s="13" t="s">
        <v>81</v>
      </c>
      <c r="AY1267" s="162" t="s">
        <v>132</v>
      </c>
    </row>
    <row r="1268" spans="2:65" s="1" customFormat="1" ht="24.15" customHeight="1">
      <c r="B1268" s="136"/>
      <c r="C1268" s="137" t="s">
        <v>1837</v>
      </c>
      <c r="D1268" s="137" t="s">
        <v>135</v>
      </c>
      <c r="E1268" s="138" t="s">
        <v>1838</v>
      </c>
      <c r="F1268" s="139" t="s">
        <v>1839</v>
      </c>
      <c r="G1268" s="140" t="s">
        <v>1095</v>
      </c>
      <c r="H1268" s="197"/>
      <c r="I1268" s="142"/>
      <c r="J1268" s="143">
        <f>ROUND(I1268*H1268,2)</f>
        <v>0</v>
      </c>
      <c r="K1268" s="139" t="s">
        <v>139</v>
      </c>
      <c r="L1268" s="32"/>
      <c r="M1268" s="144" t="s">
        <v>1</v>
      </c>
      <c r="N1268" s="145" t="s">
        <v>38</v>
      </c>
      <c r="P1268" s="146">
        <f>O1268*H1268</f>
        <v>0</v>
      </c>
      <c r="Q1268" s="146">
        <v>0</v>
      </c>
      <c r="R1268" s="146">
        <f>Q1268*H1268</f>
        <v>0</v>
      </c>
      <c r="S1268" s="146">
        <v>0</v>
      </c>
      <c r="T1268" s="147">
        <f>S1268*H1268</f>
        <v>0</v>
      </c>
      <c r="AR1268" s="148" t="s">
        <v>405</v>
      </c>
      <c r="AT1268" s="148" t="s">
        <v>135</v>
      </c>
      <c r="AU1268" s="148" t="s">
        <v>86</v>
      </c>
      <c r="AY1268" s="17" t="s">
        <v>132</v>
      </c>
      <c r="BE1268" s="149">
        <f>IF(N1268="základní",J1268,0)</f>
        <v>0</v>
      </c>
      <c r="BF1268" s="149">
        <f>IF(N1268="snížená",J1268,0)</f>
        <v>0</v>
      </c>
      <c r="BG1268" s="149">
        <f>IF(N1268="zákl. přenesená",J1268,0)</f>
        <v>0</v>
      </c>
      <c r="BH1268" s="149">
        <f>IF(N1268="sníž. přenesená",J1268,0)</f>
        <v>0</v>
      </c>
      <c r="BI1268" s="149">
        <f>IF(N1268="nulová",J1268,0)</f>
        <v>0</v>
      </c>
      <c r="BJ1268" s="17" t="s">
        <v>81</v>
      </c>
      <c r="BK1268" s="149">
        <f>ROUND(I1268*H1268,2)</f>
        <v>0</v>
      </c>
      <c r="BL1268" s="17" t="s">
        <v>405</v>
      </c>
      <c r="BM1268" s="148" t="s">
        <v>1840</v>
      </c>
    </row>
    <row r="1269" spans="2:65" s="1" customFormat="1" ht="28.8">
      <c r="B1269" s="32"/>
      <c r="D1269" s="150" t="s">
        <v>142</v>
      </c>
      <c r="F1269" s="151" t="s">
        <v>1841</v>
      </c>
      <c r="I1269" s="152"/>
      <c r="L1269" s="32"/>
      <c r="M1269" s="153"/>
      <c r="T1269" s="56"/>
      <c r="AT1269" s="17" t="s">
        <v>142</v>
      </c>
      <c r="AU1269" s="17" t="s">
        <v>86</v>
      </c>
    </row>
    <row r="1270" spans="2:65" s="11" customFormat="1" ht="22.95" customHeight="1">
      <c r="B1270" s="124"/>
      <c r="D1270" s="125" t="s">
        <v>72</v>
      </c>
      <c r="E1270" s="134" t="s">
        <v>1842</v>
      </c>
      <c r="F1270" s="134" t="s">
        <v>1843</v>
      </c>
      <c r="I1270" s="127"/>
      <c r="J1270" s="135">
        <f>BK1270</f>
        <v>0</v>
      </c>
      <c r="L1270" s="124"/>
      <c r="M1270" s="129"/>
      <c r="P1270" s="130">
        <f>SUM(P1271:P1301)</f>
        <v>0</v>
      </c>
      <c r="R1270" s="130">
        <f>SUM(R1271:R1301)</f>
        <v>0.96753838000000003</v>
      </c>
      <c r="T1270" s="131">
        <f>SUM(T1271:T1301)</f>
        <v>2.1283200000000002E-2</v>
      </c>
      <c r="AR1270" s="125" t="s">
        <v>86</v>
      </c>
      <c r="AT1270" s="132" t="s">
        <v>72</v>
      </c>
      <c r="AU1270" s="132" t="s">
        <v>81</v>
      </c>
      <c r="AY1270" s="125" t="s">
        <v>132</v>
      </c>
      <c r="BK1270" s="133">
        <f>SUM(BK1271:BK1301)</f>
        <v>0</v>
      </c>
    </row>
    <row r="1271" spans="2:65" s="1" customFormat="1" ht="24.15" customHeight="1">
      <c r="B1271" s="136"/>
      <c r="C1271" s="137" t="s">
        <v>1844</v>
      </c>
      <c r="D1271" s="137" t="s">
        <v>135</v>
      </c>
      <c r="E1271" s="138" t="s">
        <v>1845</v>
      </c>
      <c r="F1271" s="139" t="s">
        <v>1846</v>
      </c>
      <c r="G1271" s="140" t="s">
        <v>166</v>
      </c>
      <c r="H1271" s="141">
        <v>1855.9349999999999</v>
      </c>
      <c r="I1271" s="142"/>
      <c r="J1271" s="143">
        <f>ROUND(I1271*H1271,2)</f>
        <v>0</v>
      </c>
      <c r="K1271" s="139" t="s">
        <v>139</v>
      </c>
      <c r="L1271" s="32"/>
      <c r="M1271" s="144" t="s">
        <v>1</v>
      </c>
      <c r="N1271" s="145" t="s">
        <v>38</v>
      </c>
      <c r="P1271" s="146">
        <f>O1271*H1271</f>
        <v>0</v>
      </c>
      <c r="Q1271" s="146">
        <v>0</v>
      </c>
      <c r="R1271" s="146">
        <f>Q1271*H1271</f>
        <v>0</v>
      </c>
      <c r="S1271" s="146">
        <v>0</v>
      </c>
      <c r="T1271" s="147">
        <f>S1271*H1271</f>
        <v>0</v>
      </c>
      <c r="AR1271" s="148" t="s">
        <v>405</v>
      </c>
      <c r="AT1271" s="148" t="s">
        <v>135</v>
      </c>
      <c r="AU1271" s="148" t="s">
        <v>86</v>
      </c>
      <c r="AY1271" s="17" t="s">
        <v>132</v>
      </c>
      <c r="BE1271" s="149">
        <f>IF(N1271="základní",J1271,0)</f>
        <v>0</v>
      </c>
      <c r="BF1271" s="149">
        <f>IF(N1271="snížená",J1271,0)</f>
        <v>0</v>
      </c>
      <c r="BG1271" s="149">
        <f>IF(N1271="zákl. přenesená",J1271,0)</f>
        <v>0</v>
      </c>
      <c r="BH1271" s="149">
        <f>IF(N1271="sníž. přenesená",J1271,0)</f>
        <v>0</v>
      </c>
      <c r="BI1271" s="149">
        <f>IF(N1271="nulová",J1271,0)</f>
        <v>0</v>
      </c>
      <c r="BJ1271" s="17" t="s">
        <v>81</v>
      </c>
      <c r="BK1271" s="149">
        <f>ROUND(I1271*H1271,2)</f>
        <v>0</v>
      </c>
      <c r="BL1271" s="17" t="s">
        <v>405</v>
      </c>
      <c r="BM1271" s="148" t="s">
        <v>1847</v>
      </c>
    </row>
    <row r="1272" spans="2:65" s="1" customFormat="1">
      <c r="B1272" s="32"/>
      <c r="D1272" s="150" t="s">
        <v>142</v>
      </c>
      <c r="F1272" s="151" t="s">
        <v>1848</v>
      </c>
      <c r="I1272" s="152"/>
      <c r="L1272" s="32"/>
      <c r="M1272" s="153"/>
      <c r="T1272" s="56"/>
      <c r="AT1272" s="17" t="s">
        <v>142</v>
      </c>
      <c r="AU1272" s="17" t="s">
        <v>86</v>
      </c>
    </row>
    <row r="1273" spans="2:65" s="12" customFormat="1">
      <c r="B1273" s="154"/>
      <c r="D1273" s="150" t="s">
        <v>144</v>
      </c>
      <c r="E1273" s="155" t="s">
        <v>1</v>
      </c>
      <c r="F1273" s="156" t="s">
        <v>236</v>
      </c>
      <c r="H1273" s="157">
        <v>1855.9349999999999</v>
      </c>
      <c r="I1273" s="158"/>
      <c r="L1273" s="154"/>
      <c r="M1273" s="159"/>
      <c r="T1273" s="160"/>
      <c r="AT1273" s="155" t="s">
        <v>144</v>
      </c>
      <c r="AU1273" s="155" t="s">
        <v>86</v>
      </c>
      <c r="AV1273" s="12" t="s">
        <v>86</v>
      </c>
      <c r="AW1273" s="12" t="s">
        <v>30</v>
      </c>
      <c r="AX1273" s="12" t="s">
        <v>81</v>
      </c>
      <c r="AY1273" s="155" t="s">
        <v>132</v>
      </c>
    </row>
    <row r="1274" spans="2:65" s="1" customFormat="1" ht="24.15" customHeight="1">
      <c r="B1274" s="136"/>
      <c r="C1274" s="137" t="s">
        <v>1849</v>
      </c>
      <c r="D1274" s="137" t="s">
        <v>135</v>
      </c>
      <c r="E1274" s="138" t="s">
        <v>1850</v>
      </c>
      <c r="F1274" s="139" t="s">
        <v>1851</v>
      </c>
      <c r="G1274" s="140" t="s">
        <v>166</v>
      </c>
      <c r="H1274" s="141">
        <v>101.983</v>
      </c>
      <c r="I1274" s="142"/>
      <c r="J1274" s="143">
        <f>ROUND(I1274*H1274,2)</f>
        <v>0</v>
      </c>
      <c r="K1274" s="139" t="s">
        <v>139</v>
      </c>
      <c r="L1274" s="32"/>
      <c r="M1274" s="144" t="s">
        <v>1</v>
      </c>
      <c r="N1274" s="145" t="s">
        <v>38</v>
      </c>
      <c r="P1274" s="146">
        <f>O1274*H1274</f>
        <v>0</v>
      </c>
      <c r="Q1274" s="146">
        <v>0</v>
      </c>
      <c r="R1274" s="146">
        <f>Q1274*H1274</f>
        <v>0</v>
      </c>
      <c r="S1274" s="146">
        <v>0</v>
      </c>
      <c r="T1274" s="147">
        <f>S1274*H1274</f>
        <v>0</v>
      </c>
      <c r="AR1274" s="148" t="s">
        <v>405</v>
      </c>
      <c r="AT1274" s="148" t="s">
        <v>135</v>
      </c>
      <c r="AU1274" s="148" t="s">
        <v>86</v>
      </c>
      <c r="AY1274" s="17" t="s">
        <v>132</v>
      </c>
      <c r="BE1274" s="149">
        <f>IF(N1274="základní",J1274,0)</f>
        <v>0</v>
      </c>
      <c r="BF1274" s="149">
        <f>IF(N1274="snížená",J1274,0)</f>
        <v>0</v>
      </c>
      <c r="BG1274" s="149">
        <f>IF(N1274="zákl. přenesená",J1274,0)</f>
        <v>0</v>
      </c>
      <c r="BH1274" s="149">
        <f>IF(N1274="sníž. přenesená",J1274,0)</f>
        <v>0</v>
      </c>
      <c r="BI1274" s="149">
        <f>IF(N1274="nulová",J1274,0)</f>
        <v>0</v>
      </c>
      <c r="BJ1274" s="17" t="s">
        <v>81</v>
      </c>
      <c r="BK1274" s="149">
        <f>ROUND(I1274*H1274,2)</f>
        <v>0</v>
      </c>
      <c r="BL1274" s="17" t="s">
        <v>405</v>
      </c>
      <c r="BM1274" s="148" t="s">
        <v>1852</v>
      </c>
    </row>
    <row r="1275" spans="2:65" s="1" customFormat="1" ht="19.2">
      <c r="B1275" s="32"/>
      <c r="D1275" s="150" t="s">
        <v>142</v>
      </c>
      <c r="F1275" s="151" t="s">
        <v>1853</v>
      </c>
      <c r="I1275" s="152"/>
      <c r="L1275" s="32"/>
      <c r="M1275" s="153"/>
      <c r="T1275" s="56"/>
      <c r="AT1275" s="17" t="s">
        <v>142</v>
      </c>
      <c r="AU1275" s="17" t="s">
        <v>86</v>
      </c>
    </row>
    <row r="1276" spans="2:65" s="12" customFormat="1">
      <c r="B1276" s="154"/>
      <c r="D1276" s="150" t="s">
        <v>144</v>
      </c>
      <c r="E1276" s="155" t="s">
        <v>1</v>
      </c>
      <c r="F1276" s="156" t="s">
        <v>289</v>
      </c>
      <c r="H1276" s="157">
        <v>101.983</v>
      </c>
      <c r="I1276" s="158"/>
      <c r="L1276" s="154"/>
      <c r="M1276" s="159"/>
      <c r="T1276" s="160"/>
      <c r="AT1276" s="155" t="s">
        <v>144</v>
      </c>
      <c r="AU1276" s="155" t="s">
        <v>86</v>
      </c>
      <c r="AV1276" s="12" t="s">
        <v>86</v>
      </c>
      <c r="AW1276" s="12" t="s">
        <v>30</v>
      </c>
      <c r="AX1276" s="12" t="s">
        <v>81</v>
      </c>
      <c r="AY1276" s="155" t="s">
        <v>132</v>
      </c>
    </row>
    <row r="1277" spans="2:65" s="1" customFormat="1" ht="16.5" customHeight="1">
      <c r="B1277" s="136"/>
      <c r="C1277" s="137" t="s">
        <v>1854</v>
      </c>
      <c r="D1277" s="137" t="s">
        <v>135</v>
      </c>
      <c r="E1277" s="138" t="s">
        <v>1855</v>
      </c>
      <c r="F1277" s="139" t="s">
        <v>1856</v>
      </c>
      <c r="G1277" s="140" t="s">
        <v>166</v>
      </c>
      <c r="H1277" s="141">
        <v>709.44</v>
      </c>
      <c r="I1277" s="142"/>
      <c r="J1277" s="143">
        <f>ROUND(I1277*H1277,2)</f>
        <v>0</v>
      </c>
      <c r="K1277" s="139" t="s">
        <v>139</v>
      </c>
      <c r="L1277" s="32"/>
      <c r="M1277" s="144" t="s">
        <v>1</v>
      </c>
      <c r="N1277" s="145" t="s">
        <v>38</v>
      </c>
      <c r="P1277" s="146">
        <f>O1277*H1277</f>
        <v>0</v>
      </c>
      <c r="Q1277" s="146">
        <v>0</v>
      </c>
      <c r="R1277" s="146">
        <f>Q1277*H1277</f>
        <v>0</v>
      </c>
      <c r="S1277" s="146">
        <v>3.0000000000000001E-5</v>
      </c>
      <c r="T1277" s="147">
        <f>S1277*H1277</f>
        <v>2.1283200000000002E-2</v>
      </c>
      <c r="AR1277" s="148" t="s">
        <v>405</v>
      </c>
      <c r="AT1277" s="148" t="s">
        <v>135</v>
      </c>
      <c r="AU1277" s="148" t="s">
        <v>86</v>
      </c>
      <c r="AY1277" s="17" t="s">
        <v>132</v>
      </c>
      <c r="BE1277" s="149">
        <f>IF(N1277="základní",J1277,0)</f>
        <v>0</v>
      </c>
      <c r="BF1277" s="149">
        <f>IF(N1277="snížená",J1277,0)</f>
        <v>0</v>
      </c>
      <c r="BG1277" s="149">
        <f>IF(N1277="zákl. přenesená",J1277,0)</f>
        <v>0</v>
      </c>
      <c r="BH1277" s="149">
        <f>IF(N1277="sníž. přenesená",J1277,0)</f>
        <v>0</v>
      </c>
      <c r="BI1277" s="149">
        <f>IF(N1277="nulová",J1277,0)</f>
        <v>0</v>
      </c>
      <c r="BJ1277" s="17" t="s">
        <v>81</v>
      </c>
      <c r="BK1277" s="149">
        <f>ROUND(I1277*H1277,2)</f>
        <v>0</v>
      </c>
      <c r="BL1277" s="17" t="s">
        <v>405</v>
      </c>
      <c r="BM1277" s="148" t="s">
        <v>1857</v>
      </c>
    </row>
    <row r="1278" spans="2:65" s="1" customFormat="1" ht="19.2">
      <c r="B1278" s="32"/>
      <c r="D1278" s="150" t="s">
        <v>142</v>
      </c>
      <c r="F1278" s="151" t="s">
        <v>1858</v>
      </c>
      <c r="I1278" s="152"/>
      <c r="L1278" s="32"/>
      <c r="M1278" s="153"/>
      <c r="T1278" s="56"/>
      <c r="AT1278" s="17" t="s">
        <v>142</v>
      </c>
      <c r="AU1278" s="17" t="s">
        <v>86</v>
      </c>
    </row>
    <row r="1279" spans="2:65" s="12" customFormat="1">
      <c r="B1279" s="154"/>
      <c r="D1279" s="150" t="s">
        <v>144</v>
      </c>
      <c r="E1279" s="155" t="s">
        <v>1</v>
      </c>
      <c r="F1279" s="156" t="s">
        <v>830</v>
      </c>
      <c r="H1279" s="157">
        <v>367.44</v>
      </c>
      <c r="I1279" s="158"/>
      <c r="L1279" s="154"/>
      <c r="M1279" s="159"/>
      <c r="T1279" s="160"/>
      <c r="AT1279" s="155" t="s">
        <v>144</v>
      </c>
      <c r="AU1279" s="155" t="s">
        <v>86</v>
      </c>
      <c r="AV1279" s="12" t="s">
        <v>86</v>
      </c>
      <c r="AW1279" s="12" t="s">
        <v>30</v>
      </c>
      <c r="AX1279" s="12" t="s">
        <v>73</v>
      </c>
      <c r="AY1279" s="155" t="s">
        <v>132</v>
      </c>
    </row>
    <row r="1280" spans="2:65" s="12" customFormat="1">
      <c r="B1280" s="154"/>
      <c r="D1280" s="150" t="s">
        <v>144</v>
      </c>
      <c r="E1280" s="155" t="s">
        <v>1</v>
      </c>
      <c r="F1280" s="156" t="s">
        <v>831</v>
      </c>
      <c r="H1280" s="157">
        <v>342</v>
      </c>
      <c r="I1280" s="158"/>
      <c r="L1280" s="154"/>
      <c r="M1280" s="159"/>
      <c r="T1280" s="160"/>
      <c r="AT1280" s="155" t="s">
        <v>144</v>
      </c>
      <c r="AU1280" s="155" t="s">
        <v>86</v>
      </c>
      <c r="AV1280" s="12" t="s">
        <v>86</v>
      </c>
      <c r="AW1280" s="12" t="s">
        <v>30</v>
      </c>
      <c r="AX1280" s="12" t="s">
        <v>73</v>
      </c>
      <c r="AY1280" s="155" t="s">
        <v>132</v>
      </c>
    </row>
    <row r="1281" spans="2:65" s="13" customFormat="1">
      <c r="B1281" s="161"/>
      <c r="D1281" s="150" t="s">
        <v>144</v>
      </c>
      <c r="E1281" s="162" t="s">
        <v>1</v>
      </c>
      <c r="F1281" s="163" t="s">
        <v>151</v>
      </c>
      <c r="H1281" s="164">
        <v>709.44</v>
      </c>
      <c r="I1281" s="165"/>
      <c r="L1281" s="161"/>
      <c r="M1281" s="166"/>
      <c r="T1281" s="167"/>
      <c r="AT1281" s="162" t="s">
        <v>144</v>
      </c>
      <c r="AU1281" s="162" t="s">
        <v>86</v>
      </c>
      <c r="AV1281" s="13" t="s">
        <v>140</v>
      </c>
      <c r="AW1281" s="13" t="s">
        <v>30</v>
      </c>
      <c r="AX1281" s="13" t="s">
        <v>81</v>
      </c>
      <c r="AY1281" s="162" t="s">
        <v>132</v>
      </c>
    </row>
    <row r="1282" spans="2:65" s="1" customFormat="1" ht="16.5" customHeight="1">
      <c r="B1282" s="136"/>
      <c r="C1282" s="187" t="s">
        <v>1859</v>
      </c>
      <c r="D1282" s="187" t="s">
        <v>850</v>
      </c>
      <c r="E1282" s="188" t="s">
        <v>1860</v>
      </c>
      <c r="F1282" s="189" t="s">
        <v>1861</v>
      </c>
      <c r="G1282" s="190" t="s">
        <v>166</v>
      </c>
      <c r="H1282" s="191">
        <v>815.85599999999999</v>
      </c>
      <c r="I1282" s="192"/>
      <c r="J1282" s="193">
        <f>ROUND(I1282*H1282,2)</f>
        <v>0</v>
      </c>
      <c r="K1282" s="189" t="s">
        <v>139</v>
      </c>
      <c r="L1282" s="194"/>
      <c r="M1282" s="195" t="s">
        <v>1</v>
      </c>
      <c r="N1282" s="196" t="s">
        <v>38</v>
      </c>
      <c r="P1282" s="146">
        <f>O1282*H1282</f>
        <v>0</v>
      </c>
      <c r="Q1282" s="146">
        <v>1.0000000000000001E-5</v>
      </c>
      <c r="R1282" s="146">
        <f>Q1282*H1282</f>
        <v>8.1585600000000005E-3</v>
      </c>
      <c r="S1282" s="146">
        <v>0</v>
      </c>
      <c r="T1282" s="147">
        <f>S1282*H1282</f>
        <v>0</v>
      </c>
      <c r="AR1282" s="148" t="s">
        <v>504</v>
      </c>
      <c r="AT1282" s="148" t="s">
        <v>850</v>
      </c>
      <c r="AU1282" s="148" t="s">
        <v>86</v>
      </c>
      <c r="AY1282" s="17" t="s">
        <v>132</v>
      </c>
      <c r="BE1282" s="149">
        <f>IF(N1282="základní",J1282,0)</f>
        <v>0</v>
      </c>
      <c r="BF1282" s="149">
        <f>IF(N1282="snížená",J1282,0)</f>
        <v>0</v>
      </c>
      <c r="BG1282" s="149">
        <f>IF(N1282="zákl. přenesená",J1282,0)</f>
        <v>0</v>
      </c>
      <c r="BH1282" s="149">
        <f>IF(N1282="sníž. přenesená",J1282,0)</f>
        <v>0</v>
      </c>
      <c r="BI1282" s="149">
        <f>IF(N1282="nulová",J1282,0)</f>
        <v>0</v>
      </c>
      <c r="BJ1282" s="17" t="s">
        <v>81</v>
      </c>
      <c r="BK1282" s="149">
        <f>ROUND(I1282*H1282,2)</f>
        <v>0</v>
      </c>
      <c r="BL1282" s="17" t="s">
        <v>405</v>
      </c>
      <c r="BM1282" s="148" t="s">
        <v>1862</v>
      </c>
    </row>
    <row r="1283" spans="2:65" s="1" customFormat="1">
      <c r="B1283" s="32"/>
      <c r="D1283" s="150" t="s">
        <v>142</v>
      </c>
      <c r="F1283" s="151" t="s">
        <v>1861</v>
      </c>
      <c r="I1283" s="152"/>
      <c r="L1283" s="32"/>
      <c r="M1283" s="153"/>
      <c r="T1283" s="56"/>
      <c r="AT1283" s="17" t="s">
        <v>142</v>
      </c>
      <c r="AU1283" s="17" t="s">
        <v>86</v>
      </c>
    </row>
    <row r="1284" spans="2:65" s="12" customFormat="1">
      <c r="B1284" s="154"/>
      <c r="D1284" s="150" t="s">
        <v>144</v>
      </c>
      <c r="F1284" s="156" t="s">
        <v>1863</v>
      </c>
      <c r="H1284" s="157">
        <v>815.85599999999999</v>
      </c>
      <c r="I1284" s="158"/>
      <c r="L1284" s="154"/>
      <c r="M1284" s="159"/>
      <c r="T1284" s="160"/>
      <c r="AT1284" s="155" t="s">
        <v>144</v>
      </c>
      <c r="AU1284" s="155" t="s">
        <v>86</v>
      </c>
      <c r="AV1284" s="12" t="s">
        <v>86</v>
      </c>
      <c r="AW1284" s="12" t="s">
        <v>3</v>
      </c>
      <c r="AX1284" s="12" t="s">
        <v>81</v>
      </c>
      <c r="AY1284" s="155" t="s">
        <v>132</v>
      </c>
    </row>
    <row r="1285" spans="2:65" s="1" customFormat="1" ht="24.15" customHeight="1">
      <c r="B1285" s="136"/>
      <c r="C1285" s="137" t="s">
        <v>1864</v>
      </c>
      <c r="D1285" s="137" t="s">
        <v>135</v>
      </c>
      <c r="E1285" s="138" t="s">
        <v>1865</v>
      </c>
      <c r="F1285" s="139" t="s">
        <v>1866</v>
      </c>
      <c r="G1285" s="140" t="s">
        <v>166</v>
      </c>
      <c r="H1285" s="141">
        <v>1855.9349999999999</v>
      </c>
      <c r="I1285" s="142"/>
      <c r="J1285" s="143">
        <f>ROUND(I1285*H1285,2)</f>
        <v>0</v>
      </c>
      <c r="K1285" s="139" t="s">
        <v>139</v>
      </c>
      <c r="L1285" s="32"/>
      <c r="M1285" s="144" t="s">
        <v>1</v>
      </c>
      <c r="N1285" s="145" t="s">
        <v>38</v>
      </c>
      <c r="P1285" s="146">
        <f>O1285*H1285</f>
        <v>0</v>
      </c>
      <c r="Q1285" s="146">
        <v>2.0000000000000001E-4</v>
      </c>
      <c r="R1285" s="146">
        <f>Q1285*H1285</f>
        <v>0.37118699999999999</v>
      </c>
      <c r="S1285" s="146">
        <v>0</v>
      </c>
      <c r="T1285" s="147">
        <f>S1285*H1285</f>
        <v>0</v>
      </c>
      <c r="AR1285" s="148" t="s">
        <v>405</v>
      </c>
      <c r="AT1285" s="148" t="s">
        <v>135</v>
      </c>
      <c r="AU1285" s="148" t="s">
        <v>86</v>
      </c>
      <c r="AY1285" s="17" t="s">
        <v>132</v>
      </c>
      <c r="BE1285" s="149">
        <f>IF(N1285="základní",J1285,0)</f>
        <v>0</v>
      </c>
      <c r="BF1285" s="149">
        <f>IF(N1285="snížená",J1285,0)</f>
        <v>0</v>
      </c>
      <c r="BG1285" s="149">
        <f>IF(N1285="zákl. přenesená",J1285,0)</f>
        <v>0</v>
      </c>
      <c r="BH1285" s="149">
        <f>IF(N1285="sníž. přenesená",J1285,0)</f>
        <v>0</v>
      </c>
      <c r="BI1285" s="149">
        <f>IF(N1285="nulová",J1285,0)</f>
        <v>0</v>
      </c>
      <c r="BJ1285" s="17" t="s">
        <v>81</v>
      </c>
      <c r="BK1285" s="149">
        <f>ROUND(I1285*H1285,2)</f>
        <v>0</v>
      </c>
      <c r="BL1285" s="17" t="s">
        <v>405</v>
      </c>
      <c r="BM1285" s="148" t="s">
        <v>1867</v>
      </c>
    </row>
    <row r="1286" spans="2:65" s="1" customFormat="1" ht="19.2">
      <c r="B1286" s="32"/>
      <c r="D1286" s="150" t="s">
        <v>142</v>
      </c>
      <c r="F1286" s="151" t="s">
        <v>1868</v>
      </c>
      <c r="I1286" s="152"/>
      <c r="L1286" s="32"/>
      <c r="M1286" s="153"/>
      <c r="T1286" s="56"/>
      <c r="AT1286" s="17" t="s">
        <v>142</v>
      </c>
      <c r="AU1286" s="17" t="s">
        <v>86</v>
      </c>
    </row>
    <row r="1287" spans="2:65" s="12" customFormat="1">
      <c r="B1287" s="154"/>
      <c r="D1287" s="150" t="s">
        <v>144</v>
      </c>
      <c r="E1287" s="155" t="s">
        <v>1</v>
      </c>
      <c r="F1287" s="156" t="s">
        <v>236</v>
      </c>
      <c r="H1287" s="157">
        <v>1855.9349999999999</v>
      </c>
      <c r="I1287" s="158"/>
      <c r="L1287" s="154"/>
      <c r="M1287" s="159"/>
      <c r="T1287" s="160"/>
      <c r="AT1287" s="155" t="s">
        <v>144</v>
      </c>
      <c r="AU1287" s="155" t="s">
        <v>86</v>
      </c>
      <c r="AV1287" s="12" t="s">
        <v>86</v>
      </c>
      <c r="AW1287" s="12" t="s">
        <v>30</v>
      </c>
      <c r="AX1287" s="12" t="s">
        <v>81</v>
      </c>
      <c r="AY1287" s="155" t="s">
        <v>132</v>
      </c>
    </row>
    <row r="1288" spans="2:65" s="1" customFormat="1" ht="33" customHeight="1">
      <c r="B1288" s="136"/>
      <c r="C1288" s="137" t="s">
        <v>1869</v>
      </c>
      <c r="D1288" s="137" t="s">
        <v>135</v>
      </c>
      <c r="E1288" s="138" t="s">
        <v>1870</v>
      </c>
      <c r="F1288" s="139" t="s">
        <v>1871</v>
      </c>
      <c r="G1288" s="140" t="s">
        <v>166</v>
      </c>
      <c r="H1288" s="141">
        <v>101.983</v>
      </c>
      <c r="I1288" s="142"/>
      <c r="J1288" s="143">
        <f>ROUND(I1288*H1288,2)</f>
        <v>0</v>
      </c>
      <c r="K1288" s="139" t="s">
        <v>139</v>
      </c>
      <c r="L1288" s="32"/>
      <c r="M1288" s="144" t="s">
        <v>1</v>
      </c>
      <c r="N1288" s="145" t="s">
        <v>38</v>
      </c>
      <c r="P1288" s="146">
        <f>O1288*H1288</f>
        <v>0</v>
      </c>
      <c r="Q1288" s="146">
        <v>2.0000000000000001E-4</v>
      </c>
      <c r="R1288" s="146">
        <f>Q1288*H1288</f>
        <v>2.0396600000000001E-2</v>
      </c>
      <c r="S1288" s="146">
        <v>0</v>
      </c>
      <c r="T1288" s="147">
        <f>S1288*H1288</f>
        <v>0</v>
      </c>
      <c r="AR1288" s="148" t="s">
        <v>405</v>
      </c>
      <c r="AT1288" s="148" t="s">
        <v>135</v>
      </c>
      <c r="AU1288" s="148" t="s">
        <v>86</v>
      </c>
      <c r="AY1288" s="17" t="s">
        <v>132</v>
      </c>
      <c r="BE1288" s="149">
        <f>IF(N1288="základní",J1288,0)</f>
        <v>0</v>
      </c>
      <c r="BF1288" s="149">
        <f>IF(N1288="snížená",J1288,0)</f>
        <v>0</v>
      </c>
      <c r="BG1288" s="149">
        <f>IF(N1288="zákl. přenesená",J1288,0)</f>
        <v>0</v>
      </c>
      <c r="BH1288" s="149">
        <f>IF(N1288="sníž. přenesená",J1288,0)</f>
        <v>0</v>
      </c>
      <c r="BI1288" s="149">
        <f>IF(N1288="nulová",J1288,0)</f>
        <v>0</v>
      </c>
      <c r="BJ1288" s="17" t="s">
        <v>81</v>
      </c>
      <c r="BK1288" s="149">
        <f>ROUND(I1288*H1288,2)</f>
        <v>0</v>
      </c>
      <c r="BL1288" s="17" t="s">
        <v>405</v>
      </c>
      <c r="BM1288" s="148" t="s">
        <v>1872</v>
      </c>
    </row>
    <row r="1289" spans="2:65" s="1" customFormat="1" ht="19.2">
      <c r="B1289" s="32"/>
      <c r="D1289" s="150" t="s">
        <v>142</v>
      </c>
      <c r="F1289" s="151" t="s">
        <v>1873</v>
      </c>
      <c r="I1289" s="152"/>
      <c r="L1289" s="32"/>
      <c r="M1289" s="153"/>
      <c r="T1289" s="56"/>
      <c r="AT1289" s="17" t="s">
        <v>142</v>
      </c>
      <c r="AU1289" s="17" t="s">
        <v>86</v>
      </c>
    </row>
    <row r="1290" spans="2:65" s="12" customFormat="1">
      <c r="B1290" s="154"/>
      <c r="D1290" s="150" t="s">
        <v>144</v>
      </c>
      <c r="E1290" s="155" t="s">
        <v>1</v>
      </c>
      <c r="F1290" s="156" t="s">
        <v>289</v>
      </c>
      <c r="H1290" s="157">
        <v>101.983</v>
      </c>
      <c r="I1290" s="158"/>
      <c r="L1290" s="154"/>
      <c r="M1290" s="159"/>
      <c r="T1290" s="160"/>
      <c r="AT1290" s="155" t="s">
        <v>144</v>
      </c>
      <c r="AU1290" s="155" t="s">
        <v>86</v>
      </c>
      <c r="AV1290" s="12" t="s">
        <v>86</v>
      </c>
      <c r="AW1290" s="12" t="s">
        <v>30</v>
      </c>
      <c r="AX1290" s="12" t="s">
        <v>81</v>
      </c>
      <c r="AY1290" s="155" t="s">
        <v>132</v>
      </c>
    </row>
    <row r="1291" spans="2:65" s="1" customFormat="1" ht="24.15" customHeight="1">
      <c r="B1291" s="136"/>
      <c r="C1291" s="137" t="s">
        <v>1874</v>
      </c>
      <c r="D1291" s="137" t="s">
        <v>135</v>
      </c>
      <c r="E1291" s="138" t="s">
        <v>1875</v>
      </c>
      <c r="F1291" s="139" t="s">
        <v>1876</v>
      </c>
      <c r="G1291" s="140" t="s">
        <v>166</v>
      </c>
      <c r="H1291" s="141">
        <v>1855.9349999999999</v>
      </c>
      <c r="I1291" s="142"/>
      <c r="J1291" s="143">
        <f>ROUND(I1291*H1291,2)</f>
        <v>0</v>
      </c>
      <c r="K1291" s="139" t="s">
        <v>139</v>
      </c>
      <c r="L1291" s="32"/>
      <c r="M1291" s="144" t="s">
        <v>1</v>
      </c>
      <c r="N1291" s="145" t="s">
        <v>38</v>
      </c>
      <c r="P1291" s="146">
        <f>O1291*H1291</f>
        <v>0</v>
      </c>
      <c r="Q1291" s="146">
        <v>2.9E-4</v>
      </c>
      <c r="R1291" s="146">
        <f>Q1291*H1291</f>
        <v>0.53822115000000004</v>
      </c>
      <c r="S1291" s="146">
        <v>0</v>
      </c>
      <c r="T1291" s="147">
        <f>S1291*H1291</f>
        <v>0</v>
      </c>
      <c r="AR1291" s="148" t="s">
        <v>405</v>
      </c>
      <c r="AT1291" s="148" t="s">
        <v>135</v>
      </c>
      <c r="AU1291" s="148" t="s">
        <v>86</v>
      </c>
      <c r="AY1291" s="17" t="s">
        <v>132</v>
      </c>
      <c r="BE1291" s="149">
        <f>IF(N1291="základní",J1291,0)</f>
        <v>0</v>
      </c>
      <c r="BF1291" s="149">
        <f>IF(N1291="snížená",J1291,0)</f>
        <v>0</v>
      </c>
      <c r="BG1291" s="149">
        <f>IF(N1291="zákl. přenesená",J1291,0)</f>
        <v>0</v>
      </c>
      <c r="BH1291" s="149">
        <f>IF(N1291="sníž. přenesená",J1291,0)</f>
        <v>0</v>
      </c>
      <c r="BI1291" s="149">
        <f>IF(N1291="nulová",J1291,0)</f>
        <v>0</v>
      </c>
      <c r="BJ1291" s="17" t="s">
        <v>81</v>
      </c>
      <c r="BK1291" s="149">
        <f>ROUND(I1291*H1291,2)</f>
        <v>0</v>
      </c>
      <c r="BL1291" s="17" t="s">
        <v>405</v>
      </c>
      <c r="BM1291" s="148" t="s">
        <v>1877</v>
      </c>
    </row>
    <row r="1292" spans="2:65" s="1" customFormat="1" ht="28.8">
      <c r="B1292" s="32"/>
      <c r="D1292" s="150" t="s">
        <v>142</v>
      </c>
      <c r="F1292" s="151" t="s">
        <v>1878</v>
      </c>
      <c r="I1292" s="152"/>
      <c r="L1292" s="32"/>
      <c r="M1292" s="153"/>
      <c r="T1292" s="56"/>
      <c r="AT1292" s="17" t="s">
        <v>142</v>
      </c>
      <c r="AU1292" s="17" t="s">
        <v>86</v>
      </c>
    </row>
    <row r="1293" spans="2:65" s="14" customFormat="1">
      <c r="B1293" s="173"/>
      <c r="D1293" s="150" t="s">
        <v>144</v>
      </c>
      <c r="E1293" s="174" t="s">
        <v>1</v>
      </c>
      <c r="F1293" s="175" t="s">
        <v>1879</v>
      </c>
      <c r="H1293" s="174" t="s">
        <v>1</v>
      </c>
      <c r="I1293" s="176"/>
      <c r="L1293" s="173"/>
      <c r="M1293" s="177"/>
      <c r="T1293" s="178"/>
      <c r="AT1293" s="174" t="s">
        <v>144</v>
      </c>
      <c r="AU1293" s="174" t="s">
        <v>86</v>
      </c>
      <c r="AV1293" s="14" t="s">
        <v>81</v>
      </c>
      <c r="AW1293" s="14" t="s">
        <v>30</v>
      </c>
      <c r="AX1293" s="14" t="s">
        <v>73</v>
      </c>
      <c r="AY1293" s="174" t="s">
        <v>132</v>
      </c>
    </row>
    <row r="1294" spans="2:65" s="12" customFormat="1">
      <c r="B1294" s="154"/>
      <c r="D1294" s="150" t="s">
        <v>144</v>
      </c>
      <c r="E1294" s="155" t="s">
        <v>1</v>
      </c>
      <c r="F1294" s="156" t="s">
        <v>1880</v>
      </c>
      <c r="H1294" s="157">
        <v>661.04</v>
      </c>
      <c r="I1294" s="158"/>
      <c r="L1294" s="154"/>
      <c r="M1294" s="159"/>
      <c r="T1294" s="160"/>
      <c r="AT1294" s="155" t="s">
        <v>144</v>
      </c>
      <c r="AU1294" s="155" t="s">
        <v>86</v>
      </c>
      <c r="AV1294" s="12" t="s">
        <v>86</v>
      </c>
      <c r="AW1294" s="12" t="s">
        <v>30</v>
      </c>
      <c r="AX1294" s="12" t="s">
        <v>73</v>
      </c>
      <c r="AY1294" s="155" t="s">
        <v>132</v>
      </c>
    </row>
    <row r="1295" spans="2:65" s="14" customFormat="1">
      <c r="B1295" s="173"/>
      <c r="D1295" s="150" t="s">
        <v>144</v>
      </c>
      <c r="E1295" s="174" t="s">
        <v>1</v>
      </c>
      <c r="F1295" s="175" t="s">
        <v>1881</v>
      </c>
      <c r="H1295" s="174" t="s">
        <v>1</v>
      </c>
      <c r="I1295" s="176"/>
      <c r="L1295" s="173"/>
      <c r="M1295" s="177"/>
      <c r="T1295" s="178"/>
      <c r="AT1295" s="174" t="s">
        <v>144</v>
      </c>
      <c r="AU1295" s="174" t="s">
        <v>86</v>
      </c>
      <c r="AV1295" s="14" t="s">
        <v>81</v>
      </c>
      <c r="AW1295" s="14" t="s">
        <v>30</v>
      </c>
      <c r="AX1295" s="14" t="s">
        <v>73</v>
      </c>
      <c r="AY1295" s="174" t="s">
        <v>132</v>
      </c>
    </row>
    <row r="1296" spans="2:65" s="12" customFormat="1">
      <c r="B1296" s="154"/>
      <c r="D1296" s="150" t="s">
        <v>144</v>
      </c>
      <c r="E1296" s="155" t="s">
        <v>1</v>
      </c>
      <c r="F1296" s="156" t="s">
        <v>1882</v>
      </c>
      <c r="H1296" s="157">
        <v>1194.895</v>
      </c>
      <c r="I1296" s="158"/>
      <c r="L1296" s="154"/>
      <c r="M1296" s="159"/>
      <c r="T1296" s="160"/>
      <c r="AT1296" s="155" t="s">
        <v>144</v>
      </c>
      <c r="AU1296" s="155" t="s">
        <v>86</v>
      </c>
      <c r="AV1296" s="12" t="s">
        <v>86</v>
      </c>
      <c r="AW1296" s="12" t="s">
        <v>30</v>
      </c>
      <c r="AX1296" s="12" t="s">
        <v>73</v>
      </c>
      <c r="AY1296" s="155" t="s">
        <v>132</v>
      </c>
    </row>
    <row r="1297" spans="2:65" s="13" customFormat="1">
      <c r="B1297" s="161"/>
      <c r="D1297" s="150" t="s">
        <v>144</v>
      </c>
      <c r="E1297" s="162" t="s">
        <v>236</v>
      </c>
      <c r="F1297" s="163" t="s">
        <v>151</v>
      </c>
      <c r="H1297" s="164">
        <v>1855.9349999999999</v>
      </c>
      <c r="I1297" s="165"/>
      <c r="L1297" s="161"/>
      <c r="M1297" s="166"/>
      <c r="T1297" s="167"/>
      <c r="AT1297" s="162" t="s">
        <v>144</v>
      </c>
      <c r="AU1297" s="162" t="s">
        <v>86</v>
      </c>
      <c r="AV1297" s="13" t="s">
        <v>140</v>
      </c>
      <c r="AW1297" s="13" t="s">
        <v>30</v>
      </c>
      <c r="AX1297" s="13" t="s">
        <v>81</v>
      </c>
      <c r="AY1297" s="162" t="s">
        <v>132</v>
      </c>
    </row>
    <row r="1298" spans="2:65" s="1" customFormat="1" ht="33" customHeight="1">
      <c r="B1298" s="136"/>
      <c r="C1298" s="137" t="s">
        <v>1883</v>
      </c>
      <c r="D1298" s="137" t="s">
        <v>135</v>
      </c>
      <c r="E1298" s="138" t="s">
        <v>1884</v>
      </c>
      <c r="F1298" s="139" t="s">
        <v>1885</v>
      </c>
      <c r="G1298" s="140" t="s">
        <v>166</v>
      </c>
      <c r="H1298" s="141">
        <v>101.983</v>
      </c>
      <c r="I1298" s="142"/>
      <c r="J1298" s="143">
        <f>ROUND(I1298*H1298,2)</f>
        <v>0</v>
      </c>
      <c r="K1298" s="139" t="s">
        <v>139</v>
      </c>
      <c r="L1298" s="32"/>
      <c r="M1298" s="144" t="s">
        <v>1</v>
      </c>
      <c r="N1298" s="145" t="s">
        <v>38</v>
      </c>
      <c r="P1298" s="146">
        <f>O1298*H1298</f>
        <v>0</v>
      </c>
      <c r="Q1298" s="146">
        <v>2.9E-4</v>
      </c>
      <c r="R1298" s="146">
        <f>Q1298*H1298</f>
        <v>2.9575070000000002E-2</v>
      </c>
      <c r="S1298" s="146">
        <v>0</v>
      </c>
      <c r="T1298" s="147">
        <f>S1298*H1298</f>
        <v>0</v>
      </c>
      <c r="AR1298" s="148" t="s">
        <v>405</v>
      </c>
      <c r="AT1298" s="148" t="s">
        <v>135</v>
      </c>
      <c r="AU1298" s="148" t="s">
        <v>86</v>
      </c>
      <c r="AY1298" s="17" t="s">
        <v>132</v>
      </c>
      <c r="BE1298" s="149">
        <f>IF(N1298="základní",J1298,0)</f>
        <v>0</v>
      </c>
      <c r="BF1298" s="149">
        <f>IF(N1298="snížená",J1298,0)</f>
        <v>0</v>
      </c>
      <c r="BG1298" s="149">
        <f>IF(N1298="zákl. přenesená",J1298,0)</f>
        <v>0</v>
      </c>
      <c r="BH1298" s="149">
        <f>IF(N1298="sníž. přenesená",J1298,0)</f>
        <v>0</v>
      </c>
      <c r="BI1298" s="149">
        <f>IF(N1298="nulová",J1298,0)</f>
        <v>0</v>
      </c>
      <c r="BJ1298" s="17" t="s">
        <v>81</v>
      </c>
      <c r="BK1298" s="149">
        <f>ROUND(I1298*H1298,2)</f>
        <v>0</v>
      </c>
      <c r="BL1298" s="17" t="s">
        <v>405</v>
      </c>
      <c r="BM1298" s="148" t="s">
        <v>1886</v>
      </c>
    </row>
    <row r="1299" spans="2:65" s="1" customFormat="1" ht="28.8">
      <c r="B1299" s="32"/>
      <c r="D1299" s="150" t="s">
        <v>142</v>
      </c>
      <c r="F1299" s="151" t="s">
        <v>1887</v>
      </c>
      <c r="I1299" s="152"/>
      <c r="L1299" s="32"/>
      <c r="M1299" s="153"/>
      <c r="T1299" s="56"/>
      <c r="AT1299" s="17" t="s">
        <v>142</v>
      </c>
      <c r="AU1299" s="17" t="s">
        <v>86</v>
      </c>
    </row>
    <row r="1300" spans="2:65" s="12" customFormat="1">
      <c r="B1300" s="154"/>
      <c r="D1300" s="150" t="s">
        <v>144</v>
      </c>
      <c r="E1300" s="155" t="s">
        <v>1</v>
      </c>
      <c r="F1300" s="156" t="s">
        <v>281</v>
      </c>
      <c r="H1300" s="157">
        <v>101.983</v>
      </c>
      <c r="I1300" s="158"/>
      <c r="L1300" s="154"/>
      <c r="M1300" s="159"/>
      <c r="T1300" s="160"/>
      <c r="AT1300" s="155" t="s">
        <v>144</v>
      </c>
      <c r="AU1300" s="155" t="s">
        <v>86</v>
      </c>
      <c r="AV1300" s="12" t="s">
        <v>86</v>
      </c>
      <c r="AW1300" s="12" t="s">
        <v>30</v>
      </c>
      <c r="AX1300" s="12" t="s">
        <v>73</v>
      </c>
      <c r="AY1300" s="155" t="s">
        <v>132</v>
      </c>
    </row>
    <row r="1301" spans="2:65" s="13" customFormat="1">
      <c r="B1301" s="161"/>
      <c r="D1301" s="150" t="s">
        <v>144</v>
      </c>
      <c r="E1301" s="162" t="s">
        <v>289</v>
      </c>
      <c r="F1301" s="163" t="s">
        <v>151</v>
      </c>
      <c r="H1301" s="164">
        <v>101.983</v>
      </c>
      <c r="I1301" s="165"/>
      <c r="L1301" s="161"/>
      <c r="M1301" s="166"/>
      <c r="T1301" s="167"/>
      <c r="AT1301" s="162" t="s">
        <v>144</v>
      </c>
      <c r="AU1301" s="162" t="s">
        <v>86</v>
      </c>
      <c r="AV1301" s="13" t="s">
        <v>140</v>
      </c>
      <c r="AW1301" s="13" t="s">
        <v>30</v>
      </c>
      <c r="AX1301" s="13" t="s">
        <v>81</v>
      </c>
      <c r="AY1301" s="162" t="s">
        <v>132</v>
      </c>
    </row>
    <row r="1302" spans="2:65" s="11" customFormat="1" ht="25.95" customHeight="1">
      <c r="B1302" s="124"/>
      <c r="D1302" s="125" t="s">
        <v>72</v>
      </c>
      <c r="E1302" s="126" t="s">
        <v>1888</v>
      </c>
      <c r="F1302" s="126" t="s">
        <v>1889</v>
      </c>
      <c r="I1302" s="127"/>
      <c r="J1302" s="128">
        <f>BK1302</f>
        <v>0</v>
      </c>
      <c r="L1302" s="124"/>
      <c r="M1302" s="129"/>
      <c r="P1302" s="130">
        <f>SUM(P1303:P1306)</f>
        <v>0</v>
      </c>
      <c r="R1302" s="130">
        <f>SUM(R1303:R1306)</f>
        <v>0</v>
      </c>
      <c r="T1302" s="131">
        <f>SUM(T1303:T1306)</f>
        <v>0</v>
      </c>
      <c r="AR1302" s="125" t="s">
        <v>140</v>
      </c>
      <c r="AT1302" s="132" t="s">
        <v>72</v>
      </c>
      <c r="AU1302" s="132" t="s">
        <v>73</v>
      </c>
      <c r="AY1302" s="125" t="s">
        <v>132</v>
      </c>
      <c r="BK1302" s="133">
        <f>SUM(BK1303:BK1306)</f>
        <v>0</v>
      </c>
    </row>
    <row r="1303" spans="2:65" s="1" customFormat="1" ht="16.5" customHeight="1">
      <c r="B1303" s="136"/>
      <c r="C1303" s="137" t="s">
        <v>1890</v>
      </c>
      <c r="D1303" s="137" t="s">
        <v>135</v>
      </c>
      <c r="E1303" s="138" t="s">
        <v>1891</v>
      </c>
      <c r="F1303" s="139" t="s">
        <v>1892</v>
      </c>
      <c r="G1303" s="140" t="s">
        <v>1893</v>
      </c>
      <c r="H1303" s="141">
        <v>160</v>
      </c>
      <c r="I1303" s="142"/>
      <c r="J1303" s="143">
        <f>ROUND(I1303*H1303,2)</f>
        <v>0</v>
      </c>
      <c r="K1303" s="139" t="s">
        <v>139</v>
      </c>
      <c r="L1303" s="32"/>
      <c r="M1303" s="144" t="s">
        <v>1</v>
      </c>
      <c r="N1303" s="145" t="s">
        <v>38</v>
      </c>
      <c r="P1303" s="146">
        <f>O1303*H1303</f>
        <v>0</v>
      </c>
      <c r="Q1303" s="146">
        <v>0</v>
      </c>
      <c r="R1303" s="146">
        <f>Q1303*H1303</f>
        <v>0</v>
      </c>
      <c r="S1303" s="146">
        <v>0</v>
      </c>
      <c r="T1303" s="147">
        <f>S1303*H1303</f>
        <v>0</v>
      </c>
      <c r="AR1303" s="148" t="s">
        <v>1894</v>
      </c>
      <c r="AT1303" s="148" t="s">
        <v>135</v>
      </c>
      <c r="AU1303" s="148" t="s">
        <v>81</v>
      </c>
      <c r="AY1303" s="17" t="s">
        <v>132</v>
      </c>
      <c r="BE1303" s="149">
        <f>IF(N1303="základní",J1303,0)</f>
        <v>0</v>
      </c>
      <c r="BF1303" s="149">
        <f>IF(N1303="snížená",J1303,0)</f>
        <v>0</v>
      </c>
      <c r="BG1303" s="149">
        <f>IF(N1303="zákl. přenesená",J1303,0)</f>
        <v>0</v>
      </c>
      <c r="BH1303" s="149">
        <f>IF(N1303="sníž. přenesená",J1303,0)</f>
        <v>0</v>
      </c>
      <c r="BI1303" s="149">
        <f>IF(N1303="nulová",J1303,0)</f>
        <v>0</v>
      </c>
      <c r="BJ1303" s="17" t="s">
        <v>81</v>
      </c>
      <c r="BK1303" s="149">
        <f>ROUND(I1303*H1303,2)</f>
        <v>0</v>
      </c>
      <c r="BL1303" s="17" t="s">
        <v>1894</v>
      </c>
      <c r="BM1303" s="148" t="s">
        <v>1895</v>
      </c>
    </row>
    <row r="1304" spans="2:65" s="1" customFormat="1" ht="19.2">
      <c r="B1304" s="32"/>
      <c r="D1304" s="150" t="s">
        <v>142</v>
      </c>
      <c r="F1304" s="151" t="s">
        <v>1896</v>
      </c>
      <c r="I1304" s="152"/>
      <c r="L1304" s="32"/>
      <c r="M1304" s="153"/>
      <c r="T1304" s="56"/>
      <c r="AT1304" s="17" t="s">
        <v>142</v>
      </c>
      <c r="AU1304" s="17" t="s">
        <v>81</v>
      </c>
    </row>
    <row r="1305" spans="2:65" s="14" customFormat="1" ht="20.399999999999999">
      <c r="B1305" s="173"/>
      <c r="D1305" s="150" t="s">
        <v>144</v>
      </c>
      <c r="E1305" s="174" t="s">
        <v>1</v>
      </c>
      <c r="F1305" s="175" t="s">
        <v>1897</v>
      </c>
      <c r="H1305" s="174" t="s">
        <v>1</v>
      </c>
      <c r="I1305" s="176"/>
      <c r="L1305" s="173"/>
      <c r="M1305" s="177"/>
      <c r="T1305" s="178"/>
      <c r="AT1305" s="174" t="s">
        <v>144</v>
      </c>
      <c r="AU1305" s="174" t="s">
        <v>81</v>
      </c>
      <c r="AV1305" s="14" t="s">
        <v>81</v>
      </c>
      <c r="AW1305" s="14" t="s">
        <v>30</v>
      </c>
      <c r="AX1305" s="14" t="s">
        <v>73</v>
      </c>
      <c r="AY1305" s="174" t="s">
        <v>132</v>
      </c>
    </row>
    <row r="1306" spans="2:65" s="12" customFormat="1">
      <c r="B1306" s="154"/>
      <c r="D1306" s="150" t="s">
        <v>144</v>
      </c>
      <c r="E1306" s="155" t="s">
        <v>1</v>
      </c>
      <c r="F1306" s="156" t="s">
        <v>1310</v>
      </c>
      <c r="H1306" s="157">
        <v>160</v>
      </c>
      <c r="I1306" s="158"/>
      <c r="L1306" s="154"/>
      <c r="M1306" s="198"/>
      <c r="N1306" s="199"/>
      <c r="O1306" s="199"/>
      <c r="P1306" s="199"/>
      <c r="Q1306" s="199"/>
      <c r="R1306" s="199"/>
      <c r="S1306" s="199"/>
      <c r="T1306" s="200"/>
      <c r="AT1306" s="155" t="s">
        <v>144</v>
      </c>
      <c r="AU1306" s="155" t="s">
        <v>81</v>
      </c>
      <c r="AV1306" s="12" t="s">
        <v>86</v>
      </c>
      <c r="AW1306" s="12" t="s">
        <v>30</v>
      </c>
      <c r="AX1306" s="12" t="s">
        <v>81</v>
      </c>
      <c r="AY1306" s="155" t="s">
        <v>132</v>
      </c>
    </row>
    <row r="1307" spans="2:65" s="1" customFormat="1" ht="6.9" customHeight="1">
      <c r="B1307" s="44"/>
      <c r="C1307" s="45"/>
      <c r="D1307" s="45"/>
      <c r="E1307" s="45"/>
      <c r="F1307" s="45"/>
      <c r="G1307" s="45"/>
      <c r="H1307" s="45"/>
      <c r="I1307" s="45"/>
      <c r="J1307" s="45"/>
      <c r="K1307" s="45"/>
      <c r="L1307" s="32"/>
    </row>
  </sheetData>
  <autoFilter ref="C141:K1306" xr:uid="{00000000-0009-0000-0000-000002000000}"/>
  <mergeCells count="12">
    <mergeCell ref="E134:H134"/>
    <mergeCell ref="L2:V2"/>
    <mergeCell ref="E85:H85"/>
    <mergeCell ref="E87:H87"/>
    <mergeCell ref="E89:H89"/>
    <mergeCell ref="E130:H130"/>
    <mergeCell ref="E132:H13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1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93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hidden="1" customHeight="1">
      <c r="B4" s="20"/>
      <c r="D4" s="21" t="s">
        <v>106</v>
      </c>
      <c r="L4" s="20"/>
      <c r="M4" s="93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3" t="str">
        <f>'Rekapitulace stavby'!K6</f>
        <v>Multifunkční objekt - VH Agroprodukt 2</v>
      </c>
      <c r="F7" s="254"/>
      <c r="G7" s="254"/>
      <c r="H7" s="254"/>
      <c r="L7" s="20"/>
    </row>
    <row r="8" spans="2:46" ht="12" hidden="1" customHeight="1">
      <c r="B8" s="20"/>
      <c r="D8" s="27" t="s">
        <v>107</v>
      </c>
      <c r="L8" s="20"/>
    </row>
    <row r="9" spans="2:46" s="1" customFormat="1" ht="16.5" hidden="1" customHeight="1">
      <c r="B9" s="32"/>
      <c r="E9" s="253" t="s">
        <v>210</v>
      </c>
      <c r="F9" s="252"/>
      <c r="G9" s="252"/>
      <c r="H9" s="252"/>
      <c r="L9" s="32"/>
    </row>
    <row r="10" spans="2:46" s="1" customFormat="1" ht="12" hidden="1" customHeight="1">
      <c r="B10" s="32"/>
      <c r="D10" s="27" t="s">
        <v>213</v>
      </c>
      <c r="L10" s="32"/>
    </row>
    <row r="11" spans="2:46" s="1" customFormat="1" ht="16.5" hidden="1" customHeight="1">
      <c r="B11" s="32"/>
      <c r="E11" s="243" t="s">
        <v>1898</v>
      </c>
      <c r="F11" s="252"/>
      <c r="G11" s="252"/>
      <c r="H11" s="252"/>
      <c r="L11" s="32"/>
    </row>
    <row r="12" spans="2:46" s="1" customFormat="1" hidden="1">
      <c r="B12" s="32"/>
      <c r="L12" s="32"/>
    </row>
    <row r="13" spans="2:46" s="1" customFormat="1" ht="12" hidden="1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hidden="1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28. 1. 2026</v>
      </c>
      <c r="L14" s="32"/>
    </row>
    <row r="15" spans="2:46" s="1" customFormat="1" ht="10.95" hidden="1" customHeight="1">
      <c r="B15" s="32"/>
      <c r="L15" s="32"/>
    </row>
    <row r="16" spans="2:46" s="1" customFormat="1" ht="12" hidden="1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hidden="1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" hidden="1" customHeight="1">
      <c r="B18" s="32"/>
      <c r="L18" s="32"/>
    </row>
    <row r="19" spans="2:12" s="1" customFormat="1" ht="12" hidden="1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hidden="1" customHeight="1">
      <c r="B20" s="32"/>
      <c r="E20" s="255" t="str">
        <f>'Rekapitulace stavby'!E14</f>
        <v>Vyplň údaj</v>
      </c>
      <c r="F20" s="221"/>
      <c r="G20" s="221"/>
      <c r="H20" s="221"/>
      <c r="I20" s="27" t="s">
        <v>26</v>
      </c>
      <c r="J20" s="28" t="str">
        <f>'Rekapitulace stavby'!AN14</f>
        <v>Vyplň údaj</v>
      </c>
      <c r="L20" s="32"/>
    </row>
    <row r="21" spans="2:12" s="1" customFormat="1" ht="6.9" hidden="1" customHeight="1">
      <c r="B21" s="32"/>
      <c r="L21" s="32"/>
    </row>
    <row r="22" spans="2:12" s="1" customFormat="1" ht="12" hidden="1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hidden="1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" hidden="1" customHeight="1">
      <c r="B24" s="32"/>
      <c r="L24" s="32"/>
    </row>
    <row r="25" spans="2:12" s="1" customFormat="1" ht="12" hidden="1" customHeight="1">
      <c r="B25" s="32"/>
      <c r="D25" s="27" t="s">
        <v>31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26</v>
      </c>
      <c r="J26" s="25" t="str">
        <f>IF('Rekapitulace stavby'!AN20="","",'Rekapitulace stavby'!AN20)</f>
        <v/>
      </c>
      <c r="L26" s="32"/>
    </row>
    <row r="27" spans="2:12" s="1" customFormat="1" ht="6.9" hidden="1" customHeight="1">
      <c r="B27" s="32"/>
      <c r="L27" s="32"/>
    </row>
    <row r="28" spans="2:12" s="1" customFormat="1" ht="12" hidden="1" customHeight="1">
      <c r="B28" s="32"/>
      <c r="D28" s="27" t="s">
        <v>32</v>
      </c>
      <c r="L28" s="32"/>
    </row>
    <row r="29" spans="2:12" s="7" customFormat="1" ht="16.5" hidden="1" customHeight="1">
      <c r="B29" s="94"/>
      <c r="E29" s="225" t="s">
        <v>1</v>
      </c>
      <c r="F29" s="225"/>
      <c r="G29" s="225"/>
      <c r="H29" s="225"/>
      <c r="L29" s="94"/>
    </row>
    <row r="30" spans="2:12" s="1" customFormat="1" ht="6.9" hidden="1" customHeight="1">
      <c r="B30" s="32"/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hidden="1" customHeight="1">
      <c r="B32" s="32"/>
      <c r="D32" s="95" t="s">
        <v>33</v>
      </c>
      <c r="J32" s="66">
        <f>ROUND(J121, 2)</f>
        <v>0</v>
      </c>
      <c r="L32" s="32"/>
    </row>
    <row r="33" spans="2:12" s="1" customFormat="1" ht="6.9" hidden="1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" hidden="1" customHeight="1">
      <c r="B34" s="32"/>
      <c r="F34" s="35" t="s">
        <v>35</v>
      </c>
      <c r="I34" s="35" t="s">
        <v>34</v>
      </c>
      <c r="J34" s="35" t="s">
        <v>36</v>
      </c>
      <c r="L34" s="32"/>
    </row>
    <row r="35" spans="2:12" s="1" customFormat="1" ht="14.4" hidden="1" customHeight="1">
      <c r="B35" s="32"/>
      <c r="D35" s="55" t="s">
        <v>37</v>
      </c>
      <c r="E35" s="27" t="s">
        <v>38</v>
      </c>
      <c r="F35" s="86">
        <f>ROUND((SUM(BE121:BE130)),  2)</f>
        <v>0</v>
      </c>
      <c r="I35" s="96">
        <v>0.21</v>
      </c>
      <c r="J35" s="86">
        <f>ROUND(((SUM(BE121:BE130))*I35),  2)</f>
        <v>0</v>
      </c>
      <c r="L35" s="32"/>
    </row>
    <row r="36" spans="2:12" s="1" customFormat="1" ht="14.4" hidden="1" customHeight="1">
      <c r="B36" s="32"/>
      <c r="E36" s="27" t="s">
        <v>39</v>
      </c>
      <c r="F36" s="86">
        <f>ROUND((SUM(BF121:BF130)),  2)</f>
        <v>0</v>
      </c>
      <c r="I36" s="96">
        <v>0.12</v>
      </c>
      <c r="J36" s="86">
        <f>ROUND(((SUM(BF121:BF130))*I36),  2)</f>
        <v>0</v>
      </c>
      <c r="L36" s="32"/>
    </row>
    <row r="37" spans="2:12" s="1" customFormat="1" ht="14.4" hidden="1" customHeight="1">
      <c r="B37" s="32"/>
      <c r="E37" s="27" t="s">
        <v>40</v>
      </c>
      <c r="F37" s="86">
        <f>ROUND((SUM(BG121:BG130)),  2)</f>
        <v>0</v>
      </c>
      <c r="I37" s="96">
        <v>0.21</v>
      </c>
      <c r="J37" s="86">
        <f>0</f>
        <v>0</v>
      </c>
      <c r="L37" s="32"/>
    </row>
    <row r="38" spans="2:12" s="1" customFormat="1" ht="14.4" hidden="1" customHeight="1">
      <c r="B38" s="32"/>
      <c r="E38" s="27" t="s">
        <v>41</v>
      </c>
      <c r="F38" s="86">
        <f>ROUND((SUM(BH121:BH130)),  2)</f>
        <v>0</v>
      </c>
      <c r="I38" s="96">
        <v>0.12</v>
      </c>
      <c r="J38" s="86">
        <f>0</f>
        <v>0</v>
      </c>
      <c r="L38" s="32"/>
    </row>
    <row r="39" spans="2:12" s="1" customFormat="1" ht="14.4" hidden="1" customHeight="1">
      <c r="B39" s="32"/>
      <c r="E39" s="27" t="s">
        <v>42</v>
      </c>
      <c r="F39" s="86">
        <f>ROUND((SUM(BI121:BI130)),  2)</f>
        <v>0</v>
      </c>
      <c r="I39" s="96">
        <v>0</v>
      </c>
      <c r="J39" s="86">
        <f>0</f>
        <v>0</v>
      </c>
      <c r="L39" s="32"/>
    </row>
    <row r="40" spans="2:12" s="1" customFormat="1" ht="6.9" hidden="1" customHeight="1">
      <c r="B40" s="32"/>
      <c r="L40" s="32"/>
    </row>
    <row r="41" spans="2:12" s="1" customFormat="1" ht="25.35" hidden="1" customHeight="1">
      <c r="B41" s="32"/>
      <c r="C41" s="97"/>
      <c r="D41" s="98" t="s">
        <v>43</v>
      </c>
      <c r="E41" s="57"/>
      <c r="F41" s="57"/>
      <c r="G41" s="99" t="s">
        <v>44</v>
      </c>
      <c r="H41" s="100" t="s">
        <v>45</v>
      </c>
      <c r="I41" s="57"/>
      <c r="J41" s="101">
        <f>SUM(J32:J39)</f>
        <v>0</v>
      </c>
      <c r="K41" s="102"/>
      <c r="L41" s="32"/>
    </row>
    <row r="42" spans="2:12" s="1" customFormat="1" ht="14.4" hidden="1" customHeight="1">
      <c r="B42" s="32"/>
      <c r="L42" s="32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12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" customHeight="1">
      <c r="B82" s="32"/>
      <c r="C82" s="21" t="s">
        <v>109</v>
      </c>
      <c r="L82" s="32"/>
    </row>
    <row r="83" spans="2:12" s="1" customFormat="1" ht="6.9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3" t="str">
        <f>E7</f>
        <v>Multifunkční objekt - VH Agroprodukt 2</v>
      </c>
      <c r="F85" s="254"/>
      <c r="G85" s="254"/>
      <c r="H85" s="254"/>
      <c r="L85" s="32"/>
    </row>
    <row r="86" spans="2:12" ht="12" customHeight="1">
      <c r="B86" s="20"/>
      <c r="C86" s="27" t="s">
        <v>107</v>
      </c>
      <c r="L86" s="20"/>
    </row>
    <row r="87" spans="2:12" s="1" customFormat="1" ht="16.5" customHeight="1">
      <c r="B87" s="32"/>
      <c r="E87" s="253" t="s">
        <v>210</v>
      </c>
      <c r="F87" s="252"/>
      <c r="G87" s="252"/>
      <c r="H87" s="252"/>
      <c r="L87" s="32"/>
    </row>
    <row r="88" spans="2:12" s="1" customFormat="1" ht="12" customHeight="1">
      <c r="B88" s="32"/>
      <c r="C88" s="27" t="s">
        <v>213</v>
      </c>
      <c r="L88" s="32"/>
    </row>
    <row r="89" spans="2:12" s="1" customFormat="1" ht="16.5" customHeight="1">
      <c r="B89" s="32"/>
      <c r="E89" s="243" t="str">
        <f>E11</f>
        <v>TZB - Technologické zařízení budov</v>
      </c>
      <c r="F89" s="252"/>
      <c r="G89" s="252"/>
      <c r="H89" s="252"/>
      <c r="L89" s="32"/>
    </row>
    <row r="90" spans="2:12" s="1" customFormat="1" ht="6.9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28. 1. 2026</v>
      </c>
      <c r="L91" s="32"/>
    </row>
    <row r="92" spans="2:12" s="1" customFormat="1" ht="6.9" customHeight="1">
      <c r="B92" s="32"/>
      <c r="L92" s="32"/>
    </row>
    <row r="93" spans="2:12" s="1" customFormat="1" ht="15.15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15.15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110</v>
      </c>
      <c r="D96" s="97"/>
      <c r="E96" s="97"/>
      <c r="F96" s="97"/>
      <c r="G96" s="97"/>
      <c r="H96" s="97"/>
      <c r="I96" s="97"/>
      <c r="J96" s="106" t="s">
        <v>111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5" customHeight="1">
      <c r="B98" s="32"/>
      <c r="C98" s="107" t="s">
        <v>112</v>
      </c>
      <c r="J98" s="66">
        <f>J121</f>
        <v>0</v>
      </c>
      <c r="L98" s="32"/>
      <c r="AU98" s="17" t="s">
        <v>113</v>
      </c>
    </row>
    <row r="99" spans="2:47" s="8" customFormat="1" ht="24.9" customHeight="1">
      <c r="B99" s="108"/>
      <c r="D99" s="109" t="s">
        <v>1899</v>
      </c>
      <c r="E99" s="110"/>
      <c r="F99" s="110"/>
      <c r="G99" s="110"/>
      <c r="H99" s="110"/>
      <c r="I99" s="110"/>
      <c r="J99" s="111">
        <f>J122</f>
        <v>0</v>
      </c>
      <c r="L99" s="108"/>
    </row>
    <row r="100" spans="2:47" s="1" customFormat="1" ht="21.75" customHeight="1">
      <c r="B100" s="32"/>
      <c r="L100" s="32"/>
    </row>
    <row r="101" spans="2:47" s="1" customFormat="1" ht="6.9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47" s="1" customFormat="1" ht="6.9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47" s="1" customFormat="1" ht="24.9" customHeight="1">
      <c r="B106" s="32"/>
      <c r="C106" s="21" t="s">
        <v>117</v>
      </c>
      <c r="L106" s="32"/>
    </row>
    <row r="107" spans="2:47" s="1" customFormat="1" ht="6.9" customHeight="1">
      <c r="B107" s="32"/>
      <c r="L107" s="32"/>
    </row>
    <row r="108" spans="2:47" s="1" customFormat="1" ht="12" customHeight="1">
      <c r="B108" s="32"/>
      <c r="C108" s="27" t="s">
        <v>16</v>
      </c>
      <c r="L108" s="32"/>
    </row>
    <row r="109" spans="2:47" s="1" customFormat="1" ht="16.5" customHeight="1">
      <c r="B109" s="32"/>
      <c r="E109" s="253" t="str">
        <f>E7</f>
        <v>Multifunkční objekt - VH Agroprodukt 2</v>
      </c>
      <c r="F109" s="254"/>
      <c r="G109" s="254"/>
      <c r="H109" s="254"/>
      <c r="L109" s="32"/>
    </row>
    <row r="110" spans="2:47" ht="12" customHeight="1">
      <c r="B110" s="20"/>
      <c r="C110" s="27" t="s">
        <v>107</v>
      </c>
      <c r="L110" s="20"/>
    </row>
    <row r="111" spans="2:47" s="1" customFormat="1" ht="16.5" customHeight="1">
      <c r="B111" s="32"/>
      <c r="E111" s="253" t="s">
        <v>210</v>
      </c>
      <c r="F111" s="252"/>
      <c r="G111" s="252"/>
      <c r="H111" s="252"/>
      <c r="L111" s="32"/>
    </row>
    <row r="112" spans="2:47" s="1" customFormat="1" ht="12" customHeight="1">
      <c r="B112" s="32"/>
      <c r="C112" s="27" t="s">
        <v>213</v>
      </c>
      <c r="L112" s="32"/>
    </row>
    <row r="113" spans="2:65" s="1" customFormat="1" ht="16.5" customHeight="1">
      <c r="B113" s="32"/>
      <c r="E113" s="243" t="str">
        <f>E11</f>
        <v>TZB - Technologické zařízení budov</v>
      </c>
      <c r="F113" s="252"/>
      <c r="G113" s="252"/>
      <c r="H113" s="252"/>
      <c r="L113" s="32"/>
    </row>
    <row r="114" spans="2:65" s="1" customFormat="1" ht="6.9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F14</f>
        <v xml:space="preserve"> </v>
      </c>
      <c r="I115" s="27" t="s">
        <v>22</v>
      </c>
      <c r="J115" s="52" t="str">
        <f>IF(J14="","",J14)</f>
        <v>28. 1. 2026</v>
      </c>
      <c r="L115" s="32"/>
    </row>
    <row r="116" spans="2:65" s="1" customFormat="1" ht="6.9" customHeight="1">
      <c r="B116" s="32"/>
      <c r="L116" s="32"/>
    </row>
    <row r="117" spans="2:65" s="1" customFormat="1" ht="15.15" customHeight="1">
      <c r="B117" s="32"/>
      <c r="C117" s="27" t="s">
        <v>24</v>
      </c>
      <c r="F117" s="25" t="str">
        <f>E17</f>
        <v xml:space="preserve"> </v>
      </c>
      <c r="I117" s="27" t="s">
        <v>29</v>
      </c>
      <c r="J117" s="30" t="str">
        <f>E23</f>
        <v xml:space="preserve"> </v>
      </c>
      <c r="L117" s="32"/>
    </row>
    <row r="118" spans="2:65" s="1" customFormat="1" ht="15.15" customHeight="1">
      <c r="B118" s="32"/>
      <c r="C118" s="27" t="s">
        <v>27</v>
      </c>
      <c r="F118" s="25" t="str">
        <f>IF(E20="","",E20)</f>
        <v>Vyplň údaj</v>
      </c>
      <c r="I118" s="27" t="s">
        <v>31</v>
      </c>
      <c r="J118" s="30" t="str">
        <f>E26</f>
        <v xml:space="preserve"> 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6"/>
      <c r="C120" s="117" t="s">
        <v>118</v>
      </c>
      <c r="D120" s="118" t="s">
        <v>58</v>
      </c>
      <c r="E120" s="118" t="s">
        <v>54</v>
      </c>
      <c r="F120" s="118" t="s">
        <v>55</v>
      </c>
      <c r="G120" s="118" t="s">
        <v>119</v>
      </c>
      <c r="H120" s="118" t="s">
        <v>120</v>
      </c>
      <c r="I120" s="118" t="s">
        <v>121</v>
      </c>
      <c r="J120" s="118" t="s">
        <v>111</v>
      </c>
      <c r="K120" s="119" t="s">
        <v>122</v>
      </c>
      <c r="L120" s="116"/>
      <c r="M120" s="59" t="s">
        <v>1</v>
      </c>
      <c r="N120" s="60" t="s">
        <v>37</v>
      </c>
      <c r="O120" s="60" t="s">
        <v>123</v>
      </c>
      <c r="P120" s="60" t="s">
        <v>124</v>
      </c>
      <c r="Q120" s="60" t="s">
        <v>125</v>
      </c>
      <c r="R120" s="60" t="s">
        <v>126</v>
      </c>
      <c r="S120" s="60" t="s">
        <v>127</v>
      </c>
      <c r="T120" s="61" t="s">
        <v>128</v>
      </c>
    </row>
    <row r="121" spans="2:65" s="1" customFormat="1" ht="22.95" customHeight="1">
      <c r="B121" s="32"/>
      <c r="C121" s="64" t="s">
        <v>129</v>
      </c>
      <c r="J121" s="120">
        <f>BK121</f>
        <v>0</v>
      </c>
      <c r="L121" s="32"/>
      <c r="M121" s="62"/>
      <c r="N121" s="53"/>
      <c r="O121" s="53"/>
      <c r="P121" s="121">
        <f>P122</f>
        <v>0</v>
      </c>
      <c r="Q121" s="53"/>
      <c r="R121" s="121">
        <f>R122</f>
        <v>0</v>
      </c>
      <c r="S121" s="53"/>
      <c r="T121" s="122">
        <f>T122</f>
        <v>0</v>
      </c>
      <c r="AT121" s="17" t="s">
        <v>72</v>
      </c>
      <c r="AU121" s="17" t="s">
        <v>113</v>
      </c>
      <c r="BK121" s="123">
        <f>BK122</f>
        <v>0</v>
      </c>
    </row>
    <row r="122" spans="2:65" s="11" customFormat="1" ht="25.95" customHeight="1">
      <c r="B122" s="124"/>
      <c r="D122" s="125" t="s">
        <v>72</v>
      </c>
      <c r="E122" s="126" t="s">
        <v>1900</v>
      </c>
      <c r="F122" s="126" t="s">
        <v>1901</v>
      </c>
      <c r="I122" s="127"/>
      <c r="J122" s="128">
        <f>BK122</f>
        <v>0</v>
      </c>
      <c r="L122" s="124"/>
      <c r="M122" s="129"/>
      <c r="P122" s="130">
        <f>SUM(P123:P130)</f>
        <v>0</v>
      </c>
      <c r="R122" s="130">
        <f>SUM(R123:R130)</f>
        <v>0</v>
      </c>
      <c r="T122" s="131">
        <f>SUM(T123:T130)</f>
        <v>0</v>
      </c>
      <c r="AR122" s="125" t="s">
        <v>140</v>
      </c>
      <c r="AT122" s="132" t="s">
        <v>72</v>
      </c>
      <c r="AU122" s="132" t="s">
        <v>73</v>
      </c>
      <c r="AY122" s="125" t="s">
        <v>132</v>
      </c>
      <c r="BK122" s="133">
        <f>SUM(BK123:BK130)</f>
        <v>0</v>
      </c>
    </row>
    <row r="123" spans="2:65" s="1" customFormat="1" ht="16.5" customHeight="1">
      <c r="B123" s="136"/>
      <c r="C123" s="137" t="s">
        <v>81</v>
      </c>
      <c r="D123" s="137" t="s">
        <v>135</v>
      </c>
      <c r="E123" s="138" t="s">
        <v>1902</v>
      </c>
      <c r="F123" s="139" t="s">
        <v>1903</v>
      </c>
      <c r="G123" s="140" t="s">
        <v>172</v>
      </c>
      <c r="H123" s="141">
        <v>1</v>
      </c>
      <c r="I123" s="142"/>
      <c r="J123" s="143">
        <f>ROUND(I123*H123,2)</f>
        <v>0</v>
      </c>
      <c r="K123" s="139" t="s">
        <v>1</v>
      </c>
      <c r="L123" s="32"/>
      <c r="M123" s="144" t="s">
        <v>1</v>
      </c>
      <c r="N123" s="145" t="s">
        <v>39</v>
      </c>
      <c r="P123" s="146">
        <f>O123*H123</f>
        <v>0</v>
      </c>
      <c r="Q123" s="146">
        <v>0</v>
      </c>
      <c r="R123" s="146">
        <f>Q123*H123</f>
        <v>0</v>
      </c>
      <c r="S123" s="146">
        <v>0</v>
      </c>
      <c r="T123" s="147">
        <f>S123*H123</f>
        <v>0</v>
      </c>
      <c r="AR123" s="148" t="s">
        <v>1894</v>
      </c>
      <c r="AT123" s="148" t="s">
        <v>135</v>
      </c>
      <c r="AU123" s="148" t="s">
        <v>81</v>
      </c>
      <c r="AY123" s="17" t="s">
        <v>132</v>
      </c>
      <c r="BE123" s="149">
        <f>IF(N123="základní",J123,0)</f>
        <v>0</v>
      </c>
      <c r="BF123" s="149">
        <f>IF(N123="snížená",J123,0)</f>
        <v>0</v>
      </c>
      <c r="BG123" s="149">
        <f>IF(N123="zákl. přenesená",J123,0)</f>
        <v>0</v>
      </c>
      <c r="BH123" s="149">
        <f>IF(N123="sníž. přenesená",J123,0)</f>
        <v>0</v>
      </c>
      <c r="BI123" s="149">
        <f>IF(N123="nulová",J123,0)</f>
        <v>0</v>
      </c>
      <c r="BJ123" s="17" t="s">
        <v>86</v>
      </c>
      <c r="BK123" s="149">
        <f>ROUND(I123*H123,2)</f>
        <v>0</v>
      </c>
      <c r="BL123" s="17" t="s">
        <v>1894</v>
      </c>
      <c r="BM123" s="148" t="s">
        <v>1904</v>
      </c>
    </row>
    <row r="124" spans="2:65" s="1" customFormat="1">
      <c r="B124" s="32"/>
      <c r="D124" s="150" t="s">
        <v>142</v>
      </c>
      <c r="F124" s="151" t="s">
        <v>1903</v>
      </c>
      <c r="I124" s="152"/>
      <c r="L124" s="32"/>
      <c r="M124" s="153"/>
      <c r="T124" s="56"/>
      <c r="AT124" s="17" t="s">
        <v>142</v>
      </c>
      <c r="AU124" s="17" t="s">
        <v>81</v>
      </c>
    </row>
    <row r="125" spans="2:65" s="1" customFormat="1" ht="16.5" customHeight="1">
      <c r="B125" s="136"/>
      <c r="C125" s="137" t="s">
        <v>86</v>
      </c>
      <c r="D125" s="137" t="s">
        <v>135</v>
      </c>
      <c r="E125" s="138" t="s">
        <v>1905</v>
      </c>
      <c r="F125" s="139" t="s">
        <v>1906</v>
      </c>
      <c r="G125" s="140" t="s">
        <v>172</v>
      </c>
      <c r="H125" s="141">
        <v>1</v>
      </c>
      <c r="I125" s="142"/>
      <c r="J125" s="143">
        <f>ROUND(I125*H125,2)</f>
        <v>0</v>
      </c>
      <c r="K125" s="139" t="s">
        <v>1</v>
      </c>
      <c r="L125" s="32"/>
      <c r="M125" s="144" t="s">
        <v>1</v>
      </c>
      <c r="N125" s="145" t="s">
        <v>39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1894</v>
      </c>
      <c r="AT125" s="148" t="s">
        <v>135</v>
      </c>
      <c r="AU125" s="148" t="s">
        <v>81</v>
      </c>
      <c r="AY125" s="17" t="s">
        <v>132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86</v>
      </c>
      <c r="BK125" s="149">
        <f>ROUND(I125*H125,2)</f>
        <v>0</v>
      </c>
      <c r="BL125" s="17" t="s">
        <v>1894</v>
      </c>
      <c r="BM125" s="148" t="s">
        <v>1907</v>
      </c>
    </row>
    <row r="126" spans="2:65" s="1" customFormat="1">
      <c r="B126" s="32"/>
      <c r="D126" s="150" t="s">
        <v>142</v>
      </c>
      <c r="F126" s="151" t="s">
        <v>1906</v>
      </c>
      <c r="I126" s="152"/>
      <c r="L126" s="32"/>
      <c r="M126" s="153"/>
      <c r="T126" s="56"/>
      <c r="AT126" s="17" t="s">
        <v>142</v>
      </c>
      <c r="AU126" s="17" t="s">
        <v>81</v>
      </c>
    </row>
    <row r="127" spans="2:65" s="1" customFormat="1" ht="16.5" customHeight="1">
      <c r="B127" s="136"/>
      <c r="C127" s="137" t="s">
        <v>152</v>
      </c>
      <c r="D127" s="137" t="s">
        <v>135</v>
      </c>
      <c r="E127" s="138" t="s">
        <v>1908</v>
      </c>
      <c r="F127" s="139" t="s">
        <v>1909</v>
      </c>
      <c r="G127" s="140" t="s">
        <v>172</v>
      </c>
      <c r="H127" s="141">
        <v>1</v>
      </c>
      <c r="I127" s="142"/>
      <c r="J127" s="143">
        <f>ROUND(I127*H127,2)</f>
        <v>0</v>
      </c>
      <c r="K127" s="139" t="s">
        <v>1</v>
      </c>
      <c r="L127" s="32"/>
      <c r="M127" s="144" t="s">
        <v>1</v>
      </c>
      <c r="N127" s="145" t="s">
        <v>39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1894</v>
      </c>
      <c r="AT127" s="148" t="s">
        <v>135</v>
      </c>
      <c r="AU127" s="148" t="s">
        <v>81</v>
      </c>
      <c r="AY127" s="17" t="s">
        <v>132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86</v>
      </c>
      <c r="BK127" s="149">
        <f>ROUND(I127*H127,2)</f>
        <v>0</v>
      </c>
      <c r="BL127" s="17" t="s">
        <v>1894</v>
      </c>
      <c r="BM127" s="148" t="s">
        <v>1910</v>
      </c>
    </row>
    <row r="128" spans="2:65" s="1" customFormat="1">
      <c r="B128" s="32"/>
      <c r="D128" s="150" t="s">
        <v>142</v>
      </c>
      <c r="F128" s="151" t="s">
        <v>1909</v>
      </c>
      <c r="I128" s="152"/>
      <c r="L128" s="32"/>
      <c r="M128" s="153"/>
      <c r="T128" s="56"/>
      <c r="AT128" s="17" t="s">
        <v>142</v>
      </c>
      <c r="AU128" s="17" t="s">
        <v>81</v>
      </c>
    </row>
    <row r="129" spans="2:65" s="1" customFormat="1" ht="16.5" customHeight="1">
      <c r="B129" s="136"/>
      <c r="C129" s="137" t="s">
        <v>140</v>
      </c>
      <c r="D129" s="137" t="s">
        <v>135</v>
      </c>
      <c r="E129" s="138" t="s">
        <v>1911</v>
      </c>
      <c r="F129" s="139" t="s">
        <v>1912</v>
      </c>
      <c r="G129" s="140" t="s">
        <v>172</v>
      </c>
      <c r="H129" s="141">
        <v>1</v>
      </c>
      <c r="I129" s="142"/>
      <c r="J129" s="143">
        <f>ROUND(I129*H129,2)</f>
        <v>0</v>
      </c>
      <c r="K129" s="139" t="s">
        <v>1</v>
      </c>
      <c r="L129" s="32"/>
      <c r="M129" s="144" t="s">
        <v>1</v>
      </c>
      <c r="N129" s="145" t="s">
        <v>39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1894</v>
      </c>
      <c r="AT129" s="148" t="s">
        <v>135</v>
      </c>
      <c r="AU129" s="148" t="s">
        <v>81</v>
      </c>
      <c r="AY129" s="17" t="s">
        <v>132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86</v>
      </c>
      <c r="BK129" s="149">
        <f>ROUND(I129*H129,2)</f>
        <v>0</v>
      </c>
      <c r="BL129" s="17" t="s">
        <v>1894</v>
      </c>
      <c r="BM129" s="148" t="s">
        <v>1913</v>
      </c>
    </row>
    <row r="130" spans="2:65" s="1" customFormat="1">
      <c r="B130" s="32"/>
      <c r="D130" s="150" t="s">
        <v>142</v>
      </c>
      <c r="F130" s="151" t="s">
        <v>1912</v>
      </c>
      <c r="I130" s="152"/>
      <c r="L130" s="32"/>
      <c r="M130" s="168"/>
      <c r="N130" s="169"/>
      <c r="O130" s="169"/>
      <c r="P130" s="169"/>
      <c r="Q130" s="169"/>
      <c r="R130" s="169"/>
      <c r="S130" s="169"/>
      <c r="T130" s="170"/>
      <c r="AT130" s="17" t="s">
        <v>142</v>
      </c>
      <c r="AU130" s="17" t="s">
        <v>81</v>
      </c>
    </row>
    <row r="131" spans="2:65" s="1" customFormat="1" ht="6.9" customHeight="1">
      <c r="B131" s="44"/>
      <c r="C131" s="45"/>
      <c r="D131" s="45"/>
      <c r="E131" s="45"/>
      <c r="F131" s="45"/>
      <c r="G131" s="45"/>
      <c r="H131" s="45"/>
      <c r="I131" s="45"/>
      <c r="J131" s="45"/>
      <c r="K131" s="45"/>
      <c r="L131" s="32"/>
    </row>
  </sheetData>
  <autoFilter ref="C120:K130" xr:uid="{00000000-0009-0000-0000-000003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9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96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hidden="1" customHeight="1">
      <c r="B4" s="20"/>
      <c r="D4" s="21" t="s">
        <v>106</v>
      </c>
      <c r="L4" s="20"/>
      <c r="M4" s="93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3" t="str">
        <f>'Rekapitulace stavby'!K6</f>
        <v>Multifunkční objekt - VH Agroprodukt 2</v>
      </c>
      <c r="F7" s="254"/>
      <c r="G7" s="254"/>
      <c r="H7" s="254"/>
      <c r="L7" s="20"/>
    </row>
    <row r="8" spans="2:46" s="1" customFormat="1" ht="12" hidden="1" customHeight="1">
      <c r="B8" s="32"/>
      <c r="D8" s="27" t="s">
        <v>107</v>
      </c>
      <c r="L8" s="32"/>
    </row>
    <row r="9" spans="2:46" s="1" customFormat="1" ht="16.5" hidden="1" customHeight="1">
      <c r="B9" s="32"/>
      <c r="E9" s="243" t="s">
        <v>1914</v>
      </c>
      <c r="F9" s="252"/>
      <c r="G9" s="252"/>
      <c r="H9" s="252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28. 1. 2026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hidden="1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55" t="str">
        <f>'Rekapitulace stavby'!E14</f>
        <v>Vyplň údaj</v>
      </c>
      <c r="F18" s="221"/>
      <c r="G18" s="221"/>
      <c r="H18" s="221"/>
      <c r="I18" s="27" t="s">
        <v>26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hidden="1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32</v>
      </c>
      <c r="L26" s="32"/>
    </row>
    <row r="27" spans="2:12" s="7" customFormat="1" ht="16.5" hidden="1" customHeight="1">
      <c r="B27" s="94"/>
      <c r="E27" s="225" t="s">
        <v>1</v>
      </c>
      <c r="F27" s="225"/>
      <c r="G27" s="225"/>
      <c r="H27" s="225"/>
      <c r="L27" s="94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5" t="s">
        <v>33</v>
      </c>
      <c r="J30" s="66">
        <f>ROUND(J117,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" hidden="1" customHeight="1">
      <c r="B33" s="32"/>
      <c r="D33" s="55" t="s">
        <v>37</v>
      </c>
      <c r="E33" s="27" t="s">
        <v>38</v>
      </c>
      <c r="F33" s="86">
        <f>ROUND((SUM(BE117:BE128)),  2)</f>
        <v>0</v>
      </c>
      <c r="I33" s="96">
        <v>0.21</v>
      </c>
      <c r="J33" s="86">
        <f>ROUND(((SUM(BE117:BE128))*I33),  2)</f>
        <v>0</v>
      </c>
      <c r="L33" s="32"/>
    </row>
    <row r="34" spans="2:12" s="1" customFormat="1" ht="14.4" hidden="1" customHeight="1">
      <c r="B34" s="32"/>
      <c r="E34" s="27" t="s">
        <v>39</v>
      </c>
      <c r="F34" s="86">
        <f>ROUND((SUM(BF117:BF128)),  2)</f>
        <v>0</v>
      </c>
      <c r="I34" s="96">
        <v>0.12</v>
      </c>
      <c r="J34" s="86">
        <f>ROUND(((SUM(BF117:BF128))*I34),  2)</f>
        <v>0</v>
      </c>
      <c r="L34" s="32"/>
    </row>
    <row r="35" spans="2:12" s="1" customFormat="1" ht="14.4" hidden="1" customHeight="1">
      <c r="B35" s="32"/>
      <c r="E35" s="27" t="s">
        <v>40</v>
      </c>
      <c r="F35" s="86">
        <f>ROUND((SUM(BG117:BG128)),  2)</f>
        <v>0</v>
      </c>
      <c r="I35" s="96">
        <v>0.21</v>
      </c>
      <c r="J35" s="86">
        <f>0</f>
        <v>0</v>
      </c>
      <c r="L35" s="32"/>
    </row>
    <row r="36" spans="2:12" s="1" customFormat="1" ht="14.4" hidden="1" customHeight="1">
      <c r="B36" s="32"/>
      <c r="E36" s="27" t="s">
        <v>41</v>
      </c>
      <c r="F36" s="86">
        <f>ROUND((SUM(BH117:BH128)),  2)</f>
        <v>0</v>
      </c>
      <c r="I36" s="96">
        <v>0.12</v>
      </c>
      <c r="J36" s="86">
        <f>0</f>
        <v>0</v>
      </c>
      <c r="L36" s="32"/>
    </row>
    <row r="37" spans="2:12" s="1" customFormat="1" ht="14.4" hidden="1" customHeight="1">
      <c r="B37" s="32"/>
      <c r="E37" s="27" t="s">
        <v>42</v>
      </c>
      <c r="F37" s="86">
        <f>ROUND((SUM(BI117:BI128)),  2)</f>
        <v>0</v>
      </c>
      <c r="I37" s="96">
        <v>0</v>
      </c>
      <c r="J37" s="86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109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3" t="str">
        <f>E7</f>
        <v>Multifunkční objekt - VH Agroprodukt 2</v>
      </c>
      <c r="F85" s="254"/>
      <c r="G85" s="254"/>
      <c r="H85" s="254"/>
      <c r="L85" s="32"/>
    </row>
    <row r="86" spans="2:47" s="1" customFormat="1" ht="12" customHeight="1">
      <c r="B86" s="32"/>
      <c r="C86" s="27" t="s">
        <v>107</v>
      </c>
      <c r="L86" s="32"/>
    </row>
    <row r="87" spans="2:47" s="1" customFormat="1" ht="16.5" customHeight="1">
      <c r="B87" s="32"/>
      <c r="E87" s="243" t="str">
        <f>E9</f>
        <v>TI - Technická infrastruktura</v>
      </c>
      <c r="F87" s="252"/>
      <c r="G87" s="252"/>
      <c r="H87" s="252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28. 1. 2026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15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110</v>
      </c>
      <c r="D94" s="97"/>
      <c r="E94" s="97"/>
      <c r="F94" s="97"/>
      <c r="G94" s="97"/>
      <c r="H94" s="97"/>
      <c r="I94" s="97"/>
      <c r="J94" s="106" t="s">
        <v>111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7" t="s">
        <v>112</v>
      </c>
      <c r="J96" s="66">
        <f>J117</f>
        <v>0</v>
      </c>
      <c r="L96" s="32"/>
      <c r="AU96" s="17" t="s">
        <v>113</v>
      </c>
    </row>
    <row r="97" spans="2:12" s="8" customFormat="1" ht="24.9" customHeight="1">
      <c r="B97" s="108"/>
      <c r="D97" s="109" t="s">
        <v>1899</v>
      </c>
      <c r="E97" s="110"/>
      <c r="F97" s="110"/>
      <c r="G97" s="110"/>
      <c r="H97" s="110"/>
      <c r="I97" s="110"/>
      <c r="J97" s="111">
        <f>J118</f>
        <v>0</v>
      </c>
      <c r="L97" s="108"/>
    </row>
    <row r="98" spans="2:12" s="1" customFormat="1" ht="21.75" customHeight="1">
      <c r="B98" s="32"/>
      <c r="L98" s="32"/>
    </row>
    <row r="99" spans="2:12" s="1" customFormat="1" ht="6.9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3" spans="2:12" s="1" customFormat="1" ht="6.9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" customHeight="1">
      <c r="B104" s="32"/>
      <c r="C104" s="21" t="s">
        <v>117</v>
      </c>
      <c r="L104" s="32"/>
    </row>
    <row r="105" spans="2:12" s="1" customFormat="1" ht="6.9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16.5" customHeight="1">
      <c r="B107" s="32"/>
      <c r="E107" s="253" t="str">
        <f>E7</f>
        <v>Multifunkční objekt - VH Agroprodukt 2</v>
      </c>
      <c r="F107" s="254"/>
      <c r="G107" s="254"/>
      <c r="H107" s="254"/>
      <c r="L107" s="32"/>
    </row>
    <row r="108" spans="2:12" s="1" customFormat="1" ht="12" customHeight="1">
      <c r="B108" s="32"/>
      <c r="C108" s="27" t="s">
        <v>107</v>
      </c>
      <c r="L108" s="32"/>
    </row>
    <row r="109" spans="2:12" s="1" customFormat="1" ht="16.5" customHeight="1">
      <c r="B109" s="32"/>
      <c r="E109" s="243" t="str">
        <f>E9</f>
        <v>TI - Technická infrastruktura</v>
      </c>
      <c r="F109" s="252"/>
      <c r="G109" s="252"/>
      <c r="H109" s="252"/>
      <c r="L109" s="32"/>
    </row>
    <row r="110" spans="2:12" s="1" customFormat="1" ht="6.9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28. 1. 2026</v>
      </c>
      <c r="L111" s="32"/>
    </row>
    <row r="112" spans="2:12" s="1" customFormat="1" ht="6.9" customHeight="1">
      <c r="B112" s="32"/>
      <c r="L112" s="32"/>
    </row>
    <row r="113" spans="2:65" s="1" customFormat="1" ht="15.15" customHeight="1">
      <c r="B113" s="32"/>
      <c r="C113" s="27" t="s">
        <v>24</v>
      </c>
      <c r="F113" s="25" t="str">
        <f>E15</f>
        <v xml:space="preserve"> </v>
      </c>
      <c r="I113" s="27" t="s">
        <v>29</v>
      </c>
      <c r="J113" s="30" t="str">
        <f>E21</f>
        <v xml:space="preserve"> </v>
      </c>
      <c r="L113" s="32"/>
    </row>
    <row r="114" spans="2:65" s="1" customFormat="1" ht="15.15" customHeight="1">
      <c r="B114" s="32"/>
      <c r="C114" s="27" t="s">
        <v>27</v>
      </c>
      <c r="F114" s="25" t="str">
        <f>IF(E18="","",E18)</f>
        <v>Vyplň údaj</v>
      </c>
      <c r="I114" s="27" t="s">
        <v>31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16"/>
      <c r="C116" s="117" t="s">
        <v>118</v>
      </c>
      <c r="D116" s="118" t="s">
        <v>58</v>
      </c>
      <c r="E116" s="118" t="s">
        <v>54</v>
      </c>
      <c r="F116" s="118" t="s">
        <v>55</v>
      </c>
      <c r="G116" s="118" t="s">
        <v>119</v>
      </c>
      <c r="H116" s="118" t="s">
        <v>120</v>
      </c>
      <c r="I116" s="118" t="s">
        <v>121</v>
      </c>
      <c r="J116" s="118" t="s">
        <v>111</v>
      </c>
      <c r="K116" s="119" t="s">
        <v>122</v>
      </c>
      <c r="L116" s="116"/>
      <c r="M116" s="59" t="s">
        <v>1</v>
      </c>
      <c r="N116" s="60" t="s">
        <v>37</v>
      </c>
      <c r="O116" s="60" t="s">
        <v>123</v>
      </c>
      <c r="P116" s="60" t="s">
        <v>124</v>
      </c>
      <c r="Q116" s="60" t="s">
        <v>125</v>
      </c>
      <c r="R116" s="60" t="s">
        <v>126</v>
      </c>
      <c r="S116" s="60" t="s">
        <v>127</v>
      </c>
      <c r="T116" s="61" t="s">
        <v>128</v>
      </c>
    </row>
    <row r="117" spans="2:65" s="1" customFormat="1" ht="22.95" customHeight="1">
      <c r="B117" s="32"/>
      <c r="C117" s="64" t="s">
        <v>129</v>
      </c>
      <c r="J117" s="120">
        <f>BK117</f>
        <v>0</v>
      </c>
      <c r="L117" s="32"/>
      <c r="M117" s="62"/>
      <c r="N117" s="53"/>
      <c r="O117" s="53"/>
      <c r="P117" s="121">
        <f>P118</f>
        <v>0</v>
      </c>
      <c r="Q117" s="53"/>
      <c r="R117" s="121">
        <f>R118</f>
        <v>0</v>
      </c>
      <c r="S117" s="53"/>
      <c r="T117" s="122">
        <f>T118</f>
        <v>0</v>
      </c>
      <c r="AT117" s="17" t="s">
        <v>72</v>
      </c>
      <c r="AU117" s="17" t="s">
        <v>113</v>
      </c>
      <c r="BK117" s="123">
        <f>BK118</f>
        <v>0</v>
      </c>
    </row>
    <row r="118" spans="2:65" s="11" customFormat="1" ht="25.95" customHeight="1">
      <c r="B118" s="124"/>
      <c r="D118" s="125" t="s">
        <v>72</v>
      </c>
      <c r="E118" s="126" t="s">
        <v>1900</v>
      </c>
      <c r="F118" s="126" t="s">
        <v>1901</v>
      </c>
      <c r="I118" s="127"/>
      <c r="J118" s="128">
        <f>BK118</f>
        <v>0</v>
      </c>
      <c r="L118" s="124"/>
      <c r="M118" s="129"/>
      <c r="P118" s="130">
        <f>SUM(P119:P128)</f>
        <v>0</v>
      </c>
      <c r="R118" s="130">
        <f>SUM(R119:R128)</f>
        <v>0</v>
      </c>
      <c r="T118" s="131">
        <f>SUM(T119:T128)</f>
        <v>0</v>
      </c>
      <c r="AR118" s="125" t="s">
        <v>140</v>
      </c>
      <c r="AT118" s="132" t="s">
        <v>72</v>
      </c>
      <c r="AU118" s="132" t="s">
        <v>73</v>
      </c>
      <c r="AY118" s="125" t="s">
        <v>132</v>
      </c>
      <c r="BK118" s="133">
        <f>SUM(BK119:BK128)</f>
        <v>0</v>
      </c>
    </row>
    <row r="119" spans="2:65" s="1" customFormat="1" ht="16.5" customHeight="1">
      <c r="B119" s="136"/>
      <c r="C119" s="137" t="s">
        <v>81</v>
      </c>
      <c r="D119" s="137" t="s">
        <v>135</v>
      </c>
      <c r="E119" s="138" t="s">
        <v>1915</v>
      </c>
      <c r="F119" s="139" t="s">
        <v>1916</v>
      </c>
      <c r="G119" s="140" t="s">
        <v>390</v>
      </c>
      <c r="H119" s="141">
        <v>40</v>
      </c>
      <c r="I119" s="142"/>
      <c r="J119" s="143">
        <f>ROUND(I119*H119,2)</f>
        <v>0</v>
      </c>
      <c r="K119" s="139" t="s">
        <v>1</v>
      </c>
      <c r="L119" s="32"/>
      <c r="M119" s="144" t="s">
        <v>1</v>
      </c>
      <c r="N119" s="145" t="s">
        <v>39</v>
      </c>
      <c r="P119" s="146">
        <f>O119*H119</f>
        <v>0</v>
      </c>
      <c r="Q119" s="146">
        <v>0</v>
      </c>
      <c r="R119" s="146">
        <f>Q119*H119</f>
        <v>0</v>
      </c>
      <c r="S119" s="146">
        <v>0</v>
      </c>
      <c r="T119" s="147">
        <f>S119*H119</f>
        <v>0</v>
      </c>
      <c r="AR119" s="148" t="s">
        <v>1894</v>
      </c>
      <c r="AT119" s="148" t="s">
        <v>135</v>
      </c>
      <c r="AU119" s="148" t="s">
        <v>81</v>
      </c>
      <c r="AY119" s="17" t="s">
        <v>132</v>
      </c>
      <c r="BE119" s="149">
        <f>IF(N119="základní",J119,0)</f>
        <v>0</v>
      </c>
      <c r="BF119" s="149">
        <f>IF(N119="snížená",J119,0)</f>
        <v>0</v>
      </c>
      <c r="BG119" s="149">
        <f>IF(N119="zákl. přenesená",J119,0)</f>
        <v>0</v>
      </c>
      <c r="BH119" s="149">
        <f>IF(N119="sníž. přenesená",J119,0)</f>
        <v>0</v>
      </c>
      <c r="BI119" s="149">
        <f>IF(N119="nulová",J119,0)</f>
        <v>0</v>
      </c>
      <c r="BJ119" s="17" t="s">
        <v>86</v>
      </c>
      <c r="BK119" s="149">
        <f>ROUND(I119*H119,2)</f>
        <v>0</v>
      </c>
      <c r="BL119" s="17" t="s">
        <v>1894</v>
      </c>
      <c r="BM119" s="148" t="s">
        <v>1917</v>
      </c>
    </row>
    <row r="120" spans="2:65" s="1" customFormat="1">
      <c r="B120" s="32"/>
      <c r="D120" s="150" t="s">
        <v>142</v>
      </c>
      <c r="F120" s="151" t="s">
        <v>1916</v>
      </c>
      <c r="I120" s="152"/>
      <c r="L120" s="32"/>
      <c r="M120" s="153"/>
      <c r="T120" s="56"/>
      <c r="AT120" s="17" t="s">
        <v>142</v>
      </c>
      <c r="AU120" s="17" t="s">
        <v>81</v>
      </c>
    </row>
    <row r="121" spans="2:65" s="1" customFormat="1" ht="16.5" customHeight="1">
      <c r="B121" s="136"/>
      <c r="C121" s="137" t="s">
        <v>86</v>
      </c>
      <c r="D121" s="137" t="s">
        <v>135</v>
      </c>
      <c r="E121" s="138" t="s">
        <v>1918</v>
      </c>
      <c r="F121" s="139" t="s">
        <v>1919</v>
      </c>
      <c r="G121" s="140" t="s">
        <v>172</v>
      </c>
      <c r="H121" s="141">
        <v>1</v>
      </c>
      <c r="I121" s="142"/>
      <c r="J121" s="143">
        <f>ROUND(I121*H121,2)</f>
        <v>0</v>
      </c>
      <c r="K121" s="139" t="s">
        <v>1</v>
      </c>
      <c r="L121" s="32"/>
      <c r="M121" s="144" t="s">
        <v>1</v>
      </c>
      <c r="N121" s="145" t="s">
        <v>39</v>
      </c>
      <c r="P121" s="146">
        <f>O121*H121</f>
        <v>0</v>
      </c>
      <c r="Q121" s="146">
        <v>0</v>
      </c>
      <c r="R121" s="146">
        <f>Q121*H121</f>
        <v>0</v>
      </c>
      <c r="S121" s="146">
        <v>0</v>
      </c>
      <c r="T121" s="147">
        <f>S121*H121</f>
        <v>0</v>
      </c>
      <c r="AR121" s="148" t="s">
        <v>1894</v>
      </c>
      <c r="AT121" s="148" t="s">
        <v>135</v>
      </c>
      <c r="AU121" s="148" t="s">
        <v>81</v>
      </c>
      <c r="AY121" s="17" t="s">
        <v>132</v>
      </c>
      <c r="BE121" s="149">
        <f>IF(N121="základní",J121,0)</f>
        <v>0</v>
      </c>
      <c r="BF121" s="149">
        <f>IF(N121="snížená",J121,0)</f>
        <v>0</v>
      </c>
      <c r="BG121" s="149">
        <f>IF(N121="zákl. přenesená",J121,0)</f>
        <v>0</v>
      </c>
      <c r="BH121" s="149">
        <f>IF(N121="sníž. přenesená",J121,0)</f>
        <v>0</v>
      </c>
      <c r="BI121" s="149">
        <f>IF(N121="nulová",J121,0)</f>
        <v>0</v>
      </c>
      <c r="BJ121" s="17" t="s">
        <v>86</v>
      </c>
      <c r="BK121" s="149">
        <f>ROUND(I121*H121,2)</f>
        <v>0</v>
      </c>
      <c r="BL121" s="17" t="s">
        <v>1894</v>
      </c>
      <c r="BM121" s="148" t="s">
        <v>1920</v>
      </c>
    </row>
    <row r="122" spans="2:65" s="1" customFormat="1">
      <c r="B122" s="32"/>
      <c r="D122" s="150" t="s">
        <v>142</v>
      </c>
      <c r="F122" s="151" t="s">
        <v>1921</v>
      </c>
      <c r="I122" s="152"/>
      <c r="L122" s="32"/>
      <c r="M122" s="153"/>
      <c r="T122" s="56"/>
      <c r="AT122" s="17" t="s">
        <v>142</v>
      </c>
      <c r="AU122" s="17" t="s">
        <v>81</v>
      </c>
    </row>
    <row r="123" spans="2:65" s="1" customFormat="1" ht="16.5" customHeight="1">
      <c r="B123" s="136"/>
      <c r="C123" s="137" t="s">
        <v>152</v>
      </c>
      <c r="D123" s="137" t="s">
        <v>135</v>
      </c>
      <c r="E123" s="138" t="s">
        <v>1922</v>
      </c>
      <c r="F123" s="139" t="s">
        <v>1923</v>
      </c>
      <c r="G123" s="140" t="s">
        <v>390</v>
      </c>
      <c r="H123" s="141">
        <v>18.399999999999999</v>
      </c>
      <c r="I123" s="142"/>
      <c r="J123" s="143">
        <f>ROUND(I123*H123,2)</f>
        <v>0</v>
      </c>
      <c r="K123" s="139" t="s">
        <v>1</v>
      </c>
      <c r="L123" s="32"/>
      <c r="M123" s="144" t="s">
        <v>1</v>
      </c>
      <c r="N123" s="145" t="s">
        <v>39</v>
      </c>
      <c r="P123" s="146">
        <f>O123*H123</f>
        <v>0</v>
      </c>
      <c r="Q123" s="146">
        <v>0</v>
      </c>
      <c r="R123" s="146">
        <f>Q123*H123</f>
        <v>0</v>
      </c>
      <c r="S123" s="146">
        <v>0</v>
      </c>
      <c r="T123" s="147">
        <f>S123*H123</f>
        <v>0</v>
      </c>
      <c r="AR123" s="148" t="s">
        <v>1894</v>
      </c>
      <c r="AT123" s="148" t="s">
        <v>135</v>
      </c>
      <c r="AU123" s="148" t="s">
        <v>81</v>
      </c>
      <c r="AY123" s="17" t="s">
        <v>132</v>
      </c>
      <c r="BE123" s="149">
        <f>IF(N123="základní",J123,0)</f>
        <v>0</v>
      </c>
      <c r="BF123" s="149">
        <f>IF(N123="snížená",J123,0)</f>
        <v>0</v>
      </c>
      <c r="BG123" s="149">
        <f>IF(N123="zákl. přenesená",J123,0)</f>
        <v>0</v>
      </c>
      <c r="BH123" s="149">
        <f>IF(N123="sníž. přenesená",J123,0)</f>
        <v>0</v>
      </c>
      <c r="BI123" s="149">
        <f>IF(N123="nulová",J123,0)</f>
        <v>0</v>
      </c>
      <c r="BJ123" s="17" t="s">
        <v>86</v>
      </c>
      <c r="BK123" s="149">
        <f>ROUND(I123*H123,2)</f>
        <v>0</v>
      </c>
      <c r="BL123" s="17" t="s">
        <v>1894</v>
      </c>
      <c r="BM123" s="148" t="s">
        <v>1924</v>
      </c>
    </row>
    <row r="124" spans="2:65" s="1" customFormat="1">
      <c r="B124" s="32"/>
      <c r="D124" s="150" t="s">
        <v>142</v>
      </c>
      <c r="F124" s="151" t="s">
        <v>1923</v>
      </c>
      <c r="I124" s="152"/>
      <c r="L124" s="32"/>
      <c r="M124" s="153"/>
      <c r="T124" s="56"/>
      <c r="AT124" s="17" t="s">
        <v>142</v>
      </c>
      <c r="AU124" s="17" t="s">
        <v>81</v>
      </c>
    </row>
    <row r="125" spans="2:65" s="1" customFormat="1" ht="16.5" customHeight="1">
      <c r="B125" s="136"/>
      <c r="C125" s="137" t="s">
        <v>140</v>
      </c>
      <c r="D125" s="137" t="s">
        <v>135</v>
      </c>
      <c r="E125" s="138" t="s">
        <v>1925</v>
      </c>
      <c r="F125" s="139" t="s">
        <v>1926</v>
      </c>
      <c r="G125" s="140" t="s">
        <v>390</v>
      </c>
      <c r="H125" s="141">
        <v>16</v>
      </c>
      <c r="I125" s="142"/>
      <c r="J125" s="143">
        <f>ROUND(I125*H125,2)</f>
        <v>0</v>
      </c>
      <c r="K125" s="139" t="s">
        <v>1</v>
      </c>
      <c r="L125" s="32"/>
      <c r="M125" s="144" t="s">
        <v>1</v>
      </c>
      <c r="N125" s="145" t="s">
        <v>39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1894</v>
      </c>
      <c r="AT125" s="148" t="s">
        <v>135</v>
      </c>
      <c r="AU125" s="148" t="s">
        <v>81</v>
      </c>
      <c r="AY125" s="17" t="s">
        <v>132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86</v>
      </c>
      <c r="BK125" s="149">
        <f>ROUND(I125*H125,2)</f>
        <v>0</v>
      </c>
      <c r="BL125" s="17" t="s">
        <v>1894</v>
      </c>
      <c r="BM125" s="148" t="s">
        <v>1927</v>
      </c>
    </row>
    <row r="126" spans="2:65" s="1" customFormat="1">
      <c r="B126" s="32"/>
      <c r="D126" s="150" t="s">
        <v>142</v>
      </c>
      <c r="F126" s="151" t="s">
        <v>1926</v>
      </c>
      <c r="I126" s="152"/>
      <c r="L126" s="32"/>
      <c r="M126" s="153"/>
      <c r="T126" s="56"/>
      <c r="AT126" s="17" t="s">
        <v>142</v>
      </c>
      <c r="AU126" s="17" t="s">
        <v>81</v>
      </c>
    </row>
    <row r="127" spans="2:65" s="1" customFormat="1" ht="16.5" customHeight="1">
      <c r="B127" s="136"/>
      <c r="C127" s="137" t="s">
        <v>163</v>
      </c>
      <c r="D127" s="137" t="s">
        <v>135</v>
      </c>
      <c r="E127" s="138" t="s">
        <v>1928</v>
      </c>
      <c r="F127" s="139" t="s">
        <v>1929</v>
      </c>
      <c r="G127" s="140" t="s">
        <v>390</v>
      </c>
      <c r="H127" s="141">
        <v>19</v>
      </c>
      <c r="I127" s="142"/>
      <c r="J127" s="143">
        <f>ROUND(I127*H127,2)</f>
        <v>0</v>
      </c>
      <c r="K127" s="139" t="s">
        <v>1</v>
      </c>
      <c r="L127" s="32"/>
      <c r="M127" s="144" t="s">
        <v>1</v>
      </c>
      <c r="N127" s="145" t="s">
        <v>39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1894</v>
      </c>
      <c r="AT127" s="148" t="s">
        <v>135</v>
      </c>
      <c r="AU127" s="148" t="s">
        <v>81</v>
      </c>
      <c r="AY127" s="17" t="s">
        <v>132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86</v>
      </c>
      <c r="BK127" s="149">
        <f>ROUND(I127*H127,2)</f>
        <v>0</v>
      </c>
      <c r="BL127" s="17" t="s">
        <v>1894</v>
      </c>
      <c r="BM127" s="148" t="s">
        <v>1930</v>
      </c>
    </row>
    <row r="128" spans="2:65" s="1" customFormat="1">
      <c r="B128" s="32"/>
      <c r="D128" s="150" t="s">
        <v>142</v>
      </c>
      <c r="F128" s="151" t="s">
        <v>1929</v>
      </c>
      <c r="I128" s="152"/>
      <c r="L128" s="32"/>
      <c r="M128" s="168"/>
      <c r="N128" s="169"/>
      <c r="O128" s="169"/>
      <c r="P128" s="169"/>
      <c r="Q128" s="169"/>
      <c r="R128" s="169"/>
      <c r="S128" s="169"/>
      <c r="T128" s="170"/>
      <c r="AT128" s="17" t="s">
        <v>142</v>
      </c>
      <c r="AU128" s="17" t="s">
        <v>81</v>
      </c>
    </row>
    <row r="129" spans="2:12" s="1" customFormat="1" ht="6.9" customHeight="1">
      <c r="B129" s="44"/>
      <c r="C129" s="45"/>
      <c r="D129" s="45"/>
      <c r="E129" s="45"/>
      <c r="F129" s="45"/>
      <c r="G129" s="45"/>
      <c r="H129" s="45"/>
      <c r="I129" s="45"/>
      <c r="J129" s="45"/>
      <c r="K129" s="45"/>
      <c r="L129" s="32"/>
    </row>
  </sheetData>
  <autoFilter ref="C116:K128" xr:uid="{00000000-0009-0000-0000-000004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05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99</v>
      </c>
      <c r="AZ2" s="171" t="s">
        <v>1931</v>
      </c>
      <c r="BA2" s="171" t="s">
        <v>1</v>
      </c>
      <c r="BB2" s="171" t="s">
        <v>1</v>
      </c>
      <c r="BC2" s="171" t="s">
        <v>1932</v>
      </c>
      <c r="BD2" s="171" t="s">
        <v>86</v>
      </c>
    </row>
    <row r="3" spans="2:5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  <c r="AZ3" s="171" t="s">
        <v>1933</v>
      </c>
      <c r="BA3" s="171" t="s">
        <v>1</v>
      </c>
      <c r="BB3" s="171" t="s">
        <v>1</v>
      </c>
      <c r="BC3" s="171" t="s">
        <v>1611</v>
      </c>
      <c r="BD3" s="171" t="s">
        <v>86</v>
      </c>
    </row>
    <row r="4" spans="2:56" ht="24.9" hidden="1" customHeight="1">
      <c r="B4" s="20"/>
      <c r="D4" s="21" t="s">
        <v>106</v>
      </c>
      <c r="L4" s="20"/>
      <c r="M4" s="93" t="s">
        <v>10</v>
      </c>
      <c r="AT4" s="17" t="s">
        <v>3</v>
      </c>
      <c r="AZ4" s="171" t="s">
        <v>1934</v>
      </c>
      <c r="BA4" s="171" t="s">
        <v>1</v>
      </c>
      <c r="BB4" s="171" t="s">
        <v>1</v>
      </c>
      <c r="BC4" s="171" t="s">
        <v>1935</v>
      </c>
      <c r="BD4" s="171" t="s">
        <v>86</v>
      </c>
    </row>
    <row r="5" spans="2:56" ht="6.9" hidden="1" customHeight="1">
      <c r="B5" s="20"/>
      <c r="L5" s="20"/>
      <c r="AZ5" s="171" t="s">
        <v>1936</v>
      </c>
      <c r="BA5" s="171" t="s">
        <v>1</v>
      </c>
      <c r="BB5" s="171" t="s">
        <v>1</v>
      </c>
      <c r="BC5" s="171" t="s">
        <v>1937</v>
      </c>
      <c r="BD5" s="171" t="s">
        <v>86</v>
      </c>
    </row>
    <row r="6" spans="2:56" ht="12" hidden="1" customHeight="1">
      <c r="B6" s="20"/>
      <c r="D6" s="27" t="s">
        <v>16</v>
      </c>
      <c r="L6" s="20"/>
      <c r="AZ6" s="171" t="s">
        <v>240</v>
      </c>
      <c r="BA6" s="171" t="s">
        <v>1</v>
      </c>
      <c r="BB6" s="171" t="s">
        <v>1</v>
      </c>
      <c r="BC6" s="171" t="s">
        <v>1937</v>
      </c>
      <c r="BD6" s="171" t="s">
        <v>86</v>
      </c>
    </row>
    <row r="7" spans="2:56" ht="16.5" hidden="1" customHeight="1">
      <c r="B7" s="20"/>
      <c r="E7" s="253" t="str">
        <f>'Rekapitulace stavby'!K6</f>
        <v>Multifunkční objekt - VH Agroprodukt 2</v>
      </c>
      <c r="F7" s="254"/>
      <c r="G7" s="254"/>
      <c r="H7" s="254"/>
      <c r="L7" s="20"/>
      <c r="AZ7" s="171" t="s">
        <v>1938</v>
      </c>
      <c r="BA7" s="171" t="s">
        <v>1</v>
      </c>
      <c r="BB7" s="171" t="s">
        <v>1</v>
      </c>
      <c r="BC7" s="171" t="s">
        <v>1939</v>
      </c>
      <c r="BD7" s="171" t="s">
        <v>86</v>
      </c>
    </row>
    <row r="8" spans="2:56" s="1" customFormat="1" ht="12" hidden="1" customHeight="1">
      <c r="B8" s="32"/>
      <c r="D8" s="27" t="s">
        <v>107</v>
      </c>
      <c r="L8" s="32"/>
    </row>
    <row r="9" spans="2:56" s="1" customFormat="1" ht="16.5" hidden="1" customHeight="1">
      <c r="B9" s="32"/>
      <c r="E9" s="243" t="s">
        <v>1940</v>
      </c>
      <c r="F9" s="252"/>
      <c r="G9" s="252"/>
      <c r="H9" s="252"/>
      <c r="L9" s="32"/>
    </row>
    <row r="10" spans="2:56" s="1" customFormat="1" hidden="1">
      <c r="B10" s="32"/>
      <c r="L10" s="32"/>
    </row>
    <row r="11" spans="2:5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5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28. 1. 2026</v>
      </c>
      <c r="L12" s="32"/>
    </row>
    <row r="13" spans="2:56" s="1" customFormat="1" ht="10.95" hidden="1" customHeight="1">
      <c r="B13" s="32"/>
      <c r="L13" s="32"/>
    </row>
    <row r="14" spans="2:56" s="1" customFormat="1" ht="12" hidden="1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56" s="1" customFormat="1" ht="18" hidden="1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5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55" t="str">
        <f>'Rekapitulace stavby'!E14</f>
        <v>Vyplň údaj</v>
      </c>
      <c r="F18" s="221"/>
      <c r="G18" s="221"/>
      <c r="H18" s="221"/>
      <c r="I18" s="27" t="s">
        <v>26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hidden="1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32</v>
      </c>
      <c r="L26" s="32"/>
    </row>
    <row r="27" spans="2:12" s="7" customFormat="1" ht="16.5" hidden="1" customHeight="1">
      <c r="B27" s="94"/>
      <c r="E27" s="225" t="s">
        <v>1</v>
      </c>
      <c r="F27" s="225"/>
      <c r="G27" s="225"/>
      <c r="H27" s="225"/>
      <c r="L27" s="94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5" t="s">
        <v>33</v>
      </c>
      <c r="J30" s="66">
        <f>ROUND(J122,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" hidden="1" customHeight="1">
      <c r="B33" s="32"/>
      <c r="D33" s="55" t="s">
        <v>37</v>
      </c>
      <c r="E33" s="27" t="s">
        <v>38</v>
      </c>
      <c r="F33" s="86">
        <f>ROUND((SUM(BE122:BE204)),  2)</f>
        <v>0</v>
      </c>
      <c r="I33" s="96">
        <v>0.21</v>
      </c>
      <c r="J33" s="86">
        <f>ROUND(((SUM(BE122:BE204))*I33),  2)</f>
        <v>0</v>
      </c>
      <c r="L33" s="32"/>
    </row>
    <row r="34" spans="2:12" s="1" customFormat="1" ht="14.4" hidden="1" customHeight="1">
      <c r="B34" s="32"/>
      <c r="E34" s="27" t="s">
        <v>39</v>
      </c>
      <c r="F34" s="86">
        <f>ROUND((SUM(BF122:BF204)),  2)</f>
        <v>0</v>
      </c>
      <c r="I34" s="96">
        <v>0.12</v>
      </c>
      <c r="J34" s="86">
        <f>ROUND(((SUM(BF122:BF204))*I34),  2)</f>
        <v>0</v>
      </c>
      <c r="L34" s="32"/>
    </row>
    <row r="35" spans="2:12" s="1" customFormat="1" ht="14.4" hidden="1" customHeight="1">
      <c r="B35" s="32"/>
      <c r="E35" s="27" t="s">
        <v>40</v>
      </c>
      <c r="F35" s="86">
        <f>ROUND((SUM(BG122:BG204)),  2)</f>
        <v>0</v>
      </c>
      <c r="I35" s="96">
        <v>0.21</v>
      </c>
      <c r="J35" s="86">
        <f>0</f>
        <v>0</v>
      </c>
      <c r="L35" s="32"/>
    </row>
    <row r="36" spans="2:12" s="1" customFormat="1" ht="14.4" hidden="1" customHeight="1">
      <c r="B36" s="32"/>
      <c r="E36" s="27" t="s">
        <v>41</v>
      </c>
      <c r="F36" s="86">
        <f>ROUND((SUM(BH122:BH204)),  2)</f>
        <v>0</v>
      </c>
      <c r="I36" s="96">
        <v>0.12</v>
      </c>
      <c r="J36" s="86">
        <f>0</f>
        <v>0</v>
      </c>
      <c r="L36" s="32"/>
    </row>
    <row r="37" spans="2:12" s="1" customFormat="1" ht="14.4" hidden="1" customHeight="1">
      <c r="B37" s="32"/>
      <c r="E37" s="27" t="s">
        <v>42</v>
      </c>
      <c r="F37" s="86">
        <f>ROUND((SUM(BI122:BI204)),  2)</f>
        <v>0</v>
      </c>
      <c r="I37" s="96">
        <v>0</v>
      </c>
      <c r="J37" s="86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109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3" t="str">
        <f>E7</f>
        <v>Multifunkční objekt - VH Agroprodukt 2</v>
      </c>
      <c r="F85" s="254"/>
      <c r="G85" s="254"/>
      <c r="H85" s="254"/>
      <c r="L85" s="32"/>
    </row>
    <row r="86" spans="2:47" s="1" customFormat="1" ht="12" customHeight="1">
      <c r="B86" s="32"/>
      <c r="C86" s="27" t="s">
        <v>107</v>
      </c>
      <c r="L86" s="32"/>
    </row>
    <row r="87" spans="2:47" s="1" customFormat="1" ht="16.5" customHeight="1">
      <c r="B87" s="32"/>
      <c r="E87" s="243" t="str">
        <f>E9</f>
        <v>IO - Komunikace a zpevněné plochy</v>
      </c>
      <c r="F87" s="252"/>
      <c r="G87" s="252"/>
      <c r="H87" s="252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28. 1. 2026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15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110</v>
      </c>
      <c r="D94" s="97"/>
      <c r="E94" s="97"/>
      <c r="F94" s="97"/>
      <c r="G94" s="97"/>
      <c r="H94" s="97"/>
      <c r="I94" s="97"/>
      <c r="J94" s="106" t="s">
        <v>111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7" t="s">
        <v>112</v>
      </c>
      <c r="J96" s="66">
        <f>J122</f>
        <v>0</v>
      </c>
      <c r="L96" s="32"/>
      <c r="AU96" s="17" t="s">
        <v>113</v>
      </c>
    </row>
    <row r="97" spans="2:12" s="8" customFormat="1" ht="24.9" customHeight="1">
      <c r="B97" s="108"/>
      <c r="D97" s="109" t="s">
        <v>114</v>
      </c>
      <c r="E97" s="110"/>
      <c r="F97" s="110"/>
      <c r="G97" s="110"/>
      <c r="H97" s="110"/>
      <c r="I97" s="110"/>
      <c r="J97" s="111">
        <f>J123</f>
        <v>0</v>
      </c>
      <c r="L97" s="108"/>
    </row>
    <row r="98" spans="2:12" s="9" customFormat="1" ht="19.95" customHeight="1">
      <c r="B98" s="112"/>
      <c r="D98" s="113" t="s">
        <v>1941</v>
      </c>
      <c r="E98" s="114"/>
      <c r="F98" s="114"/>
      <c r="G98" s="114"/>
      <c r="H98" s="114"/>
      <c r="I98" s="114"/>
      <c r="J98" s="115">
        <f>J124</f>
        <v>0</v>
      </c>
      <c r="L98" s="112"/>
    </row>
    <row r="99" spans="2:12" s="9" customFormat="1" ht="19.95" customHeight="1">
      <c r="B99" s="112"/>
      <c r="D99" s="113" t="s">
        <v>1942</v>
      </c>
      <c r="E99" s="114"/>
      <c r="F99" s="114"/>
      <c r="G99" s="114"/>
      <c r="H99" s="114"/>
      <c r="I99" s="114"/>
      <c r="J99" s="115">
        <f>J149</f>
        <v>0</v>
      </c>
      <c r="L99" s="112"/>
    </row>
    <row r="100" spans="2:12" s="9" customFormat="1" ht="19.95" customHeight="1">
      <c r="B100" s="112"/>
      <c r="D100" s="113" t="s">
        <v>306</v>
      </c>
      <c r="E100" s="114"/>
      <c r="F100" s="114"/>
      <c r="G100" s="114"/>
      <c r="H100" s="114"/>
      <c r="I100" s="114"/>
      <c r="J100" s="115">
        <f>J180</f>
        <v>0</v>
      </c>
      <c r="L100" s="112"/>
    </row>
    <row r="101" spans="2:12" s="9" customFormat="1" ht="19.95" customHeight="1">
      <c r="B101" s="112"/>
      <c r="D101" s="113" t="s">
        <v>115</v>
      </c>
      <c r="E101" s="114"/>
      <c r="F101" s="114"/>
      <c r="G101" s="114"/>
      <c r="H101" s="114"/>
      <c r="I101" s="114"/>
      <c r="J101" s="115">
        <f>J187</f>
        <v>0</v>
      </c>
      <c r="L101" s="112"/>
    </row>
    <row r="102" spans="2:12" s="9" customFormat="1" ht="19.95" customHeight="1">
      <c r="B102" s="112"/>
      <c r="D102" s="113" t="s">
        <v>307</v>
      </c>
      <c r="E102" s="114"/>
      <c r="F102" s="114"/>
      <c r="G102" s="114"/>
      <c r="H102" s="114"/>
      <c r="I102" s="114"/>
      <c r="J102" s="115">
        <f>J202</f>
        <v>0</v>
      </c>
      <c r="L102" s="112"/>
    </row>
    <row r="103" spans="2:12" s="1" customFormat="1" ht="21.75" customHeight="1">
      <c r="B103" s="32"/>
      <c r="L103" s="32"/>
    </row>
    <row r="104" spans="2:12" s="1" customFormat="1" ht="6.9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8" spans="2:12" s="1" customFormat="1" ht="6.9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" customHeight="1">
      <c r="B109" s="32"/>
      <c r="C109" s="21" t="s">
        <v>117</v>
      </c>
      <c r="L109" s="32"/>
    </row>
    <row r="110" spans="2:12" s="1" customFormat="1" ht="6.9" customHeight="1">
      <c r="B110" s="32"/>
      <c r="L110" s="32"/>
    </row>
    <row r="111" spans="2:12" s="1" customFormat="1" ht="12" customHeight="1">
      <c r="B111" s="32"/>
      <c r="C111" s="27" t="s">
        <v>16</v>
      </c>
      <c r="L111" s="32"/>
    </row>
    <row r="112" spans="2:12" s="1" customFormat="1" ht="16.5" customHeight="1">
      <c r="B112" s="32"/>
      <c r="E112" s="253" t="str">
        <f>E7</f>
        <v>Multifunkční objekt - VH Agroprodukt 2</v>
      </c>
      <c r="F112" s="254"/>
      <c r="G112" s="254"/>
      <c r="H112" s="254"/>
      <c r="L112" s="32"/>
    </row>
    <row r="113" spans="2:65" s="1" customFormat="1" ht="12" customHeight="1">
      <c r="B113" s="32"/>
      <c r="C113" s="27" t="s">
        <v>107</v>
      </c>
      <c r="L113" s="32"/>
    </row>
    <row r="114" spans="2:65" s="1" customFormat="1" ht="16.5" customHeight="1">
      <c r="B114" s="32"/>
      <c r="E114" s="243" t="str">
        <f>E9</f>
        <v>IO - Komunikace a zpevněné plochy</v>
      </c>
      <c r="F114" s="252"/>
      <c r="G114" s="252"/>
      <c r="H114" s="252"/>
      <c r="L114" s="32"/>
    </row>
    <row r="115" spans="2:65" s="1" customFormat="1" ht="6.9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F12</f>
        <v xml:space="preserve"> </v>
      </c>
      <c r="I116" s="27" t="s">
        <v>22</v>
      </c>
      <c r="J116" s="52" t="str">
        <f>IF(J12="","",J12)</f>
        <v>28. 1. 2026</v>
      </c>
      <c r="L116" s="32"/>
    </row>
    <row r="117" spans="2:65" s="1" customFormat="1" ht="6.9" customHeight="1">
      <c r="B117" s="32"/>
      <c r="L117" s="32"/>
    </row>
    <row r="118" spans="2:65" s="1" customFormat="1" ht="15.15" customHeight="1">
      <c r="B118" s="32"/>
      <c r="C118" s="27" t="s">
        <v>24</v>
      </c>
      <c r="F118" s="25" t="str">
        <f>E15</f>
        <v xml:space="preserve"> </v>
      </c>
      <c r="I118" s="27" t="s">
        <v>29</v>
      </c>
      <c r="J118" s="30" t="str">
        <f>E21</f>
        <v xml:space="preserve"> </v>
      </c>
      <c r="L118" s="32"/>
    </row>
    <row r="119" spans="2:65" s="1" customFormat="1" ht="15.15" customHeight="1">
      <c r="B119" s="32"/>
      <c r="C119" s="27" t="s">
        <v>27</v>
      </c>
      <c r="F119" s="25" t="str">
        <f>IF(E18="","",E18)</f>
        <v>Vyplň údaj</v>
      </c>
      <c r="I119" s="27" t="s">
        <v>31</v>
      </c>
      <c r="J119" s="30" t="str">
        <f>E24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16"/>
      <c r="C121" s="117" t="s">
        <v>118</v>
      </c>
      <c r="D121" s="118" t="s">
        <v>58</v>
      </c>
      <c r="E121" s="118" t="s">
        <v>54</v>
      </c>
      <c r="F121" s="118" t="s">
        <v>55</v>
      </c>
      <c r="G121" s="118" t="s">
        <v>119</v>
      </c>
      <c r="H121" s="118" t="s">
        <v>120</v>
      </c>
      <c r="I121" s="118" t="s">
        <v>121</v>
      </c>
      <c r="J121" s="118" t="s">
        <v>111</v>
      </c>
      <c r="K121" s="119" t="s">
        <v>122</v>
      </c>
      <c r="L121" s="116"/>
      <c r="M121" s="59" t="s">
        <v>1</v>
      </c>
      <c r="N121" s="60" t="s">
        <v>37</v>
      </c>
      <c r="O121" s="60" t="s">
        <v>123</v>
      </c>
      <c r="P121" s="60" t="s">
        <v>124</v>
      </c>
      <c r="Q121" s="60" t="s">
        <v>125</v>
      </c>
      <c r="R121" s="60" t="s">
        <v>126</v>
      </c>
      <c r="S121" s="60" t="s">
        <v>127</v>
      </c>
      <c r="T121" s="61" t="s">
        <v>128</v>
      </c>
    </row>
    <row r="122" spans="2:65" s="1" customFormat="1" ht="22.95" customHeight="1">
      <c r="B122" s="32"/>
      <c r="C122" s="64" t="s">
        <v>129</v>
      </c>
      <c r="J122" s="120">
        <f>BK122</f>
        <v>0</v>
      </c>
      <c r="L122" s="32"/>
      <c r="M122" s="62"/>
      <c r="N122" s="53"/>
      <c r="O122" s="53"/>
      <c r="P122" s="121">
        <f>P123</f>
        <v>0</v>
      </c>
      <c r="Q122" s="53"/>
      <c r="R122" s="121">
        <f>R123</f>
        <v>132.79528999999999</v>
      </c>
      <c r="S122" s="53"/>
      <c r="T122" s="122">
        <f>T123</f>
        <v>0</v>
      </c>
      <c r="AT122" s="17" t="s">
        <v>72</v>
      </c>
      <c r="AU122" s="17" t="s">
        <v>113</v>
      </c>
      <c r="BK122" s="123">
        <f>BK123</f>
        <v>0</v>
      </c>
    </row>
    <row r="123" spans="2:65" s="11" customFormat="1" ht="25.95" customHeight="1">
      <c r="B123" s="124"/>
      <c r="D123" s="125" t="s">
        <v>72</v>
      </c>
      <c r="E123" s="126" t="s">
        <v>130</v>
      </c>
      <c r="F123" s="126" t="s">
        <v>131</v>
      </c>
      <c r="I123" s="127"/>
      <c r="J123" s="128">
        <f>BK123</f>
        <v>0</v>
      </c>
      <c r="L123" s="124"/>
      <c r="M123" s="129"/>
      <c r="P123" s="130">
        <f>P124+P149+P180+P187+P202</f>
        <v>0</v>
      </c>
      <c r="R123" s="130">
        <f>R124+R149+R180+R187+R202</f>
        <v>132.79528999999999</v>
      </c>
      <c r="T123" s="131">
        <f>T124+T149+T180+T187+T202</f>
        <v>0</v>
      </c>
      <c r="AR123" s="125" t="s">
        <v>81</v>
      </c>
      <c r="AT123" s="132" t="s">
        <v>72</v>
      </c>
      <c r="AU123" s="132" t="s">
        <v>73</v>
      </c>
      <c r="AY123" s="125" t="s">
        <v>132</v>
      </c>
      <c r="BK123" s="133">
        <f>BK124+BK149+BK180+BK187+BK202</f>
        <v>0</v>
      </c>
    </row>
    <row r="124" spans="2:65" s="11" customFormat="1" ht="22.95" customHeight="1">
      <c r="B124" s="124"/>
      <c r="D124" s="125" t="s">
        <v>72</v>
      </c>
      <c r="E124" s="134" t="s">
        <v>81</v>
      </c>
      <c r="F124" s="134" t="s">
        <v>1943</v>
      </c>
      <c r="I124" s="127"/>
      <c r="J124" s="135">
        <f>BK124</f>
        <v>0</v>
      </c>
      <c r="L124" s="124"/>
      <c r="M124" s="129"/>
      <c r="P124" s="130">
        <f>SUM(P125:P148)</f>
        <v>0</v>
      </c>
      <c r="R124" s="130">
        <f>SUM(R125:R148)</f>
        <v>0</v>
      </c>
      <c r="T124" s="131">
        <f>SUM(T125:T148)</f>
        <v>0</v>
      </c>
      <c r="AR124" s="125" t="s">
        <v>81</v>
      </c>
      <c r="AT124" s="132" t="s">
        <v>72</v>
      </c>
      <c r="AU124" s="132" t="s">
        <v>81</v>
      </c>
      <c r="AY124" s="125" t="s">
        <v>132</v>
      </c>
      <c r="BK124" s="133">
        <f>SUM(BK125:BK148)</f>
        <v>0</v>
      </c>
    </row>
    <row r="125" spans="2:65" s="1" customFormat="1" ht="33" customHeight="1">
      <c r="B125" s="136"/>
      <c r="C125" s="137" t="s">
        <v>81</v>
      </c>
      <c r="D125" s="137" t="s">
        <v>135</v>
      </c>
      <c r="E125" s="138" t="s">
        <v>1944</v>
      </c>
      <c r="F125" s="139" t="s">
        <v>1945</v>
      </c>
      <c r="G125" s="140" t="s">
        <v>138</v>
      </c>
      <c r="H125" s="141">
        <v>260.52499999999998</v>
      </c>
      <c r="I125" s="142"/>
      <c r="J125" s="143">
        <f>ROUND(I125*H125,2)</f>
        <v>0</v>
      </c>
      <c r="K125" s="139" t="s">
        <v>139</v>
      </c>
      <c r="L125" s="32"/>
      <c r="M125" s="144" t="s">
        <v>1</v>
      </c>
      <c r="N125" s="145" t="s">
        <v>38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140</v>
      </c>
      <c r="AT125" s="148" t="s">
        <v>135</v>
      </c>
      <c r="AU125" s="148" t="s">
        <v>86</v>
      </c>
      <c r="AY125" s="17" t="s">
        <v>132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81</v>
      </c>
      <c r="BK125" s="149">
        <f>ROUND(I125*H125,2)</f>
        <v>0</v>
      </c>
      <c r="BL125" s="17" t="s">
        <v>140</v>
      </c>
      <c r="BM125" s="148" t="s">
        <v>1946</v>
      </c>
    </row>
    <row r="126" spans="2:65" s="1" customFormat="1" ht="19.2">
      <c r="B126" s="32"/>
      <c r="D126" s="150" t="s">
        <v>142</v>
      </c>
      <c r="F126" s="151" t="s">
        <v>1947</v>
      </c>
      <c r="I126" s="152"/>
      <c r="L126" s="32"/>
      <c r="M126" s="153"/>
      <c r="T126" s="56"/>
      <c r="AT126" s="17" t="s">
        <v>142</v>
      </c>
      <c r="AU126" s="17" t="s">
        <v>86</v>
      </c>
    </row>
    <row r="127" spans="2:65" s="12" customFormat="1">
      <c r="B127" s="154"/>
      <c r="D127" s="150" t="s">
        <v>144</v>
      </c>
      <c r="E127" s="155" t="s">
        <v>1</v>
      </c>
      <c r="F127" s="156" t="s">
        <v>1948</v>
      </c>
      <c r="H127" s="157">
        <v>216.9</v>
      </c>
      <c r="I127" s="158"/>
      <c r="L127" s="154"/>
      <c r="M127" s="159"/>
      <c r="T127" s="160"/>
      <c r="AT127" s="155" t="s">
        <v>144</v>
      </c>
      <c r="AU127" s="155" t="s">
        <v>86</v>
      </c>
      <c r="AV127" s="12" t="s">
        <v>86</v>
      </c>
      <c r="AW127" s="12" t="s">
        <v>30</v>
      </c>
      <c r="AX127" s="12" t="s">
        <v>73</v>
      </c>
      <c r="AY127" s="155" t="s">
        <v>132</v>
      </c>
    </row>
    <row r="128" spans="2:65" s="12" customFormat="1">
      <c r="B128" s="154"/>
      <c r="D128" s="150" t="s">
        <v>144</v>
      </c>
      <c r="E128" s="155" t="s">
        <v>1</v>
      </c>
      <c r="F128" s="156" t="s">
        <v>1949</v>
      </c>
      <c r="H128" s="157">
        <v>43.625</v>
      </c>
      <c r="I128" s="158"/>
      <c r="L128" s="154"/>
      <c r="M128" s="159"/>
      <c r="T128" s="160"/>
      <c r="AT128" s="155" t="s">
        <v>144</v>
      </c>
      <c r="AU128" s="155" t="s">
        <v>86</v>
      </c>
      <c r="AV128" s="12" t="s">
        <v>86</v>
      </c>
      <c r="AW128" s="12" t="s">
        <v>30</v>
      </c>
      <c r="AX128" s="12" t="s">
        <v>73</v>
      </c>
      <c r="AY128" s="155" t="s">
        <v>132</v>
      </c>
    </row>
    <row r="129" spans="2:65" s="13" customFormat="1">
      <c r="B129" s="161"/>
      <c r="D129" s="150" t="s">
        <v>144</v>
      </c>
      <c r="E129" s="162" t="s">
        <v>1936</v>
      </c>
      <c r="F129" s="163" t="s">
        <v>151</v>
      </c>
      <c r="H129" s="164">
        <v>260.52499999999998</v>
      </c>
      <c r="I129" s="165"/>
      <c r="L129" s="161"/>
      <c r="M129" s="166"/>
      <c r="T129" s="167"/>
      <c r="AT129" s="162" t="s">
        <v>144</v>
      </c>
      <c r="AU129" s="162" t="s">
        <v>86</v>
      </c>
      <c r="AV129" s="13" t="s">
        <v>140</v>
      </c>
      <c r="AW129" s="13" t="s">
        <v>30</v>
      </c>
      <c r="AX129" s="13" t="s">
        <v>81</v>
      </c>
      <c r="AY129" s="162" t="s">
        <v>132</v>
      </c>
    </row>
    <row r="130" spans="2:65" s="1" customFormat="1" ht="37.950000000000003" customHeight="1">
      <c r="B130" s="136"/>
      <c r="C130" s="137" t="s">
        <v>86</v>
      </c>
      <c r="D130" s="137" t="s">
        <v>135</v>
      </c>
      <c r="E130" s="138" t="s">
        <v>348</v>
      </c>
      <c r="F130" s="139" t="s">
        <v>349</v>
      </c>
      <c r="G130" s="140" t="s">
        <v>138</v>
      </c>
      <c r="H130" s="141">
        <v>260.52499999999998</v>
      </c>
      <c r="I130" s="142"/>
      <c r="J130" s="143">
        <f>ROUND(I130*H130,2)</f>
        <v>0</v>
      </c>
      <c r="K130" s="139" t="s">
        <v>139</v>
      </c>
      <c r="L130" s="32"/>
      <c r="M130" s="144" t="s">
        <v>1</v>
      </c>
      <c r="N130" s="145" t="s">
        <v>38</v>
      </c>
      <c r="P130" s="146">
        <f>O130*H130</f>
        <v>0</v>
      </c>
      <c r="Q130" s="146">
        <v>0</v>
      </c>
      <c r="R130" s="146">
        <f>Q130*H130</f>
        <v>0</v>
      </c>
      <c r="S130" s="146">
        <v>0</v>
      </c>
      <c r="T130" s="147">
        <f>S130*H130</f>
        <v>0</v>
      </c>
      <c r="AR130" s="148" t="s">
        <v>140</v>
      </c>
      <c r="AT130" s="148" t="s">
        <v>135</v>
      </c>
      <c r="AU130" s="148" t="s">
        <v>86</v>
      </c>
      <c r="AY130" s="17" t="s">
        <v>132</v>
      </c>
      <c r="BE130" s="149">
        <f>IF(N130="základní",J130,0)</f>
        <v>0</v>
      </c>
      <c r="BF130" s="149">
        <f>IF(N130="snížená",J130,0)</f>
        <v>0</v>
      </c>
      <c r="BG130" s="149">
        <f>IF(N130="zákl. přenesená",J130,0)</f>
        <v>0</v>
      </c>
      <c r="BH130" s="149">
        <f>IF(N130="sníž. přenesená",J130,0)</f>
        <v>0</v>
      </c>
      <c r="BI130" s="149">
        <f>IF(N130="nulová",J130,0)</f>
        <v>0</v>
      </c>
      <c r="BJ130" s="17" t="s">
        <v>81</v>
      </c>
      <c r="BK130" s="149">
        <f>ROUND(I130*H130,2)</f>
        <v>0</v>
      </c>
      <c r="BL130" s="17" t="s">
        <v>140</v>
      </c>
      <c r="BM130" s="148" t="s">
        <v>1950</v>
      </c>
    </row>
    <row r="131" spans="2:65" s="1" customFormat="1" ht="38.4">
      <c r="B131" s="32"/>
      <c r="D131" s="150" t="s">
        <v>142</v>
      </c>
      <c r="F131" s="151" t="s">
        <v>351</v>
      </c>
      <c r="I131" s="152"/>
      <c r="L131" s="32"/>
      <c r="M131" s="153"/>
      <c r="T131" s="56"/>
      <c r="AT131" s="17" t="s">
        <v>142</v>
      </c>
      <c r="AU131" s="17" t="s">
        <v>86</v>
      </c>
    </row>
    <row r="132" spans="2:65" s="12" customFormat="1">
      <c r="B132" s="154"/>
      <c r="D132" s="150" t="s">
        <v>144</v>
      </c>
      <c r="E132" s="155" t="s">
        <v>1</v>
      </c>
      <c r="F132" s="156" t="s">
        <v>1936</v>
      </c>
      <c r="H132" s="157">
        <v>260.52499999999998</v>
      </c>
      <c r="I132" s="158"/>
      <c r="L132" s="154"/>
      <c r="M132" s="159"/>
      <c r="T132" s="160"/>
      <c r="AT132" s="155" t="s">
        <v>144</v>
      </c>
      <c r="AU132" s="155" t="s">
        <v>86</v>
      </c>
      <c r="AV132" s="12" t="s">
        <v>86</v>
      </c>
      <c r="AW132" s="12" t="s">
        <v>30</v>
      </c>
      <c r="AX132" s="12" t="s">
        <v>73</v>
      </c>
      <c r="AY132" s="155" t="s">
        <v>132</v>
      </c>
    </row>
    <row r="133" spans="2:65" s="13" customFormat="1">
      <c r="B133" s="161"/>
      <c r="D133" s="150" t="s">
        <v>144</v>
      </c>
      <c r="E133" s="162" t="s">
        <v>240</v>
      </c>
      <c r="F133" s="163" t="s">
        <v>151</v>
      </c>
      <c r="H133" s="164">
        <v>260.52499999999998</v>
      </c>
      <c r="I133" s="165"/>
      <c r="L133" s="161"/>
      <c r="M133" s="166"/>
      <c r="T133" s="167"/>
      <c r="AT133" s="162" t="s">
        <v>144</v>
      </c>
      <c r="AU133" s="162" t="s">
        <v>86</v>
      </c>
      <c r="AV133" s="13" t="s">
        <v>140</v>
      </c>
      <c r="AW133" s="13" t="s">
        <v>30</v>
      </c>
      <c r="AX133" s="13" t="s">
        <v>81</v>
      </c>
      <c r="AY133" s="162" t="s">
        <v>132</v>
      </c>
    </row>
    <row r="134" spans="2:65" s="1" customFormat="1" ht="37.950000000000003" customHeight="1">
      <c r="B134" s="136"/>
      <c r="C134" s="137" t="s">
        <v>152</v>
      </c>
      <c r="D134" s="137" t="s">
        <v>135</v>
      </c>
      <c r="E134" s="138" t="s">
        <v>1951</v>
      </c>
      <c r="F134" s="139" t="s">
        <v>1952</v>
      </c>
      <c r="G134" s="140" t="s">
        <v>138</v>
      </c>
      <c r="H134" s="141">
        <v>260.52499999999998</v>
      </c>
      <c r="I134" s="142"/>
      <c r="J134" s="143">
        <f>ROUND(I134*H134,2)</f>
        <v>0</v>
      </c>
      <c r="K134" s="139" t="s">
        <v>139</v>
      </c>
      <c r="L134" s="32"/>
      <c r="M134" s="144" t="s">
        <v>1</v>
      </c>
      <c r="N134" s="145" t="s">
        <v>38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140</v>
      </c>
      <c r="AT134" s="148" t="s">
        <v>135</v>
      </c>
      <c r="AU134" s="148" t="s">
        <v>86</v>
      </c>
      <c r="AY134" s="17" t="s">
        <v>132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7" t="s">
        <v>81</v>
      </c>
      <c r="BK134" s="149">
        <f>ROUND(I134*H134,2)</f>
        <v>0</v>
      </c>
      <c r="BL134" s="17" t="s">
        <v>140</v>
      </c>
      <c r="BM134" s="148" t="s">
        <v>1953</v>
      </c>
    </row>
    <row r="135" spans="2:65" s="1" customFormat="1" ht="48">
      <c r="B135" s="32"/>
      <c r="D135" s="150" t="s">
        <v>142</v>
      </c>
      <c r="F135" s="151" t="s">
        <v>1954</v>
      </c>
      <c r="I135" s="152"/>
      <c r="L135" s="32"/>
      <c r="M135" s="153"/>
      <c r="T135" s="56"/>
      <c r="AT135" s="17" t="s">
        <v>142</v>
      </c>
      <c r="AU135" s="17" t="s">
        <v>86</v>
      </c>
    </row>
    <row r="136" spans="2:65" s="12" customFormat="1">
      <c r="B136" s="154"/>
      <c r="D136" s="150" t="s">
        <v>144</v>
      </c>
      <c r="E136" s="155" t="s">
        <v>1</v>
      </c>
      <c r="F136" s="156" t="s">
        <v>240</v>
      </c>
      <c r="H136" s="157">
        <v>260.52499999999998</v>
      </c>
      <c r="I136" s="158"/>
      <c r="L136" s="154"/>
      <c r="M136" s="159"/>
      <c r="T136" s="160"/>
      <c r="AT136" s="155" t="s">
        <v>144</v>
      </c>
      <c r="AU136" s="155" t="s">
        <v>86</v>
      </c>
      <c r="AV136" s="12" t="s">
        <v>86</v>
      </c>
      <c r="AW136" s="12" t="s">
        <v>30</v>
      </c>
      <c r="AX136" s="12" t="s">
        <v>81</v>
      </c>
      <c r="AY136" s="155" t="s">
        <v>132</v>
      </c>
    </row>
    <row r="137" spans="2:65" s="1" customFormat="1" ht="24.15" customHeight="1">
      <c r="B137" s="136"/>
      <c r="C137" s="137" t="s">
        <v>140</v>
      </c>
      <c r="D137" s="137" t="s">
        <v>135</v>
      </c>
      <c r="E137" s="138" t="s">
        <v>358</v>
      </c>
      <c r="F137" s="139" t="s">
        <v>359</v>
      </c>
      <c r="G137" s="140" t="s">
        <v>179</v>
      </c>
      <c r="H137" s="141">
        <v>468.94499999999999</v>
      </c>
      <c r="I137" s="142"/>
      <c r="J137" s="143">
        <f>ROUND(I137*H137,2)</f>
        <v>0</v>
      </c>
      <c r="K137" s="139" t="s">
        <v>139</v>
      </c>
      <c r="L137" s="32"/>
      <c r="M137" s="144" t="s">
        <v>1</v>
      </c>
      <c r="N137" s="145" t="s">
        <v>38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140</v>
      </c>
      <c r="AT137" s="148" t="s">
        <v>135</v>
      </c>
      <c r="AU137" s="148" t="s">
        <v>86</v>
      </c>
      <c r="AY137" s="17" t="s">
        <v>132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81</v>
      </c>
      <c r="BK137" s="149">
        <f>ROUND(I137*H137,2)</f>
        <v>0</v>
      </c>
      <c r="BL137" s="17" t="s">
        <v>140</v>
      </c>
      <c r="BM137" s="148" t="s">
        <v>1955</v>
      </c>
    </row>
    <row r="138" spans="2:65" s="1" customFormat="1" ht="28.8">
      <c r="B138" s="32"/>
      <c r="D138" s="150" t="s">
        <v>142</v>
      </c>
      <c r="F138" s="151" t="s">
        <v>1956</v>
      </c>
      <c r="I138" s="152"/>
      <c r="L138" s="32"/>
      <c r="M138" s="153"/>
      <c r="T138" s="56"/>
      <c r="AT138" s="17" t="s">
        <v>142</v>
      </c>
      <c r="AU138" s="17" t="s">
        <v>86</v>
      </c>
    </row>
    <row r="139" spans="2:65" s="12" customFormat="1">
      <c r="B139" s="154"/>
      <c r="D139" s="150" t="s">
        <v>144</v>
      </c>
      <c r="E139" s="155" t="s">
        <v>1</v>
      </c>
      <c r="F139" s="156" t="s">
        <v>362</v>
      </c>
      <c r="H139" s="157">
        <v>468.94499999999999</v>
      </c>
      <c r="I139" s="158"/>
      <c r="L139" s="154"/>
      <c r="M139" s="159"/>
      <c r="T139" s="160"/>
      <c r="AT139" s="155" t="s">
        <v>144</v>
      </c>
      <c r="AU139" s="155" t="s">
        <v>86</v>
      </c>
      <c r="AV139" s="12" t="s">
        <v>86</v>
      </c>
      <c r="AW139" s="12" t="s">
        <v>30</v>
      </c>
      <c r="AX139" s="12" t="s">
        <v>81</v>
      </c>
      <c r="AY139" s="155" t="s">
        <v>132</v>
      </c>
    </row>
    <row r="140" spans="2:65" s="1" customFormat="1" ht="16.5" customHeight="1">
      <c r="B140" s="136"/>
      <c r="C140" s="137" t="s">
        <v>163</v>
      </c>
      <c r="D140" s="137" t="s">
        <v>135</v>
      </c>
      <c r="E140" s="138" t="s">
        <v>363</v>
      </c>
      <c r="F140" s="139" t="s">
        <v>364</v>
      </c>
      <c r="G140" s="140" t="s">
        <v>138</v>
      </c>
      <c r="H140" s="141">
        <v>260.52499999999998</v>
      </c>
      <c r="I140" s="142"/>
      <c r="J140" s="143">
        <f>ROUND(I140*H140,2)</f>
        <v>0</v>
      </c>
      <c r="K140" s="139" t="s">
        <v>139</v>
      </c>
      <c r="L140" s="32"/>
      <c r="M140" s="144" t="s">
        <v>1</v>
      </c>
      <c r="N140" s="145" t="s">
        <v>38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140</v>
      </c>
      <c r="AT140" s="148" t="s">
        <v>135</v>
      </c>
      <c r="AU140" s="148" t="s">
        <v>86</v>
      </c>
      <c r="AY140" s="17" t="s">
        <v>132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81</v>
      </c>
      <c r="BK140" s="149">
        <f>ROUND(I140*H140,2)</f>
        <v>0</v>
      </c>
      <c r="BL140" s="17" t="s">
        <v>140</v>
      </c>
      <c r="BM140" s="148" t="s">
        <v>1957</v>
      </c>
    </row>
    <row r="141" spans="2:65" s="1" customFormat="1" ht="19.2">
      <c r="B141" s="32"/>
      <c r="D141" s="150" t="s">
        <v>142</v>
      </c>
      <c r="F141" s="151" t="s">
        <v>366</v>
      </c>
      <c r="I141" s="152"/>
      <c r="L141" s="32"/>
      <c r="M141" s="153"/>
      <c r="T141" s="56"/>
      <c r="AT141" s="17" t="s">
        <v>142</v>
      </c>
      <c r="AU141" s="17" t="s">
        <v>86</v>
      </c>
    </row>
    <row r="142" spans="2:65" s="12" customFormat="1">
      <c r="B142" s="154"/>
      <c r="D142" s="150" t="s">
        <v>144</v>
      </c>
      <c r="E142" s="155" t="s">
        <v>1</v>
      </c>
      <c r="F142" s="156" t="s">
        <v>240</v>
      </c>
      <c r="H142" s="157">
        <v>260.52499999999998</v>
      </c>
      <c r="I142" s="158"/>
      <c r="L142" s="154"/>
      <c r="M142" s="159"/>
      <c r="T142" s="160"/>
      <c r="AT142" s="155" t="s">
        <v>144</v>
      </c>
      <c r="AU142" s="155" t="s">
        <v>86</v>
      </c>
      <c r="AV142" s="12" t="s">
        <v>86</v>
      </c>
      <c r="AW142" s="12" t="s">
        <v>30</v>
      </c>
      <c r="AX142" s="12" t="s">
        <v>81</v>
      </c>
      <c r="AY142" s="155" t="s">
        <v>132</v>
      </c>
    </row>
    <row r="143" spans="2:65" s="1" customFormat="1" ht="24.15" customHeight="1">
      <c r="B143" s="136"/>
      <c r="C143" s="137" t="s">
        <v>169</v>
      </c>
      <c r="D143" s="137" t="s">
        <v>135</v>
      </c>
      <c r="E143" s="138" t="s">
        <v>381</v>
      </c>
      <c r="F143" s="139" t="s">
        <v>382</v>
      </c>
      <c r="G143" s="140" t="s">
        <v>166</v>
      </c>
      <c r="H143" s="141">
        <v>831.85</v>
      </c>
      <c r="I143" s="142"/>
      <c r="J143" s="143">
        <f>ROUND(I143*H143,2)</f>
        <v>0</v>
      </c>
      <c r="K143" s="139" t="s">
        <v>139</v>
      </c>
      <c r="L143" s="32"/>
      <c r="M143" s="144" t="s">
        <v>1</v>
      </c>
      <c r="N143" s="145" t="s">
        <v>38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AR143" s="148" t="s">
        <v>140</v>
      </c>
      <c r="AT143" s="148" t="s">
        <v>135</v>
      </c>
      <c r="AU143" s="148" t="s">
        <v>86</v>
      </c>
      <c r="AY143" s="17" t="s">
        <v>132</v>
      </c>
      <c r="BE143" s="149">
        <f>IF(N143="základní",J143,0)</f>
        <v>0</v>
      </c>
      <c r="BF143" s="149">
        <f>IF(N143="snížená",J143,0)</f>
        <v>0</v>
      </c>
      <c r="BG143" s="149">
        <f>IF(N143="zákl. přenesená",J143,0)</f>
        <v>0</v>
      </c>
      <c r="BH143" s="149">
        <f>IF(N143="sníž. přenesená",J143,0)</f>
        <v>0</v>
      </c>
      <c r="BI143" s="149">
        <f>IF(N143="nulová",J143,0)</f>
        <v>0</v>
      </c>
      <c r="BJ143" s="17" t="s">
        <v>81</v>
      </c>
      <c r="BK143" s="149">
        <f>ROUND(I143*H143,2)</f>
        <v>0</v>
      </c>
      <c r="BL143" s="17" t="s">
        <v>140</v>
      </c>
      <c r="BM143" s="148" t="s">
        <v>1958</v>
      </c>
    </row>
    <row r="144" spans="2:65" s="1" customFormat="1" ht="19.2">
      <c r="B144" s="32"/>
      <c r="D144" s="150" t="s">
        <v>142</v>
      </c>
      <c r="F144" s="151" t="s">
        <v>384</v>
      </c>
      <c r="I144" s="152"/>
      <c r="L144" s="32"/>
      <c r="M144" s="153"/>
      <c r="T144" s="56"/>
      <c r="AT144" s="17" t="s">
        <v>142</v>
      </c>
      <c r="AU144" s="17" t="s">
        <v>86</v>
      </c>
    </row>
    <row r="145" spans="2:65" s="12" customFormat="1">
      <c r="B145" s="154"/>
      <c r="D145" s="150" t="s">
        <v>144</v>
      </c>
      <c r="E145" s="155" t="s">
        <v>1931</v>
      </c>
      <c r="F145" s="156" t="s">
        <v>1959</v>
      </c>
      <c r="H145" s="157">
        <v>525.6</v>
      </c>
      <c r="I145" s="158"/>
      <c r="L145" s="154"/>
      <c r="M145" s="159"/>
      <c r="T145" s="160"/>
      <c r="AT145" s="155" t="s">
        <v>144</v>
      </c>
      <c r="AU145" s="155" t="s">
        <v>86</v>
      </c>
      <c r="AV145" s="12" t="s">
        <v>86</v>
      </c>
      <c r="AW145" s="12" t="s">
        <v>30</v>
      </c>
      <c r="AX145" s="12" t="s">
        <v>73</v>
      </c>
      <c r="AY145" s="155" t="s">
        <v>132</v>
      </c>
    </row>
    <row r="146" spans="2:65" s="12" customFormat="1">
      <c r="B146" s="154"/>
      <c r="D146" s="150" t="s">
        <v>144</v>
      </c>
      <c r="E146" s="155" t="s">
        <v>1933</v>
      </c>
      <c r="F146" s="156" t="s">
        <v>1960</v>
      </c>
      <c r="H146" s="157">
        <v>219</v>
      </c>
      <c r="I146" s="158"/>
      <c r="L146" s="154"/>
      <c r="M146" s="159"/>
      <c r="T146" s="160"/>
      <c r="AT146" s="155" t="s">
        <v>144</v>
      </c>
      <c r="AU146" s="155" t="s">
        <v>86</v>
      </c>
      <c r="AV146" s="12" t="s">
        <v>86</v>
      </c>
      <c r="AW146" s="12" t="s">
        <v>30</v>
      </c>
      <c r="AX146" s="12" t="s">
        <v>73</v>
      </c>
      <c r="AY146" s="155" t="s">
        <v>132</v>
      </c>
    </row>
    <row r="147" spans="2:65" s="12" customFormat="1">
      <c r="B147" s="154"/>
      <c r="D147" s="150" t="s">
        <v>144</v>
      </c>
      <c r="E147" s="155" t="s">
        <v>1</v>
      </c>
      <c r="F147" s="156" t="s">
        <v>1961</v>
      </c>
      <c r="H147" s="157">
        <v>87.25</v>
      </c>
      <c r="I147" s="158"/>
      <c r="L147" s="154"/>
      <c r="M147" s="159"/>
      <c r="T147" s="160"/>
      <c r="AT147" s="155" t="s">
        <v>144</v>
      </c>
      <c r="AU147" s="155" t="s">
        <v>86</v>
      </c>
      <c r="AV147" s="12" t="s">
        <v>86</v>
      </c>
      <c r="AW147" s="12" t="s">
        <v>30</v>
      </c>
      <c r="AX147" s="12" t="s">
        <v>73</v>
      </c>
      <c r="AY147" s="155" t="s">
        <v>132</v>
      </c>
    </row>
    <row r="148" spans="2:65" s="13" customFormat="1">
      <c r="B148" s="161"/>
      <c r="D148" s="150" t="s">
        <v>144</v>
      </c>
      <c r="E148" s="162" t="s">
        <v>1</v>
      </c>
      <c r="F148" s="163" t="s">
        <v>151</v>
      </c>
      <c r="H148" s="164">
        <v>831.85</v>
      </c>
      <c r="I148" s="165"/>
      <c r="L148" s="161"/>
      <c r="M148" s="166"/>
      <c r="T148" s="167"/>
      <c r="AT148" s="162" t="s">
        <v>144</v>
      </c>
      <c r="AU148" s="162" t="s">
        <v>86</v>
      </c>
      <c r="AV148" s="13" t="s">
        <v>140</v>
      </c>
      <c r="AW148" s="13" t="s">
        <v>30</v>
      </c>
      <c r="AX148" s="13" t="s">
        <v>81</v>
      </c>
      <c r="AY148" s="162" t="s">
        <v>132</v>
      </c>
    </row>
    <row r="149" spans="2:65" s="11" customFormat="1" ht="22.95" customHeight="1">
      <c r="B149" s="124"/>
      <c r="D149" s="125" t="s">
        <v>72</v>
      </c>
      <c r="E149" s="134" t="s">
        <v>163</v>
      </c>
      <c r="F149" s="134" t="s">
        <v>1962</v>
      </c>
      <c r="I149" s="127"/>
      <c r="J149" s="135">
        <f>BK149</f>
        <v>0</v>
      </c>
      <c r="L149" s="124"/>
      <c r="M149" s="129"/>
      <c r="P149" s="130">
        <f>SUM(P150:P179)</f>
        <v>0</v>
      </c>
      <c r="R149" s="130">
        <f>SUM(R150:R179)</f>
        <v>64.145099999999999</v>
      </c>
      <c r="T149" s="131">
        <f>SUM(T150:T179)</f>
        <v>0</v>
      </c>
      <c r="AR149" s="125" t="s">
        <v>81</v>
      </c>
      <c r="AT149" s="132" t="s">
        <v>72</v>
      </c>
      <c r="AU149" s="132" t="s">
        <v>81</v>
      </c>
      <c r="AY149" s="125" t="s">
        <v>132</v>
      </c>
      <c r="BK149" s="133">
        <f>SUM(BK150:BK179)</f>
        <v>0</v>
      </c>
    </row>
    <row r="150" spans="2:65" s="1" customFormat="1" ht="24.15" customHeight="1">
      <c r="B150" s="136"/>
      <c r="C150" s="137" t="s">
        <v>176</v>
      </c>
      <c r="D150" s="137" t="s">
        <v>135</v>
      </c>
      <c r="E150" s="138" t="s">
        <v>1963</v>
      </c>
      <c r="F150" s="139" t="s">
        <v>1964</v>
      </c>
      <c r="G150" s="140" t="s">
        <v>166</v>
      </c>
      <c r="H150" s="141">
        <v>744.6</v>
      </c>
      <c r="I150" s="142"/>
      <c r="J150" s="143">
        <f>ROUND(I150*H150,2)</f>
        <v>0</v>
      </c>
      <c r="K150" s="139" t="s">
        <v>139</v>
      </c>
      <c r="L150" s="32"/>
      <c r="M150" s="144" t="s">
        <v>1</v>
      </c>
      <c r="N150" s="145" t="s">
        <v>38</v>
      </c>
      <c r="P150" s="146">
        <f>O150*H150</f>
        <v>0</v>
      </c>
      <c r="Q150" s="146">
        <v>0</v>
      </c>
      <c r="R150" s="146">
        <f>Q150*H150</f>
        <v>0</v>
      </c>
      <c r="S150" s="146">
        <v>0</v>
      </c>
      <c r="T150" s="147">
        <f>S150*H150</f>
        <v>0</v>
      </c>
      <c r="AR150" s="148" t="s">
        <v>140</v>
      </c>
      <c r="AT150" s="148" t="s">
        <v>135</v>
      </c>
      <c r="AU150" s="148" t="s">
        <v>86</v>
      </c>
      <c r="AY150" s="17" t="s">
        <v>132</v>
      </c>
      <c r="BE150" s="149">
        <f>IF(N150="základní",J150,0)</f>
        <v>0</v>
      </c>
      <c r="BF150" s="149">
        <f>IF(N150="snížená",J150,0)</f>
        <v>0</v>
      </c>
      <c r="BG150" s="149">
        <f>IF(N150="zákl. přenesená",J150,0)</f>
        <v>0</v>
      </c>
      <c r="BH150" s="149">
        <f>IF(N150="sníž. přenesená",J150,0)</f>
        <v>0</v>
      </c>
      <c r="BI150" s="149">
        <f>IF(N150="nulová",J150,0)</f>
        <v>0</v>
      </c>
      <c r="BJ150" s="17" t="s">
        <v>81</v>
      </c>
      <c r="BK150" s="149">
        <f>ROUND(I150*H150,2)</f>
        <v>0</v>
      </c>
      <c r="BL150" s="17" t="s">
        <v>140</v>
      </c>
      <c r="BM150" s="148" t="s">
        <v>1965</v>
      </c>
    </row>
    <row r="151" spans="2:65" s="1" customFormat="1" ht="19.2">
      <c r="B151" s="32"/>
      <c r="D151" s="150" t="s">
        <v>142</v>
      </c>
      <c r="F151" s="151" t="s">
        <v>1966</v>
      </c>
      <c r="I151" s="152"/>
      <c r="L151" s="32"/>
      <c r="M151" s="153"/>
      <c r="T151" s="56"/>
      <c r="AT151" s="17" t="s">
        <v>142</v>
      </c>
      <c r="AU151" s="17" t="s">
        <v>86</v>
      </c>
    </row>
    <row r="152" spans="2:65" s="12" customFormat="1">
      <c r="B152" s="154"/>
      <c r="D152" s="150" t="s">
        <v>144</v>
      </c>
      <c r="E152" s="155" t="s">
        <v>1</v>
      </c>
      <c r="F152" s="156" t="s">
        <v>1967</v>
      </c>
      <c r="H152" s="157">
        <v>744.6</v>
      </c>
      <c r="I152" s="158"/>
      <c r="L152" s="154"/>
      <c r="M152" s="159"/>
      <c r="T152" s="160"/>
      <c r="AT152" s="155" t="s">
        <v>144</v>
      </c>
      <c r="AU152" s="155" t="s">
        <v>86</v>
      </c>
      <c r="AV152" s="12" t="s">
        <v>86</v>
      </c>
      <c r="AW152" s="12" t="s">
        <v>30</v>
      </c>
      <c r="AX152" s="12" t="s">
        <v>73</v>
      </c>
      <c r="AY152" s="155" t="s">
        <v>132</v>
      </c>
    </row>
    <row r="153" spans="2:65" s="13" customFormat="1">
      <c r="B153" s="161"/>
      <c r="D153" s="150" t="s">
        <v>144</v>
      </c>
      <c r="E153" s="162" t="s">
        <v>1</v>
      </c>
      <c r="F153" s="163" t="s">
        <v>151</v>
      </c>
      <c r="H153" s="164">
        <v>744.6</v>
      </c>
      <c r="I153" s="165"/>
      <c r="L153" s="161"/>
      <c r="M153" s="166"/>
      <c r="T153" s="167"/>
      <c r="AT153" s="162" t="s">
        <v>144</v>
      </c>
      <c r="AU153" s="162" t="s">
        <v>86</v>
      </c>
      <c r="AV153" s="13" t="s">
        <v>140</v>
      </c>
      <c r="AW153" s="13" t="s">
        <v>30</v>
      </c>
      <c r="AX153" s="13" t="s">
        <v>81</v>
      </c>
      <c r="AY153" s="162" t="s">
        <v>132</v>
      </c>
    </row>
    <row r="154" spans="2:65" s="1" customFormat="1" ht="24.15" customHeight="1">
      <c r="B154" s="136"/>
      <c r="C154" s="137" t="s">
        <v>182</v>
      </c>
      <c r="D154" s="137" t="s">
        <v>135</v>
      </c>
      <c r="E154" s="138" t="s">
        <v>1968</v>
      </c>
      <c r="F154" s="139" t="s">
        <v>1969</v>
      </c>
      <c r="G154" s="140" t="s">
        <v>166</v>
      </c>
      <c r="H154" s="141">
        <v>525.6</v>
      </c>
      <c r="I154" s="142"/>
      <c r="J154" s="143">
        <f>ROUND(I154*H154,2)</f>
        <v>0</v>
      </c>
      <c r="K154" s="139" t="s">
        <v>139</v>
      </c>
      <c r="L154" s="32"/>
      <c r="M154" s="144" t="s">
        <v>1</v>
      </c>
      <c r="N154" s="145" t="s">
        <v>38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140</v>
      </c>
      <c r="AT154" s="148" t="s">
        <v>135</v>
      </c>
      <c r="AU154" s="148" t="s">
        <v>86</v>
      </c>
      <c r="AY154" s="17" t="s">
        <v>132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81</v>
      </c>
      <c r="BK154" s="149">
        <f>ROUND(I154*H154,2)</f>
        <v>0</v>
      </c>
      <c r="BL154" s="17" t="s">
        <v>140</v>
      </c>
      <c r="BM154" s="148" t="s">
        <v>1970</v>
      </c>
    </row>
    <row r="155" spans="2:65" s="1" customFormat="1" ht="28.8">
      <c r="B155" s="32"/>
      <c r="D155" s="150" t="s">
        <v>142</v>
      </c>
      <c r="F155" s="151" t="s">
        <v>1971</v>
      </c>
      <c r="I155" s="152"/>
      <c r="L155" s="32"/>
      <c r="M155" s="153"/>
      <c r="T155" s="56"/>
      <c r="AT155" s="17" t="s">
        <v>142</v>
      </c>
      <c r="AU155" s="17" t="s">
        <v>86</v>
      </c>
    </row>
    <row r="156" spans="2:65" s="12" customFormat="1">
      <c r="B156" s="154"/>
      <c r="D156" s="150" t="s">
        <v>144</v>
      </c>
      <c r="E156" s="155" t="s">
        <v>1</v>
      </c>
      <c r="F156" s="156" t="s">
        <v>1931</v>
      </c>
      <c r="H156" s="157">
        <v>525.6</v>
      </c>
      <c r="I156" s="158"/>
      <c r="L156" s="154"/>
      <c r="M156" s="159"/>
      <c r="T156" s="160"/>
      <c r="AT156" s="155" t="s">
        <v>144</v>
      </c>
      <c r="AU156" s="155" t="s">
        <v>86</v>
      </c>
      <c r="AV156" s="12" t="s">
        <v>86</v>
      </c>
      <c r="AW156" s="12" t="s">
        <v>30</v>
      </c>
      <c r="AX156" s="12" t="s">
        <v>81</v>
      </c>
      <c r="AY156" s="155" t="s">
        <v>132</v>
      </c>
    </row>
    <row r="157" spans="2:65" s="1" customFormat="1" ht="24.15" customHeight="1">
      <c r="B157" s="136"/>
      <c r="C157" s="137" t="s">
        <v>133</v>
      </c>
      <c r="D157" s="137" t="s">
        <v>135</v>
      </c>
      <c r="E157" s="138" t="s">
        <v>1972</v>
      </c>
      <c r="F157" s="139" t="s">
        <v>1973</v>
      </c>
      <c r="G157" s="140" t="s">
        <v>166</v>
      </c>
      <c r="H157" s="141">
        <v>743</v>
      </c>
      <c r="I157" s="142"/>
      <c r="J157" s="143">
        <f>ROUND(I157*H157,2)</f>
        <v>0</v>
      </c>
      <c r="K157" s="139" t="s">
        <v>139</v>
      </c>
      <c r="L157" s="32"/>
      <c r="M157" s="144" t="s">
        <v>1</v>
      </c>
      <c r="N157" s="145" t="s">
        <v>38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140</v>
      </c>
      <c r="AT157" s="148" t="s">
        <v>135</v>
      </c>
      <c r="AU157" s="148" t="s">
        <v>86</v>
      </c>
      <c r="AY157" s="17" t="s">
        <v>132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7" t="s">
        <v>81</v>
      </c>
      <c r="BK157" s="149">
        <f>ROUND(I157*H157,2)</f>
        <v>0</v>
      </c>
      <c r="BL157" s="17" t="s">
        <v>140</v>
      </c>
      <c r="BM157" s="148" t="s">
        <v>1974</v>
      </c>
    </row>
    <row r="158" spans="2:65" s="1" customFormat="1" ht="28.8">
      <c r="B158" s="32"/>
      <c r="D158" s="150" t="s">
        <v>142</v>
      </c>
      <c r="F158" s="151" t="s">
        <v>1975</v>
      </c>
      <c r="I158" s="152"/>
      <c r="L158" s="32"/>
      <c r="M158" s="153"/>
      <c r="T158" s="56"/>
      <c r="AT158" s="17" t="s">
        <v>142</v>
      </c>
      <c r="AU158" s="17" t="s">
        <v>86</v>
      </c>
    </row>
    <row r="159" spans="2:65" s="12" customFormat="1">
      <c r="B159" s="154"/>
      <c r="D159" s="150" t="s">
        <v>144</v>
      </c>
      <c r="E159" s="155" t="s">
        <v>1</v>
      </c>
      <c r="F159" s="156" t="s">
        <v>1976</v>
      </c>
      <c r="H159" s="157">
        <v>743</v>
      </c>
      <c r="I159" s="158"/>
      <c r="L159" s="154"/>
      <c r="M159" s="159"/>
      <c r="T159" s="160"/>
      <c r="AT159" s="155" t="s">
        <v>144</v>
      </c>
      <c r="AU159" s="155" t="s">
        <v>86</v>
      </c>
      <c r="AV159" s="12" t="s">
        <v>86</v>
      </c>
      <c r="AW159" s="12" t="s">
        <v>30</v>
      </c>
      <c r="AX159" s="12" t="s">
        <v>81</v>
      </c>
      <c r="AY159" s="155" t="s">
        <v>132</v>
      </c>
    </row>
    <row r="160" spans="2:65" s="1" customFormat="1" ht="24.15" customHeight="1">
      <c r="B160" s="136"/>
      <c r="C160" s="137" t="s">
        <v>191</v>
      </c>
      <c r="D160" s="137" t="s">
        <v>135</v>
      </c>
      <c r="E160" s="138" t="s">
        <v>1977</v>
      </c>
      <c r="F160" s="139" t="s">
        <v>1978</v>
      </c>
      <c r="G160" s="140" t="s">
        <v>166</v>
      </c>
      <c r="H160" s="141">
        <v>219</v>
      </c>
      <c r="I160" s="142"/>
      <c r="J160" s="143">
        <f>ROUND(I160*H160,2)</f>
        <v>0</v>
      </c>
      <c r="K160" s="139" t="s">
        <v>139</v>
      </c>
      <c r="L160" s="32"/>
      <c r="M160" s="144" t="s">
        <v>1</v>
      </c>
      <c r="N160" s="145" t="s">
        <v>38</v>
      </c>
      <c r="P160" s="146">
        <f>O160*H160</f>
        <v>0</v>
      </c>
      <c r="Q160" s="146">
        <v>0</v>
      </c>
      <c r="R160" s="146">
        <f>Q160*H160</f>
        <v>0</v>
      </c>
      <c r="S160" s="146">
        <v>0</v>
      </c>
      <c r="T160" s="147">
        <f>S160*H160</f>
        <v>0</v>
      </c>
      <c r="AR160" s="148" t="s">
        <v>140</v>
      </c>
      <c r="AT160" s="148" t="s">
        <v>135</v>
      </c>
      <c r="AU160" s="148" t="s">
        <v>86</v>
      </c>
      <c r="AY160" s="17" t="s">
        <v>132</v>
      </c>
      <c r="BE160" s="149">
        <f>IF(N160="základní",J160,0)</f>
        <v>0</v>
      </c>
      <c r="BF160" s="149">
        <f>IF(N160="snížená",J160,0)</f>
        <v>0</v>
      </c>
      <c r="BG160" s="149">
        <f>IF(N160="zákl. přenesená",J160,0)</f>
        <v>0</v>
      </c>
      <c r="BH160" s="149">
        <f>IF(N160="sníž. přenesená",J160,0)</f>
        <v>0</v>
      </c>
      <c r="BI160" s="149">
        <f>IF(N160="nulová",J160,0)</f>
        <v>0</v>
      </c>
      <c r="BJ160" s="17" t="s">
        <v>81</v>
      </c>
      <c r="BK160" s="149">
        <f>ROUND(I160*H160,2)</f>
        <v>0</v>
      </c>
      <c r="BL160" s="17" t="s">
        <v>140</v>
      </c>
      <c r="BM160" s="148" t="s">
        <v>1979</v>
      </c>
    </row>
    <row r="161" spans="2:65" s="1" customFormat="1" ht="28.8">
      <c r="B161" s="32"/>
      <c r="D161" s="150" t="s">
        <v>142</v>
      </c>
      <c r="F161" s="151" t="s">
        <v>1980</v>
      </c>
      <c r="I161" s="152"/>
      <c r="L161" s="32"/>
      <c r="M161" s="153"/>
      <c r="T161" s="56"/>
      <c r="AT161" s="17" t="s">
        <v>142</v>
      </c>
      <c r="AU161" s="17" t="s">
        <v>86</v>
      </c>
    </row>
    <row r="162" spans="2:65" s="12" customFormat="1">
      <c r="B162" s="154"/>
      <c r="D162" s="150" t="s">
        <v>144</v>
      </c>
      <c r="E162" s="155" t="s">
        <v>1</v>
      </c>
      <c r="F162" s="156" t="s">
        <v>1933</v>
      </c>
      <c r="H162" s="157">
        <v>219</v>
      </c>
      <c r="I162" s="158"/>
      <c r="L162" s="154"/>
      <c r="M162" s="159"/>
      <c r="T162" s="160"/>
      <c r="AT162" s="155" t="s">
        <v>144</v>
      </c>
      <c r="AU162" s="155" t="s">
        <v>86</v>
      </c>
      <c r="AV162" s="12" t="s">
        <v>86</v>
      </c>
      <c r="AW162" s="12" t="s">
        <v>30</v>
      </c>
      <c r="AX162" s="12" t="s">
        <v>81</v>
      </c>
      <c r="AY162" s="155" t="s">
        <v>132</v>
      </c>
    </row>
    <row r="163" spans="2:65" s="1" customFormat="1" ht="24.15" customHeight="1">
      <c r="B163" s="136"/>
      <c r="C163" s="137" t="s">
        <v>375</v>
      </c>
      <c r="D163" s="137" t="s">
        <v>135</v>
      </c>
      <c r="E163" s="138" t="s">
        <v>1981</v>
      </c>
      <c r="F163" s="139" t="s">
        <v>1982</v>
      </c>
      <c r="G163" s="140" t="s">
        <v>166</v>
      </c>
      <c r="H163" s="141">
        <v>525.6</v>
      </c>
      <c r="I163" s="142"/>
      <c r="J163" s="143">
        <f>ROUND(I163*H163,2)</f>
        <v>0</v>
      </c>
      <c r="K163" s="139" t="s">
        <v>139</v>
      </c>
      <c r="L163" s="32"/>
      <c r="M163" s="144" t="s">
        <v>1</v>
      </c>
      <c r="N163" s="145" t="s">
        <v>38</v>
      </c>
      <c r="P163" s="146">
        <f>O163*H163</f>
        <v>0</v>
      </c>
      <c r="Q163" s="146">
        <v>0</v>
      </c>
      <c r="R163" s="146">
        <f>Q163*H163</f>
        <v>0</v>
      </c>
      <c r="S163" s="146">
        <v>0</v>
      </c>
      <c r="T163" s="147">
        <f>S163*H163</f>
        <v>0</v>
      </c>
      <c r="AR163" s="148" t="s">
        <v>140</v>
      </c>
      <c r="AT163" s="148" t="s">
        <v>135</v>
      </c>
      <c r="AU163" s="148" t="s">
        <v>86</v>
      </c>
      <c r="AY163" s="17" t="s">
        <v>132</v>
      </c>
      <c r="BE163" s="149">
        <f>IF(N163="základní",J163,0)</f>
        <v>0</v>
      </c>
      <c r="BF163" s="149">
        <f>IF(N163="snížená",J163,0)</f>
        <v>0</v>
      </c>
      <c r="BG163" s="149">
        <f>IF(N163="zákl. přenesená",J163,0)</f>
        <v>0</v>
      </c>
      <c r="BH163" s="149">
        <f>IF(N163="sníž. přenesená",J163,0)</f>
        <v>0</v>
      </c>
      <c r="BI163" s="149">
        <f>IF(N163="nulová",J163,0)</f>
        <v>0</v>
      </c>
      <c r="BJ163" s="17" t="s">
        <v>81</v>
      </c>
      <c r="BK163" s="149">
        <f>ROUND(I163*H163,2)</f>
        <v>0</v>
      </c>
      <c r="BL163" s="17" t="s">
        <v>140</v>
      </c>
      <c r="BM163" s="148" t="s">
        <v>1983</v>
      </c>
    </row>
    <row r="164" spans="2:65" s="1" customFormat="1" ht="19.2">
      <c r="B164" s="32"/>
      <c r="D164" s="150" t="s">
        <v>142</v>
      </c>
      <c r="F164" s="151" t="s">
        <v>1984</v>
      </c>
      <c r="I164" s="152"/>
      <c r="L164" s="32"/>
      <c r="M164" s="153"/>
      <c r="T164" s="56"/>
      <c r="AT164" s="17" t="s">
        <v>142</v>
      </c>
      <c r="AU164" s="17" t="s">
        <v>86</v>
      </c>
    </row>
    <row r="165" spans="2:65" s="12" customFormat="1">
      <c r="B165" s="154"/>
      <c r="D165" s="150" t="s">
        <v>144</v>
      </c>
      <c r="E165" s="155" t="s">
        <v>1</v>
      </c>
      <c r="F165" s="156" t="s">
        <v>1931</v>
      </c>
      <c r="H165" s="157">
        <v>525.6</v>
      </c>
      <c r="I165" s="158"/>
      <c r="L165" s="154"/>
      <c r="M165" s="159"/>
      <c r="T165" s="160"/>
      <c r="AT165" s="155" t="s">
        <v>144</v>
      </c>
      <c r="AU165" s="155" t="s">
        <v>86</v>
      </c>
      <c r="AV165" s="12" t="s">
        <v>86</v>
      </c>
      <c r="AW165" s="12" t="s">
        <v>30</v>
      </c>
      <c r="AX165" s="12" t="s">
        <v>81</v>
      </c>
      <c r="AY165" s="155" t="s">
        <v>132</v>
      </c>
    </row>
    <row r="166" spans="2:65" s="1" customFormat="1" ht="21.75" customHeight="1">
      <c r="B166" s="136"/>
      <c r="C166" s="137" t="s">
        <v>8</v>
      </c>
      <c r="D166" s="137" t="s">
        <v>135</v>
      </c>
      <c r="E166" s="138" t="s">
        <v>1985</v>
      </c>
      <c r="F166" s="139" t="s">
        <v>1986</v>
      </c>
      <c r="G166" s="140" t="s">
        <v>166</v>
      </c>
      <c r="H166" s="141">
        <v>525.6</v>
      </c>
      <c r="I166" s="142"/>
      <c r="J166" s="143">
        <f>ROUND(I166*H166,2)</f>
        <v>0</v>
      </c>
      <c r="K166" s="139" t="s">
        <v>139</v>
      </c>
      <c r="L166" s="32"/>
      <c r="M166" s="144" t="s">
        <v>1</v>
      </c>
      <c r="N166" s="145" t="s">
        <v>38</v>
      </c>
      <c r="P166" s="146">
        <f>O166*H166</f>
        <v>0</v>
      </c>
      <c r="Q166" s="146">
        <v>0</v>
      </c>
      <c r="R166" s="146">
        <f>Q166*H166</f>
        <v>0</v>
      </c>
      <c r="S166" s="146">
        <v>0</v>
      </c>
      <c r="T166" s="147">
        <f>S166*H166</f>
        <v>0</v>
      </c>
      <c r="AR166" s="148" t="s">
        <v>140</v>
      </c>
      <c r="AT166" s="148" t="s">
        <v>135</v>
      </c>
      <c r="AU166" s="148" t="s">
        <v>86</v>
      </c>
      <c r="AY166" s="17" t="s">
        <v>132</v>
      </c>
      <c r="BE166" s="149">
        <f>IF(N166="základní",J166,0)</f>
        <v>0</v>
      </c>
      <c r="BF166" s="149">
        <f>IF(N166="snížená",J166,0)</f>
        <v>0</v>
      </c>
      <c r="BG166" s="149">
        <f>IF(N166="zákl. přenesená",J166,0)</f>
        <v>0</v>
      </c>
      <c r="BH166" s="149">
        <f>IF(N166="sníž. přenesená",J166,0)</f>
        <v>0</v>
      </c>
      <c r="BI166" s="149">
        <f>IF(N166="nulová",J166,0)</f>
        <v>0</v>
      </c>
      <c r="BJ166" s="17" t="s">
        <v>81</v>
      </c>
      <c r="BK166" s="149">
        <f>ROUND(I166*H166,2)</f>
        <v>0</v>
      </c>
      <c r="BL166" s="17" t="s">
        <v>140</v>
      </c>
      <c r="BM166" s="148" t="s">
        <v>1987</v>
      </c>
    </row>
    <row r="167" spans="2:65" s="1" customFormat="1" ht="19.2">
      <c r="B167" s="32"/>
      <c r="D167" s="150" t="s">
        <v>142</v>
      </c>
      <c r="F167" s="151" t="s">
        <v>1988</v>
      </c>
      <c r="I167" s="152"/>
      <c r="L167" s="32"/>
      <c r="M167" s="153"/>
      <c r="T167" s="56"/>
      <c r="AT167" s="17" t="s">
        <v>142</v>
      </c>
      <c r="AU167" s="17" t="s">
        <v>86</v>
      </c>
    </row>
    <row r="168" spans="2:65" s="12" customFormat="1">
      <c r="B168" s="154"/>
      <c r="D168" s="150" t="s">
        <v>144</v>
      </c>
      <c r="E168" s="155" t="s">
        <v>1</v>
      </c>
      <c r="F168" s="156" t="s">
        <v>1931</v>
      </c>
      <c r="H168" s="157">
        <v>525.6</v>
      </c>
      <c r="I168" s="158"/>
      <c r="L168" s="154"/>
      <c r="M168" s="159"/>
      <c r="T168" s="160"/>
      <c r="AT168" s="155" t="s">
        <v>144</v>
      </c>
      <c r="AU168" s="155" t="s">
        <v>86</v>
      </c>
      <c r="AV168" s="12" t="s">
        <v>86</v>
      </c>
      <c r="AW168" s="12" t="s">
        <v>30</v>
      </c>
      <c r="AX168" s="12" t="s">
        <v>81</v>
      </c>
      <c r="AY168" s="155" t="s">
        <v>132</v>
      </c>
    </row>
    <row r="169" spans="2:65" s="1" customFormat="1" ht="24.15" customHeight="1">
      <c r="B169" s="136"/>
      <c r="C169" s="137" t="s">
        <v>168</v>
      </c>
      <c r="D169" s="137" t="s">
        <v>135</v>
      </c>
      <c r="E169" s="138" t="s">
        <v>1989</v>
      </c>
      <c r="F169" s="139" t="s">
        <v>1990</v>
      </c>
      <c r="G169" s="140" t="s">
        <v>166</v>
      </c>
      <c r="H169" s="141">
        <v>525.6</v>
      </c>
      <c r="I169" s="142"/>
      <c r="J169" s="143">
        <f>ROUND(I169*H169,2)</f>
        <v>0</v>
      </c>
      <c r="K169" s="139" t="s">
        <v>139</v>
      </c>
      <c r="L169" s="32"/>
      <c r="M169" s="144" t="s">
        <v>1</v>
      </c>
      <c r="N169" s="145" t="s">
        <v>38</v>
      </c>
      <c r="P169" s="146">
        <f>O169*H169</f>
        <v>0</v>
      </c>
      <c r="Q169" s="146">
        <v>0</v>
      </c>
      <c r="R169" s="146">
        <f>Q169*H169</f>
        <v>0</v>
      </c>
      <c r="S169" s="146">
        <v>0</v>
      </c>
      <c r="T169" s="147">
        <f>S169*H169</f>
        <v>0</v>
      </c>
      <c r="AR169" s="148" t="s">
        <v>140</v>
      </c>
      <c r="AT169" s="148" t="s">
        <v>135</v>
      </c>
      <c r="AU169" s="148" t="s">
        <v>86</v>
      </c>
      <c r="AY169" s="17" t="s">
        <v>132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7" t="s">
        <v>81</v>
      </c>
      <c r="BK169" s="149">
        <f>ROUND(I169*H169,2)</f>
        <v>0</v>
      </c>
      <c r="BL169" s="17" t="s">
        <v>140</v>
      </c>
      <c r="BM169" s="148" t="s">
        <v>1991</v>
      </c>
    </row>
    <row r="170" spans="2:65" s="1" customFormat="1" ht="28.8">
      <c r="B170" s="32"/>
      <c r="D170" s="150" t="s">
        <v>142</v>
      </c>
      <c r="F170" s="151" t="s">
        <v>1992</v>
      </c>
      <c r="I170" s="152"/>
      <c r="L170" s="32"/>
      <c r="M170" s="153"/>
      <c r="T170" s="56"/>
      <c r="AT170" s="17" t="s">
        <v>142</v>
      </c>
      <c r="AU170" s="17" t="s">
        <v>86</v>
      </c>
    </row>
    <row r="171" spans="2:65" s="12" customFormat="1">
      <c r="B171" s="154"/>
      <c r="D171" s="150" t="s">
        <v>144</v>
      </c>
      <c r="E171" s="155" t="s">
        <v>1</v>
      </c>
      <c r="F171" s="156" t="s">
        <v>1931</v>
      </c>
      <c r="H171" s="157">
        <v>525.6</v>
      </c>
      <c r="I171" s="158"/>
      <c r="L171" s="154"/>
      <c r="M171" s="159"/>
      <c r="T171" s="160"/>
      <c r="AT171" s="155" t="s">
        <v>144</v>
      </c>
      <c r="AU171" s="155" t="s">
        <v>86</v>
      </c>
      <c r="AV171" s="12" t="s">
        <v>86</v>
      </c>
      <c r="AW171" s="12" t="s">
        <v>30</v>
      </c>
      <c r="AX171" s="12" t="s">
        <v>81</v>
      </c>
      <c r="AY171" s="155" t="s">
        <v>132</v>
      </c>
    </row>
    <row r="172" spans="2:65" s="1" customFormat="1" ht="33" customHeight="1">
      <c r="B172" s="136"/>
      <c r="C172" s="137" t="s">
        <v>293</v>
      </c>
      <c r="D172" s="137" t="s">
        <v>135</v>
      </c>
      <c r="E172" s="138" t="s">
        <v>1993</v>
      </c>
      <c r="F172" s="139" t="s">
        <v>1994</v>
      </c>
      <c r="G172" s="140" t="s">
        <v>166</v>
      </c>
      <c r="H172" s="141">
        <v>219</v>
      </c>
      <c r="I172" s="142"/>
      <c r="J172" s="143">
        <f>ROUND(I172*H172,2)</f>
        <v>0</v>
      </c>
      <c r="K172" s="139" t="s">
        <v>139</v>
      </c>
      <c r="L172" s="32"/>
      <c r="M172" s="144" t="s">
        <v>1</v>
      </c>
      <c r="N172" s="145" t="s">
        <v>38</v>
      </c>
      <c r="P172" s="146">
        <f>O172*H172</f>
        <v>0</v>
      </c>
      <c r="Q172" s="146">
        <v>0.11162</v>
      </c>
      <c r="R172" s="146">
        <f>Q172*H172</f>
        <v>24.444779999999998</v>
      </c>
      <c r="S172" s="146">
        <v>0</v>
      </c>
      <c r="T172" s="147">
        <f>S172*H172</f>
        <v>0</v>
      </c>
      <c r="AR172" s="148" t="s">
        <v>140</v>
      </c>
      <c r="AT172" s="148" t="s">
        <v>135</v>
      </c>
      <c r="AU172" s="148" t="s">
        <v>86</v>
      </c>
      <c r="AY172" s="17" t="s">
        <v>132</v>
      </c>
      <c r="BE172" s="149">
        <f>IF(N172="základní",J172,0)</f>
        <v>0</v>
      </c>
      <c r="BF172" s="149">
        <f>IF(N172="snížená",J172,0)</f>
        <v>0</v>
      </c>
      <c r="BG172" s="149">
        <f>IF(N172="zákl. přenesená",J172,0)</f>
        <v>0</v>
      </c>
      <c r="BH172" s="149">
        <f>IF(N172="sníž. přenesená",J172,0)</f>
        <v>0</v>
      </c>
      <c r="BI172" s="149">
        <f>IF(N172="nulová",J172,0)</f>
        <v>0</v>
      </c>
      <c r="BJ172" s="17" t="s">
        <v>81</v>
      </c>
      <c r="BK172" s="149">
        <f>ROUND(I172*H172,2)</f>
        <v>0</v>
      </c>
      <c r="BL172" s="17" t="s">
        <v>140</v>
      </c>
      <c r="BM172" s="148" t="s">
        <v>1995</v>
      </c>
    </row>
    <row r="173" spans="2:65" s="1" customFormat="1" ht="48">
      <c r="B173" s="32"/>
      <c r="D173" s="150" t="s">
        <v>142</v>
      </c>
      <c r="F173" s="151" t="s">
        <v>1996</v>
      </c>
      <c r="I173" s="152"/>
      <c r="L173" s="32"/>
      <c r="M173" s="153"/>
      <c r="T173" s="56"/>
      <c r="AT173" s="17" t="s">
        <v>142</v>
      </c>
      <c r="AU173" s="17" t="s">
        <v>86</v>
      </c>
    </row>
    <row r="174" spans="2:65" s="12" customFormat="1">
      <c r="B174" s="154"/>
      <c r="D174" s="150" t="s">
        <v>144</v>
      </c>
      <c r="E174" s="155" t="s">
        <v>1</v>
      </c>
      <c r="F174" s="156" t="s">
        <v>1933</v>
      </c>
      <c r="H174" s="157">
        <v>219</v>
      </c>
      <c r="I174" s="158"/>
      <c r="L174" s="154"/>
      <c r="M174" s="159"/>
      <c r="T174" s="160"/>
      <c r="AT174" s="155" t="s">
        <v>144</v>
      </c>
      <c r="AU174" s="155" t="s">
        <v>86</v>
      </c>
      <c r="AV174" s="12" t="s">
        <v>86</v>
      </c>
      <c r="AW174" s="12" t="s">
        <v>30</v>
      </c>
      <c r="AX174" s="12" t="s">
        <v>73</v>
      </c>
      <c r="AY174" s="155" t="s">
        <v>132</v>
      </c>
    </row>
    <row r="175" spans="2:65" s="13" customFormat="1">
      <c r="B175" s="161"/>
      <c r="D175" s="150" t="s">
        <v>144</v>
      </c>
      <c r="E175" s="162" t="s">
        <v>1</v>
      </c>
      <c r="F175" s="163" t="s">
        <v>151</v>
      </c>
      <c r="H175" s="164">
        <v>219</v>
      </c>
      <c r="I175" s="165"/>
      <c r="L175" s="161"/>
      <c r="M175" s="166"/>
      <c r="T175" s="167"/>
      <c r="AT175" s="162" t="s">
        <v>144</v>
      </c>
      <c r="AU175" s="162" t="s">
        <v>86</v>
      </c>
      <c r="AV175" s="13" t="s">
        <v>140</v>
      </c>
      <c r="AW175" s="13" t="s">
        <v>30</v>
      </c>
      <c r="AX175" s="13" t="s">
        <v>81</v>
      </c>
      <c r="AY175" s="162" t="s">
        <v>132</v>
      </c>
    </row>
    <row r="176" spans="2:65" s="1" customFormat="1" ht="24.15" customHeight="1">
      <c r="B176" s="136"/>
      <c r="C176" s="187" t="s">
        <v>399</v>
      </c>
      <c r="D176" s="187" t="s">
        <v>850</v>
      </c>
      <c r="E176" s="188" t="s">
        <v>1997</v>
      </c>
      <c r="F176" s="189" t="s">
        <v>1998</v>
      </c>
      <c r="G176" s="190" t="s">
        <v>166</v>
      </c>
      <c r="H176" s="191">
        <v>225.57</v>
      </c>
      <c r="I176" s="192"/>
      <c r="J176" s="193">
        <f>ROUND(I176*H176,2)</f>
        <v>0</v>
      </c>
      <c r="K176" s="189" t="s">
        <v>139</v>
      </c>
      <c r="L176" s="194"/>
      <c r="M176" s="195" t="s">
        <v>1</v>
      </c>
      <c r="N176" s="196" t="s">
        <v>38</v>
      </c>
      <c r="P176" s="146">
        <f>O176*H176</f>
        <v>0</v>
      </c>
      <c r="Q176" s="146">
        <v>0.17599999999999999</v>
      </c>
      <c r="R176" s="146">
        <f>Q176*H176</f>
        <v>39.700319999999998</v>
      </c>
      <c r="S176" s="146">
        <v>0</v>
      </c>
      <c r="T176" s="147">
        <f>S176*H176</f>
        <v>0</v>
      </c>
      <c r="AR176" s="148" t="s">
        <v>182</v>
      </c>
      <c r="AT176" s="148" t="s">
        <v>850</v>
      </c>
      <c r="AU176" s="148" t="s">
        <v>86</v>
      </c>
      <c r="AY176" s="17" t="s">
        <v>132</v>
      </c>
      <c r="BE176" s="149">
        <f>IF(N176="základní",J176,0)</f>
        <v>0</v>
      </c>
      <c r="BF176" s="149">
        <f>IF(N176="snížená",J176,0)</f>
        <v>0</v>
      </c>
      <c r="BG176" s="149">
        <f>IF(N176="zákl. přenesená",J176,0)</f>
        <v>0</v>
      </c>
      <c r="BH176" s="149">
        <f>IF(N176="sníž. přenesená",J176,0)</f>
        <v>0</v>
      </c>
      <c r="BI176" s="149">
        <f>IF(N176="nulová",J176,0)</f>
        <v>0</v>
      </c>
      <c r="BJ176" s="17" t="s">
        <v>81</v>
      </c>
      <c r="BK176" s="149">
        <f>ROUND(I176*H176,2)</f>
        <v>0</v>
      </c>
      <c r="BL176" s="17" t="s">
        <v>140</v>
      </c>
      <c r="BM176" s="148" t="s">
        <v>1999</v>
      </c>
    </row>
    <row r="177" spans="2:65" s="1" customFormat="1">
      <c r="B177" s="32"/>
      <c r="D177" s="150" t="s">
        <v>142</v>
      </c>
      <c r="F177" s="151" t="s">
        <v>1998</v>
      </c>
      <c r="I177" s="152"/>
      <c r="L177" s="32"/>
      <c r="M177" s="153"/>
      <c r="T177" s="56"/>
      <c r="AT177" s="17" t="s">
        <v>142</v>
      </c>
      <c r="AU177" s="17" t="s">
        <v>86</v>
      </c>
    </row>
    <row r="178" spans="2:65" s="12" customFormat="1">
      <c r="B178" s="154"/>
      <c r="D178" s="150" t="s">
        <v>144</v>
      </c>
      <c r="E178" s="155" t="s">
        <v>1</v>
      </c>
      <c r="F178" s="156" t="s">
        <v>1933</v>
      </c>
      <c r="H178" s="157">
        <v>219</v>
      </c>
      <c r="I178" s="158"/>
      <c r="L178" s="154"/>
      <c r="M178" s="159"/>
      <c r="T178" s="160"/>
      <c r="AT178" s="155" t="s">
        <v>144</v>
      </c>
      <c r="AU178" s="155" t="s">
        <v>86</v>
      </c>
      <c r="AV178" s="12" t="s">
        <v>86</v>
      </c>
      <c r="AW178" s="12" t="s">
        <v>30</v>
      </c>
      <c r="AX178" s="12" t="s">
        <v>81</v>
      </c>
      <c r="AY178" s="155" t="s">
        <v>132</v>
      </c>
    </row>
    <row r="179" spans="2:65" s="12" customFormat="1">
      <c r="B179" s="154"/>
      <c r="D179" s="150" t="s">
        <v>144</v>
      </c>
      <c r="F179" s="156" t="s">
        <v>2000</v>
      </c>
      <c r="H179" s="157">
        <v>225.57</v>
      </c>
      <c r="I179" s="158"/>
      <c r="L179" s="154"/>
      <c r="M179" s="159"/>
      <c r="T179" s="160"/>
      <c r="AT179" s="155" t="s">
        <v>144</v>
      </c>
      <c r="AU179" s="155" t="s">
        <v>86</v>
      </c>
      <c r="AV179" s="12" t="s">
        <v>86</v>
      </c>
      <c r="AW179" s="12" t="s">
        <v>3</v>
      </c>
      <c r="AX179" s="12" t="s">
        <v>81</v>
      </c>
      <c r="AY179" s="155" t="s">
        <v>132</v>
      </c>
    </row>
    <row r="180" spans="2:65" s="11" customFormat="1" ht="22.95" customHeight="1">
      <c r="B180" s="124"/>
      <c r="D180" s="125" t="s">
        <v>72</v>
      </c>
      <c r="E180" s="134" t="s">
        <v>169</v>
      </c>
      <c r="F180" s="134" t="s">
        <v>708</v>
      </c>
      <c r="I180" s="127"/>
      <c r="J180" s="135">
        <f>BK180</f>
        <v>0</v>
      </c>
      <c r="L180" s="124"/>
      <c r="M180" s="129"/>
      <c r="P180" s="130">
        <f>SUM(P181:P186)</f>
        <v>0</v>
      </c>
      <c r="R180" s="130">
        <f>SUM(R181:R186)</f>
        <v>16.52712</v>
      </c>
      <c r="T180" s="131">
        <f>SUM(T181:T186)</f>
        <v>0</v>
      </c>
      <c r="AR180" s="125" t="s">
        <v>81</v>
      </c>
      <c r="AT180" s="132" t="s">
        <v>72</v>
      </c>
      <c r="AU180" s="132" t="s">
        <v>81</v>
      </c>
      <c r="AY180" s="125" t="s">
        <v>132</v>
      </c>
      <c r="BK180" s="133">
        <f>SUM(BK181:BK186)</f>
        <v>0</v>
      </c>
    </row>
    <row r="181" spans="2:65" s="1" customFormat="1" ht="24.15" customHeight="1">
      <c r="B181" s="136"/>
      <c r="C181" s="137" t="s">
        <v>405</v>
      </c>
      <c r="D181" s="137" t="s">
        <v>135</v>
      </c>
      <c r="E181" s="138" t="s">
        <v>2001</v>
      </c>
      <c r="F181" s="139" t="s">
        <v>2002</v>
      </c>
      <c r="G181" s="140" t="s">
        <v>166</v>
      </c>
      <c r="H181" s="141">
        <v>24</v>
      </c>
      <c r="I181" s="142"/>
      <c r="J181" s="143">
        <f>ROUND(I181*H181,2)</f>
        <v>0</v>
      </c>
      <c r="K181" s="139" t="s">
        <v>139</v>
      </c>
      <c r="L181" s="32"/>
      <c r="M181" s="144" t="s">
        <v>1</v>
      </c>
      <c r="N181" s="145" t="s">
        <v>38</v>
      </c>
      <c r="P181" s="146">
        <f>O181*H181</f>
        <v>0</v>
      </c>
      <c r="Q181" s="146">
        <v>0.23973</v>
      </c>
      <c r="R181" s="146">
        <f>Q181*H181</f>
        <v>5.75352</v>
      </c>
      <c r="S181" s="146">
        <v>0</v>
      </c>
      <c r="T181" s="147">
        <f>S181*H181</f>
        <v>0</v>
      </c>
      <c r="AR181" s="148" t="s">
        <v>140</v>
      </c>
      <c r="AT181" s="148" t="s">
        <v>135</v>
      </c>
      <c r="AU181" s="148" t="s">
        <v>86</v>
      </c>
      <c r="AY181" s="17" t="s">
        <v>132</v>
      </c>
      <c r="BE181" s="149">
        <f>IF(N181="základní",J181,0)</f>
        <v>0</v>
      </c>
      <c r="BF181" s="149">
        <f>IF(N181="snížená",J181,0)</f>
        <v>0</v>
      </c>
      <c r="BG181" s="149">
        <f>IF(N181="zákl. přenesená",J181,0)</f>
        <v>0</v>
      </c>
      <c r="BH181" s="149">
        <f>IF(N181="sníž. přenesená",J181,0)</f>
        <v>0</v>
      </c>
      <c r="BI181" s="149">
        <f>IF(N181="nulová",J181,0)</f>
        <v>0</v>
      </c>
      <c r="BJ181" s="17" t="s">
        <v>81</v>
      </c>
      <c r="BK181" s="149">
        <f>ROUND(I181*H181,2)</f>
        <v>0</v>
      </c>
      <c r="BL181" s="17" t="s">
        <v>140</v>
      </c>
      <c r="BM181" s="148" t="s">
        <v>2003</v>
      </c>
    </row>
    <row r="182" spans="2:65" s="1" customFormat="1" ht="19.2">
      <c r="B182" s="32"/>
      <c r="D182" s="150" t="s">
        <v>142</v>
      </c>
      <c r="F182" s="151" t="s">
        <v>2004</v>
      </c>
      <c r="I182" s="152"/>
      <c r="L182" s="32"/>
      <c r="M182" s="153"/>
      <c r="T182" s="56"/>
      <c r="AT182" s="17" t="s">
        <v>142</v>
      </c>
      <c r="AU182" s="17" t="s">
        <v>86</v>
      </c>
    </row>
    <row r="183" spans="2:65" s="12" customFormat="1">
      <c r="B183" s="154"/>
      <c r="D183" s="150" t="s">
        <v>144</v>
      </c>
      <c r="E183" s="155" t="s">
        <v>1</v>
      </c>
      <c r="F183" s="156" t="s">
        <v>385</v>
      </c>
      <c r="H183" s="157">
        <v>24</v>
      </c>
      <c r="I183" s="158"/>
      <c r="L183" s="154"/>
      <c r="M183" s="159"/>
      <c r="T183" s="160"/>
      <c r="AT183" s="155" t="s">
        <v>144</v>
      </c>
      <c r="AU183" s="155" t="s">
        <v>86</v>
      </c>
      <c r="AV183" s="12" t="s">
        <v>86</v>
      </c>
      <c r="AW183" s="12" t="s">
        <v>30</v>
      </c>
      <c r="AX183" s="12" t="s">
        <v>81</v>
      </c>
      <c r="AY183" s="155" t="s">
        <v>132</v>
      </c>
    </row>
    <row r="184" spans="2:65" s="1" customFormat="1" ht="24.15" customHeight="1">
      <c r="B184" s="136"/>
      <c r="C184" s="137" t="s">
        <v>411</v>
      </c>
      <c r="D184" s="137" t="s">
        <v>135</v>
      </c>
      <c r="E184" s="138" t="s">
        <v>2005</v>
      </c>
      <c r="F184" s="139" t="s">
        <v>2006</v>
      </c>
      <c r="G184" s="140" t="s">
        <v>390</v>
      </c>
      <c r="H184" s="141">
        <v>48</v>
      </c>
      <c r="I184" s="142"/>
      <c r="J184" s="143">
        <f>ROUND(I184*H184,2)</f>
        <v>0</v>
      </c>
      <c r="K184" s="139" t="s">
        <v>139</v>
      </c>
      <c r="L184" s="32"/>
      <c r="M184" s="144" t="s">
        <v>1</v>
      </c>
      <c r="N184" s="145" t="s">
        <v>38</v>
      </c>
      <c r="P184" s="146">
        <f>O184*H184</f>
        <v>0</v>
      </c>
      <c r="Q184" s="146">
        <v>0.22445000000000001</v>
      </c>
      <c r="R184" s="146">
        <f>Q184*H184</f>
        <v>10.7736</v>
      </c>
      <c r="S184" s="146">
        <v>0</v>
      </c>
      <c r="T184" s="147">
        <f>S184*H184</f>
        <v>0</v>
      </c>
      <c r="AR184" s="148" t="s">
        <v>140</v>
      </c>
      <c r="AT184" s="148" t="s">
        <v>135</v>
      </c>
      <c r="AU184" s="148" t="s">
        <v>86</v>
      </c>
      <c r="AY184" s="17" t="s">
        <v>132</v>
      </c>
      <c r="BE184" s="149">
        <f>IF(N184="základní",J184,0)</f>
        <v>0</v>
      </c>
      <c r="BF184" s="149">
        <f>IF(N184="snížená",J184,0)</f>
        <v>0</v>
      </c>
      <c r="BG184" s="149">
        <f>IF(N184="zákl. přenesená",J184,0)</f>
        <v>0</v>
      </c>
      <c r="BH184" s="149">
        <f>IF(N184="sníž. přenesená",J184,0)</f>
        <v>0</v>
      </c>
      <c r="BI184" s="149">
        <f>IF(N184="nulová",J184,0)</f>
        <v>0</v>
      </c>
      <c r="BJ184" s="17" t="s">
        <v>81</v>
      </c>
      <c r="BK184" s="149">
        <f>ROUND(I184*H184,2)</f>
        <v>0</v>
      </c>
      <c r="BL184" s="17" t="s">
        <v>140</v>
      </c>
      <c r="BM184" s="148" t="s">
        <v>2007</v>
      </c>
    </row>
    <row r="185" spans="2:65" s="1" customFormat="1" ht="28.8">
      <c r="B185" s="32"/>
      <c r="D185" s="150" t="s">
        <v>142</v>
      </c>
      <c r="F185" s="151" t="s">
        <v>2008</v>
      </c>
      <c r="I185" s="152"/>
      <c r="L185" s="32"/>
      <c r="M185" s="153"/>
      <c r="T185" s="56"/>
      <c r="AT185" s="17" t="s">
        <v>142</v>
      </c>
      <c r="AU185" s="17" t="s">
        <v>86</v>
      </c>
    </row>
    <row r="186" spans="2:65" s="12" customFormat="1">
      <c r="B186" s="154"/>
      <c r="D186" s="150" t="s">
        <v>144</v>
      </c>
      <c r="E186" s="155" t="s">
        <v>1</v>
      </c>
      <c r="F186" s="156" t="s">
        <v>604</v>
      </c>
      <c r="H186" s="157">
        <v>48</v>
      </c>
      <c r="I186" s="158"/>
      <c r="L186" s="154"/>
      <c r="M186" s="159"/>
      <c r="T186" s="160"/>
      <c r="AT186" s="155" t="s">
        <v>144</v>
      </c>
      <c r="AU186" s="155" t="s">
        <v>86</v>
      </c>
      <c r="AV186" s="12" t="s">
        <v>86</v>
      </c>
      <c r="AW186" s="12" t="s">
        <v>30</v>
      </c>
      <c r="AX186" s="12" t="s">
        <v>81</v>
      </c>
      <c r="AY186" s="155" t="s">
        <v>132</v>
      </c>
    </row>
    <row r="187" spans="2:65" s="11" customFormat="1" ht="22.95" customHeight="1">
      <c r="B187" s="124"/>
      <c r="D187" s="125" t="s">
        <v>72</v>
      </c>
      <c r="E187" s="134" t="s">
        <v>133</v>
      </c>
      <c r="F187" s="134" t="s">
        <v>134</v>
      </c>
      <c r="I187" s="127"/>
      <c r="J187" s="135">
        <f>BK187</f>
        <v>0</v>
      </c>
      <c r="L187" s="124"/>
      <c r="M187" s="129"/>
      <c r="P187" s="130">
        <f>SUM(P188:P201)</f>
        <v>0</v>
      </c>
      <c r="R187" s="130">
        <f>SUM(R188:R201)</f>
        <v>52.123069999999998</v>
      </c>
      <c r="T187" s="131">
        <f>SUM(T188:T201)</f>
        <v>0</v>
      </c>
      <c r="AR187" s="125" t="s">
        <v>81</v>
      </c>
      <c r="AT187" s="132" t="s">
        <v>72</v>
      </c>
      <c r="AU187" s="132" t="s">
        <v>81</v>
      </c>
      <c r="AY187" s="125" t="s">
        <v>132</v>
      </c>
      <c r="BK187" s="133">
        <f>SUM(BK188:BK201)</f>
        <v>0</v>
      </c>
    </row>
    <row r="188" spans="2:65" s="1" customFormat="1" ht="24.15" customHeight="1">
      <c r="B188" s="136"/>
      <c r="C188" s="137" t="s">
        <v>286</v>
      </c>
      <c r="D188" s="137" t="s">
        <v>135</v>
      </c>
      <c r="E188" s="138" t="s">
        <v>2009</v>
      </c>
      <c r="F188" s="139" t="s">
        <v>2010</v>
      </c>
      <c r="G188" s="140" t="s">
        <v>390</v>
      </c>
      <c r="H188" s="141">
        <v>174.5</v>
      </c>
      <c r="I188" s="142"/>
      <c r="J188" s="143">
        <f>ROUND(I188*H188,2)</f>
        <v>0</v>
      </c>
      <c r="K188" s="139" t="s">
        <v>139</v>
      </c>
      <c r="L188" s="32"/>
      <c r="M188" s="144" t="s">
        <v>1</v>
      </c>
      <c r="N188" s="145" t="s">
        <v>38</v>
      </c>
      <c r="P188" s="146">
        <f>O188*H188</f>
        <v>0</v>
      </c>
      <c r="Q188" s="146">
        <v>0.2195</v>
      </c>
      <c r="R188" s="146">
        <f>Q188*H188</f>
        <v>38.302750000000003</v>
      </c>
      <c r="S188" s="146">
        <v>0</v>
      </c>
      <c r="T188" s="147">
        <f>S188*H188</f>
        <v>0</v>
      </c>
      <c r="AR188" s="148" t="s">
        <v>140</v>
      </c>
      <c r="AT188" s="148" t="s">
        <v>135</v>
      </c>
      <c r="AU188" s="148" t="s">
        <v>86</v>
      </c>
      <c r="AY188" s="17" t="s">
        <v>132</v>
      </c>
      <c r="BE188" s="149">
        <f>IF(N188="základní",J188,0)</f>
        <v>0</v>
      </c>
      <c r="BF188" s="149">
        <f>IF(N188="snížená",J188,0)</f>
        <v>0</v>
      </c>
      <c r="BG188" s="149">
        <f>IF(N188="zákl. přenesená",J188,0)</f>
        <v>0</v>
      </c>
      <c r="BH188" s="149">
        <f>IF(N188="sníž. přenesená",J188,0)</f>
        <v>0</v>
      </c>
      <c r="BI188" s="149">
        <f>IF(N188="nulová",J188,0)</f>
        <v>0</v>
      </c>
      <c r="BJ188" s="17" t="s">
        <v>81</v>
      </c>
      <c r="BK188" s="149">
        <f>ROUND(I188*H188,2)</f>
        <v>0</v>
      </c>
      <c r="BL188" s="17" t="s">
        <v>140</v>
      </c>
      <c r="BM188" s="148" t="s">
        <v>2011</v>
      </c>
    </row>
    <row r="189" spans="2:65" s="1" customFormat="1" ht="28.8">
      <c r="B189" s="32"/>
      <c r="D189" s="150" t="s">
        <v>142</v>
      </c>
      <c r="F189" s="151" t="s">
        <v>2012</v>
      </c>
      <c r="I189" s="152"/>
      <c r="L189" s="32"/>
      <c r="M189" s="153"/>
      <c r="T189" s="56"/>
      <c r="AT189" s="17" t="s">
        <v>142</v>
      </c>
      <c r="AU189" s="17" t="s">
        <v>86</v>
      </c>
    </row>
    <row r="190" spans="2:65" s="12" customFormat="1">
      <c r="B190" s="154"/>
      <c r="D190" s="150" t="s">
        <v>144</v>
      </c>
      <c r="E190" s="155" t="s">
        <v>1</v>
      </c>
      <c r="F190" s="156" t="s">
        <v>1939</v>
      </c>
      <c r="H190" s="157">
        <v>174.5</v>
      </c>
      <c r="I190" s="158"/>
      <c r="L190" s="154"/>
      <c r="M190" s="159"/>
      <c r="T190" s="160"/>
      <c r="AT190" s="155" t="s">
        <v>144</v>
      </c>
      <c r="AU190" s="155" t="s">
        <v>86</v>
      </c>
      <c r="AV190" s="12" t="s">
        <v>86</v>
      </c>
      <c r="AW190" s="12" t="s">
        <v>30</v>
      </c>
      <c r="AX190" s="12" t="s">
        <v>73</v>
      </c>
      <c r="AY190" s="155" t="s">
        <v>132</v>
      </c>
    </row>
    <row r="191" spans="2:65" s="15" customFormat="1">
      <c r="B191" s="180"/>
      <c r="D191" s="150" t="s">
        <v>144</v>
      </c>
      <c r="E191" s="181" t="s">
        <v>1938</v>
      </c>
      <c r="F191" s="182" t="s">
        <v>753</v>
      </c>
      <c r="H191" s="183">
        <v>174.5</v>
      </c>
      <c r="I191" s="184"/>
      <c r="L191" s="180"/>
      <c r="M191" s="185"/>
      <c r="T191" s="186"/>
      <c r="AT191" s="181" t="s">
        <v>144</v>
      </c>
      <c r="AU191" s="181" t="s">
        <v>86</v>
      </c>
      <c r="AV191" s="15" t="s">
        <v>152</v>
      </c>
      <c r="AW191" s="15" t="s">
        <v>30</v>
      </c>
      <c r="AX191" s="15" t="s">
        <v>73</v>
      </c>
      <c r="AY191" s="181" t="s">
        <v>132</v>
      </c>
    </row>
    <row r="192" spans="2:65" s="13" customFormat="1">
      <c r="B192" s="161"/>
      <c r="D192" s="150" t="s">
        <v>144</v>
      </c>
      <c r="E192" s="162" t="s">
        <v>1</v>
      </c>
      <c r="F192" s="163" t="s">
        <v>151</v>
      </c>
      <c r="H192" s="164">
        <v>174.5</v>
      </c>
      <c r="I192" s="165"/>
      <c r="L192" s="161"/>
      <c r="M192" s="166"/>
      <c r="T192" s="167"/>
      <c r="AT192" s="162" t="s">
        <v>144</v>
      </c>
      <c r="AU192" s="162" t="s">
        <v>86</v>
      </c>
      <c r="AV192" s="13" t="s">
        <v>140</v>
      </c>
      <c r="AW192" s="13" t="s">
        <v>30</v>
      </c>
      <c r="AX192" s="13" t="s">
        <v>81</v>
      </c>
      <c r="AY192" s="162" t="s">
        <v>132</v>
      </c>
    </row>
    <row r="193" spans="2:65" s="1" customFormat="1" ht="16.5" customHeight="1">
      <c r="B193" s="136"/>
      <c r="C193" s="187" t="s">
        <v>197</v>
      </c>
      <c r="D193" s="187" t="s">
        <v>850</v>
      </c>
      <c r="E193" s="188" t="s">
        <v>2013</v>
      </c>
      <c r="F193" s="189" t="s">
        <v>2014</v>
      </c>
      <c r="G193" s="190" t="s">
        <v>390</v>
      </c>
      <c r="H193" s="191">
        <v>172.75399999999999</v>
      </c>
      <c r="I193" s="192"/>
      <c r="J193" s="193">
        <f>ROUND(I193*H193,2)</f>
        <v>0</v>
      </c>
      <c r="K193" s="189" t="s">
        <v>139</v>
      </c>
      <c r="L193" s="194"/>
      <c r="M193" s="195" t="s">
        <v>1</v>
      </c>
      <c r="N193" s="196" t="s">
        <v>38</v>
      </c>
      <c r="P193" s="146">
        <f>O193*H193</f>
        <v>0</v>
      </c>
      <c r="Q193" s="146">
        <v>0.08</v>
      </c>
      <c r="R193" s="146">
        <f>Q193*H193</f>
        <v>13.820319999999999</v>
      </c>
      <c r="S193" s="146">
        <v>0</v>
      </c>
      <c r="T193" s="147">
        <f>S193*H193</f>
        <v>0</v>
      </c>
      <c r="AR193" s="148" t="s">
        <v>182</v>
      </c>
      <c r="AT193" s="148" t="s">
        <v>850</v>
      </c>
      <c r="AU193" s="148" t="s">
        <v>86</v>
      </c>
      <c r="AY193" s="17" t="s">
        <v>132</v>
      </c>
      <c r="BE193" s="149">
        <f>IF(N193="základní",J193,0)</f>
        <v>0</v>
      </c>
      <c r="BF193" s="149">
        <f>IF(N193="snížená",J193,0)</f>
        <v>0</v>
      </c>
      <c r="BG193" s="149">
        <f>IF(N193="zákl. přenesená",J193,0)</f>
        <v>0</v>
      </c>
      <c r="BH193" s="149">
        <f>IF(N193="sníž. přenesená",J193,0)</f>
        <v>0</v>
      </c>
      <c r="BI193" s="149">
        <f>IF(N193="nulová",J193,0)</f>
        <v>0</v>
      </c>
      <c r="BJ193" s="17" t="s">
        <v>81</v>
      </c>
      <c r="BK193" s="149">
        <f>ROUND(I193*H193,2)</f>
        <v>0</v>
      </c>
      <c r="BL193" s="17" t="s">
        <v>140</v>
      </c>
      <c r="BM193" s="148" t="s">
        <v>2015</v>
      </c>
    </row>
    <row r="194" spans="2:65" s="1" customFormat="1">
      <c r="B194" s="32"/>
      <c r="D194" s="150" t="s">
        <v>142</v>
      </c>
      <c r="F194" s="151" t="s">
        <v>2014</v>
      </c>
      <c r="I194" s="152"/>
      <c r="L194" s="32"/>
      <c r="M194" s="153"/>
      <c r="T194" s="56"/>
      <c r="AT194" s="17" t="s">
        <v>142</v>
      </c>
      <c r="AU194" s="17" t="s">
        <v>86</v>
      </c>
    </row>
    <row r="195" spans="2:65" s="12" customFormat="1" ht="20.399999999999999">
      <c r="B195" s="154"/>
      <c r="D195" s="150" t="s">
        <v>144</v>
      </c>
      <c r="F195" s="156" t="s">
        <v>2016</v>
      </c>
      <c r="H195" s="157">
        <v>172.75399999999999</v>
      </c>
      <c r="I195" s="158"/>
      <c r="L195" s="154"/>
      <c r="M195" s="159"/>
      <c r="T195" s="160"/>
      <c r="AT195" s="155" t="s">
        <v>144</v>
      </c>
      <c r="AU195" s="155" t="s">
        <v>86</v>
      </c>
      <c r="AV195" s="12" t="s">
        <v>86</v>
      </c>
      <c r="AW195" s="12" t="s">
        <v>3</v>
      </c>
      <c r="AX195" s="12" t="s">
        <v>81</v>
      </c>
      <c r="AY195" s="155" t="s">
        <v>132</v>
      </c>
    </row>
    <row r="196" spans="2:65" s="1" customFormat="1" ht="16.5" customHeight="1">
      <c r="B196" s="136"/>
      <c r="C196" s="137" t="s">
        <v>429</v>
      </c>
      <c r="D196" s="137" t="s">
        <v>135</v>
      </c>
      <c r="E196" s="138" t="s">
        <v>164</v>
      </c>
      <c r="F196" s="139" t="s">
        <v>2017</v>
      </c>
      <c r="G196" s="140" t="s">
        <v>1021</v>
      </c>
      <c r="H196" s="141">
        <v>1</v>
      </c>
      <c r="I196" s="142"/>
      <c r="J196" s="143">
        <f>ROUND(I196*H196,2)</f>
        <v>0</v>
      </c>
      <c r="K196" s="139" t="s">
        <v>1</v>
      </c>
      <c r="L196" s="32"/>
      <c r="M196" s="144" t="s">
        <v>1</v>
      </c>
      <c r="N196" s="145" t="s">
        <v>38</v>
      </c>
      <c r="P196" s="146">
        <f>O196*H196</f>
        <v>0</v>
      </c>
      <c r="Q196" s="146">
        <v>0</v>
      </c>
      <c r="R196" s="146">
        <f>Q196*H196</f>
        <v>0</v>
      </c>
      <c r="S196" s="146">
        <v>0</v>
      </c>
      <c r="T196" s="147">
        <f>S196*H196</f>
        <v>0</v>
      </c>
      <c r="AR196" s="148" t="s">
        <v>140</v>
      </c>
      <c r="AT196" s="148" t="s">
        <v>135</v>
      </c>
      <c r="AU196" s="148" t="s">
        <v>86</v>
      </c>
      <c r="AY196" s="17" t="s">
        <v>132</v>
      </c>
      <c r="BE196" s="149">
        <f>IF(N196="základní",J196,0)</f>
        <v>0</v>
      </c>
      <c r="BF196" s="149">
        <f>IF(N196="snížená",J196,0)</f>
        <v>0</v>
      </c>
      <c r="BG196" s="149">
        <f>IF(N196="zákl. přenesená",J196,0)</f>
        <v>0</v>
      </c>
      <c r="BH196" s="149">
        <f>IF(N196="sníž. přenesená",J196,0)</f>
        <v>0</v>
      </c>
      <c r="BI196" s="149">
        <f>IF(N196="nulová",J196,0)</f>
        <v>0</v>
      </c>
      <c r="BJ196" s="17" t="s">
        <v>81</v>
      </c>
      <c r="BK196" s="149">
        <f>ROUND(I196*H196,2)</f>
        <v>0</v>
      </c>
      <c r="BL196" s="17" t="s">
        <v>140</v>
      </c>
      <c r="BM196" s="148" t="s">
        <v>2018</v>
      </c>
    </row>
    <row r="197" spans="2:65" s="1" customFormat="1">
      <c r="B197" s="32"/>
      <c r="D197" s="150" t="s">
        <v>142</v>
      </c>
      <c r="F197" s="151" t="s">
        <v>2017</v>
      </c>
      <c r="I197" s="152"/>
      <c r="L197" s="32"/>
      <c r="M197" s="153"/>
      <c r="T197" s="56"/>
      <c r="AT197" s="17" t="s">
        <v>142</v>
      </c>
      <c r="AU197" s="17" t="s">
        <v>86</v>
      </c>
    </row>
    <row r="198" spans="2:65" s="1" customFormat="1" ht="16.5" customHeight="1">
      <c r="B198" s="136"/>
      <c r="C198" s="137" t="s">
        <v>7</v>
      </c>
      <c r="D198" s="137" t="s">
        <v>135</v>
      </c>
      <c r="E198" s="138" t="s">
        <v>170</v>
      </c>
      <c r="F198" s="139" t="s">
        <v>2019</v>
      </c>
      <c r="G198" s="140" t="s">
        <v>172</v>
      </c>
      <c r="H198" s="141">
        <v>1</v>
      </c>
      <c r="I198" s="142"/>
      <c r="J198" s="143">
        <f>ROUND(I198*H198,2)</f>
        <v>0</v>
      </c>
      <c r="K198" s="139" t="s">
        <v>1</v>
      </c>
      <c r="L198" s="32"/>
      <c r="M198" s="144" t="s">
        <v>1</v>
      </c>
      <c r="N198" s="145" t="s">
        <v>38</v>
      </c>
      <c r="P198" s="146">
        <f>O198*H198</f>
        <v>0</v>
      </c>
      <c r="Q198" s="146">
        <v>0</v>
      </c>
      <c r="R198" s="146">
        <f>Q198*H198</f>
        <v>0</v>
      </c>
      <c r="S198" s="146">
        <v>0</v>
      </c>
      <c r="T198" s="147">
        <f>S198*H198</f>
        <v>0</v>
      </c>
      <c r="AR198" s="148" t="s">
        <v>140</v>
      </c>
      <c r="AT198" s="148" t="s">
        <v>135</v>
      </c>
      <c r="AU198" s="148" t="s">
        <v>86</v>
      </c>
      <c r="AY198" s="17" t="s">
        <v>132</v>
      </c>
      <c r="BE198" s="149">
        <f>IF(N198="základní",J198,0)</f>
        <v>0</v>
      </c>
      <c r="BF198" s="149">
        <f>IF(N198="snížená",J198,0)</f>
        <v>0</v>
      </c>
      <c r="BG198" s="149">
        <f>IF(N198="zákl. přenesená",J198,0)</f>
        <v>0</v>
      </c>
      <c r="BH198" s="149">
        <f>IF(N198="sníž. přenesená",J198,0)</f>
        <v>0</v>
      </c>
      <c r="BI198" s="149">
        <f>IF(N198="nulová",J198,0)</f>
        <v>0</v>
      </c>
      <c r="BJ198" s="17" t="s">
        <v>81</v>
      </c>
      <c r="BK198" s="149">
        <f>ROUND(I198*H198,2)</f>
        <v>0</v>
      </c>
      <c r="BL198" s="17" t="s">
        <v>140</v>
      </c>
      <c r="BM198" s="148" t="s">
        <v>2020</v>
      </c>
    </row>
    <row r="199" spans="2:65" s="1" customFormat="1">
      <c r="B199" s="32"/>
      <c r="D199" s="150" t="s">
        <v>142</v>
      </c>
      <c r="F199" s="151" t="s">
        <v>2019</v>
      </c>
      <c r="I199" s="152"/>
      <c r="L199" s="32"/>
      <c r="M199" s="153"/>
      <c r="T199" s="56"/>
      <c r="AT199" s="17" t="s">
        <v>142</v>
      </c>
      <c r="AU199" s="17" t="s">
        <v>86</v>
      </c>
    </row>
    <row r="200" spans="2:65" s="1" customFormat="1" ht="16.5" customHeight="1">
      <c r="B200" s="136"/>
      <c r="C200" s="137" t="s">
        <v>439</v>
      </c>
      <c r="D200" s="137" t="s">
        <v>135</v>
      </c>
      <c r="E200" s="138" t="s">
        <v>2021</v>
      </c>
      <c r="F200" s="139" t="s">
        <v>2022</v>
      </c>
      <c r="G200" s="140" t="s">
        <v>390</v>
      </c>
      <c r="H200" s="141">
        <v>7</v>
      </c>
      <c r="I200" s="142"/>
      <c r="J200" s="143">
        <f>ROUND(I200*H200,2)</f>
        <v>0</v>
      </c>
      <c r="K200" s="139" t="s">
        <v>1</v>
      </c>
      <c r="L200" s="32"/>
      <c r="M200" s="144" t="s">
        <v>1</v>
      </c>
      <c r="N200" s="145" t="s">
        <v>38</v>
      </c>
      <c r="P200" s="146">
        <f>O200*H200</f>
        <v>0</v>
      </c>
      <c r="Q200" s="146">
        <v>0</v>
      </c>
      <c r="R200" s="146">
        <f>Q200*H200</f>
        <v>0</v>
      </c>
      <c r="S200" s="146">
        <v>0</v>
      </c>
      <c r="T200" s="147">
        <f>S200*H200</f>
        <v>0</v>
      </c>
      <c r="AR200" s="148" t="s">
        <v>140</v>
      </c>
      <c r="AT200" s="148" t="s">
        <v>135</v>
      </c>
      <c r="AU200" s="148" t="s">
        <v>86</v>
      </c>
      <c r="AY200" s="17" t="s">
        <v>132</v>
      </c>
      <c r="BE200" s="149">
        <f>IF(N200="základní",J200,0)</f>
        <v>0</v>
      </c>
      <c r="BF200" s="149">
        <f>IF(N200="snížená",J200,0)</f>
        <v>0</v>
      </c>
      <c r="BG200" s="149">
        <f>IF(N200="zákl. přenesená",J200,0)</f>
        <v>0</v>
      </c>
      <c r="BH200" s="149">
        <f>IF(N200="sníž. přenesená",J200,0)</f>
        <v>0</v>
      </c>
      <c r="BI200" s="149">
        <f>IF(N200="nulová",J200,0)</f>
        <v>0</v>
      </c>
      <c r="BJ200" s="17" t="s">
        <v>81</v>
      </c>
      <c r="BK200" s="149">
        <f>ROUND(I200*H200,2)</f>
        <v>0</v>
      </c>
      <c r="BL200" s="17" t="s">
        <v>140</v>
      </c>
      <c r="BM200" s="148" t="s">
        <v>2023</v>
      </c>
    </row>
    <row r="201" spans="2:65" s="1" customFormat="1">
      <c r="B201" s="32"/>
      <c r="D201" s="150" t="s">
        <v>142</v>
      </c>
      <c r="F201" s="151" t="s">
        <v>2019</v>
      </c>
      <c r="I201" s="152"/>
      <c r="L201" s="32"/>
      <c r="M201" s="153"/>
      <c r="T201" s="56"/>
      <c r="AT201" s="17" t="s">
        <v>142</v>
      </c>
      <c r="AU201" s="17" t="s">
        <v>86</v>
      </c>
    </row>
    <row r="202" spans="2:65" s="11" customFormat="1" ht="22.95" customHeight="1">
      <c r="B202" s="124"/>
      <c r="D202" s="125" t="s">
        <v>72</v>
      </c>
      <c r="E202" s="134" t="s">
        <v>1025</v>
      </c>
      <c r="F202" s="134" t="s">
        <v>1026</v>
      </c>
      <c r="I202" s="127"/>
      <c r="J202" s="135">
        <f>BK202</f>
        <v>0</v>
      </c>
      <c r="L202" s="124"/>
      <c r="M202" s="129"/>
      <c r="P202" s="130">
        <f>SUM(P203:P204)</f>
        <v>0</v>
      </c>
      <c r="R202" s="130">
        <f>SUM(R203:R204)</f>
        <v>0</v>
      </c>
      <c r="T202" s="131">
        <f>SUM(T203:T204)</f>
        <v>0</v>
      </c>
      <c r="AR202" s="125" t="s">
        <v>81</v>
      </c>
      <c r="AT202" s="132" t="s">
        <v>72</v>
      </c>
      <c r="AU202" s="132" t="s">
        <v>81</v>
      </c>
      <c r="AY202" s="125" t="s">
        <v>132</v>
      </c>
      <c r="BK202" s="133">
        <f>SUM(BK203:BK204)</f>
        <v>0</v>
      </c>
    </row>
    <row r="203" spans="2:65" s="1" customFormat="1" ht="24.15" customHeight="1">
      <c r="B203" s="136"/>
      <c r="C203" s="137" t="s">
        <v>449</v>
      </c>
      <c r="D203" s="137" t="s">
        <v>135</v>
      </c>
      <c r="E203" s="138" t="s">
        <v>2024</v>
      </c>
      <c r="F203" s="139" t="s">
        <v>2025</v>
      </c>
      <c r="G203" s="140" t="s">
        <v>179</v>
      </c>
      <c r="H203" s="141">
        <v>132.79499999999999</v>
      </c>
      <c r="I203" s="142"/>
      <c r="J203" s="143">
        <f>ROUND(I203*H203,2)</f>
        <v>0</v>
      </c>
      <c r="K203" s="139" t="s">
        <v>139</v>
      </c>
      <c r="L203" s="32"/>
      <c r="M203" s="144" t="s">
        <v>1</v>
      </c>
      <c r="N203" s="145" t="s">
        <v>38</v>
      </c>
      <c r="P203" s="146">
        <f>O203*H203</f>
        <v>0</v>
      </c>
      <c r="Q203" s="146">
        <v>0</v>
      </c>
      <c r="R203" s="146">
        <f>Q203*H203</f>
        <v>0</v>
      </c>
      <c r="S203" s="146">
        <v>0</v>
      </c>
      <c r="T203" s="147">
        <f>S203*H203</f>
        <v>0</v>
      </c>
      <c r="AR203" s="148" t="s">
        <v>140</v>
      </c>
      <c r="AT203" s="148" t="s">
        <v>135</v>
      </c>
      <c r="AU203" s="148" t="s">
        <v>86</v>
      </c>
      <c r="AY203" s="17" t="s">
        <v>132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7" t="s">
        <v>81</v>
      </c>
      <c r="BK203" s="149">
        <f>ROUND(I203*H203,2)</f>
        <v>0</v>
      </c>
      <c r="BL203" s="17" t="s">
        <v>140</v>
      </c>
      <c r="BM203" s="148" t="s">
        <v>2026</v>
      </c>
    </row>
    <row r="204" spans="2:65" s="1" customFormat="1" ht="19.2">
      <c r="B204" s="32"/>
      <c r="D204" s="150" t="s">
        <v>142</v>
      </c>
      <c r="F204" s="151" t="s">
        <v>2027</v>
      </c>
      <c r="I204" s="152"/>
      <c r="L204" s="32"/>
      <c r="M204" s="168"/>
      <c r="N204" s="169"/>
      <c r="O204" s="169"/>
      <c r="P204" s="169"/>
      <c r="Q204" s="169"/>
      <c r="R204" s="169"/>
      <c r="S204" s="169"/>
      <c r="T204" s="170"/>
      <c r="AT204" s="17" t="s">
        <v>142</v>
      </c>
      <c r="AU204" s="17" t="s">
        <v>86</v>
      </c>
    </row>
    <row r="205" spans="2:65" s="1" customFormat="1" ht="6.9" customHeight="1">
      <c r="B205" s="44"/>
      <c r="C205" s="45"/>
      <c r="D205" s="45"/>
      <c r="E205" s="45"/>
      <c r="F205" s="45"/>
      <c r="G205" s="45"/>
      <c r="H205" s="45"/>
      <c r="I205" s="45"/>
      <c r="J205" s="45"/>
      <c r="K205" s="45"/>
      <c r="L205" s="32"/>
    </row>
  </sheetData>
  <autoFilter ref="C121:K204" xr:uid="{00000000-0009-0000-0000-000005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40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56" ht="36.9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102</v>
      </c>
      <c r="AZ2" s="171" t="s">
        <v>2028</v>
      </c>
      <c r="BA2" s="171" t="s">
        <v>1</v>
      </c>
      <c r="BB2" s="171" t="s">
        <v>1</v>
      </c>
      <c r="BC2" s="171" t="s">
        <v>2029</v>
      </c>
      <c r="BD2" s="171" t="s">
        <v>86</v>
      </c>
    </row>
    <row r="3" spans="2:5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56" ht="24.9" hidden="1" customHeight="1">
      <c r="B4" s="20"/>
      <c r="D4" s="21" t="s">
        <v>106</v>
      </c>
      <c r="L4" s="20"/>
      <c r="M4" s="93" t="s">
        <v>10</v>
      </c>
      <c r="AT4" s="17" t="s">
        <v>3</v>
      </c>
    </row>
    <row r="5" spans="2:56" ht="6.9" hidden="1" customHeight="1">
      <c r="B5" s="20"/>
      <c r="L5" s="20"/>
    </row>
    <row r="6" spans="2:56" ht="12" hidden="1" customHeight="1">
      <c r="B6" s="20"/>
      <c r="D6" s="27" t="s">
        <v>16</v>
      </c>
      <c r="L6" s="20"/>
    </row>
    <row r="7" spans="2:56" ht="16.5" hidden="1" customHeight="1">
      <c r="B7" s="20"/>
      <c r="E7" s="253" t="str">
        <f>'Rekapitulace stavby'!K6</f>
        <v>Multifunkční objekt - VH Agroprodukt 2</v>
      </c>
      <c r="F7" s="254"/>
      <c r="G7" s="254"/>
      <c r="H7" s="254"/>
      <c r="L7" s="20"/>
    </row>
    <row r="8" spans="2:56" s="1" customFormat="1" ht="12" hidden="1" customHeight="1">
      <c r="B8" s="32"/>
      <c r="D8" s="27" t="s">
        <v>107</v>
      </c>
      <c r="L8" s="32"/>
    </row>
    <row r="9" spans="2:56" s="1" customFormat="1" ht="16.5" hidden="1" customHeight="1">
      <c r="B9" s="32"/>
      <c r="E9" s="243" t="s">
        <v>2030</v>
      </c>
      <c r="F9" s="252"/>
      <c r="G9" s="252"/>
      <c r="H9" s="252"/>
      <c r="L9" s="32"/>
    </row>
    <row r="10" spans="2:56" s="1" customFormat="1" hidden="1">
      <c r="B10" s="32"/>
      <c r="L10" s="32"/>
    </row>
    <row r="11" spans="2:5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5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28. 1. 2026</v>
      </c>
      <c r="L12" s="32"/>
    </row>
    <row r="13" spans="2:56" s="1" customFormat="1" ht="10.95" hidden="1" customHeight="1">
      <c r="B13" s="32"/>
      <c r="L13" s="32"/>
    </row>
    <row r="14" spans="2:56" s="1" customFormat="1" ht="12" hidden="1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56" s="1" customFormat="1" ht="18" hidden="1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5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55" t="str">
        <f>'Rekapitulace stavby'!E14</f>
        <v>Vyplň údaj</v>
      </c>
      <c r="F18" s="221"/>
      <c r="G18" s="221"/>
      <c r="H18" s="221"/>
      <c r="I18" s="27" t="s">
        <v>26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hidden="1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32</v>
      </c>
      <c r="L26" s="32"/>
    </row>
    <row r="27" spans="2:12" s="7" customFormat="1" ht="16.5" hidden="1" customHeight="1">
      <c r="B27" s="94"/>
      <c r="E27" s="225" t="s">
        <v>1</v>
      </c>
      <c r="F27" s="225"/>
      <c r="G27" s="225"/>
      <c r="H27" s="225"/>
      <c r="L27" s="94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5" t="s">
        <v>33</v>
      </c>
      <c r="J30" s="66">
        <f>ROUND(J119,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" hidden="1" customHeight="1">
      <c r="B33" s="32"/>
      <c r="D33" s="55" t="s">
        <v>37</v>
      </c>
      <c r="E33" s="27" t="s">
        <v>38</v>
      </c>
      <c r="F33" s="86">
        <f>ROUND((SUM(BE119:BE139)),  2)</f>
        <v>0</v>
      </c>
      <c r="I33" s="96">
        <v>0.21</v>
      </c>
      <c r="J33" s="86">
        <f>ROUND(((SUM(BE119:BE139))*I33),  2)</f>
        <v>0</v>
      </c>
      <c r="L33" s="32"/>
    </row>
    <row r="34" spans="2:12" s="1" customFormat="1" ht="14.4" hidden="1" customHeight="1">
      <c r="B34" s="32"/>
      <c r="E34" s="27" t="s">
        <v>39</v>
      </c>
      <c r="F34" s="86">
        <f>ROUND((SUM(BF119:BF139)),  2)</f>
        <v>0</v>
      </c>
      <c r="I34" s="96">
        <v>0.12</v>
      </c>
      <c r="J34" s="86">
        <f>ROUND(((SUM(BF119:BF139))*I34),  2)</f>
        <v>0</v>
      </c>
      <c r="L34" s="32"/>
    </row>
    <row r="35" spans="2:12" s="1" customFormat="1" ht="14.4" hidden="1" customHeight="1">
      <c r="B35" s="32"/>
      <c r="E35" s="27" t="s">
        <v>40</v>
      </c>
      <c r="F35" s="86">
        <f>ROUND((SUM(BG119:BG139)),  2)</f>
        <v>0</v>
      </c>
      <c r="I35" s="96">
        <v>0.21</v>
      </c>
      <c r="J35" s="86">
        <f>0</f>
        <v>0</v>
      </c>
      <c r="L35" s="32"/>
    </row>
    <row r="36" spans="2:12" s="1" customFormat="1" ht="14.4" hidden="1" customHeight="1">
      <c r="B36" s="32"/>
      <c r="E36" s="27" t="s">
        <v>41</v>
      </c>
      <c r="F36" s="86">
        <f>ROUND((SUM(BH119:BH139)),  2)</f>
        <v>0</v>
      </c>
      <c r="I36" s="96">
        <v>0.12</v>
      </c>
      <c r="J36" s="86">
        <f>0</f>
        <v>0</v>
      </c>
      <c r="L36" s="32"/>
    </row>
    <row r="37" spans="2:12" s="1" customFormat="1" ht="14.4" hidden="1" customHeight="1">
      <c r="B37" s="32"/>
      <c r="E37" s="27" t="s">
        <v>42</v>
      </c>
      <c r="F37" s="86">
        <f>ROUND((SUM(BI119:BI139)),  2)</f>
        <v>0</v>
      </c>
      <c r="I37" s="96">
        <v>0</v>
      </c>
      <c r="J37" s="86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109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3" t="str">
        <f>E7</f>
        <v>Multifunkční objekt - VH Agroprodukt 2</v>
      </c>
      <c r="F85" s="254"/>
      <c r="G85" s="254"/>
      <c r="H85" s="254"/>
      <c r="L85" s="32"/>
    </row>
    <row r="86" spans="2:47" s="1" customFormat="1" ht="12" customHeight="1">
      <c r="B86" s="32"/>
      <c r="C86" s="27" t="s">
        <v>107</v>
      </c>
      <c r="L86" s="32"/>
    </row>
    <row r="87" spans="2:47" s="1" customFormat="1" ht="16.5" customHeight="1">
      <c r="B87" s="32"/>
      <c r="E87" s="243" t="str">
        <f>E9</f>
        <v>SU - Sadové úpravy</v>
      </c>
      <c r="F87" s="252"/>
      <c r="G87" s="252"/>
      <c r="H87" s="252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28. 1. 2026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15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110</v>
      </c>
      <c r="D94" s="97"/>
      <c r="E94" s="97"/>
      <c r="F94" s="97"/>
      <c r="G94" s="97"/>
      <c r="H94" s="97"/>
      <c r="I94" s="97"/>
      <c r="J94" s="106" t="s">
        <v>111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7" t="s">
        <v>112</v>
      </c>
      <c r="J96" s="66">
        <f>J119</f>
        <v>0</v>
      </c>
      <c r="L96" s="32"/>
      <c r="AU96" s="17" t="s">
        <v>113</v>
      </c>
    </row>
    <row r="97" spans="2:12" s="8" customFormat="1" ht="24.9" customHeight="1">
      <c r="B97" s="108"/>
      <c r="D97" s="109" t="s">
        <v>114</v>
      </c>
      <c r="E97" s="110"/>
      <c r="F97" s="110"/>
      <c r="G97" s="110"/>
      <c r="H97" s="110"/>
      <c r="I97" s="110"/>
      <c r="J97" s="111">
        <f>J120</f>
        <v>0</v>
      </c>
      <c r="L97" s="108"/>
    </row>
    <row r="98" spans="2:12" s="9" customFormat="1" ht="19.95" customHeight="1">
      <c r="B98" s="112"/>
      <c r="D98" s="113" t="s">
        <v>302</v>
      </c>
      <c r="E98" s="114"/>
      <c r="F98" s="114"/>
      <c r="G98" s="114"/>
      <c r="H98" s="114"/>
      <c r="I98" s="114"/>
      <c r="J98" s="115">
        <f>J121</f>
        <v>0</v>
      </c>
      <c r="L98" s="112"/>
    </row>
    <row r="99" spans="2:12" s="9" customFormat="1" ht="19.95" customHeight="1">
      <c r="B99" s="112"/>
      <c r="D99" s="113" t="s">
        <v>307</v>
      </c>
      <c r="E99" s="114"/>
      <c r="F99" s="114"/>
      <c r="G99" s="114"/>
      <c r="H99" s="114"/>
      <c r="I99" s="114"/>
      <c r="J99" s="115">
        <f>J137</f>
        <v>0</v>
      </c>
      <c r="L99" s="112"/>
    </row>
    <row r="100" spans="2:12" s="1" customFormat="1" ht="21.75" customHeight="1">
      <c r="B100" s="32"/>
      <c r="L100" s="32"/>
    </row>
    <row r="101" spans="2:12" s="1" customFormat="1" ht="6.9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12" s="1" customFormat="1" ht="6.9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12" s="1" customFormat="1" ht="24.9" customHeight="1">
      <c r="B106" s="32"/>
      <c r="C106" s="21" t="s">
        <v>117</v>
      </c>
      <c r="L106" s="32"/>
    </row>
    <row r="107" spans="2:12" s="1" customFormat="1" ht="6.9" customHeight="1">
      <c r="B107" s="32"/>
      <c r="L107" s="32"/>
    </row>
    <row r="108" spans="2:12" s="1" customFormat="1" ht="12" customHeight="1">
      <c r="B108" s="32"/>
      <c r="C108" s="27" t="s">
        <v>16</v>
      </c>
      <c r="L108" s="32"/>
    </row>
    <row r="109" spans="2:12" s="1" customFormat="1" ht="16.5" customHeight="1">
      <c r="B109" s="32"/>
      <c r="E109" s="253" t="str">
        <f>E7</f>
        <v>Multifunkční objekt - VH Agroprodukt 2</v>
      </c>
      <c r="F109" s="254"/>
      <c r="G109" s="254"/>
      <c r="H109" s="254"/>
      <c r="L109" s="32"/>
    </row>
    <row r="110" spans="2:12" s="1" customFormat="1" ht="12" customHeight="1">
      <c r="B110" s="32"/>
      <c r="C110" s="27" t="s">
        <v>107</v>
      </c>
      <c r="L110" s="32"/>
    </row>
    <row r="111" spans="2:12" s="1" customFormat="1" ht="16.5" customHeight="1">
      <c r="B111" s="32"/>
      <c r="E111" s="243" t="str">
        <f>E9</f>
        <v>SU - Sadové úpravy</v>
      </c>
      <c r="F111" s="252"/>
      <c r="G111" s="252"/>
      <c r="H111" s="252"/>
      <c r="L111" s="32"/>
    </row>
    <row r="112" spans="2:12" s="1" customFormat="1" ht="6.9" customHeight="1">
      <c r="B112" s="32"/>
      <c r="L112" s="32"/>
    </row>
    <row r="113" spans="2:65" s="1" customFormat="1" ht="12" customHeight="1">
      <c r="B113" s="32"/>
      <c r="C113" s="27" t="s">
        <v>20</v>
      </c>
      <c r="F113" s="25" t="str">
        <f>F12</f>
        <v xml:space="preserve"> </v>
      </c>
      <c r="I113" s="27" t="s">
        <v>22</v>
      </c>
      <c r="J113" s="52" t="str">
        <f>IF(J12="","",J12)</f>
        <v>28. 1. 2026</v>
      </c>
      <c r="L113" s="32"/>
    </row>
    <row r="114" spans="2:65" s="1" customFormat="1" ht="6.9" customHeight="1">
      <c r="B114" s="32"/>
      <c r="L114" s="32"/>
    </row>
    <row r="115" spans="2:65" s="1" customFormat="1" ht="15.15" customHeight="1">
      <c r="B115" s="32"/>
      <c r="C115" s="27" t="s">
        <v>24</v>
      </c>
      <c r="F115" s="25" t="str">
        <f>E15</f>
        <v xml:space="preserve"> </v>
      </c>
      <c r="I115" s="27" t="s">
        <v>29</v>
      </c>
      <c r="J115" s="30" t="str">
        <f>E21</f>
        <v xml:space="preserve"> </v>
      </c>
      <c r="L115" s="32"/>
    </row>
    <row r="116" spans="2:65" s="1" customFormat="1" ht="15.15" customHeight="1">
      <c r="B116" s="32"/>
      <c r="C116" s="27" t="s">
        <v>27</v>
      </c>
      <c r="F116" s="25" t="str">
        <f>IF(E18="","",E18)</f>
        <v>Vyplň údaj</v>
      </c>
      <c r="I116" s="27" t="s">
        <v>31</v>
      </c>
      <c r="J116" s="30" t="str">
        <f>E24</f>
        <v xml:space="preserve"> </v>
      </c>
      <c r="L116" s="32"/>
    </row>
    <row r="117" spans="2:65" s="1" customFormat="1" ht="10.35" customHeight="1">
      <c r="B117" s="32"/>
      <c r="L117" s="32"/>
    </row>
    <row r="118" spans="2:65" s="10" customFormat="1" ht="29.25" customHeight="1">
      <c r="B118" s="116"/>
      <c r="C118" s="117" t="s">
        <v>118</v>
      </c>
      <c r="D118" s="118" t="s">
        <v>58</v>
      </c>
      <c r="E118" s="118" t="s">
        <v>54</v>
      </c>
      <c r="F118" s="118" t="s">
        <v>55</v>
      </c>
      <c r="G118" s="118" t="s">
        <v>119</v>
      </c>
      <c r="H118" s="118" t="s">
        <v>120</v>
      </c>
      <c r="I118" s="118" t="s">
        <v>121</v>
      </c>
      <c r="J118" s="118" t="s">
        <v>111</v>
      </c>
      <c r="K118" s="119" t="s">
        <v>122</v>
      </c>
      <c r="L118" s="116"/>
      <c r="M118" s="59" t="s">
        <v>1</v>
      </c>
      <c r="N118" s="60" t="s">
        <v>37</v>
      </c>
      <c r="O118" s="60" t="s">
        <v>123</v>
      </c>
      <c r="P118" s="60" t="s">
        <v>124</v>
      </c>
      <c r="Q118" s="60" t="s">
        <v>125</v>
      </c>
      <c r="R118" s="60" t="s">
        <v>126</v>
      </c>
      <c r="S118" s="60" t="s">
        <v>127</v>
      </c>
      <c r="T118" s="61" t="s">
        <v>128</v>
      </c>
    </row>
    <row r="119" spans="2:65" s="1" customFormat="1" ht="22.95" customHeight="1">
      <c r="B119" s="32"/>
      <c r="C119" s="64" t="s">
        <v>129</v>
      </c>
      <c r="J119" s="120">
        <f>BK119</f>
        <v>0</v>
      </c>
      <c r="L119" s="32"/>
      <c r="M119" s="62"/>
      <c r="N119" s="53"/>
      <c r="O119" s="53"/>
      <c r="P119" s="121">
        <f>P120</f>
        <v>0</v>
      </c>
      <c r="Q119" s="53"/>
      <c r="R119" s="121">
        <f>R120</f>
        <v>6.6671999999999995E-2</v>
      </c>
      <c r="S119" s="53"/>
      <c r="T119" s="122">
        <f>T120</f>
        <v>0</v>
      </c>
      <c r="AT119" s="17" t="s">
        <v>72</v>
      </c>
      <c r="AU119" s="17" t="s">
        <v>113</v>
      </c>
      <c r="BK119" s="123">
        <f>BK120</f>
        <v>0</v>
      </c>
    </row>
    <row r="120" spans="2:65" s="11" customFormat="1" ht="25.95" customHeight="1">
      <c r="B120" s="124"/>
      <c r="D120" s="125" t="s">
        <v>72</v>
      </c>
      <c r="E120" s="126" t="s">
        <v>130</v>
      </c>
      <c r="F120" s="126" t="s">
        <v>131</v>
      </c>
      <c r="I120" s="127"/>
      <c r="J120" s="128">
        <f>BK120</f>
        <v>0</v>
      </c>
      <c r="L120" s="124"/>
      <c r="M120" s="129"/>
      <c r="P120" s="130">
        <f>P121+P137</f>
        <v>0</v>
      </c>
      <c r="R120" s="130">
        <f>R121+R137</f>
        <v>6.6671999999999995E-2</v>
      </c>
      <c r="T120" s="131">
        <f>T121+T137</f>
        <v>0</v>
      </c>
      <c r="AR120" s="125" t="s">
        <v>81</v>
      </c>
      <c r="AT120" s="132" t="s">
        <v>72</v>
      </c>
      <c r="AU120" s="132" t="s">
        <v>73</v>
      </c>
      <c r="AY120" s="125" t="s">
        <v>132</v>
      </c>
      <c r="BK120" s="133">
        <f>BK121+BK137</f>
        <v>0</v>
      </c>
    </row>
    <row r="121" spans="2:65" s="11" customFormat="1" ht="22.95" customHeight="1">
      <c r="B121" s="124"/>
      <c r="D121" s="125" t="s">
        <v>72</v>
      </c>
      <c r="E121" s="134" t="s">
        <v>81</v>
      </c>
      <c r="F121" s="134" t="s">
        <v>322</v>
      </c>
      <c r="I121" s="127"/>
      <c r="J121" s="135">
        <f>BK121</f>
        <v>0</v>
      </c>
      <c r="L121" s="124"/>
      <c r="M121" s="129"/>
      <c r="P121" s="130">
        <f>SUM(P122:P136)</f>
        <v>0</v>
      </c>
      <c r="R121" s="130">
        <f>SUM(R122:R136)</f>
        <v>6.6671999999999995E-2</v>
      </c>
      <c r="T121" s="131">
        <f>SUM(T122:T136)</f>
        <v>0</v>
      </c>
      <c r="AR121" s="125" t="s">
        <v>81</v>
      </c>
      <c r="AT121" s="132" t="s">
        <v>72</v>
      </c>
      <c r="AU121" s="132" t="s">
        <v>81</v>
      </c>
      <c r="AY121" s="125" t="s">
        <v>132</v>
      </c>
      <c r="BK121" s="133">
        <f>SUM(BK122:BK136)</f>
        <v>0</v>
      </c>
    </row>
    <row r="122" spans="2:65" s="1" customFormat="1" ht="24.15" customHeight="1">
      <c r="B122" s="136"/>
      <c r="C122" s="137" t="s">
        <v>81</v>
      </c>
      <c r="D122" s="137" t="s">
        <v>135</v>
      </c>
      <c r="E122" s="138" t="s">
        <v>2031</v>
      </c>
      <c r="F122" s="139" t="s">
        <v>2032</v>
      </c>
      <c r="G122" s="140" t="s">
        <v>166</v>
      </c>
      <c r="H122" s="141">
        <v>333.36</v>
      </c>
      <c r="I122" s="142"/>
      <c r="J122" s="143">
        <f>ROUND(I122*H122,2)</f>
        <v>0</v>
      </c>
      <c r="K122" s="139" t="s">
        <v>139</v>
      </c>
      <c r="L122" s="32"/>
      <c r="M122" s="144" t="s">
        <v>1</v>
      </c>
      <c r="N122" s="145" t="s">
        <v>38</v>
      </c>
      <c r="P122" s="146">
        <f>O122*H122</f>
        <v>0</v>
      </c>
      <c r="Q122" s="146">
        <v>0</v>
      </c>
      <c r="R122" s="146">
        <f>Q122*H122</f>
        <v>0</v>
      </c>
      <c r="S122" s="146">
        <v>0</v>
      </c>
      <c r="T122" s="147">
        <f>S122*H122</f>
        <v>0</v>
      </c>
      <c r="AR122" s="148" t="s">
        <v>140</v>
      </c>
      <c r="AT122" s="148" t="s">
        <v>135</v>
      </c>
      <c r="AU122" s="148" t="s">
        <v>86</v>
      </c>
      <c r="AY122" s="17" t="s">
        <v>132</v>
      </c>
      <c r="BE122" s="149">
        <f>IF(N122="základní",J122,0)</f>
        <v>0</v>
      </c>
      <c r="BF122" s="149">
        <f>IF(N122="snížená",J122,0)</f>
        <v>0</v>
      </c>
      <c r="BG122" s="149">
        <f>IF(N122="zákl. přenesená",J122,0)</f>
        <v>0</v>
      </c>
      <c r="BH122" s="149">
        <f>IF(N122="sníž. přenesená",J122,0)</f>
        <v>0</v>
      </c>
      <c r="BI122" s="149">
        <f>IF(N122="nulová",J122,0)</f>
        <v>0</v>
      </c>
      <c r="BJ122" s="17" t="s">
        <v>81</v>
      </c>
      <c r="BK122" s="149">
        <f>ROUND(I122*H122,2)</f>
        <v>0</v>
      </c>
      <c r="BL122" s="17" t="s">
        <v>140</v>
      </c>
      <c r="BM122" s="148" t="s">
        <v>2033</v>
      </c>
    </row>
    <row r="123" spans="2:65" s="1" customFormat="1" ht="28.8">
      <c r="B123" s="32"/>
      <c r="D123" s="150" t="s">
        <v>142</v>
      </c>
      <c r="F123" s="151" t="s">
        <v>2034</v>
      </c>
      <c r="I123" s="152"/>
      <c r="L123" s="32"/>
      <c r="M123" s="153"/>
      <c r="T123" s="56"/>
      <c r="AT123" s="17" t="s">
        <v>142</v>
      </c>
      <c r="AU123" s="17" t="s">
        <v>86</v>
      </c>
    </row>
    <row r="124" spans="2:65" s="12" customFormat="1">
      <c r="B124" s="154"/>
      <c r="D124" s="150" t="s">
        <v>144</v>
      </c>
      <c r="E124" s="155" t="s">
        <v>1</v>
      </c>
      <c r="F124" s="156" t="s">
        <v>2035</v>
      </c>
      <c r="H124" s="157">
        <v>333.36</v>
      </c>
      <c r="I124" s="158"/>
      <c r="L124" s="154"/>
      <c r="M124" s="159"/>
      <c r="T124" s="160"/>
      <c r="AT124" s="155" t="s">
        <v>144</v>
      </c>
      <c r="AU124" s="155" t="s">
        <v>86</v>
      </c>
      <c r="AV124" s="12" t="s">
        <v>86</v>
      </c>
      <c r="AW124" s="12" t="s">
        <v>30</v>
      </c>
      <c r="AX124" s="12" t="s">
        <v>73</v>
      </c>
      <c r="AY124" s="155" t="s">
        <v>132</v>
      </c>
    </row>
    <row r="125" spans="2:65" s="13" customFormat="1">
      <c r="B125" s="161"/>
      <c r="D125" s="150" t="s">
        <v>144</v>
      </c>
      <c r="E125" s="162" t="s">
        <v>2028</v>
      </c>
      <c r="F125" s="163" t="s">
        <v>151</v>
      </c>
      <c r="H125" s="164">
        <v>333.36</v>
      </c>
      <c r="I125" s="165"/>
      <c r="L125" s="161"/>
      <c r="M125" s="166"/>
      <c r="T125" s="167"/>
      <c r="AT125" s="162" t="s">
        <v>144</v>
      </c>
      <c r="AU125" s="162" t="s">
        <v>86</v>
      </c>
      <c r="AV125" s="13" t="s">
        <v>140</v>
      </c>
      <c r="AW125" s="13" t="s">
        <v>30</v>
      </c>
      <c r="AX125" s="13" t="s">
        <v>81</v>
      </c>
      <c r="AY125" s="162" t="s">
        <v>132</v>
      </c>
    </row>
    <row r="126" spans="2:65" s="1" customFormat="1" ht="16.5" customHeight="1">
      <c r="B126" s="136"/>
      <c r="C126" s="187" t="s">
        <v>86</v>
      </c>
      <c r="D126" s="187" t="s">
        <v>850</v>
      </c>
      <c r="E126" s="188" t="s">
        <v>2036</v>
      </c>
      <c r="F126" s="189" t="s">
        <v>2037</v>
      </c>
      <c r="G126" s="190" t="s">
        <v>2038</v>
      </c>
      <c r="H126" s="191">
        <v>66.671999999999997</v>
      </c>
      <c r="I126" s="192"/>
      <c r="J126" s="193">
        <f>ROUND(I126*H126,2)</f>
        <v>0</v>
      </c>
      <c r="K126" s="189" t="s">
        <v>139</v>
      </c>
      <c r="L126" s="194"/>
      <c r="M126" s="195" t="s">
        <v>1</v>
      </c>
      <c r="N126" s="196" t="s">
        <v>38</v>
      </c>
      <c r="P126" s="146">
        <f>O126*H126</f>
        <v>0</v>
      </c>
      <c r="Q126" s="146">
        <v>1E-3</v>
      </c>
      <c r="R126" s="146">
        <f>Q126*H126</f>
        <v>6.6671999999999995E-2</v>
      </c>
      <c r="S126" s="146">
        <v>0</v>
      </c>
      <c r="T126" s="147">
        <f>S126*H126</f>
        <v>0</v>
      </c>
      <c r="AR126" s="148" t="s">
        <v>182</v>
      </c>
      <c r="AT126" s="148" t="s">
        <v>850</v>
      </c>
      <c r="AU126" s="148" t="s">
        <v>86</v>
      </c>
      <c r="AY126" s="17" t="s">
        <v>132</v>
      </c>
      <c r="BE126" s="149">
        <f>IF(N126="základní",J126,0)</f>
        <v>0</v>
      </c>
      <c r="BF126" s="149">
        <f>IF(N126="snížená",J126,0)</f>
        <v>0</v>
      </c>
      <c r="BG126" s="149">
        <f>IF(N126="zákl. přenesená",J126,0)</f>
        <v>0</v>
      </c>
      <c r="BH126" s="149">
        <f>IF(N126="sníž. přenesená",J126,0)</f>
        <v>0</v>
      </c>
      <c r="BI126" s="149">
        <f>IF(N126="nulová",J126,0)</f>
        <v>0</v>
      </c>
      <c r="BJ126" s="17" t="s">
        <v>81</v>
      </c>
      <c r="BK126" s="149">
        <f>ROUND(I126*H126,2)</f>
        <v>0</v>
      </c>
      <c r="BL126" s="17" t="s">
        <v>140</v>
      </c>
      <c r="BM126" s="148" t="s">
        <v>2039</v>
      </c>
    </row>
    <row r="127" spans="2:65" s="1" customFormat="1">
      <c r="B127" s="32"/>
      <c r="D127" s="150" t="s">
        <v>142</v>
      </c>
      <c r="F127" s="151" t="s">
        <v>2037</v>
      </c>
      <c r="I127" s="152"/>
      <c r="L127" s="32"/>
      <c r="M127" s="153"/>
      <c r="T127" s="56"/>
      <c r="AT127" s="17" t="s">
        <v>142</v>
      </c>
      <c r="AU127" s="17" t="s">
        <v>86</v>
      </c>
    </row>
    <row r="128" spans="2:65" s="12" customFormat="1">
      <c r="B128" s="154"/>
      <c r="D128" s="150" t="s">
        <v>144</v>
      </c>
      <c r="F128" s="156" t="s">
        <v>2040</v>
      </c>
      <c r="H128" s="157">
        <v>66.671999999999997</v>
      </c>
      <c r="I128" s="158"/>
      <c r="L128" s="154"/>
      <c r="M128" s="159"/>
      <c r="T128" s="160"/>
      <c r="AT128" s="155" t="s">
        <v>144</v>
      </c>
      <c r="AU128" s="155" t="s">
        <v>86</v>
      </c>
      <c r="AV128" s="12" t="s">
        <v>86</v>
      </c>
      <c r="AW128" s="12" t="s">
        <v>3</v>
      </c>
      <c r="AX128" s="12" t="s">
        <v>81</v>
      </c>
      <c r="AY128" s="155" t="s">
        <v>132</v>
      </c>
    </row>
    <row r="129" spans="2:65" s="1" customFormat="1" ht="33" customHeight="1">
      <c r="B129" s="136"/>
      <c r="C129" s="137" t="s">
        <v>152</v>
      </c>
      <c r="D129" s="137" t="s">
        <v>135</v>
      </c>
      <c r="E129" s="138" t="s">
        <v>2041</v>
      </c>
      <c r="F129" s="139" t="s">
        <v>2042</v>
      </c>
      <c r="G129" s="140" t="s">
        <v>166</v>
      </c>
      <c r="H129" s="141">
        <v>333.36</v>
      </c>
      <c r="I129" s="142"/>
      <c r="J129" s="143">
        <f>ROUND(I129*H129,2)</f>
        <v>0</v>
      </c>
      <c r="K129" s="139" t="s">
        <v>139</v>
      </c>
      <c r="L129" s="32"/>
      <c r="M129" s="144" t="s">
        <v>1</v>
      </c>
      <c r="N129" s="145" t="s">
        <v>38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140</v>
      </c>
      <c r="AT129" s="148" t="s">
        <v>135</v>
      </c>
      <c r="AU129" s="148" t="s">
        <v>86</v>
      </c>
      <c r="AY129" s="17" t="s">
        <v>132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81</v>
      </c>
      <c r="BK129" s="149">
        <f>ROUND(I129*H129,2)</f>
        <v>0</v>
      </c>
      <c r="BL129" s="17" t="s">
        <v>140</v>
      </c>
      <c r="BM129" s="148" t="s">
        <v>2043</v>
      </c>
    </row>
    <row r="130" spans="2:65" s="1" customFormat="1" ht="28.8">
      <c r="B130" s="32"/>
      <c r="D130" s="150" t="s">
        <v>142</v>
      </c>
      <c r="F130" s="151" t="s">
        <v>2044</v>
      </c>
      <c r="I130" s="152"/>
      <c r="L130" s="32"/>
      <c r="M130" s="153"/>
      <c r="T130" s="56"/>
      <c r="AT130" s="17" t="s">
        <v>142</v>
      </c>
      <c r="AU130" s="17" t="s">
        <v>86</v>
      </c>
    </row>
    <row r="131" spans="2:65" s="12" customFormat="1">
      <c r="B131" s="154"/>
      <c r="D131" s="150" t="s">
        <v>144</v>
      </c>
      <c r="E131" s="155" t="s">
        <v>1</v>
      </c>
      <c r="F131" s="156" t="s">
        <v>2028</v>
      </c>
      <c r="H131" s="157">
        <v>333.36</v>
      </c>
      <c r="I131" s="158"/>
      <c r="L131" s="154"/>
      <c r="M131" s="159"/>
      <c r="T131" s="160"/>
      <c r="AT131" s="155" t="s">
        <v>144</v>
      </c>
      <c r="AU131" s="155" t="s">
        <v>86</v>
      </c>
      <c r="AV131" s="12" t="s">
        <v>86</v>
      </c>
      <c r="AW131" s="12" t="s">
        <v>30</v>
      </c>
      <c r="AX131" s="12" t="s">
        <v>81</v>
      </c>
      <c r="AY131" s="155" t="s">
        <v>132</v>
      </c>
    </row>
    <row r="132" spans="2:65" s="1" customFormat="1" ht="21.75" customHeight="1">
      <c r="B132" s="136"/>
      <c r="C132" s="137" t="s">
        <v>140</v>
      </c>
      <c r="D132" s="137" t="s">
        <v>135</v>
      </c>
      <c r="E132" s="138" t="s">
        <v>2045</v>
      </c>
      <c r="F132" s="139" t="s">
        <v>2046</v>
      </c>
      <c r="G132" s="140" t="s">
        <v>166</v>
      </c>
      <c r="H132" s="141">
        <v>333.36</v>
      </c>
      <c r="I132" s="142"/>
      <c r="J132" s="143">
        <f>ROUND(I132*H132,2)</f>
        <v>0</v>
      </c>
      <c r="K132" s="139" t="s">
        <v>139</v>
      </c>
      <c r="L132" s="32"/>
      <c r="M132" s="144" t="s">
        <v>1</v>
      </c>
      <c r="N132" s="145" t="s">
        <v>38</v>
      </c>
      <c r="P132" s="146">
        <f>O132*H132</f>
        <v>0</v>
      </c>
      <c r="Q132" s="146">
        <v>0</v>
      </c>
      <c r="R132" s="146">
        <f>Q132*H132</f>
        <v>0</v>
      </c>
      <c r="S132" s="146">
        <v>0</v>
      </c>
      <c r="T132" s="147">
        <f>S132*H132</f>
        <v>0</v>
      </c>
      <c r="AR132" s="148" t="s">
        <v>140</v>
      </c>
      <c r="AT132" s="148" t="s">
        <v>135</v>
      </c>
      <c r="AU132" s="148" t="s">
        <v>86</v>
      </c>
      <c r="AY132" s="17" t="s">
        <v>132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7" t="s">
        <v>81</v>
      </c>
      <c r="BK132" s="149">
        <f>ROUND(I132*H132,2)</f>
        <v>0</v>
      </c>
      <c r="BL132" s="17" t="s">
        <v>140</v>
      </c>
      <c r="BM132" s="148" t="s">
        <v>2047</v>
      </c>
    </row>
    <row r="133" spans="2:65" s="1" customFormat="1">
      <c r="B133" s="32"/>
      <c r="D133" s="150" t="s">
        <v>142</v>
      </c>
      <c r="F133" s="151" t="s">
        <v>2048</v>
      </c>
      <c r="I133" s="152"/>
      <c r="L133" s="32"/>
      <c r="M133" s="153"/>
      <c r="T133" s="56"/>
      <c r="AT133" s="17" t="s">
        <v>142</v>
      </c>
      <c r="AU133" s="17" t="s">
        <v>86</v>
      </c>
    </row>
    <row r="134" spans="2:65" s="12" customFormat="1">
      <c r="B134" s="154"/>
      <c r="D134" s="150" t="s">
        <v>144</v>
      </c>
      <c r="E134" s="155" t="s">
        <v>1</v>
      </c>
      <c r="F134" s="156" t="s">
        <v>2028</v>
      </c>
      <c r="H134" s="157">
        <v>333.36</v>
      </c>
      <c r="I134" s="158"/>
      <c r="L134" s="154"/>
      <c r="M134" s="159"/>
      <c r="T134" s="160"/>
      <c r="AT134" s="155" t="s">
        <v>144</v>
      </c>
      <c r="AU134" s="155" t="s">
        <v>86</v>
      </c>
      <c r="AV134" s="12" t="s">
        <v>86</v>
      </c>
      <c r="AW134" s="12" t="s">
        <v>30</v>
      </c>
      <c r="AX134" s="12" t="s">
        <v>81</v>
      </c>
      <c r="AY134" s="155" t="s">
        <v>132</v>
      </c>
    </row>
    <row r="135" spans="2:65" s="1" customFormat="1" ht="16.5" customHeight="1">
      <c r="B135" s="136"/>
      <c r="C135" s="137" t="s">
        <v>163</v>
      </c>
      <c r="D135" s="137" t="s">
        <v>135</v>
      </c>
      <c r="E135" s="138" t="s">
        <v>2049</v>
      </c>
      <c r="F135" s="139" t="s">
        <v>2050</v>
      </c>
      <c r="G135" s="140" t="s">
        <v>1021</v>
      </c>
      <c r="H135" s="141">
        <v>9</v>
      </c>
      <c r="I135" s="142"/>
      <c r="J135" s="143">
        <f>ROUND(I135*H135,2)</f>
        <v>0</v>
      </c>
      <c r="K135" s="139" t="s">
        <v>1</v>
      </c>
      <c r="L135" s="32"/>
      <c r="M135" s="144" t="s">
        <v>1</v>
      </c>
      <c r="N135" s="145" t="s">
        <v>38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AR135" s="148" t="s">
        <v>140</v>
      </c>
      <c r="AT135" s="148" t="s">
        <v>135</v>
      </c>
      <c r="AU135" s="148" t="s">
        <v>86</v>
      </c>
      <c r="AY135" s="17" t="s">
        <v>132</v>
      </c>
      <c r="BE135" s="149">
        <f>IF(N135="základní",J135,0)</f>
        <v>0</v>
      </c>
      <c r="BF135" s="149">
        <f>IF(N135="snížená",J135,0)</f>
        <v>0</v>
      </c>
      <c r="BG135" s="149">
        <f>IF(N135="zákl. přenesená",J135,0)</f>
        <v>0</v>
      </c>
      <c r="BH135" s="149">
        <f>IF(N135="sníž. přenesená",J135,0)</f>
        <v>0</v>
      </c>
      <c r="BI135" s="149">
        <f>IF(N135="nulová",J135,0)</f>
        <v>0</v>
      </c>
      <c r="BJ135" s="17" t="s">
        <v>81</v>
      </c>
      <c r="BK135" s="149">
        <f>ROUND(I135*H135,2)</f>
        <v>0</v>
      </c>
      <c r="BL135" s="17" t="s">
        <v>140</v>
      </c>
      <c r="BM135" s="148" t="s">
        <v>2051</v>
      </c>
    </row>
    <row r="136" spans="2:65" s="1" customFormat="1">
      <c r="B136" s="32"/>
      <c r="D136" s="150" t="s">
        <v>142</v>
      </c>
      <c r="F136" s="151" t="s">
        <v>2050</v>
      </c>
      <c r="I136" s="152"/>
      <c r="L136" s="32"/>
      <c r="M136" s="153"/>
      <c r="T136" s="56"/>
      <c r="AT136" s="17" t="s">
        <v>142</v>
      </c>
      <c r="AU136" s="17" t="s">
        <v>86</v>
      </c>
    </row>
    <row r="137" spans="2:65" s="11" customFormat="1" ht="22.95" customHeight="1">
      <c r="B137" s="124"/>
      <c r="D137" s="125" t="s">
        <v>72</v>
      </c>
      <c r="E137" s="134" t="s">
        <v>1025</v>
      </c>
      <c r="F137" s="134" t="s">
        <v>1026</v>
      </c>
      <c r="I137" s="127"/>
      <c r="J137" s="135">
        <f>BK137</f>
        <v>0</v>
      </c>
      <c r="L137" s="124"/>
      <c r="M137" s="129"/>
      <c r="P137" s="130">
        <f>SUM(P138:P139)</f>
        <v>0</v>
      </c>
      <c r="R137" s="130">
        <f>SUM(R138:R139)</f>
        <v>0</v>
      </c>
      <c r="T137" s="131">
        <f>SUM(T138:T139)</f>
        <v>0</v>
      </c>
      <c r="AR137" s="125" t="s">
        <v>81</v>
      </c>
      <c r="AT137" s="132" t="s">
        <v>72</v>
      </c>
      <c r="AU137" s="132" t="s">
        <v>81</v>
      </c>
      <c r="AY137" s="125" t="s">
        <v>132</v>
      </c>
      <c r="BK137" s="133">
        <f>SUM(BK138:BK139)</f>
        <v>0</v>
      </c>
    </row>
    <row r="138" spans="2:65" s="1" customFormat="1" ht="24.15" customHeight="1">
      <c r="B138" s="136"/>
      <c r="C138" s="137" t="s">
        <v>169</v>
      </c>
      <c r="D138" s="137" t="s">
        <v>135</v>
      </c>
      <c r="E138" s="138" t="s">
        <v>2052</v>
      </c>
      <c r="F138" s="139" t="s">
        <v>2053</v>
      </c>
      <c r="G138" s="140" t="s">
        <v>179</v>
      </c>
      <c r="H138" s="141">
        <v>6.7000000000000004E-2</v>
      </c>
      <c r="I138" s="142"/>
      <c r="J138" s="143">
        <f>ROUND(I138*H138,2)</f>
        <v>0</v>
      </c>
      <c r="K138" s="139" t="s">
        <v>139</v>
      </c>
      <c r="L138" s="32"/>
      <c r="M138" s="144" t="s">
        <v>1</v>
      </c>
      <c r="N138" s="145" t="s">
        <v>38</v>
      </c>
      <c r="P138" s="146">
        <f>O138*H138</f>
        <v>0</v>
      </c>
      <c r="Q138" s="146">
        <v>0</v>
      </c>
      <c r="R138" s="146">
        <f>Q138*H138</f>
        <v>0</v>
      </c>
      <c r="S138" s="146">
        <v>0</v>
      </c>
      <c r="T138" s="147">
        <f>S138*H138</f>
        <v>0</v>
      </c>
      <c r="AR138" s="148" t="s">
        <v>140</v>
      </c>
      <c r="AT138" s="148" t="s">
        <v>135</v>
      </c>
      <c r="AU138" s="148" t="s">
        <v>86</v>
      </c>
      <c r="AY138" s="17" t="s">
        <v>132</v>
      </c>
      <c r="BE138" s="149">
        <f>IF(N138="základní",J138,0)</f>
        <v>0</v>
      </c>
      <c r="BF138" s="149">
        <f>IF(N138="snížená",J138,0)</f>
        <v>0</v>
      </c>
      <c r="BG138" s="149">
        <f>IF(N138="zákl. přenesená",J138,0)</f>
        <v>0</v>
      </c>
      <c r="BH138" s="149">
        <f>IF(N138="sníž. přenesená",J138,0)</f>
        <v>0</v>
      </c>
      <c r="BI138" s="149">
        <f>IF(N138="nulová",J138,0)</f>
        <v>0</v>
      </c>
      <c r="BJ138" s="17" t="s">
        <v>81</v>
      </c>
      <c r="BK138" s="149">
        <f>ROUND(I138*H138,2)</f>
        <v>0</v>
      </c>
      <c r="BL138" s="17" t="s">
        <v>140</v>
      </c>
      <c r="BM138" s="148" t="s">
        <v>2054</v>
      </c>
    </row>
    <row r="139" spans="2:65" s="1" customFormat="1" ht="19.2">
      <c r="B139" s="32"/>
      <c r="D139" s="150" t="s">
        <v>142</v>
      </c>
      <c r="F139" s="151" t="s">
        <v>2055</v>
      </c>
      <c r="I139" s="152"/>
      <c r="L139" s="32"/>
      <c r="M139" s="168"/>
      <c r="N139" s="169"/>
      <c r="O139" s="169"/>
      <c r="P139" s="169"/>
      <c r="Q139" s="169"/>
      <c r="R139" s="169"/>
      <c r="S139" s="169"/>
      <c r="T139" s="170"/>
      <c r="AT139" s="17" t="s">
        <v>142</v>
      </c>
      <c r="AU139" s="17" t="s">
        <v>86</v>
      </c>
    </row>
    <row r="140" spans="2:65" s="1" customFormat="1" ht="6.9" customHeight="1">
      <c r="B140" s="44"/>
      <c r="C140" s="45"/>
      <c r="D140" s="45"/>
      <c r="E140" s="45"/>
      <c r="F140" s="45"/>
      <c r="G140" s="45"/>
      <c r="H140" s="45"/>
      <c r="I140" s="45"/>
      <c r="J140" s="45"/>
      <c r="K140" s="45"/>
      <c r="L140" s="32"/>
    </row>
  </sheetData>
  <autoFilter ref="C118:K139" xr:uid="{00000000-0009-0000-0000-000006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42"/>
  <sheetViews>
    <sheetView showGridLines="0" workbookViewId="0"/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7" t="s">
        <v>105</v>
      </c>
    </row>
    <row r="3" spans="2:46" ht="6.9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" hidden="1" customHeight="1">
      <c r="B4" s="20"/>
      <c r="D4" s="21" t="s">
        <v>106</v>
      </c>
      <c r="L4" s="20"/>
      <c r="M4" s="93" t="s">
        <v>10</v>
      </c>
      <c r="AT4" s="17" t="s">
        <v>3</v>
      </c>
    </row>
    <row r="5" spans="2:46" ht="6.9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3" t="str">
        <f>'Rekapitulace stavby'!K6</f>
        <v>Multifunkční objekt - VH Agroprodukt 2</v>
      </c>
      <c r="F7" s="254"/>
      <c r="G7" s="254"/>
      <c r="H7" s="254"/>
      <c r="L7" s="20"/>
    </row>
    <row r="8" spans="2:46" s="1" customFormat="1" ht="12" hidden="1" customHeight="1">
      <c r="B8" s="32"/>
      <c r="D8" s="27" t="s">
        <v>107</v>
      </c>
      <c r="L8" s="32"/>
    </row>
    <row r="9" spans="2:46" s="1" customFormat="1" ht="16.5" hidden="1" customHeight="1">
      <c r="B9" s="32"/>
      <c r="E9" s="243" t="s">
        <v>2056</v>
      </c>
      <c r="F9" s="252"/>
      <c r="G9" s="252"/>
      <c r="H9" s="252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28. 1. 2026</v>
      </c>
      <c r="L12" s="32"/>
    </row>
    <row r="13" spans="2:46" s="1" customFormat="1" ht="10.95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hidden="1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" hidden="1" customHeight="1">
      <c r="B16" s="32"/>
      <c r="L16" s="32"/>
    </row>
    <row r="17" spans="2:12" s="1" customFormat="1" ht="12" hidden="1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55" t="str">
        <f>'Rekapitulace stavby'!E14</f>
        <v>Vyplň údaj</v>
      </c>
      <c r="F18" s="221"/>
      <c r="G18" s="221"/>
      <c r="H18" s="221"/>
      <c r="I18" s="27" t="s">
        <v>26</v>
      </c>
      <c r="J18" s="28" t="str">
        <f>'Rekapitulace stavby'!AN14</f>
        <v>Vyplň údaj</v>
      </c>
      <c r="L18" s="32"/>
    </row>
    <row r="19" spans="2:12" s="1" customFormat="1" ht="6.9" hidden="1" customHeight="1">
      <c r="B19" s="32"/>
      <c r="L19" s="32"/>
    </row>
    <row r="20" spans="2:12" s="1" customFormat="1" ht="12" hidden="1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hidden="1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" hidden="1" customHeight="1">
      <c r="B22" s="32"/>
      <c r="L22" s="32"/>
    </row>
    <row r="23" spans="2:12" s="1" customFormat="1" ht="12" hidden="1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" hidden="1" customHeight="1">
      <c r="B25" s="32"/>
      <c r="L25" s="32"/>
    </row>
    <row r="26" spans="2:12" s="1" customFormat="1" ht="12" hidden="1" customHeight="1">
      <c r="B26" s="32"/>
      <c r="D26" s="27" t="s">
        <v>32</v>
      </c>
      <c r="L26" s="32"/>
    </row>
    <row r="27" spans="2:12" s="7" customFormat="1" ht="16.5" hidden="1" customHeight="1">
      <c r="B27" s="94"/>
      <c r="E27" s="225" t="s">
        <v>1</v>
      </c>
      <c r="F27" s="225"/>
      <c r="G27" s="225"/>
      <c r="H27" s="225"/>
      <c r="L27" s="94"/>
    </row>
    <row r="28" spans="2:12" s="1" customFormat="1" ht="6.9" hidden="1" customHeight="1">
      <c r="B28" s="32"/>
      <c r="L28" s="32"/>
    </row>
    <row r="29" spans="2:12" s="1" customFormat="1" ht="6.9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5" t="s">
        <v>33</v>
      </c>
      <c r="J30" s="66">
        <f>ROUND(J121, 2)</f>
        <v>0</v>
      </c>
      <c r="L30" s="32"/>
    </row>
    <row r="31" spans="2:12" s="1" customFormat="1" ht="6.9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" hidden="1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" hidden="1" customHeight="1">
      <c r="B33" s="32"/>
      <c r="D33" s="55" t="s">
        <v>37</v>
      </c>
      <c r="E33" s="27" t="s">
        <v>38</v>
      </c>
      <c r="F33" s="86">
        <f>ROUND((SUM(BE121:BE141)),  2)</f>
        <v>0</v>
      </c>
      <c r="I33" s="96">
        <v>0.21</v>
      </c>
      <c r="J33" s="86">
        <f>ROUND(((SUM(BE121:BE141))*I33),  2)</f>
        <v>0</v>
      </c>
      <c r="L33" s="32"/>
    </row>
    <row r="34" spans="2:12" s="1" customFormat="1" ht="14.4" hidden="1" customHeight="1">
      <c r="B34" s="32"/>
      <c r="E34" s="27" t="s">
        <v>39</v>
      </c>
      <c r="F34" s="86">
        <f>ROUND((SUM(BF121:BF141)),  2)</f>
        <v>0</v>
      </c>
      <c r="I34" s="96">
        <v>0.12</v>
      </c>
      <c r="J34" s="86">
        <f>ROUND(((SUM(BF121:BF141))*I34),  2)</f>
        <v>0</v>
      </c>
      <c r="L34" s="32"/>
    </row>
    <row r="35" spans="2:12" s="1" customFormat="1" ht="14.4" hidden="1" customHeight="1">
      <c r="B35" s="32"/>
      <c r="E35" s="27" t="s">
        <v>40</v>
      </c>
      <c r="F35" s="86">
        <f>ROUND((SUM(BG121:BG141)),  2)</f>
        <v>0</v>
      </c>
      <c r="I35" s="96">
        <v>0.21</v>
      </c>
      <c r="J35" s="86">
        <f>0</f>
        <v>0</v>
      </c>
      <c r="L35" s="32"/>
    </row>
    <row r="36" spans="2:12" s="1" customFormat="1" ht="14.4" hidden="1" customHeight="1">
      <c r="B36" s="32"/>
      <c r="E36" s="27" t="s">
        <v>41</v>
      </c>
      <c r="F36" s="86">
        <f>ROUND((SUM(BH121:BH141)),  2)</f>
        <v>0</v>
      </c>
      <c r="I36" s="96">
        <v>0.12</v>
      </c>
      <c r="J36" s="86">
        <f>0</f>
        <v>0</v>
      </c>
      <c r="L36" s="32"/>
    </row>
    <row r="37" spans="2:12" s="1" customFormat="1" ht="14.4" hidden="1" customHeight="1">
      <c r="B37" s="32"/>
      <c r="E37" s="27" t="s">
        <v>42</v>
      </c>
      <c r="F37" s="86">
        <f>ROUND((SUM(BI121:BI141)),  2)</f>
        <v>0</v>
      </c>
      <c r="I37" s="96">
        <v>0</v>
      </c>
      <c r="J37" s="86">
        <f>0</f>
        <v>0</v>
      </c>
      <c r="L37" s="32"/>
    </row>
    <row r="38" spans="2:12" s="1" customFormat="1" ht="6.9" hidden="1" customHeight="1">
      <c r="B38" s="32"/>
      <c r="L38" s="32"/>
    </row>
    <row r="39" spans="2:12" s="1" customFormat="1" ht="25.35" hidden="1" customHeight="1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" hidden="1" customHeight="1">
      <c r="B40" s="32"/>
      <c r="L40" s="32"/>
    </row>
    <row r="41" spans="2:12" ht="14.4" hidden="1" customHeight="1">
      <c r="B41" s="20"/>
      <c r="L41" s="20"/>
    </row>
    <row r="42" spans="2:12" ht="14.4" hidden="1" customHeight="1">
      <c r="B42" s="20"/>
      <c r="L42" s="20"/>
    </row>
    <row r="43" spans="2:12" ht="14.4" hidden="1" customHeight="1">
      <c r="B43" s="20"/>
      <c r="L43" s="20"/>
    </row>
    <row r="44" spans="2:12" ht="14.4" hidden="1" customHeight="1">
      <c r="B44" s="20"/>
      <c r="L44" s="20"/>
    </row>
    <row r="45" spans="2:12" ht="14.4" hidden="1" customHeight="1">
      <c r="B45" s="20"/>
      <c r="L45" s="20"/>
    </row>
    <row r="46" spans="2:12" ht="14.4" hidden="1" customHeight="1">
      <c r="B46" s="20"/>
      <c r="L46" s="20"/>
    </row>
    <row r="47" spans="2:12" ht="14.4" hidden="1" customHeight="1">
      <c r="B47" s="20"/>
      <c r="L47" s="20"/>
    </row>
    <row r="48" spans="2:12" ht="14.4" hidden="1" customHeight="1">
      <c r="B48" s="20"/>
      <c r="L48" s="20"/>
    </row>
    <row r="49" spans="2:12" ht="14.4" hidden="1" customHeight="1">
      <c r="B49" s="20"/>
      <c r="L49" s="20"/>
    </row>
    <row r="50" spans="2:12" s="1" customFormat="1" ht="14.4" hidden="1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3.2" hidden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3.2" hidden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3.2" hidden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idden="1"/>
    <row r="79" spans="2:12" hidden="1"/>
    <row r="80" spans="2:12" hidden="1"/>
    <row r="81" spans="2:47" s="1" customFormat="1" ht="6.9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" customHeight="1">
      <c r="B82" s="32"/>
      <c r="C82" s="21" t="s">
        <v>109</v>
      </c>
      <c r="L82" s="32"/>
    </row>
    <row r="83" spans="2:47" s="1" customFormat="1" ht="6.9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3" t="str">
        <f>E7</f>
        <v>Multifunkční objekt - VH Agroprodukt 2</v>
      </c>
      <c r="F85" s="254"/>
      <c r="G85" s="254"/>
      <c r="H85" s="254"/>
      <c r="L85" s="32"/>
    </row>
    <row r="86" spans="2:47" s="1" customFormat="1" ht="12" customHeight="1">
      <c r="B86" s="32"/>
      <c r="C86" s="27" t="s">
        <v>107</v>
      </c>
      <c r="L86" s="32"/>
    </row>
    <row r="87" spans="2:47" s="1" customFormat="1" ht="16.5" customHeight="1">
      <c r="B87" s="32"/>
      <c r="E87" s="243" t="str">
        <f>E9</f>
        <v>VRN - Vedlejší rozpočtové náklady</v>
      </c>
      <c r="F87" s="252"/>
      <c r="G87" s="252"/>
      <c r="H87" s="252"/>
      <c r="L87" s="32"/>
    </row>
    <row r="88" spans="2:47" s="1" customFormat="1" ht="6.9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28. 1. 2026</v>
      </c>
      <c r="L89" s="32"/>
    </row>
    <row r="90" spans="2:47" s="1" customFormat="1" ht="6.9" customHeight="1">
      <c r="B90" s="32"/>
      <c r="L90" s="32"/>
    </row>
    <row r="91" spans="2:47" s="1" customFormat="1" ht="15.15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15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110</v>
      </c>
      <c r="D94" s="97"/>
      <c r="E94" s="97"/>
      <c r="F94" s="97"/>
      <c r="G94" s="97"/>
      <c r="H94" s="97"/>
      <c r="I94" s="97"/>
      <c r="J94" s="106" t="s">
        <v>111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5" customHeight="1">
      <c r="B96" s="32"/>
      <c r="C96" s="107" t="s">
        <v>112</v>
      </c>
      <c r="J96" s="66">
        <f>J121</f>
        <v>0</v>
      </c>
      <c r="L96" s="32"/>
      <c r="AU96" s="17" t="s">
        <v>113</v>
      </c>
    </row>
    <row r="97" spans="2:12" s="8" customFormat="1" ht="24.9" customHeight="1">
      <c r="B97" s="108"/>
      <c r="D97" s="109" t="s">
        <v>2056</v>
      </c>
      <c r="E97" s="110"/>
      <c r="F97" s="110"/>
      <c r="G97" s="110"/>
      <c r="H97" s="110"/>
      <c r="I97" s="110"/>
      <c r="J97" s="111">
        <f>J122</f>
        <v>0</v>
      </c>
      <c r="L97" s="108"/>
    </row>
    <row r="98" spans="2:12" s="9" customFormat="1" ht="19.95" customHeight="1">
      <c r="B98" s="112"/>
      <c r="D98" s="113" t="s">
        <v>2057</v>
      </c>
      <c r="E98" s="114"/>
      <c r="F98" s="114"/>
      <c r="G98" s="114"/>
      <c r="H98" s="114"/>
      <c r="I98" s="114"/>
      <c r="J98" s="115">
        <f>J123</f>
        <v>0</v>
      </c>
      <c r="L98" s="112"/>
    </row>
    <row r="99" spans="2:12" s="9" customFormat="1" ht="19.95" customHeight="1">
      <c r="B99" s="112"/>
      <c r="D99" s="113" t="s">
        <v>2058</v>
      </c>
      <c r="E99" s="114"/>
      <c r="F99" s="114"/>
      <c r="G99" s="114"/>
      <c r="H99" s="114"/>
      <c r="I99" s="114"/>
      <c r="J99" s="115">
        <f>J133</f>
        <v>0</v>
      </c>
      <c r="L99" s="112"/>
    </row>
    <row r="100" spans="2:12" s="9" customFormat="1" ht="19.95" customHeight="1">
      <c r="B100" s="112"/>
      <c r="D100" s="113" t="s">
        <v>2059</v>
      </c>
      <c r="E100" s="114"/>
      <c r="F100" s="114"/>
      <c r="G100" s="114"/>
      <c r="H100" s="114"/>
      <c r="I100" s="114"/>
      <c r="J100" s="115">
        <f>J136</f>
        <v>0</v>
      </c>
      <c r="L100" s="112"/>
    </row>
    <row r="101" spans="2:12" s="9" customFormat="1" ht="19.95" customHeight="1">
      <c r="B101" s="112"/>
      <c r="D101" s="113" t="s">
        <v>2060</v>
      </c>
      <c r="E101" s="114"/>
      <c r="F101" s="114"/>
      <c r="G101" s="114"/>
      <c r="H101" s="114"/>
      <c r="I101" s="114"/>
      <c r="J101" s="115">
        <f>J139</f>
        <v>0</v>
      </c>
      <c r="L101" s="112"/>
    </row>
    <row r="102" spans="2:12" s="1" customFormat="1" ht="21.75" customHeight="1">
      <c r="B102" s="32"/>
      <c r="L102" s="32"/>
    </row>
    <row r="103" spans="2:12" s="1" customFormat="1" ht="6.9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12" s="1" customFormat="1" ht="6.9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12" s="1" customFormat="1" ht="24.9" customHeight="1">
      <c r="B108" s="32"/>
      <c r="C108" s="21" t="s">
        <v>117</v>
      </c>
      <c r="L108" s="32"/>
    </row>
    <row r="109" spans="2:12" s="1" customFormat="1" ht="6.9" customHeight="1">
      <c r="B109" s="32"/>
      <c r="L109" s="32"/>
    </row>
    <row r="110" spans="2:12" s="1" customFormat="1" ht="12" customHeight="1">
      <c r="B110" s="32"/>
      <c r="C110" s="27" t="s">
        <v>16</v>
      </c>
      <c r="L110" s="32"/>
    </row>
    <row r="111" spans="2:12" s="1" customFormat="1" ht="16.5" customHeight="1">
      <c r="B111" s="32"/>
      <c r="E111" s="253" t="str">
        <f>E7</f>
        <v>Multifunkční objekt - VH Agroprodukt 2</v>
      </c>
      <c r="F111" s="254"/>
      <c r="G111" s="254"/>
      <c r="H111" s="254"/>
      <c r="L111" s="32"/>
    </row>
    <row r="112" spans="2:12" s="1" customFormat="1" ht="12" customHeight="1">
      <c r="B112" s="32"/>
      <c r="C112" s="27" t="s">
        <v>107</v>
      </c>
      <c r="L112" s="32"/>
    </row>
    <row r="113" spans="2:65" s="1" customFormat="1" ht="16.5" customHeight="1">
      <c r="B113" s="32"/>
      <c r="E113" s="243" t="str">
        <f>E9</f>
        <v>VRN - Vedlejší rozpočtové náklady</v>
      </c>
      <c r="F113" s="252"/>
      <c r="G113" s="252"/>
      <c r="H113" s="252"/>
      <c r="L113" s="32"/>
    </row>
    <row r="114" spans="2:65" s="1" customFormat="1" ht="6.9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F12</f>
        <v xml:space="preserve"> </v>
      </c>
      <c r="I115" s="27" t="s">
        <v>22</v>
      </c>
      <c r="J115" s="52" t="str">
        <f>IF(J12="","",J12)</f>
        <v>28. 1. 2026</v>
      </c>
      <c r="L115" s="32"/>
    </row>
    <row r="116" spans="2:65" s="1" customFormat="1" ht="6.9" customHeight="1">
      <c r="B116" s="32"/>
      <c r="L116" s="32"/>
    </row>
    <row r="117" spans="2:65" s="1" customFormat="1" ht="15.15" customHeight="1">
      <c r="B117" s="32"/>
      <c r="C117" s="27" t="s">
        <v>24</v>
      </c>
      <c r="F117" s="25" t="str">
        <f>E15</f>
        <v xml:space="preserve"> </v>
      </c>
      <c r="I117" s="27" t="s">
        <v>29</v>
      </c>
      <c r="J117" s="30" t="str">
        <f>E21</f>
        <v xml:space="preserve"> </v>
      </c>
      <c r="L117" s="32"/>
    </row>
    <row r="118" spans="2:65" s="1" customFormat="1" ht="15.15" customHeight="1">
      <c r="B118" s="32"/>
      <c r="C118" s="27" t="s">
        <v>27</v>
      </c>
      <c r="F118" s="25" t="str">
        <f>IF(E18="","",E18)</f>
        <v>Vyplň údaj</v>
      </c>
      <c r="I118" s="27" t="s">
        <v>31</v>
      </c>
      <c r="J118" s="30" t="str">
        <f>E24</f>
        <v xml:space="preserve"> 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6"/>
      <c r="C120" s="117" t="s">
        <v>118</v>
      </c>
      <c r="D120" s="118" t="s">
        <v>58</v>
      </c>
      <c r="E120" s="118" t="s">
        <v>54</v>
      </c>
      <c r="F120" s="118" t="s">
        <v>55</v>
      </c>
      <c r="G120" s="118" t="s">
        <v>119</v>
      </c>
      <c r="H120" s="118" t="s">
        <v>120</v>
      </c>
      <c r="I120" s="118" t="s">
        <v>121</v>
      </c>
      <c r="J120" s="118" t="s">
        <v>111</v>
      </c>
      <c r="K120" s="119" t="s">
        <v>122</v>
      </c>
      <c r="L120" s="116"/>
      <c r="M120" s="59" t="s">
        <v>1</v>
      </c>
      <c r="N120" s="60" t="s">
        <v>37</v>
      </c>
      <c r="O120" s="60" t="s">
        <v>123</v>
      </c>
      <c r="P120" s="60" t="s">
        <v>124</v>
      </c>
      <c r="Q120" s="60" t="s">
        <v>125</v>
      </c>
      <c r="R120" s="60" t="s">
        <v>126</v>
      </c>
      <c r="S120" s="60" t="s">
        <v>127</v>
      </c>
      <c r="T120" s="61" t="s">
        <v>128</v>
      </c>
    </row>
    <row r="121" spans="2:65" s="1" customFormat="1" ht="22.95" customHeight="1">
      <c r="B121" s="32"/>
      <c r="C121" s="64" t="s">
        <v>129</v>
      </c>
      <c r="J121" s="120">
        <f>BK121</f>
        <v>0</v>
      </c>
      <c r="L121" s="32"/>
      <c r="M121" s="62"/>
      <c r="N121" s="53"/>
      <c r="O121" s="53"/>
      <c r="P121" s="121">
        <f>P122</f>
        <v>0</v>
      </c>
      <c r="Q121" s="53"/>
      <c r="R121" s="121">
        <f>R122</f>
        <v>0</v>
      </c>
      <c r="S121" s="53"/>
      <c r="T121" s="122">
        <f>T122</f>
        <v>0</v>
      </c>
      <c r="AT121" s="17" t="s">
        <v>72</v>
      </c>
      <c r="AU121" s="17" t="s">
        <v>113</v>
      </c>
      <c r="BK121" s="123">
        <f>BK122</f>
        <v>0</v>
      </c>
    </row>
    <row r="122" spans="2:65" s="11" customFormat="1" ht="25.95" customHeight="1">
      <c r="B122" s="124"/>
      <c r="D122" s="125" t="s">
        <v>72</v>
      </c>
      <c r="E122" s="126" t="s">
        <v>103</v>
      </c>
      <c r="F122" s="126" t="s">
        <v>104</v>
      </c>
      <c r="I122" s="127"/>
      <c r="J122" s="128">
        <f>BK122</f>
        <v>0</v>
      </c>
      <c r="L122" s="124"/>
      <c r="M122" s="129"/>
      <c r="P122" s="130">
        <f>P123+P133+P136+P139</f>
        <v>0</v>
      </c>
      <c r="R122" s="130">
        <f>R123+R133+R136+R139</f>
        <v>0</v>
      </c>
      <c r="T122" s="131">
        <f>T123+T133+T136+T139</f>
        <v>0</v>
      </c>
      <c r="AR122" s="125" t="s">
        <v>163</v>
      </c>
      <c r="AT122" s="132" t="s">
        <v>72</v>
      </c>
      <c r="AU122" s="132" t="s">
        <v>73</v>
      </c>
      <c r="AY122" s="125" t="s">
        <v>132</v>
      </c>
      <c r="BK122" s="133">
        <f>BK123+BK133+BK136+BK139</f>
        <v>0</v>
      </c>
    </row>
    <row r="123" spans="2:65" s="11" customFormat="1" ht="22.95" customHeight="1">
      <c r="B123" s="124"/>
      <c r="D123" s="125" t="s">
        <v>72</v>
      </c>
      <c r="E123" s="134" t="s">
        <v>2061</v>
      </c>
      <c r="F123" s="134" t="s">
        <v>2062</v>
      </c>
      <c r="I123" s="127"/>
      <c r="J123" s="135">
        <f>BK123</f>
        <v>0</v>
      </c>
      <c r="L123" s="124"/>
      <c r="M123" s="129"/>
      <c r="P123" s="130">
        <f>SUM(P124:P132)</f>
        <v>0</v>
      </c>
      <c r="R123" s="130">
        <f>SUM(R124:R132)</f>
        <v>0</v>
      </c>
      <c r="T123" s="131">
        <f>SUM(T124:T132)</f>
        <v>0</v>
      </c>
      <c r="AR123" s="125" t="s">
        <v>163</v>
      </c>
      <c r="AT123" s="132" t="s">
        <v>72</v>
      </c>
      <c r="AU123" s="132" t="s">
        <v>81</v>
      </c>
      <c r="AY123" s="125" t="s">
        <v>132</v>
      </c>
      <c r="BK123" s="133">
        <f>SUM(BK124:BK132)</f>
        <v>0</v>
      </c>
    </row>
    <row r="124" spans="2:65" s="1" customFormat="1" ht="16.5" customHeight="1">
      <c r="B124" s="136"/>
      <c r="C124" s="137" t="s">
        <v>81</v>
      </c>
      <c r="D124" s="137" t="s">
        <v>135</v>
      </c>
      <c r="E124" s="138" t="s">
        <v>2063</v>
      </c>
      <c r="F124" s="139" t="s">
        <v>2064</v>
      </c>
      <c r="G124" s="140" t="s">
        <v>2065</v>
      </c>
      <c r="H124" s="141">
        <v>1</v>
      </c>
      <c r="I124" s="142"/>
      <c r="J124" s="143">
        <f>ROUND(I124*H124,2)</f>
        <v>0</v>
      </c>
      <c r="K124" s="139" t="s">
        <v>139</v>
      </c>
      <c r="L124" s="32"/>
      <c r="M124" s="144" t="s">
        <v>1</v>
      </c>
      <c r="N124" s="145" t="s">
        <v>39</v>
      </c>
      <c r="P124" s="146">
        <f>O124*H124</f>
        <v>0</v>
      </c>
      <c r="Q124" s="146">
        <v>0</v>
      </c>
      <c r="R124" s="146">
        <f>Q124*H124</f>
        <v>0</v>
      </c>
      <c r="S124" s="146">
        <v>0</v>
      </c>
      <c r="T124" s="147">
        <f>S124*H124</f>
        <v>0</v>
      </c>
      <c r="AR124" s="148" t="s">
        <v>2066</v>
      </c>
      <c r="AT124" s="148" t="s">
        <v>135</v>
      </c>
      <c r="AU124" s="148" t="s">
        <v>86</v>
      </c>
      <c r="AY124" s="17" t="s">
        <v>132</v>
      </c>
      <c r="BE124" s="149">
        <f>IF(N124="základní",J124,0)</f>
        <v>0</v>
      </c>
      <c r="BF124" s="149">
        <f>IF(N124="snížená",J124,0)</f>
        <v>0</v>
      </c>
      <c r="BG124" s="149">
        <f>IF(N124="zákl. přenesená",J124,0)</f>
        <v>0</v>
      </c>
      <c r="BH124" s="149">
        <f>IF(N124="sníž. přenesená",J124,0)</f>
        <v>0</v>
      </c>
      <c r="BI124" s="149">
        <f>IF(N124="nulová",J124,0)</f>
        <v>0</v>
      </c>
      <c r="BJ124" s="17" t="s">
        <v>86</v>
      </c>
      <c r="BK124" s="149">
        <f>ROUND(I124*H124,2)</f>
        <v>0</v>
      </c>
      <c r="BL124" s="17" t="s">
        <v>2066</v>
      </c>
      <c r="BM124" s="148" t="s">
        <v>2067</v>
      </c>
    </row>
    <row r="125" spans="2:65" s="1" customFormat="1">
      <c r="B125" s="32"/>
      <c r="D125" s="150" t="s">
        <v>142</v>
      </c>
      <c r="F125" s="151" t="s">
        <v>2064</v>
      </c>
      <c r="I125" s="152"/>
      <c r="L125" s="32"/>
      <c r="M125" s="153"/>
      <c r="T125" s="56"/>
      <c r="AT125" s="17" t="s">
        <v>142</v>
      </c>
      <c r="AU125" s="17" t="s">
        <v>86</v>
      </c>
    </row>
    <row r="126" spans="2:65" s="1" customFormat="1" ht="19.2">
      <c r="B126" s="32"/>
      <c r="D126" s="150" t="s">
        <v>444</v>
      </c>
      <c r="F126" s="179" t="s">
        <v>2068</v>
      </c>
      <c r="I126" s="152"/>
      <c r="L126" s="32"/>
      <c r="M126" s="153"/>
      <c r="T126" s="56"/>
      <c r="AT126" s="17" t="s">
        <v>444</v>
      </c>
      <c r="AU126" s="17" t="s">
        <v>86</v>
      </c>
    </row>
    <row r="127" spans="2:65" s="1" customFormat="1" ht="16.5" customHeight="1">
      <c r="B127" s="136"/>
      <c r="C127" s="137" t="s">
        <v>86</v>
      </c>
      <c r="D127" s="137" t="s">
        <v>135</v>
      </c>
      <c r="E127" s="138" t="s">
        <v>2069</v>
      </c>
      <c r="F127" s="139" t="s">
        <v>2070</v>
      </c>
      <c r="G127" s="140" t="s">
        <v>2065</v>
      </c>
      <c r="H127" s="141">
        <v>1</v>
      </c>
      <c r="I127" s="142"/>
      <c r="J127" s="143">
        <f>ROUND(I127*H127,2)</f>
        <v>0</v>
      </c>
      <c r="K127" s="139" t="s">
        <v>139</v>
      </c>
      <c r="L127" s="32"/>
      <c r="M127" s="144" t="s">
        <v>1</v>
      </c>
      <c r="N127" s="145" t="s">
        <v>39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2066</v>
      </c>
      <c r="AT127" s="148" t="s">
        <v>135</v>
      </c>
      <c r="AU127" s="148" t="s">
        <v>86</v>
      </c>
      <c r="AY127" s="17" t="s">
        <v>132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86</v>
      </c>
      <c r="BK127" s="149">
        <f>ROUND(I127*H127,2)</f>
        <v>0</v>
      </c>
      <c r="BL127" s="17" t="s">
        <v>2066</v>
      </c>
      <c r="BM127" s="148" t="s">
        <v>2071</v>
      </c>
    </row>
    <row r="128" spans="2:65" s="1" customFormat="1">
      <c r="B128" s="32"/>
      <c r="D128" s="150" t="s">
        <v>142</v>
      </c>
      <c r="F128" s="151" t="s">
        <v>2070</v>
      </c>
      <c r="I128" s="152"/>
      <c r="L128" s="32"/>
      <c r="M128" s="153"/>
      <c r="T128" s="56"/>
      <c r="AT128" s="17" t="s">
        <v>142</v>
      </c>
      <c r="AU128" s="17" t="s">
        <v>86</v>
      </c>
    </row>
    <row r="129" spans="2:65" s="1" customFormat="1" ht="21.75" customHeight="1">
      <c r="B129" s="136"/>
      <c r="C129" s="137" t="s">
        <v>152</v>
      </c>
      <c r="D129" s="137" t="s">
        <v>135</v>
      </c>
      <c r="E129" s="138" t="s">
        <v>2072</v>
      </c>
      <c r="F129" s="139" t="s">
        <v>2073</v>
      </c>
      <c r="G129" s="140" t="s">
        <v>2065</v>
      </c>
      <c r="H129" s="141">
        <v>1</v>
      </c>
      <c r="I129" s="142"/>
      <c r="J129" s="143">
        <f>ROUND(I129*H129,2)</f>
        <v>0</v>
      </c>
      <c r="K129" s="139" t="s">
        <v>1</v>
      </c>
      <c r="L129" s="32"/>
      <c r="M129" s="144" t="s">
        <v>1</v>
      </c>
      <c r="N129" s="145" t="s">
        <v>39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2066</v>
      </c>
      <c r="AT129" s="148" t="s">
        <v>135</v>
      </c>
      <c r="AU129" s="148" t="s">
        <v>86</v>
      </c>
      <c r="AY129" s="17" t="s">
        <v>132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86</v>
      </c>
      <c r="BK129" s="149">
        <f>ROUND(I129*H129,2)</f>
        <v>0</v>
      </c>
      <c r="BL129" s="17" t="s">
        <v>2066</v>
      </c>
      <c r="BM129" s="148" t="s">
        <v>2074</v>
      </c>
    </row>
    <row r="130" spans="2:65" s="1" customFormat="1">
      <c r="B130" s="32"/>
      <c r="D130" s="150" t="s">
        <v>142</v>
      </c>
      <c r="F130" s="151" t="s">
        <v>2073</v>
      </c>
      <c r="I130" s="152"/>
      <c r="L130" s="32"/>
      <c r="M130" s="153"/>
      <c r="T130" s="56"/>
      <c r="AT130" s="17" t="s">
        <v>142</v>
      </c>
      <c r="AU130" s="17" t="s">
        <v>86</v>
      </c>
    </row>
    <row r="131" spans="2:65" s="1" customFormat="1" ht="16.5" customHeight="1">
      <c r="B131" s="136"/>
      <c r="C131" s="137" t="s">
        <v>140</v>
      </c>
      <c r="D131" s="137" t="s">
        <v>135</v>
      </c>
      <c r="E131" s="138" t="s">
        <v>2075</v>
      </c>
      <c r="F131" s="139" t="s">
        <v>2076</v>
      </c>
      <c r="G131" s="140" t="s">
        <v>2065</v>
      </c>
      <c r="H131" s="141">
        <v>1</v>
      </c>
      <c r="I131" s="142"/>
      <c r="J131" s="143">
        <f>ROUND(I131*H131,2)</f>
        <v>0</v>
      </c>
      <c r="K131" s="139" t="s">
        <v>139</v>
      </c>
      <c r="L131" s="32"/>
      <c r="M131" s="144" t="s">
        <v>1</v>
      </c>
      <c r="N131" s="145" t="s">
        <v>39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2066</v>
      </c>
      <c r="AT131" s="148" t="s">
        <v>135</v>
      </c>
      <c r="AU131" s="148" t="s">
        <v>86</v>
      </c>
      <c r="AY131" s="17" t="s">
        <v>132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86</v>
      </c>
      <c r="BK131" s="149">
        <f>ROUND(I131*H131,2)</f>
        <v>0</v>
      </c>
      <c r="BL131" s="17" t="s">
        <v>2066</v>
      </c>
      <c r="BM131" s="148" t="s">
        <v>2077</v>
      </c>
    </row>
    <row r="132" spans="2:65" s="1" customFormat="1">
      <c r="B132" s="32"/>
      <c r="D132" s="150" t="s">
        <v>142</v>
      </c>
      <c r="F132" s="151" t="s">
        <v>2076</v>
      </c>
      <c r="I132" s="152"/>
      <c r="L132" s="32"/>
      <c r="M132" s="153"/>
      <c r="T132" s="56"/>
      <c r="AT132" s="17" t="s">
        <v>142</v>
      </c>
      <c r="AU132" s="17" t="s">
        <v>86</v>
      </c>
    </row>
    <row r="133" spans="2:65" s="11" customFormat="1" ht="22.95" customHeight="1">
      <c r="B133" s="124"/>
      <c r="D133" s="125" t="s">
        <v>72</v>
      </c>
      <c r="E133" s="134" t="s">
        <v>2078</v>
      </c>
      <c r="F133" s="134" t="s">
        <v>2079</v>
      </c>
      <c r="I133" s="127"/>
      <c r="J133" s="135">
        <f>BK133</f>
        <v>0</v>
      </c>
      <c r="L133" s="124"/>
      <c r="M133" s="129"/>
      <c r="P133" s="130">
        <f>SUM(P134:P135)</f>
        <v>0</v>
      </c>
      <c r="R133" s="130">
        <f>SUM(R134:R135)</f>
        <v>0</v>
      </c>
      <c r="T133" s="131">
        <f>SUM(T134:T135)</f>
        <v>0</v>
      </c>
      <c r="AR133" s="125" t="s">
        <v>163</v>
      </c>
      <c r="AT133" s="132" t="s">
        <v>72</v>
      </c>
      <c r="AU133" s="132" t="s">
        <v>81</v>
      </c>
      <c r="AY133" s="125" t="s">
        <v>132</v>
      </c>
      <c r="BK133" s="133">
        <f>SUM(BK134:BK135)</f>
        <v>0</v>
      </c>
    </row>
    <row r="134" spans="2:65" s="1" customFormat="1" ht="16.5" customHeight="1">
      <c r="B134" s="136"/>
      <c r="C134" s="137" t="s">
        <v>163</v>
      </c>
      <c r="D134" s="137" t="s">
        <v>135</v>
      </c>
      <c r="E134" s="138" t="s">
        <v>2080</v>
      </c>
      <c r="F134" s="139" t="s">
        <v>2079</v>
      </c>
      <c r="G134" s="140" t="s">
        <v>172</v>
      </c>
      <c r="H134" s="141">
        <v>1</v>
      </c>
      <c r="I134" s="142"/>
      <c r="J134" s="143">
        <f>ROUND(I134*H134,2)</f>
        <v>0</v>
      </c>
      <c r="K134" s="139" t="s">
        <v>139</v>
      </c>
      <c r="L134" s="32"/>
      <c r="M134" s="144" t="s">
        <v>1</v>
      </c>
      <c r="N134" s="145" t="s">
        <v>39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2066</v>
      </c>
      <c r="AT134" s="148" t="s">
        <v>135</v>
      </c>
      <c r="AU134" s="148" t="s">
        <v>86</v>
      </c>
      <c r="AY134" s="17" t="s">
        <v>132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7" t="s">
        <v>86</v>
      </c>
      <c r="BK134" s="149">
        <f>ROUND(I134*H134,2)</f>
        <v>0</v>
      </c>
      <c r="BL134" s="17" t="s">
        <v>2066</v>
      </c>
      <c r="BM134" s="148" t="s">
        <v>2081</v>
      </c>
    </row>
    <row r="135" spans="2:65" s="1" customFormat="1">
      <c r="B135" s="32"/>
      <c r="D135" s="150" t="s">
        <v>142</v>
      </c>
      <c r="F135" s="151" t="s">
        <v>2079</v>
      </c>
      <c r="I135" s="152"/>
      <c r="L135" s="32"/>
      <c r="M135" s="153"/>
      <c r="T135" s="56"/>
      <c r="AT135" s="17" t="s">
        <v>142</v>
      </c>
      <c r="AU135" s="17" t="s">
        <v>86</v>
      </c>
    </row>
    <row r="136" spans="2:65" s="11" customFormat="1" ht="22.95" customHeight="1">
      <c r="B136" s="124"/>
      <c r="D136" s="125" t="s">
        <v>72</v>
      </c>
      <c r="E136" s="134" t="s">
        <v>2082</v>
      </c>
      <c r="F136" s="134" t="s">
        <v>2083</v>
      </c>
      <c r="I136" s="127"/>
      <c r="J136" s="135">
        <f>BK136</f>
        <v>0</v>
      </c>
      <c r="L136" s="124"/>
      <c r="M136" s="129"/>
      <c r="P136" s="130">
        <f>SUM(P137:P138)</f>
        <v>0</v>
      </c>
      <c r="R136" s="130">
        <f>SUM(R137:R138)</f>
        <v>0</v>
      </c>
      <c r="T136" s="131">
        <f>SUM(T137:T138)</f>
        <v>0</v>
      </c>
      <c r="AR136" s="125" t="s">
        <v>163</v>
      </c>
      <c r="AT136" s="132" t="s">
        <v>72</v>
      </c>
      <c r="AU136" s="132" t="s">
        <v>81</v>
      </c>
      <c r="AY136" s="125" t="s">
        <v>132</v>
      </c>
      <c r="BK136" s="133">
        <f>SUM(BK137:BK138)</f>
        <v>0</v>
      </c>
    </row>
    <row r="137" spans="2:65" s="1" customFormat="1" ht="16.5" customHeight="1">
      <c r="B137" s="136"/>
      <c r="C137" s="137" t="s">
        <v>169</v>
      </c>
      <c r="D137" s="137" t="s">
        <v>135</v>
      </c>
      <c r="E137" s="138" t="s">
        <v>2084</v>
      </c>
      <c r="F137" s="139" t="s">
        <v>2083</v>
      </c>
      <c r="G137" s="140" t="s">
        <v>2065</v>
      </c>
      <c r="H137" s="141">
        <v>1</v>
      </c>
      <c r="I137" s="142"/>
      <c r="J137" s="143">
        <f>ROUND(I137*H137,2)</f>
        <v>0</v>
      </c>
      <c r="K137" s="139" t="s">
        <v>139</v>
      </c>
      <c r="L137" s="32"/>
      <c r="M137" s="144" t="s">
        <v>1</v>
      </c>
      <c r="N137" s="145" t="s">
        <v>39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2066</v>
      </c>
      <c r="AT137" s="148" t="s">
        <v>135</v>
      </c>
      <c r="AU137" s="148" t="s">
        <v>86</v>
      </c>
      <c r="AY137" s="17" t="s">
        <v>132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86</v>
      </c>
      <c r="BK137" s="149">
        <f>ROUND(I137*H137,2)</f>
        <v>0</v>
      </c>
      <c r="BL137" s="17" t="s">
        <v>2066</v>
      </c>
      <c r="BM137" s="148" t="s">
        <v>2085</v>
      </c>
    </row>
    <row r="138" spans="2:65" s="1" customFormat="1">
      <c r="B138" s="32"/>
      <c r="D138" s="150" t="s">
        <v>142</v>
      </c>
      <c r="F138" s="151" t="s">
        <v>2083</v>
      </c>
      <c r="I138" s="152"/>
      <c r="L138" s="32"/>
      <c r="M138" s="153"/>
      <c r="T138" s="56"/>
      <c r="AT138" s="17" t="s">
        <v>142</v>
      </c>
      <c r="AU138" s="17" t="s">
        <v>86</v>
      </c>
    </row>
    <row r="139" spans="2:65" s="11" customFormat="1" ht="22.95" customHeight="1">
      <c r="B139" s="124"/>
      <c r="D139" s="125" t="s">
        <v>72</v>
      </c>
      <c r="E139" s="134" t="s">
        <v>2086</v>
      </c>
      <c r="F139" s="134" t="s">
        <v>2087</v>
      </c>
      <c r="I139" s="127"/>
      <c r="J139" s="135">
        <f>BK139</f>
        <v>0</v>
      </c>
      <c r="L139" s="124"/>
      <c r="M139" s="129"/>
      <c r="P139" s="130">
        <f>SUM(P140:P141)</f>
        <v>0</v>
      </c>
      <c r="R139" s="130">
        <f>SUM(R140:R141)</f>
        <v>0</v>
      </c>
      <c r="T139" s="131">
        <f>SUM(T140:T141)</f>
        <v>0</v>
      </c>
      <c r="AR139" s="125" t="s">
        <v>163</v>
      </c>
      <c r="AT139" s="132" t="s">
        <v>72</v>
      </c>
      <c r="AU139" s="132" t="s">
        <v>81</v>
      </c>
      <c r="AY139" s="125" t="s">
        <v>132</v>
      </c>
      <c r="BK139" s="133">
        <f>SUM(BK140:BK141)</f>
        <v>0</v>
      </c>
    </row>
    <row r="140" spans="2:65" s="1" customFormat="1" ht="16.5" customHeight="1">
      <c r="B140" s="136"/>
      <c r="C140" s="137" t="s">
        <v>176</v>
      </c>
      <c r="D140" s="137" t="s">
        <v>135</v>
      </c>
      <c r="E140" s="138" t="s">
        <v>2088</v>
      </c>
      <c r="F140" s="139" t="s">
        <v>2089</v>
      </c>
      <c r="G140" s="140" t="s">
        <v>2065</v>
      </c>
      <c r="H140" s="141">
        <v>1</v>
      </c>
      <c r="I140" s="142"/>
      <c r="J140" s="143">
        <f>ROUND(I140*H140,2)</f>
        <v>0</v>
      </c>
      <c r="K140" s="139" t="s">
        <v>139</v>
      </c>
      <c r="L140" s="32"/>
      <c r="M140" s="144" t="s">
        <v>1</v>
      </c>
      <c r="N140" s="145" t="s">
        <v>39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2066</v>
      </c>
      <c r="AT140" s="148" t="s">
        <v>135</v>
      </c>
      <c r="AU140" s="148" t="s">
        <v>86</v>
      </c>
      <c r="AY140" s="17" t="s">
        <v>132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86</v>
      </c>
      <c r="BK140" s="149">
        <f>ROUND(I140*H140,2)</f>
        <v>0</v>
      </c>
      <c r="BL140" s="17" t="s">
        <v>2066</v>
      </c>
      <c r="BM140" s="148" t="s">
        <v>2090</v>
      </c>
    </row>
    <row r="141" spans="2:65" s="1" customFormat="1">
      <c r="B141" s="32"/>
      <c r="D141" s="150" t="s">
        <v>142</v>
      </c>
      <c r="F141" s="151" t="s">
        <v>2089</v>
      </c>
      <c r="I141" s="152"/>
      <c r="L141" s="32"/>
      <c r="M141" s="168"/>
      <c r="N141" s="169"/>
      <c r="O141" s="169"/>
      <c r="P141" s="169"/>
      <c r="Q141" s="169"/>
      <c r="R141" s="169"/>
      <c r="S141" s="169"/>
      <c r="T141" s="170"/>
      <c r="AT141" s="17" t="s">
        <v>142</v>
      </c>
      <c r="AU141" s="17" t="s">
        <v>86</v>
      </c>
    </row>
    <row r="142" spans="2:65" s="1" customFormat="1" ht="6.9" customHeight="1">
      <c r="B142" s="44"/>
      <c r="C142" s="45"/>
      <c r="D142" s="45"/>
      <c r="E142" s="45"/>
      <c r="F142" s="45"/>
      <c r="G142" s="45"/>
      <c r="H142" s="45"/>
      <c r="I142" s="45"/>
      <c r="J142" s="45"/>
      <c r="K142" s="45"/>
      <c r="L142" s="32"/>
    </row>
  </sheetData>
  <autoFilter ref="C120:K141" xr:uid="{00000000-0009-0000-0000-000007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H662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25" customWidth="1"/>
    <col min="4" max="4" width="75.85546875" customWidth="1"/>
    <col min="5" max="5" width="13.28515625" customWidth="1"/>
    <col min="6" max="6" width="20" customWidth="1"/>
    <col min="7" max="7" width="1.7109375" customWidth="1"/>
    <col min="8" max="8" width="8.28515625" customWidth="1"/>
  </cols>
  <sheetData>
    <row r="1" spans="2:8" ht="11.25" customHeight="1"/>
    <row r="2" spans="2:8" ht="36.9" customHeight="1"/>
    <row r="3" spans="2:8" ht="6.9" customHeight="1">
      <c r="B3" s="18"/>
      <c r="C3" s="19"/>
      <c r="D3" s="19"/>
      <c r="E3" s="19"/>
      <c r="F3" s="19"/>
      <c r="G3" s="19"/>
      <c r="H3" s="20"/>
    </row>
    <row r="4" spans="2:8" ht="24.9" customHeight="1">
      <c r="B4" s="20"/>
      <c r="C4" s="21" t="s">
        <v>2091</v>
      </c>
      <c r="H4" s="20"/>
    </row>
    <row r="5" spans="2:8" ht="12" customHeight="1">
      <c r="B5" s="20"/>
      <c r="C5" s="24" t="s">
        <v>13</v>
      </c>
      <c r="D5" s="225" t="s">
        <v>14</v>
      </c>
      <c r="E5" s="210"/>
      <c r="F5" s="210"/>
      <c r="H5" s="20"/>
    </row>
    <row r="6" spans="2:8" ht="36.9" customHeight="1">
      <c r="B6" s="20"/>
      <c r="C6" s="26" t="s">
        <v>16</v>
      </c>
      <c r="D6" s="222" t="s">
        <v>17</v>
      </c>
      <c r="E6" s="210"/>
      <c r="F6" s="210"/>
      <c r="H6" s="20"/>
    </row>
    <row r="7" spans="2:8" ht="16.5" customHeight="1">
      <c r="B7" s="20"/>
      <c r="C7" s="27" t="s">
        <v>22</v>
      </c>
      <c r="D7" s="52" t="str">
        <f>'Rekapitulace stavby'!AN8</f>
        <v>28. 1. 2026</v>
      </c>
      <c r="H7" s="20"/>
    </row>
    <row r="8" spans="2:8" s="1" customFormat="1" ht="10.95" customHeight="1">
      <c r="B8" s="32"/>
      <c r="H8" s="32"/>
    </row>
    <row r="9" spans="2:8" s="10" customFormat="1" ht="29.25" customHeight="1">
      <c r="B9" s="116"/>
      <c r="C9" s="117" t="s">
        <v>54</v>
      </c>
      <c r="D9" s="118" t="s">
        <v>55</v>
      </c>
      <c r="E9" s="118" t="s">
        <v>119</v>
      </c>
      <c r="F9" s="119" t="s">
        <v>2092</v>
      </c>
      <c r="H9" s="116"/>
    </row>
    <row r="10" spans="2:8" s="1" customFormat="1" ht="26.4" customHeight="1">
      <c r="B10" s="32"/>
      <c r="C10" s="201" t="s">
        <v>2093</v>
      </c>
      <c r="D10" s="201" t="s">
        <v>88</v>
      </c>
      <c r="H10" s="32"/>
    </row>
    <row r="11" spans="2:8" s="1" customFormat="1" ht="16.95" customHeight="1">
      <c r="B11" s="32"/>
      <c r="C11" s="202" t="s">
        <v>196</v>
      </c>
      <c r="D11" s="203" t="s">
        <v>1</v>
      </c>
      <c r="E11" s="204" t="s">
        <v>1</v>
      </c>
      <c r="F11" s="205">
        <v>19</v>
      </c>
      <c r="H11" s="32"/>
    </row>
    <row r="12" spans="2:8" s="1" customFormat="1" ht="16.95" customHeight="1">
      <c r="B12" s="32"/>
      <c r="C12" s="206" t="s">
        <v>1</v>
      </c>
      <c r="D12" s="206" t="s">
        <v>428</v>
      </c>
      <c r="E12" s="17" t="s">
        <v>1</v>
      </c>
      <c r="F12" s="207">
        <v>19</v>
      </c>
      <c r="H12" s="32"/>
    </row>
    <row r="13" spans="2:8" s="1" customFormat="1" ht="16.95" customHeight="1">
      <c r="B13" s="32"/>
      <c r="C13" s="206" t="s">
        <v>196</v>
      </c>
      <c r="D13" s="206" t="s">
        <v>151</v>
      </c>
      <c r="E13" s="17" t="s">
        <v>1</v>
      </c>
      <c r="F13" s="207">
        <v>19</v>
      </c>
      <c r="H13" s="32"/>
    </row>
    <row r="14" spans="2:8" s="1" customFormat="1" ht="16.95" customHeight="1">
      <c r="B14" s="32"/>
      <c r="C14" s="208" t="s">
        <v>2094</v>
      </c>
      <c r="H14" s="32"/>
    </row>
    <row r="15" spans="2:8" s="1" customFormat="1" ht="16.95" customHeight="1">
      <c r="B15" s="32"/>
      <c r="C15" s="206" t="s">
        <v>424</v>
      </c>
      <c r="D15" s="206" t="s">
        <v>425</v>
      </c>
      <c r="E15" s="17" t="s">
        <v>166</v>
      </c>
      <c r="F15" s="207">
        <v>19</v>
      </c>
      <c r="H15" s="32"/>
    </row>
    <row r="16" spans="2:8" s="1" customFormat="1" ht="16.95" customHeight="1">
      <c r="B16" s="32"/>
      <c r="C16" s="206" t="s">
        <v>430</v>
      </c>
      <c r="D16" s="206" t="s">
        <v>431</v>
      </c>
      <c r="E16" s="17" t="s">
        <v>166</v>
      </c>
      <c r="F16" s="207">
        <v>19</v>
      </c>
      <c r="H16" s="32"/>
    </row>
    <row r="17" spans="2:8" s="1" customFormat="1" ht="16.95" customHeight="1">
      <c r="B17" s="32"/>
      <c r="C17" s="202" t="s">
        <v>198</v>
      </c>
      <c r="D17" s="203" t="s">
        <v>1</v>
      </c>
      <c r="E17" s="204" t="s">
        <v>1</v>
      </c>
      <c r="F17" s="205">
        <v>2.4</v>
      </c>
      <c r="H17" s="32"/>
    </row>
    <row r="18" spans="2:8" s="1" customFormat="1" ht="16.95" customHeight="1">
      <c r="B18" s="32"/>
      <c r="C18" s="206" t="s">
        <v>1</v>
      </c>
      <c r="D18" s="206" t="s">
        <v>476</v>
      </c>
      <c r="E18" s="17" t="s">
        <v>1</v>
      </c>
      <c r="F18" s="207">
        <v>2.4</v>
      </c>
      <c r="H18" s="32"/>
    </row>
    <row r="19" spans="2:8" s="1" customFormat="1" ht="16.95" customHeight="1">
      <c r="B19" s="32"/>
      <c r="C19" s="206" t="s">
        <v>198</v>
      </c>
      <c r="D19" s="206" t="s">
        <v>151</v>
      </c>
      <c r="E19" s="17" t="s">
        <v>1</v>
      </c>
      <c r="F19" s="207">
        <v>2.4</v>
      </c>
      <c r="H19" s="32"/>
    </row>
    <row r="20" spans="2:8" s="1" customFormat="1" ht="16.95" customHeight="1">
      <c r="B20" s="32"/>
      <c r="C20" s="208" t="s">
        <v>2094</v>
      </c>
      <c r="H20" s="32"/>
    </row>
    <row r="21" spans="2:8" s="1" customFormat="1" ht="16.95" customHeight="1">
      <c r="B21" s="32"/>
      <c r="C21" s="206" t="s">
        <v>472</v>
      </c>
      <c r="D21" s="206" t="s">
        <v>473</v>
      </c>
      <c r="E21" s="17" t="s">
        <v>166</v>
      </c>
      <c r="F21" s="207">
        <v>2.4</v>
      </c>
      <c r="H21" s="32"/>
    </row>
    <row r="22" spans="2:8" s="1" customFormat="1" ht="16.95" customHeight="1">
      <c r="B22" s="32"/>
      <c r="C22" s="206" t="s">
        <v>478</v>
      </c>
      <c r="D22" s="206" t="s">
        <v>479</v>
      </c>
      <c r="E22" s="17" t="s">
        <v>166</v>
      </c>
      <c r="F22" s="207">
        <v>2.4</v>
      </c>
      <c r="H22" s="32"/>
    </row>
    <row r="23" spans="2:8" s="1" customFormat="1" ht="16.95" customHeight="1">
      <c r="B23" s="32"/>
      <c r="C23" s="202" t="s">
        <v>200</v>
      </c>
      <c r="D23" s="203" t="s">
        <v>1</v>
      </c>
      <c r="E23" s="204" t="s">
        <v>1</v>
      </c>
      <c r="F23" s="205">
        <v>237</v>
      </c>
      <c r="H23" s="32"/>
    </row>
    <row r="24" spans="2:8" s="1" customFormat="1" ht="16.95" customHeight="1">
      <c r="B24" s="32"/>
      <c r="C24" s="206" t="s">
        <v>1</v>
      </c>
      <c r="D24" s="206" t="s">
        <v>454</v>
      </c>
      <c r="E24" s="17" t="s">
        <v>1</v>
      </c>
      <c r="F24" s="207">
        <v>165</v>
      </c>
      <c r="H24" s="32"/>
    </row>
    <row r="25" spans="2:8" s="1" customFormat="1" ht="16.95" customHeight="1">
      <c r="B25" s="32"/>
      <c r="C25" s="206" t="s">
        <v>1</v>
      </c>
      <c r="D25" s="206" t="s">
        <v>455</v>
      </c>
      <c r="E25" s="17" t="s">
        <v>1</v>
      </c>
      <c r="F25" s="207">
        <v>72</v>
      </c>
      <c r="H25" s="32"/>
    </row>
    <row r="26" spans="2:8" s="1" customFormat="1" ht="16.95" customHeight="1">
      <c r="B26" s="32"/>
      <c r="C26" s="206" t="s">
        <v>200</v>
      </c>
      <c r="D26" s="206" t="s">
        <v>151</v>
      </c>
      <c r="E26" s="17" t="s">
        <v>1</v>
      </c>
      <c r="F26" s="207">
        <v>237</v>
      </c>
      <c r="H26" s="32"/>
    </row>
    <row r="27" spans="2:8" s="1" customFormat="1" ht="16.95" customHeight="1">
      <c r="B27" s="32"/>
      <c r="C27" s="208" t="s">
        <v>2094</v>
      </c>
      <c r="H27" s="32"/>
    </row>
    <row r="28" spans="2:8" s="1" customFormat="1" ht="16.95" customHeight="1">
      <c r="B28" s="32"/>
      <c r="C28" s="206" t="s">
        <v>450</v>
      </c>
      <c r="D28" s="206" t="s">
        <v>451</v>
      </c>
      <c r="E28" s="17" t="s">
        <v>166</v>
      </c>
      <c r="F28" s="207">
        <v>237</v>
      </c>
      <c r="H28" s="32"/>
    </row>
    <row r="29" spans="2:8" s="1" customFormat="1" ht="16.95" customHeight="1">
      <c r="B29" s="32"/>
      <c r="C29" s="206" t="s">
        <v>456</v>
      </c>
      <c r="D29" s="206" t="s">
        <v>457</v>
      </c>
      <c r="E29" s="17" t="s">
        <v>166</v>
      </c>
      <c r="F29" s="207">
        <v>237</v>
      </c>
      <c r="H29" s="32"/>
    </row>
    <row r="30" spans="2:8" s="1" customFormat="1" ht="16.95" customHeight="1">
      <c r="B30" s="32"/>
      <c r="C30" s="202" t="s">
        <v>202</v>
      </c>
      <c r="D30" s="203" t="s">
        <v>1</v>
      </c>
      <c r="E30" s="204" t="s">
        <v>1</v>
      </c>
      <c r="F30" s="205">
        <v>49.74</v>
      </c>
      <c r="H30" s="32"/>
    </row>
    <row r="31" spans="2:8" s="1" customFormat="1" ht="16.95" customHeight="1">
      <c r="B31" s="32"/>
      <c r="C31" s="206" t="s">
        <v>1</v>
      </c>
      <c r="D31" s="206" t="s">
        <v>517</v>
      </c>
      <c r="E31" s="17" t="s">
        <v>1</v>
      </c>
      <c r="F31" s="207">
        <v>24.78</v>
      </c>
      <c r="H31" s="32"/>
    </row>
    <row r="32" spans="2:8" s="1" customFormat="1" ht="16.95" customHeight="1">
      <c r="B32" s="32"/>
      <c r="C32" s="206" t="s">
        <v>1</v>
      </c>
      <c r="D32" s="206" t="s">
        <v>518</v>
      </c>
      <c r="E32" s="17" t="s">
        <v>1</v>
      </c>
      <c r="F32" s="207">
        <v>16.559999999999999</v>
      </c>
      <c r="H32" s="32"/>
    </row>
    <row r="33" spans="2:8" s="1" customFormat="1" ht="16.95" customHeight="1">
      <c r="B33" s="32"/>
      <c r="C33" s="206" t="s">
        <v>1</v>
      </c>
      <c r="D33" s="206" t="s">
        <v>519</v>
      </c>
      <c r="E33" s="17" t="s">
        <v>1</v>
      </c>
      <c r="F33" s="207">
        <v>8.4</v>
      </c>
      <c r="H33" s="32"/>
    </row>
    <row r="34" spans="2:8" s="1" customFormat="1" ht="16.95" customHeight="1">
      <c r="B34" s="32"/>
      <c r="C34" s="206" t="s">
        <v>202</v>
      </c>
      <c r="D34" s="206" t="s">
        <v>151</v>
      </c>
      <c r="E34" s="17" t="s">
        <v>1</v>
      </c>
      <c r="F34" s="207">
        <v>49.74</v>
      </c>
      <c r="H34" s="32"/>
    </row>
    <row r="35" spans="2:8" s="1" customFormat="1" ht="16.95" customHeight="1">
      <c r="B35" s="32"/>
      <c r="C35" s="208" t="s">
        <v>2094</v>
      </c>
      <c r="H35" s="32"/>
    </row>
    <row r="36" spans="2:8" s="1" customFormat="1" ht="16.95" customHeight="1">
      <c r="B36" s="32"/>
      <c r="C36" s="206" t="s">
        <v>513</v>
      </c>
      <c r="D36" s="206" t="s">
        <v>514</v>
      </c>
      <c r="E36" s="17" t="s">
        <v>166</v>
      </c>
      <c r="F36" s="207">
        <v>49.74</v>
      </c>
      <c r="H36" s="32"/>
    </row>
    <row r="37" spans="2:8" s="1" customFormat="1" ht="16.95" customHeight="1">
      <c r="B37" s="32"/>
      <c r="C37" s="206" t="s">
        <v>521</v>
      </c>
      <c r="D37" s="206" t="s">
        <v>522</v>
      </c>
      <c r="E37" s="17" t="s">
        <v>166</v>
      </c>
      <c r="F37" s="207">
        <v>49.74</v>
      </c>
      <c r="H37" s="32"/>
    </row>
    <row r="38" spans="2:8" s="1" customFormat="1" ht="16.95" customHeight="1">
      <c r="B38" s="32"/>
      <c r="C38" s="202" t="s">
        <v>204</v>
      </c>
      <c r="D38" s="203" t="s">
        <v>1</v>
      </c>
      <c r="E38" s="204" t="s">
        <v>1</v>
      </c>
      <c r="F38" s="205">
        <v>188</v>
      </c>
      <c r="H38" s="32"/>
    </row>
    <row r="39" spans="2:8" s="1" customFormat="1" ht="16.95" customHeight="1">
      <c r="B39" s="32"/>
      <c r="C39" s="206" t="s">
        <v>1</v>
      </c>
      <c r="D39" s="206" t="s">
        <v>570</v>
      </c>
      <c r="E39" s="17" t="s">
        <v>1</v>
      </c>
      <c r="F39" s="207">
        <v>0</v>
      </c>
      <c r="H39" s="32"/>
    </row>
    <row r="40" spans="2:8" s="1" customFormat="1" ht="16.95" customHeight="1">
      <c r="B40" s="32"/>
      <c r="C40" s="206" t="s">
        <v>1</v>
      </c>
      <c r="D40" s="206" t="s">
        <v>645</v>
      </c>
      <c r="E40" s="17" t="s">
        <v>1</v>
      </c>
      <c r="F40" s="207">
        <v>89</v>
      </c>
      <c r="H40" s="32"/>
    </row>
    <row r="41" spans="2:8" s="1" customFormat="1" ht="16.95" customHeight="1">
      <c r="B41" s="32"/>
      <c r="C41" s="206" t="s">
        <v>1</v>
      </c>
      <c r="D41" s="206" t="s">
        <v>570</v>
      </c>
      <c r="E41" s="17" t="s">
        <v>1</v>
      </c>
      <c r="F41" s="207">
        <v>0</v>
      </c>
      <c r="H41" s="32"/>
    </row>
    <row r="42" spans="2:8" s="1" customFormat="1" ht="16.95" customHeight="1">
      <c r="B42" s="32"/>
      <c r="C42" s="206" t="s">
        <v>1</v>
      </c>
      <c r="D42" s="206" t="s">
        <v>646</v>
      </c>
      <c r="E42" s="17" t="s">
        <v>1</v>
      </c>
      <c r="F42" s="207">
        <v>99</v>
      </c>
      <c r="H42" s="32"/>
    </row>
    <row r="43" spans="2:8" s="1" customFormat="1" ht="16.95" customHeight="1">
      <c r="B43" s="32"/>
      <c r="C43" s="206" t="s">
        <v>204</v>
      </c>
      <c r="D43" s="206" t="s">
        <v>151</v>
      </c>
      <c r="E43" s="17" t="s">
        <v>1</v>
      </c>
      <c r="F43" s="207">
        <v>188</v>
      </c>
      <c r="H43" s="32"/>
    </row>
    <row r="44" spans="2:8" s="1" customFormat="1" ht="16.95" customHeight="1">
      <c r="B44" s="32"/>
      <c r="C44" s="208" t="s">
        <v>2094</v>
      </c>
      <c r="H44" s="32"/>
    </row>
    <row r="45" spans="2:8" s="1" customFormat="1" ht="16.95" customHeight="1">
      <c r="B45" s="32"/>
      <c r="C45" s="206" t="s">
        <v>641</v>
      </c>
      <c r="D45" s="206" t="s">
        <v>642</v>
      </c>
      <c r="E45" s="17" t="s">
        <v>166</v>
      </c>
      <c r="F45" s="207">
        <v>188</v>
      </c>
      <c r="H45" s="32"/>
    </row>
    <row r="46" spans="2:8" s="1" customFormat="1" ht="16.95" customHeight="1">
      <c r="B46" s="32"/>
      <c r="C46" s="206" t="s">
        <v>648</v>
      </c>
      <c r="D46" s="206" t="s">
        <v>649</v>
      </c>
      <c r="E46" s="17" t="s">
        <v>166</v>
      </c>
      <c r="F46" s="207">
        <v>188</v>
      </c>
      <c r="H46" s="32"/>
    </row>
    <row r="47" spans="2:8" s="1" customFormat="1" ht="16.95" customHeight="1">
      <c r="B47" s="32"/>
      <c r="C47" s="202" t="s">
        <v>206</v>
      </c>
      <c r="D47" s="203" t="s">
        <v>1</v>
      </c>
      <c r="E47" s="204" t="s">
        <v>1</v>
      </c>
      <c r="F47" s="205">
        <v>188.8</v>
      </c>
      <c r="H47" s="32"/>
    </row>
    <row r="48" spans="2:8" s="1" customFormat="1" ht="16.95" customHeight="1">
      <c r="B48" s="32"/>
      <c r="C48" s="206" t="s">
        <v>1</v>
      </c>
      <c r="D48" s="206" t="s">
        <v>570</v>
      </c>
      <c r="E48" s="17" t="s">
        <v>1</v>
      </c>
      <c r="F48" s="207">
        <v>0</v>
      </c>
      <c r="H48" s="32"/>
    </row>
    <row r="49" spans="2:8" s="1" customFormat="1" ht="16.95" customHeight="1">
      <c r="B49" s="32"/>
      <c r="C49" s="206" t="s">
        <v>1</v>
      </c>
      <c r="D49" s="206" t="s">
        <v>571</v>
      </c>
      <c r="E49" s="17" t="s">
        <v>1</v>
      </c>
      <c r="F49" s="207">
        <v>80</v>
      </c>
      <c r="H49" s="32"/>
    </row>
    <row r="50" spans="2:8" s="1" customFormat="1" ht="16.95" customHeight="1">
      <c r="B50" s="32"/>
      <c r="C50" s="206" t="s">
        <v>1</v>
      </c>
      <c r="D50" s="206" t="s">
        <v>572</v>
      </c>
      <c r="E50" s="17" t="s">
        <v>1</v>
      </c>
      <c r="F50" s="207">
        <v>20.8</v>
      </c>
      <c r="H50" s="32"/>
    </row>
    <row r="51" spans="2:8" s="1" customFormat="1" ht="16.95" customHeight="1">
      <c r="B51" s="32"/>
      <c r="C51" s="206" t="s">
        <v>1</v>
      </c>
      <c r="D51" s="206" t="s">
        <v>573</v>
      </c>
      <c r="E51" s="17" t="s">
        <v>1</v>
      </c>
      <c r="F51" s="207">
        <v>0</v>
      </c>
      <c r="H51" s="32"/>
    </row>
    <row r="52" spans="2:8" s="1" customFormat="1" ht="16.95" customHeight="1">
      <c r="B52" s="32"/>
      <c r="C52" s="206" t="s">
        <v>1</v>
      </c>
      <c r="D52" s="206" t="s">
        <v>574</v>
      </c>
      <c r="E52" s="17" t="s">
        <v>1</v>
      </c>
      <c r="F52" s="207">
        <v>68</v>
      </c>
      <c r="H52" s="32"/>
    </row>
    <row r="53" spans="2:8" s="1" customFormat="1" ht="16.95" customHeight="1">
      <c r="B53" s="32"/>
      <c r="C53" s="206" t="s">
        <v>1</v>
      </c>
      <c r="D53" s="206" t="s">
        <v>575</v>
      </c>
      <c r="E53" s="17" t="s">
        <v>1</v>
      </c>
      <c r="F53" s="207">
        <v>20</v>
      </c>
      <c r="H53" s="32"/>
    </row>
    <row r="54" spans="2:8" s="1" customFormat="1" ht="16.95" customHeight="1">
      <c r="B54" s="32"/>
      <c r="C54" s="206" t="s">
        <v>206</v>
      </c>
      <c r="D54" s="206" t="s">
        <v>151</v>
      </c>
      <c r="E54" s="17" t="s">
        <v>1</v>
      </c>
      <c r="F54" s="207">
        <v>188.8</v>
      </c>
      <c r="H54" s="32"/>
    </row>
    <row r="55" spans="2:8" s="1" customFormat="1" ht="16.95" customHeight="1">
      <c r="B55" s="32"/>
      <c r="C55" s="208" t="s">
        <v>2094</v>
      </c>
      <c r="H55" s="32"/>
    </row>
    <row r="56" spans="2:8" s="1" customFormat="1" ht="16.95" customHeight="1">
      <c r="B56" s="32"/>
      <c r="C56" s="206" t="s">
        <v>566</v>
      </c>
      <c r="D56" s="206" t="s">
        <v>567</v>
      </c>
      <c r="E56" s="17" t="s">
        <v>166</v>
      </c>
      <c r="F56" s="207">
        <v>188.8</v>
      </c>
      <c r="H56" s="32"/>
    </row>
    <row r="57" spans="2:8" s="1" customFormat="1" ht="16.95" customHeight="1">
      <c r="B57" s="32"/>
      <c r="C57" s="206" t="s">
        <v>577</v>
      </c>
      <c r="D57" s="206" t="s">
        <v>578</v>
      </c>
      <c r="E57" s="17" t="s">
        <v>166</v>
      </c>
      <c r="F57" s="207">
        <v>188.8</v>
      </c>
      <c r="H57" s="32"/>
    </row>
    <row r="58" spans="2:8" s="1" customFormat="1" ht="16.95" customHeight="1">
      <c r="B58" s="32"/>
      <c r="C58" s="202" t="s">
        <v>208</v>
      </c>
      <c r="D58" s="203" t="s">
        <v>1</v>
      </c>
      <c r="E58" s="204" t="s">
        <v>1</v>
      </c>
      <c r="F58" s="205">
        <v>61.64</v>
      </c>
      <c r="H58" s="32"/>
    </row>
    <row r="59" spans="2:8" s="1" customFormat="1" ht="16.95" customHeight="1">
      <c r="B59" s="32"/>
      <c r="C59" s="206" t="s">
        <v>1</v>
      </c>
      <c r="D59" s="206" t="s">
        <v>570</v>
      </c>
      <c r="E59" s="17" t="s">
        <v>1</v>
      </c>
      <c r="F59" s="207">
        <v>0</v>
      </c>
      <c r="H59" s="32"/>
    </row>
    <row r="60" spans="2:8" s="1" customFormat="1" ht="16.95" customHeight="1">
      <c r="B60" s="32"/>
      <c r="C60" s="206" t="s">
        <v>1</v>
      </c>
      <c r="D60" s="206" t="s">
        <v>609</v>
      </c>
      <c r="E60" s="17" t="s">
        <v>1</v>
      </c>
      <c r="F60" s="207">
        <v>28.32</v>
      </c>
      <c r="H60" s="32"/>
    </row>
    <row r="61" spans="2:8" s="1" customFormat="1" ht="16.95" customHeight="1">
      <c r="B61" s="32"/>
      <c r="C61" s="206" t="s">
        <v>1</v>
      </c>
      <c r="D61" s="206" t="s">
        <v>573</v>
      </c>
      <c r="E61" s="17" t="s">
        <v>1</v>
      </c>
      <c r="F61" s="207">
        <v>0</v>
      </c>
      <c r="H61" s="32"/>
    </row>
    <row r="62" spans="2:8" s="1" customFormat="1" ht="16.95" customHeight="1">
      <c r="B62" s="32"/>
      <c r="C62" s="206" t="s">
        <v>1</v>
      </c>
      <c r="D62" s="206" t="s">
        <v>610</v>
      </c>
      <c r="E62" s="17" t="s">
        <v>1</v>
      </c>
      <c r="F62" s="207">
        <v>33.32</v>
      </c>
      <c r="H62" s="32"/>
    </row>
    <row r="63" spans="2:8" s="1" customFormat="1" ht="16.95" customHeight="1">
      <c r="B63" s="32"/>
      <c r="C63" s="206" t="s">
        <v>208</v>
      </c>
      <c r="D63" s="206" t="s">
        <v>151</v>
      </c>
      <c r="E63" s="17" t="s">
        <v>1</v>
      </c>
      <c r="F63" s="207">
        <v>61.64</v>
      </c>
      <c r="H63" s="32"/>
    </row>
    <row r="64" spans="2:8" s="1" customFormat="1" ht="16.95" customHeight="1">
      <c r="B64" s="32"/>
      <c r="C64" s="208" t="s">
        <v>2094</v>
      </c>
      <c r="H64" s="32"/>
    </row>
    <row r="65" spans="2:8" s="1" customFormat="1" ht="16.95" customHeight="1">
      <c r="B65" s="32"/>
      <c r="C65" s="206" t="s">
        <v>605</v>
      </c>
      <c r="D65" s="206" t="s">
        <v>606</v>
      </c>
      <c r="E65" s="17" t="s">
        <v>166</v>
      </c>
      <c r="F65" s="207">
        <v>61.64</v>
      </c>
      <c r="H65" s="32"/>
    </row>
    <row r="66" spans="2:8" s="1" customFormat="1" ht="16.95" customHeight="1">
      <c r="B66" s="32"/>
      <c r="C66" s="206" t="s">
        <v>612</v>
      </c>
      <c r="D66" s="206" t="s">
        <v>613</v>
      </c>
      <c r="E66" s="17" t="s">
        <v>166</v>
      </c>
      <c r="F66" s="207">
        <v>61.64</v>
      </c>
      <c r="H66" s="32"/>
    </row>
    <row r="67" spans="2:8" s="1" customFormat="1" ht="16.95" customHeight="1">
      <c r="B67" s="32"/>
      <c r="C67" s="202" t="s">
        <v>211</v>
      </c>
      <c r="D67" s="203" t="s">
        <v>1</v>
      </c>
      <c r="E67" s="204" t="s">
        <v>1</v>
      </c>
      <c r="F67" s="205">
        <v>21.82</v>
      </c>
      <c r="H67" s="32"/>
    </row>
    <row r="68" spans="2:8" s="1" customFormat="1" ht="16.95" customHeight="1">
      <c r="B68" s="32"/>
      <c r="C68" s="206" t="s">
        <v>1</v>
      </c>
      <c r="D68" s="206" t="s">
        <v>670</v>
      </c>
      <c r="E68" s="17" t="s">
        <v>1</v>
      </c>
      <c r="F68" s="207">
        <v>17.28</v>
      </c>
      <c r="H68" s="32"/>
    </row>
    <row r="69" spans="2:8" s="1" customFormat="1" ht="16.95" customHeight="1">
      <c r="B69" s="32"/>
      <c r="C69" s="206" t="s">
        <v>1</v>
      </c>
      <c r="D69" s="206" t="s">
        <v>671</v>
      </c>
      <c r="E69" s="17" t="s">
        <v>1</v>
      </c>
      <c r="F69" s="207">
        <v>4.54</v>
      </c>
      <c r="H69" s="32"/>
    </row>
    <row r="70" spans="2:8" s="1" customFormat="1" ht="16.95" customHeight="1">
      <c r="B70" s="32"/>
      <c r="C70" s="206" t="s">
        <v>211</v>
      </c>
      <c r="D70" s="206" t="s">
        <v>151</v>
      </c>
      <c r="E70" s="17" t="s">
        <v>1</v>
      </c>
      <c r="F70" s="207">
        <v>21.82</v>
      </c>
      <c r="H70" s="32"/>
    </row>
    <row r="71" spans="2:8" s="1" customFormat="1" ht="16.95" customHeight="1">
      <c r="B71" s="32"/>
      <c r="C71" s="208" t="s">
        <v>2094</v>
      </c>
      <c r="H71" s="32"/>
    </row>
    <row r="72" spans="2:8" s="1" customFormat="1" ht="16.95" customHeight="1">
      <c r="B72" s="32"/>
      <c r="C72" s="206" t="s">
        <v>666</v>
      </c>
      <c r="D72" s="206" t="s">
        <v>667</v>
      </c>
      <c r="E72" s="17" t="s">
        <v>166</v>
      </c>
      <c r="F72" s="207">
        <v>21.82</v>
      </c>
      <c r="H72" s="32"/>
    </row>
    <row r="73" spans="2:8" s="1" customFormat="1" ht="16.95" customHeight="1">
      <c r="B73" s="32"/>
      <c r="C73" s="206" t="s">
        <v>673</v>
      </c>
      <c r="D73" s="206" t="s">
        <v>674</v>
      </c>
      <c r="E73" s="17" t="s">
        <v>166</v>
      </c>
      <c r="F73" s="207">
        <v>21.82</v>
      </c>
      <c r="H73" s="32"/>
    </row>
    <row r="74" spans="2:8" s="1" customFormat="1" ht="16.95" customHeight="1">
      <c r="B74" s="32"/>
      <c r="C74" s="202" t="s">
        <v>1712</v>
      </c>
      <c r="D74" s="203" t="s">
        <v>1</v>
      </c>
      <c r="E74" s="204" t="s">
        <v>1</v>
      </c>
      <c r="F74" s="205">
        <v>14.32</v>
      </c>
      <c r="H74" s="32"/>
    </row>
    <row r="75" spans="2:8" s="1" customFormat="1" ht="16.95" customHeight="1">
      <c r="B75" s="32"/>
      <c r="C75" s="206" t="s">
        <v>1</v>
      </c>
      <c r="D75" s="206" t="s">
        <v>1711</v>
      </c>
      <c r="E75" s="17" t="s">
        <v>1</v>
      </c>
      <c r="F75" s="207">
        <v>14.32</v>
      </c>
      <c r="H75" s="32"/>
    </row>
    <row r="76" spans="2:8" s="1" customFormat="1" ht="16.95" customHeight="1">
      <c r="B76" s="32"/>
      <c r="C76" s="206" t="s">
        <v>1712</v>
      </c>
      <c r="D76" s="206" t="s">
        <v>151</v>
      </c>
      <c r="E76" s="17" t="s">
        <v>1</v>
      </c>
      <c r="F76" s="207">
        <v>14.32</v>
      </c>
      <c r="H76" s="32"/>
    </row>
    <row r="77" spans="2:8" s="1" customFormat="1" ht="16.95" customHeight="1">
      <c r="B77" s="32"/>
      <c r="C77" s="208" t="s">
        <v>2094</v>
      </c>
      <c r="H77" s="32"/>
    </row>
    <row r="78" spans="2:8" s="1" customFormat="1" ht="16.95" customHeight="1">
      <c r="B78" s="32"/>
      <c r="C78" s="206" t="s">
        <v>1707</v>
      </c>
      <c r="D78" s="206" t="s">
        <v>1708</v>
      </c>
      <c r="E78" s="17" t="s">
        <v>166</v>
      </c>
      <c r="F78" s="207">
        <v>14.32</v>
      </c>
      <c r="H78" s="32"/>
    </row>
    <row r="79" spans="2:8" s="1" customFormat="1" ht="20.399999999999999">
      <c r="B79" s="32"/>
      <c r="C79" s="206" t="s">
        <v>1714</v>
      </c>
      <c r="D79" s="206" t="s">
        <v>1715</v>
      </c>
      <c r="E79" s="17" t="s">
        <v>166</v>
      </c>
      <c r="F79" s="207">
        <v>16.468</v>
      </c>
      <c r="H79" s="32"/>
    </row>
    <row r="80" spans="2:8" s="1" customFormat="1" ht="16.95" customHeight="1">
      <c r="B80" s="32"/>
      <c r="C80" s="202" t="s">
        <v>219</v>
      </c>
      <c r="D80" s="203" t="s">
        <v>1</v>
      </c>
      <c r="E80" s="204" t="s">
        <v>1</v>
      </c>
      <c r="F80" s="205">
        <v>464.01</v>
      </c>
      <c r="H80" s="32"/>
    </row>
    <row r="81" spans="2:8" s="1" customFormat="1" ht="16.95" customHeight="1">
      <c r="B81" s="32"/>
      <c r="C81" s="206" t="s">
        <v>1</v>
      </c>
      <c r="D81" s="206" t="s">
        <v>1632</v>
      </c>
      <c r="E81" s="17" t="s">
        <v>1</v>
      </c>
      <c r="F81" s="207">
        <v>0</v>
      </c>
      <c r="H81" s="32"/>
    </row>
    <row r="82" spans="2:8" s="1" customFormat="1" ht="16.95" customHeight="1">
      <c r="B82" s="32"/>
      <c r="C82" s="206" t="s">
        <v>1</v>
      </c>
      <c r="D82" s="206" t="s">
        <v>570</v>
      </c>
      <c r="E82" s="17" t="s">
        <v>1</v>
      </c>
      <c r="F82" s="207">
        <v>0</v>
      </c>
      <c r="H82" s="32"/>
    </row>
    <row r="83" spans="2:8" s="1" customFormat="1" ht="16.95" customHeight="1">
      <c r="B83" s="32"/>
      <c r="C83" s="206" t="s">
        <v>1</v>
      </c>
      <c r="D83" s="206" t="s">
        <v>1633</v>
      </c>
      <c r="E83" s="17" t="s">
        <v>1</v>
      </c>
      <c r="F83" s="207">
        <v>14.25</v>
      </c>
      <c r="H83" s="32"/>
    </row>
    <row r="84" spans="2:8" s="1" customFormat="1" ht="16.95" customHeight="1">
      <c r="B84" s="32"/>
      <c r="C84" s="206" t="s">
        <v>1</v>
      </c>
      <c r="D84" s="206" t="s">
        <v>1634</v>
      </c>
      <c r="E84" s="17" t="s">
        <v>1</v>
      </c>
      <c r="F84" s="207">
        <v>23.05</v>
      </c>
      <c r="H84" s="32"/>
    </row>
    <row r="85" spans="2:8" s="1" customFormat="1" ht="16.95" customHeight="1">
      <c r="B85" s="32"/>
      <c r="C85" s="206" t="s">
        <v>1</v>
      </c>
      <c r="D85" s="206" t="s">
        <v>750</v>
      </c>
      <c r="E85" s="17" t="s">
        <v>1</v>
      </c>
      <c r="F85" s="207">
        <v>14.49</v>
      </c>
      <c r="H85" s="32"/>
    </row>
    <row r="86" spans="2:8" s="1" customFormat="1" ht="16.95" customHeight="1">
      <c r="B86" s="32"/>
      <c r="C86" s="206" t="s">
        <v>1</v>
      </c>
      <c r="D86" s="206" t="s">
        <v>1635</v>
      </c>
      <c r="E86" s="17" t="s">
        <v>1</v>
      </c>
      <c r="F86" s="207">
        <v>285.10000000000002</v>
      </c>
      <c r="H86" s="32"/>
    </row>
    <row r="87" spans="2:8" s="1" customFormat="1" ht="16.95" customHeight="1">
      <c r="B87" s="32"/>
      <c r="C87" s="206" t="s">
        <v>1</v>
      </c>
      <c r="D87" s="206" t="s">
        <v>752</v>
      </c>
      <c r="E87" s="17" t="s">
        <v>1</v>
      </c>
      <c r="F87" s="207">
        <v>4.5599999999999996</v>
      </c>
      <c r="H87" s="32"/>
    </row>
    <row r="88" spans="2:8" s="1" customFormat="1" ht="16.95" customHeight="1">
      <c r="B88" s="32"/>
      <c r="C88" s="206" t="s">
        <v>1</v>
      </c>
      <c r="D88" s="206" t="s">
        <v>1636</v>
      </c>
      <c r="E88" s="17" t="s">
        <v>1</v>
      </c>
      <c r="F88" s="207">
        <v>0</v>
      </c>
      <c r="H88" s="32"/>
    </row>
    <row r="89" spans="2:8" s="1" customFormat="1" ht="16.95" customHeight="1">
      <c r="B89" s="32"/>
      <c r="C89" s="206" t="s">
        <v>1</v>
      </c>
      <c r="D89" s="206" t="s">
        <v>1637</v>
      </c>
      <c r="E89" s="17" t="s">
        <v>1</v>
      </c>
      <c r="F89" s="207">
        <v>3.9</v>
      </c>
      <c r="H89" s="32"/>
    </row>
    <row r="90" spans="2:8" s="1" customFormat="1" ht="16.95" customHeight="1">
      <c r="B90" s="32"/>
      <c r="C90" s="206" t="s">
        <v>1</v>
      </c>
      <c r="D90" s="206" t="s">
        <v>573</v>
      </c>
      <c r="E90" s="17" t="s">
        <v>1</v>
      </c>
      <c r="F90" s="207">
        <v>0</v>
      </c>
      <c r="H90" s="32"/>
    </row>
    <row r="91" spans="2:8" s="1" customFormat="1" ht="16.95" customHeight="1">
      <c r="B91" s="32"/>
      <c r="C91" s="206" t="s">
        <v>1</v>
      </c>
      <c r="D91" s="206" t="s">
        <v>1638</v>
      </c>
      <c r="E91" s="17" t="s">
        <v>1</v>
      </c>
      <c r="F91" s="207">
        <v>16.5</v>
      </c>
      <c r="H91" s="32"/>
    </row>
    <row r="92" spans="2:8" s="1" customFormat="1" ht="16.95" customHeight="1">
      <c r="B92" s="32"/>
      <c r="C92" s="206" t="s">
        <v>1</v>
      </c>
      <c r="D92" s="206" t="s">
        <v>755</v>
      </c>
      <c r="E92" s="17" t="s">
        <v>1</v>
      </c>
      <c r="F92" s="207">
        <v>16.809999999999999</v>
      </c>
      <c r="H92" s="32"/>
    </row>
    <row r="93" spans="2:8" s="1" customFormat="1" ht="16.95" customHeight="1">
      <c r="B93" s="32"/>
      <c r="C93" s="206" t="s">
        <v>1</v>
      </c>
      <c r="D93" s="206" t="s">
        <v>1639</v>
      </c>
      <c r="E93" s="17" t="s">
        <v>1</v>
      </c>
      <c r="F93" s="207">
        <v>7.08</v>
      </c>
      <c r="H93" s="32"/>
    </row>
    <row r="94" spans="2:8" s="1" customFormat="1" ht="16.95" customHeight="1">
      <c r="B94" s="32"/>
      <c r="C94" s="206" t="s">
        <v>1</v>
      </c>
      <c r="D94" s="206" t="s">
        <v>1640</v>
      </c>
      <c r="E94" s="17" t="s">
        <v>1</v>
      </c>
      <c r="F94" s="207">
        <v>5.99</v>
      </c>
      <c r="H94" s="32"/>
    </row>
    <row r="95" spans="2:8" s="1" customFormat="1" ht="16.95" customHeight="1">
      <c r="B95" s="32"/>
      <c r="C95" s="206" t="s">
        <v>1</v>
      </c>
      <c r="D95" s="206" t="s">
        <v>1641</v>
      </c>
      <c r="E95" s="17" t="s">
        <v>1</v>
      </c>
      <c r="F95" s="207">
        <v>5.2</v>
      </c>
      <c r="H95" s="32"/>
    </row>
    <row r="96" spans="2:8" s="1" customFormat="1" ht="16.95" customHeight="1">
      <c r="B96" s="32"/>
      <c r="C96" s="206" t="s">
        <v>1</v>
      </c>
      <c r="D96" s="206" t="s">
        <v>1642</v>
      </c>
      <c r="E96" s="17" t="s">
        <v>1</v>
      </c>
      <c r="F96" s="207">
        <v>13.27</v>
      </c>
      <c r="H96" s="32"/>
    </row>
    <row r="97" spans="2:8" s="1" customFormat="1" ht="16.95" customHeight="1">
      <c r="B97" s="32"/>
      <c r="C97" s="206" t="s">
        <v>1</v>
      </c>
      <c r="D97" s="206" t="s">
        <v>1643</v>
      </c>
      <c r="E97" s="17" t="s">
        <v>1</v>
      </c>
      <c r="F97" s="207">
        <v>4.96</v>
      </c>
      <c r="H97" s="32"/>
    </row>
    <row r="98" spans="2:8" s="1" customFormat="1" ht="16.95" customHeight="1">
      <c r="B98" s="32"/>
      <c r="C98" s="206" t="s">
        <v>1</v>
      </c>
      <c r="D98" s="206" t="s">
        <v>1644</v>
      </c>
      <c r="E98" s="17" t="s">
        <v>1</v>
      </c>
      <c r="F98" s="207">
        <v>4.66</v>
      </c>
      <c r="H98" s="32"/>
    </row>
    <row r="99" spans="2:8" s="1" customFormat="1" ht="16.95" customHeight="1">
      <c r="B99" s="32"/>
      <c r="C99" s="206" t="s">
        <v>1</v>
      </c>
      <c r="D99" s="206" t="s">
        <v>1296</v>
      </c>
      <c r="E99" s="17" t="s">
        <v>1</v>
      </c>
      <c r="F99" s="207">
        <v>3.79</v>
      </c>
      <c r="H99" s="32"/>
    </row>
    <row r="100" spans="2:8" s="1" customFormat="1" ht="16.95" customHeight="1">
      <c r="B100" s="32"/>
      <c r="C100" s="206" t="s">
        <v>1</v>
      </c>
      <c r="D100" s="206" t="s">
        <v>1645</v>
      </c>
      <c r="E100" s="17" t="s">
        <v>1</v>
      </c>
      <c r="F100" s="207">
        <v>4.51</v>
      </c>
      <c r="H100" s="32"/>
    </row>
    <row r="101" spans="2:8" s="1" customFormat="1" ht="16.95" customHeight="1">
      <c r="B101" s="32"/>
      <c r="C101" s="206" t="s">
        <v>1</v>
      </c>
      <c r="D101" s="206" t="s">
        <v>1646</v>
      </c>
      <c r="E101" s="17" t="s">
        <v>1</v>
      </c>
      <c r="F101" s="207">
        <v>5.0199999999999996</v>
      </c>
      <c r="H101" s="32"/>
    </row>
    <row r="102" spans="2:8" s="1" customFormat="1" ht="16.95" customHeight="1">
      <c r="B102" s="32"/>
      <c r="C102" s="206" t="s">
        <v>1</v>
      </c>
      <c r="D102" s="206" t="s">
        <v>1647</v>
      </c>
      <c r="E102" s="17" t="s">
        <v>1</v>
      </c>
      <c r="F102" s="207">
        <v>4.6900000000000004</v>
      </c>
      <c r="H102" s="32"/>
    </row>
    <row r="103" spans="2:8" s="1" customFormat="1" ht="16.95" customHeight="1">
      <c r="B103" s="32"/>
      <c r="C103" s="206" t="s">
        <v>1</v>
      </c>
      <c r="D103" s="206" t="s">
        <v>1648</v>
      </c>
      <c r="E103" s="17" t="s">
        <v>1</v>
      </c>
      <c r="F103" s="207">
        <v>0</v>
      </c>
      <c r="H103" s="32"/>
    </row>
    <row r="104" spans="2:8" s="1" customFormat="1" ht="16.95" customHeight="1">
      <c r="B104" s="32"/>
      <c r="C104" s="206" t="s">
        <v>1</v>
      </c>
      <c r="D104" s="206" t="s">
        <v>1649</v>
      </c>
      <c r="E104" s="17" t="s">
        <v>1</v>
      </c>
      <c r="F104" s="207">
        <v>26.18</v>
      </c>
      <c r="H104" s="32"/>
    </row>
    <row r="105" spans="2:8" s="1" customFormat="1" ht="16.95" customHeight="1">
      <c r="B105" s="32"/>
      <c r="C105" s="206" t="s">
        <v>219</v>
      </c>
      <c r="D105" s="206" t="s">
        <v>151</v>
      </c>
      <c r="E105" s="17" t="s">
        <v>1</v>
      </c>
      <c r="F105" s="207">
        <v>464.01</v>
      </c>
      <c r="H105" s="32"/>
    </row>
    <row r="106" spans="2:8" s="1" customFormat="1" ht="16.95" customHeight="1">
      <c r="B106" s="32"/>
      <c r="C106" s="208" t="s">
        <v>2094</v>
      </c>
      <c r="H106" s="32"/>
    </row>
    <row r="107" spans="2:8" s="1" customFormat="1" ht="20.399999999999999">
      <c r="B107" s="32"/>
      <c r="C107" s="206" t="s">
        <v>1628</v>
      </c>
      <c r="D107" s="206" t="s">
        <v>1629</v>
      </c>
      <c r="E107" s="17" t="s">
        <v>166</v>
      </c>
      <c r="F107" s="207">
        <v>464.01</v>
      </c>
      <c r="H107" s="32"/>
    </row>
    <row r="108" spans="2:8" s="1" customFormat="1" ht="16.95" customHeight="1">
      <c r="B108" s="32"/>
      <c r="C108" s="206" t="s">
        <v>1563</v>
      </c>
      <c r="D108" s="206" t="s">
        <v>1564</v>
      </c>
      <c r="E108" s="17" t="s">
        <v>166</v>
      </c>
      <c r="F108" s="207">
        <v>464.01</v>
      </c>
      <c r="H108" s="32"/>
    </row>
    <row r="109" spans="2:8" s="1" customFormat="1" ht="16.95" customHeight="1">
      <c r="B109" s="32"/>
      <c r="C109" s="206" t="s">
        <v>1568</v>
      </c>
      <c r="D109" s="206" t="s">
        <v>1569</v>
      </c>
      <c r="E109" s="17" t="s">
        <v>166</v>
      </c>
      <c r="F109" s="207">
        <v>464.01</v>
      </c>
      <c r="H109" s="32"/>
    </row>
    <row r="110" spans="2:8" s="1" customFormat="1" ht="16.95" customHeight="1">
      <c r="B110" s="32"/>
      <c r="C110" s="206" t="s">
        <v>1685</v>
      </c>
      <c r="D110" s="206" t="s">
        <v>1686</v>
      </c>
      <c r="E110" s="17" t="s">
        <v>166</v>
      </c>
      <c r="F110" s="207">
        <v>474.48</v>
      </c>
      <c r="H110" s="32"/>
    </row>
    <row r="111" spans="2:8" s="1" customFormat="1" ht="16.95" customHeight="1">
      <c r="B111" s="32"/>
      <c r="C111" s="206" t="s">
        <v>1702</v>
      </c>
      <c r="D111" s="206" t="s">
        <v>1703</v>
      </c>
      <c r="E111" s="17" t="s">
        <v>166</v>
      </c>
      <c r="F111" s="207">
        <v>474.93</v>
      </c>
      <c r="H111" s="32"/>
    </row>
    <row r="112" spans="2:8" s="1" customFormat="1" ht="16.95" customHeight="1">
      <c r="B112" s="32"/>
      <c r="C112" s="202" t="s">
        <v>296</v>
      </c>
      <c r="D112" s="203" t="s">
        <v>1</v>
      </c>
      <c r="E112" s="204" t="s">
        <v>1</v>
      </c>
      <c r="F112" s="205">
        <v>345.35</v>
      </c>
      <c r="H112" s="32"/>
    </row>
    <row r="113" spans="2:8" s="1" customFormat="1" ht="16.95" customHeight="1">
      <c r="B113" s="32"/>
      <c r="C113" s="206" t="s">
        <v>1</v>
      </c>
      <c r="D113" s="206" t="s">
        <v>1632</v>
      </c>
      <c r="E113" s="17" t="s">
        <v>1</v>
      </c>
      <c r="F113" s="207">
        <v>0</v>
      </c>
      <c r="H113" s="32"/>
    </row>
    <row r="114" spans="2:8" s="1" customFormat="1" ht="16.95" customHeight="1">
      <c r="B114" s="32"/>
      <c r="C114" s="206" t="s">
        <v>1</v>
      </c>
      <c r="D114" s="206" t="s">
        <v>570</v>
      </c>
      <c r="E114" s="17" t="s">
        <v>1</v>
      </c>
      <c r="F114" s="207">
        <v>0</v>
      </c>
      <c r="H114" s="32"/>
    </row>
    <row r="115" spans="2:8" s="1" customFormat="1" ht="16.95" customHeight="1">
      <c r="B115" s="32"/>
      <c r="C115" s="206" t="s">
        <v>1</v>
      </c>
      <c r="D115" s="206" t="s">
        <v>1633</v>
      </c>
      <c r="E115" s="17" t="s">
        <v>1</v>
      </c>
      <c r="F115" s="207">
        <v>14.25</v>
      </c>
      <c r="H115" s="32"/>
    </row>
    <row r="116" spans="2:8" s="1" customFormat="1" ht="16.95" customHeight="1">
      <c r="B116" s="32"/>
      <c r="C116" s="206" t="s">
        <v>1</v>
      </c>
      <c r="D116" s="206" t="s">
        <v>1634</v>
      </c>
      <c r="E116" s="17" t="s">
        <v>1</v>
      </c>
      <c r="F116" s="207">
        <v>23.05</v>
      </c>
      <c r="H116" s="32"/>
    </row>
    <row r="117" spans="2:8" s="1" customFormat="1" ht="16.95" customHeight="1">
      <c r="B117" s="32"/>
      <c r="C117" s="206" t="s">
        <v>1</v>
      </c>
      <c r="D117" s="206" t="s">
        <v>750</v>
      </c>
      <c r="E117" s="17" t="s">
        <v>1</v>
      </c>
      <c r="F117" s="207">
        <v>14.49</v>
      </c>
      <c r="H117" s="32"/>
    </row>
    <row r="118" spans="2:8" s="1" customFormat="1" ht="16.95" customHeight="1">
      <c r="B118" s="32"/>
      <c r="C118" s="206" t="s">
        <v>1</v>
      </c>
      <c r="D118" s="206" t="s">
        <v>1635</v>
      </c>
      <c r="E118" s="17" t="s">
        <v>1</v>
      </c>
      <c r="F118" s="207">
        <v>285.10000000000002</v>
      </c>
      <c r="H118" s="32"/>
    </row>
    <row r="119" spans="2:8" s="1" customFormat="1" ht="16.95" customHeight="1">
      <c r="B119" s="32"/>
      <c r="C119" s="206" t="s">
        <v>1</v>
      </c>
      <c r="D119" s="206" t="s">
        <v>752</v>
      </c>
      <c r="E119" s="17" t="s">
        <v>1</v>
      </c>
      <c r="F119" s="207">
        <v>4.5599999999999996</v>
      </c>
      <c r="H119" s="32"/>
    </row>
    <row r="120" spans="2:8" s="1" customFormat="1" ht="16.95" customHeight="1">
      <c r="B120" s="32"/>
      <c r="C120" s="206" t="s">
        <v>1</v>
      </c>
      <c r="D120" s="206" t="s">
        <v>1636</v>
      </c>
      <c r="E120" s="17" t="s">
        <v>1</v>
      </c>
      <c r="F120" s="207">
        <v>0</v>
      </c>
      <c r="H120" s="32"/>
    </row>
    <row r="121" spans="2:8" s="1" customFormat="1" ht="16.95" customHeight="1">
      <c r="B121" s="32"/>
      <c r="C121" s="206" t="s">
        <v>1</v>
      </c>
      <c r="D121" s="206" t="s">
        <v>1637</v>
      </c>
      <c r="E121" s="17" t="s">
        <v>1</v>
      </c>
      <c r="F121" s="207">
        <v>3.9</v>
      </c>
      <c r="H121" s="32"/>
    </row>
    <row r="122" spans="2:8" s="1" customFormat="1" ht="16.95" customHeight="1">
      <c r="B122" s="32"/>
      <c r="C122" s="206" t="s">
        <v>296</v>
      </c>
      <c r="D122" s="206" t="s">
        <v>753</v>
      </c>
      <c r="E122" s="17" t="s">
        <v>1</v>
      </c>
      <c r="F122" s="207">
        <v>345.35</v>
      </c>
      <c r="H122" s="32"/>
    </row>
    <row r="123" spans="2:8" s="1" customFormat="1" ht="16.95" customHeight="1">
      <c r="B123" s="32"/>
      <c r="C123" s="208" t="s">
        <v>2094</v>
      </c>
      <c r="H123" s="32"/>
    </row>
    <row r="124" spans="2:8" s="1" customFormat="1" ht="20.399999999999999">
      <c r="B124" s="32"/>
      <c r="C124" s="206" t="s">
        <v>1628</v>
      </c>
      <c r="D124" s="206" t="s">
        <v>1629</v>
      </c>
      <c r="E124" s="17" t="s">
        <v>166</v>
      </c>
      <c r="F124" s="207">
        <v>464.01</v>
      </c>
      <c r="H124" s="32"/>
    </row>
    <row r="125" spans="2:8" s="1" customFormat="1" ht="20.399999999999999">
      <c r="B125" s="32"/>
      <c r="C125" s="206" t="s">
        <v>1656</v>
      </c>
      <c r="D125" s="206" t="s">
        <v>1657</v>
      </c>
      <c r="E125" s="17" t="s">
        <v>166</v>
      </c>
      <c r="F125" s="207">
        <v>371.53</v>
      </c>
      <c r="H125" s="32"/>
    </row>
    <row r="126" spans="2:8" s="1" customFormat="1" ht="16.95" customHeight="1">
      <c r="B126" s="32"/>
      <c r="C126" s="202" t="s">
        <v>298</v>
      </c>
      <c r="D126" s="203" t="s">
        <v>1</v>
      </c>
      <c r="E126" s="204" t="s">
        <v>1</v>
      </c>
      <c r="F126" s="205">
        <v>92.48</v>
      </c>
      <c r="H126" s="32"/>
    </row>
    <row r="127" spans="2:8" s="1" customFormat="1" ht="16.95" customHeight="1">
      <c r="B127" s="32"/>
      <c r="C127" s="206" t="s">
        <v>1</v>
      </c>
      <c r="D127" s="206" t="s">
        <v>573</v>
      </c>
      <c r="E127" s="17" t="s">
        <v>1</v>
      </c>
      <c r="F127" s="207">
        <v>0</v>
      </c>
      <c r="H127" s="32"/>
    </row>
    <row r="128" spans="2:8" s="1" customFormat="1" ht="16.95" customHeight="1">
      <c r="B128" s="32"/>
      <c r="C128" s="206" t="s">
        <v>1</v>
      </c>
      <c r="D128" s="206" t="s">
        <v>1638</v>
      </c>
      <c r="E128" s="17" t="s">
        <v>1</v>
      </c>
      <c r="F128" s="207">
        <v>16.5</v>
      </c>
      <c r="H128" s="32"/>
    </row>
    <row r="129" spans="2:8" s="1" customFormat="1" ht="16.95" customHeight="1">
      <c r="B129" s="32"/>
      <c r="C129" s="206" t="s">
        <v>1</v>
      </c>
      <c r="D129" s="206" t="s">
        <v>755</v>
      </c>
      <c r="E129" s="17" t="s">
        <v>1</v>
      </c>
      <c r="F129" s="207">
        <v>16.809999999999999</v>
      </c>
      <c r="H129" s="32"/>
    </row>
    <row r="130" spans="2:8" s="1" customFormat="1" ht="16.95" customHeight="1">
      <c r="B130" s="32"/>
      <c r="C130" s="206" t="s">
        <v>1</v>
      </c>
      <c r="D130" s="206" t="s">
        <v>1639</v>
      </c>
      <c r="E130" s="17" t="s">
        <v>1</v>
      </c>
      <c r="F130" s="207">
        <v>7.08</v>
      </c>
      <c r="H130" s="32"/>
    </row>
    <row r="131" spans="2:8" s="1" customFormat="1" ht="16.95" customHeight="1">
      <c r="B131" s="32"/>
      <c r="C131" s="206" t="s">
        <v>1</v>
      </c>
      <c r="D131" s="206" t="s">
        <v>1640</v>
      </c>
      <c r="E131" s="17" t="s">
        <v>1</v>
      </c>
      <c r="F131" s="207">
        <v>5.99</v>
      </c>
      <c r="H131" s="32"/>
    </row>
    <row r="132" spans="2:8" s="1" customFormat="1" ht="16.95" customHeight="1">
      <c r="B132" s="32"/>
      <c r="C132" s="206" t="s">
        <v>1</v>
      </c>
      <c r="D132" s="206" t="s">
        <v>1641</v>
      </c>
      <c r="E132" s="17" t="s">
        <v>1</v>
      </c>
      <c r="F132" s="207">
        <v>5.2</v>
      </c>
      <c r="H132" s="32"/>
    </row>
    <row r="133" spans="2:8" s="1" customFormat="1" ht="16.95" customHeight="1">
      <c r="B133" s="32"/>
      <c r="C133" s="206" t="s">
        <v>1</v>
      </c>
      <c r="D133" s="206" t="s">
        <v>1642</v>
      </c>
      <c r="E133" s="17" t="s">
        <v>1</v>
      </c>
      <c r="F133" s="207">
        <v>13.27</v>
      </c>
      <c r="H133" s="32"/>
    </row>
    <row r="134" spans="2:8" s="1" customFormat="1" ht="16.95" customHeight="1">
      <c r="B134" s="32"/>
      <c r="C134" s="206" t="s">
        <v>1</v>
      </c>
      <c r="D134" s="206" t="s">
        <v>1643</v>
      </c>
      <c r="E134" s="17" t="s">
        <v>1</v>
      </c>
      <c r="F134" s="207">
        <v>4.96</v>
      </c>
      <c r="H134" s="32"/>
    </row>
    <row r="135" spans="2:8" s="1" customFormat="1" ht="16.95" customHeight="1">
      <c r="B135" s="32"/>
      <c r="C135" s="206" t="s">
        <v>1</v>
      </c>
      <c r="D135" s="206" t="s">
        <v>1644</v>
      </c>
      <c r="E135" s="17" t="s">
        <v>1</v>
      </c>
      <c r="F135" s="207">
        <v>4.66</v>
      </c>
      <c r="H135" s="32"/>
    </row>
    <row r="136" spans="2:8" s="1" customFormat="1" ht="16.95" customHeight="1">
      <c r="B136" s="32"/>
      <c r="C136" s="206" t="s">
        <v>1</v>
      </c>
      <c r="D136" s="206" t="s">
        <v>1296</v>
      </c>
      <c r="E136" s="17" t="s">
        <v>1</v>
      </c>
      <c r="F136" s="207">
        <v>3.79</v>
      </c>
      <c r="H136" s="32"/>
    </row>
    <row r="137" spans="2:8" s="1" customFormat="1" ht="16.95" customHeight="1">
      <c r="B137" s="32"/>
      <c r="C137" s="206" t="s">
        <v>1</v>
      </c>
      <c r="D137" s="206" t="s">
        <v>1645</v>
      </c>
      <c r="E137" s="17" t="s">
        <v>1</v>
      </c>
      <c r="F137" s="207">
        <v>4.51</v>
      </c>
      <c r="H137" s="32"/>
    </row>
    <row r="138" spans="2:8" s="1" customFormat="1" ht="16.95" customHeight="1">
      <c r="B138" s="32"/>
      <c r="C138" s="206" t="s">
        <v>1</v>
      </c>
      <c r="D138" s="206" t="s">
        <v>1646</v>
      </c>
      <c r="E138" s="17" t="s">
        <v>1</v>
      </c>
      <c r="F138" s="207">
        <v>5.0199999999999996</v>
      </c>
      <c r="H138" s="32"/>
    </row>
    <row r="139" spans="2:8" s="1" customFormat="1" ht="16.95" customHeight="1">
      <c r="B139" s="32"/>
      <c r="C139" s="206" t="s">
        <v>1</v>
      </c>
      <c r="D139" s="206" t="s">
        <v>1647</v>
      </c>
      <c r="E139" s="17" t="s">
        <v>1</v>
      </c>
      <c r="F139" s="207">
        <v>4.6900000000000004</v>
      </c>
      <c r="H139" s="32"/>
    </row>
    <row r="140" spans="2:8" s="1" customFormat="1" ht="16.95" customHeight="1">
      <c r="B140" s="32"/>
      <c r="C140" s="206" t="s">
        <v>298</v>
      </c>
      <c r="D140" s="206" t="s">
        <v>753</v>
      </c>
      <c r="E140" s="17" t="s">
        <v>1</v>
      </c>
      <c r="F140" s="207">
        <v>92.48</v>
      </c>
      <c r="H140" s="32"/>
    </row>
    <row r="141" spans="2:8" s="1" customFormat="1" ht="16.95" customHeight="1">
      <c r="B141" s="32"/>
      <c r="C141" s="208" t="s">
        <v>2094</v>
      </c>
      <c r="H141" s="32"/>
    </row>
    <row r="142" spans="2:8" s="1" customFormat="1" ht="20.399999999999999">
      <c r="B142" s="32"/>
      <c r="C142" s="206" t="s">
        <v>1628</v>
      </c>
      <c r="D142" s="206" t="s">
        <v>1629</v>
      </c>
      <c r="E142" s="17" t="s">
        <v>166</v>
      </c>
      <c r="F142" s="207">
        <v>464.01</v>
      </c>
      <c r="H142" s="32"/>
    </row>
    <row r="143" spans="2:8" s="1" customFormat="1" ht="20.399999999999999">
      <c r="B143" s="32"/>
      <c r="C143" s="206" t="s">
        <v>1651</v>
      </c>
      <c r="D143" s="206" t="s">
        <v>1652</v>
      </c>
      <c r="E143" s="17" t="s">
        <v>166</v>
      </c>
      <c r="F143" s="207">
        <v>106.352</v>
      </c>
      <c r="H143" s="32"/>
    </row>
    <row r="144" spans="2:8" s="1" customFormat="1" ht="16.95" customHeight="1">
      <c r="B144" s="32"/>
      <c r="C144" s="202" t="s">
        <v>300</v>
      </c>
      <c r="D144" s="203" t="s">
        <v>1</v>
      </c>
      <c r="E144" s="204" t="s">
        <v>1</v>
      </c>
      <c r="F144" s="205">
        <v>26.18</v>
      </c>
      <c r="H144" s="32"/>
    </row>
    <row r="145" spans="2:8" s="1" customFormat="1" ht="16.95" customHeight="1">
      <c r="B145" s="32"/>
      <c r="C145" s="206" t="s">
        <v>1</v>
      </c>
      <c r="D145" s="206" t="s">
        <v>1648</v>
      </c>
      <c r="E145" s="17" t="s">
        <v>1</v>
      </c>
      <c r="F145" s="207">
        <v>0</v>
      </c>
      <c r="H145" s="32"/>
    </row>
    <row r="146" spans="2:8" s="1" customFormat="1" ht="16.95" customHeight="1">
      <c r="B146" s="32"/>
      <c r="C146" s="206" t="s">
        <v>1</v>
      </c>
      <c r="D146" s="206" t="s">
        <v>1649</v>
      </c>
      <c r="E146" s="17" t="s">
        <v>1</v>
      </c>
      <c r="F146" s="207">
        <v>26.18</v>
      </c>
      <c r="H146" s="32"/>
    </row>
    <row r="147" spans="2:8" s="1" customFormat="1" ht="16.95" customHeight="1">
      <c r="B147" s="32"/>
      <c r="C147" s="206" t="s">
        <v>300</v>
      </c>
      <c r="D147" s="206" t="s">
        <v>753</v>
      </c>
      <c r="E147" s="17" t="s">
        <v>1</v>
      </c>
      <c r="F147" s="207">
        <v>26.18</v>
      </c>
      <c r="H147" s="32"/>
    </row>
    <row r="148" spans="2:8" s="1" customFormat="1" ht="16.95" customHeight="1">
      <c r="B148" s="32"/>
      <c r="C148" s="208" t="s">
        <v>2094</v>
      </c>
      <c r="H148" s="32"/>
    </row>
    <row r="149" spans="2:8" s="1" customFormat="1" ht="20.399999999999999">
      <c r="B149" s="32"/>
      <c r="C149" s="206" t="s">
        <v>1628</v>
      </c>
      <c r="D149" s="206" t="s">
        <v>1629</v>
      </c>
      <c r="E149" s="17" t="s">
        <v>166</v>
      </c>
      <c r="F149" s="207">
        <v>464.01</v>
      </c>
      <c r="H149" s="32"/>
    </row>
    <row r="150" spans="2:8" s="1" customFormat="1" ht="20.399999999999999">
      <c r="B150" s="32"/>
      <c r="C150" s="206" t="s">
        <v>1656</v>
      </c>
      <c r="D150" s="206" t="s">
        <v>1657</v>
      </c>
      <c r="E150" s="17" t="s">
        <v>166</v>
      </c>
      <c r="F150" s="207">
        <v>371.53</v>
      </c>
      <c r="H150" s="32"/>
    </row>
    <row r="151" spans="2:8" s="1" customFormat="1" ht="16.95" customHeight="1">
      <c r="B151" s="32"/>
      <c r="C151" s="202" t="s">
        <v>221</v>
      </c>
      <c r="D151" s="203" t="s">
        <v>1</v>
      </c>
      <c r="E151" s="204" t="s">
        <v>1</v>
      </c>
      <c r="F151" s="205">
        <v>26.63</v>
      </c>
      <c r="H151" s="32"/>
    </row>
    <row r="152" spans="2:8" s="1" customFormat="1" ht="16.95" customHeight="1">
      <c r="B152" s="32"/>
      <c r="C152" s="206" t="s">
        <v>1</v>
      </c>
      <c r="D152" s="206" t="s">
        <v>1147</v>
      </c>
      <c r="E152" s="17" t="s">
        <v>1</v>
      </c>
      <c r="F152" s="207">
        <v>26.63</v>
      </c>
      <c r="H152" s="32"/>
    </row>
    <row r="153" spans="2:8" s="1" customFormat="1" ht="16.95" customHeight="1">
      <c r="B153" s="32"/>
      <c r="C153" s="206" t="s">
        <v>221</v>
      </c>
      <c r="D153" s="206" t="s">
        <v>753</v>
      </c>
      <c r="E153" s="17" t="s">
        <v>1</v>
      </c>
      <c r="F153" s="207">
        <v>26.63</v>
      </c>
      <c r="H153" s="32"/>
    </row>
    <row r="154" spans="2:8" s="1" customFormat="1" ht="16.95" customHeight="1">
      <c r="B154" s="32"/>
      <c r="C154" s="208" t="s">
        <v>2094</v>
      </c>
      <c r="H154" s="32"/>
    </row>
    <row r="155" spans="2:8" s="1" customFormat="1" ht="20.399999999999999">
      <c r="B155" s="32"/>
      <c r="C155" s="206" t="s">
        <v>1240</v>
      </c>
      <c r="D155" s="206" t="s">
        <v>1241</v>
      </c>
      <c r="E155" s="17" t="s">
        <v>166</v>
      </c>
      <c r="F155" s="207">
        <v>844.63</v>
      </c>
      <c r="H155" s="32"/>
    </row>
    <row r="156" spans="2:8" s="1" customFormat="1" ht="16.95" customHeight="1">
      <c r="B156" s="32"/>
      <c r="C156" s="206" t="s">
        <v>1247</v>
      </c>
      <c r="D156" s="206" t="s">
        <v>1248</v>
      </c>
      <c r="E156" s="17" t="s">
        <v>166</v>
      </c>
      <c r="F156" s="207">
        <v>27.962</v>
      </c>
      <c r="H156" s="32"/>
    </row>
    <row r="157" spans="2:8" s="1" customFormat="1" ht="16.95" customHeight="1">
      <c r="B157" s="32"/>
      <c r="C157" s="202" t="s">
        <v>279</v>
      </c>
      <c r="D157" s="203" t="s">
        <v>1</v>
      </c>
      <c r="E157" s="204" t="s">
        <v>1</v>
      </c>
      <c r="F157" s="205">
        <v>409</v>
      </c>
      <c r="H157" s="32"/>
    </row>
    <row r="158" spans="2:8" s="1" customFormat="1" ht="16.95" customHeight="1">
      <c r="B158" s="32"/>
      <c r="C158" s="206" t="s">
        <v>1</v>
      </c>
      <c r="D158" s="206" t="s">
        <v>1244</v>
      </c>
      <c r="E158" s="17" t="s">
        <v>1</v>
      </c>
      <c r="F158" s="207">
        <v>409</v>
      </c>
      <c r="H158" s="32"/>
    </row>
    <row r="159" spans="2:8" s="1" customFormat="1" ht="16.95" customHeight="1">
      <c r="B159" s="32"/>
      <c r="C159" s="206" t="s">
        <v>279</v>
      </c>
      <c r="D159" s="206" t="s">
        <v>753</v>
      </c>
      <c r="E159" s="17" t="s">
        <v>1</v>
      </c>
      <c r="F159" s="207">
        <v>409</v>
      </c>
      <c r="H159" s="32"/>
    </row>
    <row r="160" spans="2:8" s="1" customFormat="1" ht="16.95" customHeight="1">
      <c r="B160" s="32"/>
      <c r="C160" s="208" t="s">
        <v>2094</v>
      </c>
      <c r="H160" s="32"/>
    </row>
    <row r="161" spans="2:8" s="1" customFormat="1" ht="20.399999999999999">
      <c r="B161" s="32"/>
      <c r="C161" s="206" t="s">
        <v>1240</v>
      </c>
      <c r="D161" s="206" t="s">
        <v>1241</v>
      </c>
      <c r="E161" s="17" t="s">
        <v>166</v>
      </c>
      <c r="F161" s="207">
        <v>844.63</v>
      </c>
      <c r="H161" s="32"/>
    </row>
    <row r="162" spans="2:8" s="1" customFormat="1" ht="16.95" customHeight="1">
      <c r="B162" s="32"/>
      <c r="C162" s="206" t="s">
        <v>1252</v>
      </c>
      <c r="D162" s="206" t="s">
        <v>1253</v>
      </c>
      <c r="E162" s="17" t="s">
        <v>166</v>
      </c>
      <c r="F162" s="207">
        <v>429.45</v>
      </c>
      <c r="H162" s="32"/>
    </row>
    <row r="163" spans="2:8" s="1" customFormat="1" ht="16.95" customHeight="1">
      <c r="B163" s="32"/>
      <c r="C163" s="206" t="s">
        <v>1256</v>
      </c>
      <c r="D163" s="206" t="s">
        <v>1257</v>
      </c>
      <c r="E163" s="17" t="s">
        <v>166</v>
      </c>
      <c r="F163" s="207">
        <v>429.45</v>
      </c>
      <c r="H163" s="32"/>
    </row>
    <row r="164" spans="2:8" s="1" customFormat="1" ht="16.95" customHeight="1">
      <c r="B164" s="32"/>
      <c r="C164" s="202" t="s">
        <v>225</v>
      </c>
      <c r="D164" s="203" t="s">
        <v>1</v>
      </c>
      <c r="E164" s="204" t="s">
        <v>1</v>
      </c>
      <c r="F164" s="205">
        <v>89</v>
      </c>
      <c r="H164" s="32"/>
    </row>
    <row r="165" spans="2:8" s="1" customFormat="1" ht="16.95" customHeight="1">
      <c r="B165" s="32"/>
      <c r="C165" s="206" t="s">
        <v>1</v>
      </c>
      <c r="D165" s="206" t="s">
        <v>224</v>
      </c>
      <c r="E165" s="17" t="s">
        <v>1</v>
      </c>
      <c r="F165" s="207">
        <v>89</v>
      </c>
      <c r="H165" s="32"/>
    </row>
    <row r="166" spans="2:8" s="1" customFormat="1" ht="16.95" customHeight="1">
      <c r="B166" s="32"/>
      <c r="C166" s="206" t="s">
        <v>225</v>
      </c>
      <c r="D166" s="206" t="s">
        <v>151</v>
      </c>
      <c r="E166" s="17" t="s">
        <v>1</v>
      </c>
      <c r="F166" s="207">
        <v>89</v>
      </c>
      <c r="H166" s="32"/>
    </row>
    <row r="167" spans="2:8" s="1" customFormat="1" ht="16.95" customHeight="1">
      <c r="B167" s="32"/>
      <c r="C167" s="208" t="s">
        <v>2094</v>
      </c>
      <c r="H167" s="32"/>
    </row>
    <row r="168" spans="2:8" s="1" customFormat="1" ht="16.95" customHeight="1">
      <c r="B168" s="32"/>
      <c r="C168" s="206" t="s">
        <v>1049</v>
      </c>
      <c r="D168" s="206" t="s">
        <v>1050</v>
      </c>
      <c r="E168" s="17" t="s">
        <v>166</v>
      </c>
      <c r="F168" s="207">
        <v>89</v>
      </c>
      <c r="H168" s="32"/>
    </row>
    <row r="169" spans="2:8" s="1" customFormat="1" ht="16.95" customHeight="1">
      <c r="B169" s="32"/>
      <c r="C169" s="206" t="s">
        <v>1072</v>
      </c>
      <c r="D169" s="206" t="s">
        <v>1073</v>
      </c>
      <c r="E169" s="17" t="s">
        <v>166</v>
      </c>
      <c r="F169" s="207">
        <v>178</v>
      </c>
      <c r="H169" s="32"/>
    </row>
    <row r="170" spans="2:8" s="1" customFormat="1" ht="16.95" customHeight="1">
      <c r="B170" s="32"/>
      <c r="C170" s="206" t="s">
        <v>1083</v>
      </c>
      <c r="D170" s="206" t="s">
        <v>1084</v>
      </c>
      <c r="E170" s="17" t="s">
        <v>166</v>
      </c>
      <c r="F170" s="207">
        <v>89</v>
      </c>
      <c r="H170" s="32"/>
    </row>
    <row r="171" spans="2:8" s="1" customFormat="1" ht="30.6">
      <c r="B171" s="32"/>
      <c r="C171" s="206" t="s">
        <v>1063</v>
      </c>
      <c r="D171" s="206" t="s">
        <v>1064</v>
      </c>
      <c r="E171" s="17" t="s">
        <v>166</v>
      </c>
      <c r="F171" s="207">
        <v>109.47</v>
      </c>
      <c r="H171" s="32"/>
    </row>
    <row r="172" spans="2:8" s="1" customFormat="1" ht="30.6">
      <c r="B172" s="32"/>
      <c r="C172" s="206" t="s">
        <v>1063</v>
      </c>
      <c r="D172" s="206" t="s">
        <v>1064</v>
      </c>
      <c r="E172" s="17" t="s">
        <v>166</v>
      </c>
      <c r="F172" s="207">
        <v>109.47</v>
      </c>
      <c r="H172" s="32"/>
    </row>
    <row r="173" spans="2:8" s="1" customFormat="1" ht="16.95" customHeight="1">
      <c r="B173" s="32"/>
      <c r="C173" s="202" t="s">
        <v>226</v>
      </c>
      <c r="D173" s="203" t="s">
        <v>1</v>
      </c>
      <c r="E173" s="204" t="s">
        <v>1</v>
      </c>
      <c r="F173" s="205">
        <v>403.48</v>
      </c>
      <c r="H173" s="32"/>
    </row>
    <row r="174" spans="2:8" s="1" customFormat="1" ht="16.95" customHeight="1">
      <c r="B174" s="32"/>
      <c r="C174" s="206" t="s">
        <v>1</v>
      </c>
      <c r="D174" s="206" t="s">
        <v>1041</v>
      </c>
      <c r="E174" s="17" t="s">
        <v>1</v>
      </c>
      <c r="F174" s="207">
        <v>403.48</v>
      </c>
      <c r="H174" s="32"/>
    </row>
    <row r="175" spans="2:8" s="1" customFormat="1" ht="16.95" customHeight="1">
      <c r="B175" s="32"/>
      <c r="C175" s="206" t="s">
        <v>226</v>
      </c>
      <c r="D175" s="206" t="s">
        <v>151</v>
      </c>
      <c r="E175" s="17" t="s">
        <v>1</v>
      </c>
      <c r="F175" s="207">
        <v>403.48</v>
      </c>
      <c r="H175" s="32"/>
    </row>
    <row r="176" spans="2:8" s="1" customFormat="1" ht="16.95" customHeight="1">
      <c r="B176" s="32"/>
      <c r="C176" s="208" t="s">
        <v>2094</v>
      </c>
      <c r="H176" s="32"/>
    </row>
    <row r="177" spans="2:8" s="1" customFormat="1" ht="16.95" customHeight="1">
      <c r="B177" s="32"/>
      <c r="C177" s="206" t="s">
        <v>1037</v>
      </c>
      <c r="D177" s="206" t="s">
        <v>1038</v>
      </c>
      <c r="E177" s="17" t="s">
        <v>166</v>
      </c>
      <c r="F177" s="207">
        <v>403.48</v>
      </c>
      <c r="H177" s="32"/>
    </row>
    <row r="178" spans="2:8" s="1" customFormat="1" ht="16.95" customHeight="1">
      <c r="B178" s="32"/>
      <c r="C178" s="206" t="s">
        <v>1057</v>
      </c>
      <c r="D178" s="206" t="s">
        <v>1058</v>
      </c>
      <c r="E178" s="17" t="s">
        <v>166</v>
      </c>
      <c r="F178" s="207">
        <v>806.96</v>
      </c>
      <c r="H178" s="32"/>
    </row>
    <row r="179" spans="2:8" s="1" customFormat="1" ht="30.6">
      <c r="B179" s="32"/>
      <c r="C179" s="206" t="s">
        <v>1063</v>
      </c>
      <c r="D179" s="206" t="s">
        <v>1064</v>
      </c>
      <c r="E179" s="17" t="s">
        <v>166</v>
      </c>
      <c r="F179" s="207">
        <v>470.05399999999997</v>
      </c>
      <c r="H179" s="32"/>
    </row>
    <row r="180" spans="2:8" s="1" customFormat="1" ht="30.6">
      <c r="B180" s="32"/>
      <c r="C180" s="206" t="s">
        <v>1068</v>
      </c>
      <c r="D180" s="206" t="s">
        <v>1069</v>
      </c>
      <c r="E180" s="17" t="s">
        <v>166</v>
      </c>
      <c r="F180" s="207">
        <v>470.05399999999997</v>
      </c>
      <c r="H180" s="32"/>
    </row>
    <row r="181" spans="2:8" s="1" customFormat="1" ht="16.95" customHeight="1">
      <c r="B181" s="32"/>
      <c r="C181" s="202" t="s">
        <v>228</v>
      </c>
      <c r="D181" s="203" t="s">
        <v>1</v>
      </c>
      <c r="E181" s="204" t="s">
        <v>1</v>
      </c>
      <c r="F181" s="205">
        <v>154.81200000000001</v>
      </c>
      <c r="H181" s="32"/>
    </row>
    <row r="182" spans="2:8" s="1" customFormat="1" ht="16.95" customHeight="1">
      <c r="B182" s="32"/>
      <c r="C182" s="206" t="s">
        <v>1</v>
      </c>
      <c r="D182" s="206" t="s">
        <v>570</v>
      </c>
      <c r="E182" s="17" t="s">
        <v>1</v>
      </c>
      <c r="F182" s="207">
        <v>0</v>
      </c>
      <c r="H182" s="32"/>
    </row>
    <row r="183" spans="2:8" s="1" customFormat="1" ht="16.95" customHeight="1">
      <c r="B183" s="32"/>
      <c r="C183" s="206" t="s">
        <v>1</v>
      </c>
      <c r="D183" s="206" t="s">
        <v>1812</v>
      </c>
      <c r="E183" s="17" t="s">
        <v>1</v>
      </c>
      <c r="F183" s="207">
        <v>15.766999999999999</v>
      </c>
      <c r="H183" s="32"/>
    </row>
    <row r="184" spans="2:8" s="1" customFormat="1" ht="16.95" customHeight="1">
      <c r="B184" s="32"/>
      <c r="C184" s="206" t="s">
        <v>1</v>
      </c>
      <c r="D184" s="206" t="s">
        <v>573</v>
      </c>
      <c r="E184" s="17" t="s">
        <v>1</v>
      </c>
      <c r="F184" s="207">
        <v>0</v>
      </c>
      <c r="H184" s="32"/>
    </row>
    <row r="185" spans="2:8" s="1" customFormat="1" ht="16.95" customHeight="1">
      <c r="B185" s="32"/>
      <c r="C185" s="206" t="s">
        <v>1</v>
      </c>
      <c r="D185" s="206" t="s">
        <v>1801</v>
      </c>
      <c r="E185" s="17" t="s">
        <v>1</v>
      </c>
      <c r="F185" s="207">
        <v>23.584</v>
      </c>
      <c r="H185" s="32"/>
    </row>
    <row r="186" spans="2:8" s="1" customFormat="1" ht="16.95" customHeight="1">
      <c r="B186" s="32"/>
      <c r="C186" s="206" t="s">
        <v>1</v>
      </c>
      <c r="D186" s="206" t="s">
        <v>1802</v>
      </c>
      <c r="E186" s="17" t="s">
        <v>1</v>
      </c>
      <c r="F186" s="207">
        <v>22.114000000000001</v>
      </c>
      <c r="H186" s="32"/>
    </row>
    <row r="187" spans="2:8" s="1" customFormat="1" ht="16.95" customHeight="1">
      <c r="B187" s="32"/>
      <c r="C187" s="206" t="s">
        <v>1</v>
      </c>
      <c r="D187" s="206" t="s">
        <v>1803</v>
      </c>
      <c r="E187" s="17" t="s">
        <v>1</v>
      </c>
      <c r="F187" s="207">
        <v>19.562000000000001</v>
      </c>
      <c r="H187" s="32"/>
    </row>
    <row r="188" spans="2:8" s="1" customFormat="1" ht="16.95" customHeight="1">
      <c r="B188" s="32"/>
      <c r="C188" s="206" t="s">
        <v>1</v>
      </c>
      <c r="D188" s="206" t="s">
        <v>1813</v>
      </c>
      <c r="E188" s="17" t="s">
        <v>1</v>
      </c>
      <c r="F188" s="207">
        <v>15.821999999999999</v>
      </c>
      <c r="H188" s="32"/>
    </row>
    <row r="189" spans="2:8" s="1" customFormat="1" ht="16.95" customHeight="1">
      <c r="B189" s="32"/>
      <c r="C189" s="206" t="s">
        <v>1</v>
      </c>
      <c r="D189" s="206" t="s">
        <v>1804</v>
      </c>
      <c r="E189" s="17" t="s">
        <v>1</v>
      </c>
      <c r="F189" s="207">
        <v>16.864000000000001</v>
      </c>
      <c r="H189" s="32"/>
    </row>
    <row r="190" spans="2:8" s="1" customFormat="1" ht="16.95" customHeight="1">
      <c r="B190" s="32"/>
      <c r="C190" s="206" t="s">
        <v>1</v>
      </c>
      <c r="D190" s="206" t="s">
        <v>1805</v>
      </c>
      <c r="E190" s="17" t="s">
        <v>1</v>
      </c>
      <c r="F190" s="207">
        <v>20.664999999999999</v>
      </c>
      <c r="H190" s="32"/>
    </row>
    <row r="191" spans="2:8" s="1" customFormat="1" ht="16.95" customHeight="1">
      <c r="B191" s="32"/>
      <c r="C191" s="206" t="s">
        <v>1</v>
      </c>
      <c r="D191" s="206" t="s">
        <v>1806</v>
      </c>
      <c r="E191" s="17" t="s">
        <v>1</v>
      </c>
      <c r="F191" s="207">
        <v>20.434000000000001</v>
      </c>
      <c r="H191" s="32"/>
    </row>
    <row r="192" spans="2:8" s="1" customFormat="1" ht="16.95" customHeight="1">
      <c r="B192" s="32"/>
      <c r="C192" s="206" t="s">
        <v>228</v>
      </c>
      <c r="D192" s="206" t="s">
        <v>151</v>
      </c>
      <c r="E192" s="17" t="s">
        <v>1</v>
      </c>
      <c r="F192" s="207">
        <v>154.81200000000001</v>
      </c>
      <c r="H192" s="32"/>
    </row>
    <row r="193" spans="2:8" s="1" customFormat="1" ht="16.95" customHeight="1">
      <c r="B193" s="32"/>
      <c r="C193" s="208" t="s">
        <v>2094</v>
      </c>
      <c r="H193" s="32"/>
    </row>
    <row r="194" spans="2:8" s="1" customFormat="1" ht="20.399999999999999">
      <c r="B194" s="32"/>
      <c r="C194" s="206" t="s">
        <v>1808</v>
      </c>
      <c r="D194" s="206" t="s">
        <v>1809</v>
      </c>
      <c r="E194" s="17" t="s">
        <v>166</v>
      </c>
      <c r="F194" s="207">
        <v>154.81200000000001</v>
      </c>
      <c r="H194" s="32"/>
    </row>
    <row r="195" spans="2:8" s="1" customFormat="1" ht="16.95" customHeight="1">
      <c r="B195" s="32"/>
      <c r="C195" s="206" t="s">
        <v>720</v>
      </c>
      <c r="D195" s="206" t="s">
        <v>721</v>
      </c>
      <c r="E195" s="17" t="s">
        <v>166</v>
      </c>
      <c r="F195" s="207">
        <v>1331.7070000000001</v>
      </c>
      <c r="H195" s="32"/>
    </row>
    <row r="196" spans="2:8" s="1" customFormat="1" ht="16.95" customHeight="1">
      <c r="B196" s="32"/>
      <c r="C196" s="206" t="s">
        <v>731</v>
      </c>
      <c r="D196" s="206" t="s">
        <v>732</v>
      </c>
      <c r="E196" s="17" t="s">
        <v>166</v>
      </c>
      <c r="F196" s="207">
        <v>154.81200000000001</v>
      </c>
      <c r="H196" s="32"/>
    </row>
    <row r="197" spans="2:8" s="1" customFormat="1" ht="16.95" customHeight="1">
      <c r="B197" s="32"/>
      <c r="C197" s="206" t="s">
        <v>1792</v>
      </c>
      <c r="D197" s="206" t="s">
        <v>1793</v>
      </c>
      <c r="E197" s="17" t="s">
        <v>166</v>
      </c>
      <c r="F197" s="207">
        <v>154.81200000000001</v>
      </c>
      <c r="H197" s="32"/>
    </row>
    <row r="198" spans="2:8" s="1" customFormat="1" ht="16.95" customHeight="1">
      <c r="B198" s="32"/>
      <c r="C198" s="206" t="s">
        <v>1823</v>
      </c>
      <c r="D198" s="206" t="s">
        <v>1824</v>
      </c>
      <c r="E198" s="17" t="s">
        <v>166</v>
      </c>
      <c r="F198" s="207">
        <v>154.81200000000001</v>
      </c>
      <c r="H198" s="32"/>
    </row>
    <row r="199" spans="2:8" s="1" customFormat="1" ht="16.95" customHeight="1">
      <c r="B199" s="32"/>
      <c r="C199" s="206" t="s">
        <v>1820</v>
      </c>
      <c r="D199" s="206" t="s">
        <v>1703</v>
      </c>
      <c r="E199" s="17" t="s">
        <v>166</v>
      </c>
      <c r="F199" s="207">
        <v>154.81200000000001</v>
      </c>
      <c r="H199" s="32"/>
    </row>
    <row r="200" spans="2:8" s="1" customFormat="1" ht="16.95" customHeight="1">
      <c r="B200" s="32"/>
      <c r="C200" s="202" t="s">
        <v>230</v>
      </c>
      <c r="D200" s="203" t="s">
        <v>1</v>
      </c>
      <c r="E200" s="204" t="s">
        <v>1</v>
      </c>
      <c r="F200" s="205">
        <v>157.02099999999999</v>
      </c>
      <c r="H200" s="32"/>
    </row>
    <row r="201" spans="2:8" s="1" customFormat="1" ht="16.95" customHeight="1">
      <c r="B201" s="32"/>
      <c r="C201" s="206" t="s">
        <v>1</v>
      </c>
      <c r="D201" s="206" t="s">
        <v>570</v>
      </c>
      <c r="E201" s="17" t="s">
        <v>1</v>
      </c>
      <c r="F201" s="207">
        <v>0</v>
      </c>
      <c r="H201" s="32"/>
    </row>
    <row r="202" spans="2:8" s="1" customFormat="1" ht="16.95" customHeight="1">
      <c r="B202" s="32"/>
      <c r="C202" s="206" t="s">
        <v>1</v>
      </c>
      <c r="D202" s="206" t="s">
        <v>1601</v>
      </c>
      <c r="E202" s="17" t="s">
        <v>1</v>
      </c>
      <c r="F202" s="207">
        <v>7.5</v>
      </c>
      <c r="H202" s="32"/>
    </row>
    <row r="203" spans="2:8" s="1" customFormat="1" ht="16.95" customHeight="1">
      <c r="B203" s="32"/>
      <c r="C203" s="206" t="s">
        <v>1</v>
      </c>
      <c r="D203" s="206" t="s">
        <v>1602</v>
      </c>
      <c r="E203" s="17" t="s">
        <v>1</v>
      </c>
      <c r="F203" s="207">
        <v>18.785</v>
      </c>
      <c r="H203" s="32"/>
    </row>
    <row r="204" spans="2:8" s="1" customFormat="1" ht="16.95" customHeight="1">
      <c r="B204" s="32"/>
      <c r="C204" s="206" t="s">
        <v>1</v>
      </c>
      <c r="D204" s="206" t="s">
        <v>1603</v>
      </c>
      <c r="E204" s="17" t="s">
        <v>1</v>
      </c>
      <c r="F204" s="207">
        <v>14.5</v>
      </c>
      <c r="H204" s="32"/>
    </row>
    <row r="205" spans="2:8" s="1" customFormat="1" ht="16.95" customHeight="1">
      <c r="B205" s="32"/>
      <c r="C205" s="206" t="s">
        <v>1</v>
      </c>
      <c r="D205" s="206" t="s">
        <v>1604</v>
      </c>
      <c r="E205" s="17" t="s">
        <v>1</v>
      </c>
      <c r="F205" s="207">
        <v>57.165999999999997</v>
      </c>
      <c r="H205" s="32"/>
    </row>
    <row r="206" spans="2:8" s="1" customFormat="1" ht="16.95" customHeight="1">
      <c r="B206" s="32"/>
      <c r="C206" s="206" t="s">
        <v>1</v>
      </c>
      <c r="D206" s="206" t="s">
        <v>573</v>
      </c>
      <c r="E206" s="17" t="s">
        <v>1</v>
      </c>
      <c r="F206" s="207">
        <v>0</v>
      </c>
      <c r="H206" s="32"/>
    </row>
    <row r="207" spans="2:8" s="1" customFormat="1" ht="16.95" customHeight="1">
      <c r="B207" s="32"/>
      <c r="C207" s="206" t="s">
        <v>1</v>
      </c>
      <c r="D207" s="206" t="s">
        <v>1605</v>
      </c>
      <c r="E207" s="17" t="s">
        <v>1</v>
      </c>
      <c r="F207" s="207">
        <v>5.6</v>
      </c>
      <c r="H207" s="32"/>
    </row>
    <row r="208" spans="2:8" s="1" customFormat="1" ht="16.95" customHeight="1">
      <c r="B208" s="32"/>
      <c r="C208" s="206" t="s">
        <v>1</v>
      </c>
      <c r="D208" s="206" t="s">
        <v>1606</v>
      </c>
      <c r="E208" s="17" t="s">
        <v>1</v>
      </c>
      <c r="F208" s="207">
        <v>23.57</v>
      </c>
      <c r="H208" s="32"/>
    </row>
    <row r="209" spans="2:8" s="1" customFormat="1" ht="16.95" customHeight="1">
      <c r="B209" s="32"/>
      <c r="C209" s="206" t="s">
        <v>1</v>
      </c>
      <c r="D209" s="206" t="s">
        <v>1607</v>
      </c>
      <c r="E209" s="17" t="s">
        <v>1</v>
      </c>
      <c r="F209" s="207">
        <v>6.9</v>
      </c>
      <c r="H209" s="32"/>
    </row>
    <row r="210" spans="2:8" s="1" customFormat="1" ht="16.95" customHeight="1">
      <c r="B210" s="32"/>
      <c r="C210" s="206" t="s">
        <v>1</v>
      </c>
      <c r="D210" s="206" t="s">
        <v>1608</v>
      </c>
      <c r="E210" s="17" t="s">
        <v>1</v>
      </c>
      <c r="F210" s="207">
        <v>12.2</v>
      </c>
      <c r="H210" s="32"/>
    </row>
    <row r="211" spans="2:8" s="1" customFormat="1" ht="16.95" customHeight="1">
      <c r="B211" s="32"/>
      <c r="C211" s="206" t="s">
        <v>1</v>
      </c>
      <c r="D211" s="206" t="s">
        <v>1609</v>
      </c>
      <c r="E211" s="17" t="s">
        <v>1</v>
      </c>
      <c r="F211" s="207">
        <v>4.7</v>
      </c>
      <c r="H211" s="32"/>
    </row>
    <row r="212" spans="2:8" s="1" customFormat="1" ht="16.95" customHeight="1">
      <c r="B212" s="32"/>
      <c r="C212" s="206" t="s">
        <v>1</v>
      </c>
      <c r="D212" s="206" t="s">
        <v>1610</v>
      </c>
      <c r="E212" s="17" t="s">
        <v>1</v>
      </c>
      <c r="F212" s="207">
        <v>6.1</v>
      </c>
      <c r="H212" s="32"/>
    </row>
    <row r="213" spans="2:8" s="1" customFormat="1" ht="16.95" customHeight="1">
      <c r="B213" s="32"/>
      <c r="C213" s="206" t="s">
        <v>230</v>
      </c>
      <c r="D213" s="206" t="s">
        <v>151</v>
      </c>
      <c r="E213" s="17" t="s">
        <v>1</v>
      </c>
      <c r="F213" s="207">
        <v>157.02099999999999</v>
      </c>
      <c r="H213" s="32"/>
    </row>
    <row r="214" spans="2:8" s="1" customFormat="1" ht="16.95" customHeight="1">
      <c r="B214" s="32"/>
      <c r="C214" s="208" t="s">
        <v>2094</v>
      </c>
      <c r="H214" s="32"/>
    </row>
    <row r="215" spans="2:8" s="1" customFormat="1" ht="20.399999999999999">
      <c r="B215" s="32"/>
      <c r="C215" s="206" t="s">
        <v>1597</v>
      </c>
      <c r="D215" s="206" t="s">
        <v>1598</v>
      </c>
      <c r="E215" s="17" t="s">
        <v>390</v>
      </c>
      <c r="F215" s="207">
        <v>157.02099999999999</v>
      </c>
      <c r="H215" s="32"/>
    </row>
    <row r="216" spans="2:8" s="1" customFormat="1" ht="16.95" customHeight="1">
      <c r="B216" s="32"/>
      <c r="C216" s="206" t="s">
        <v>1612</v>
      </c>
      <c r="D216" s="206" t="s">
        <v>1613</v>
      </c>
      <c r="E216" s="17" t="s">
        <v>390</v>
      </c>
      <c r="F216" s="207">
        <v>172.72300000000001</v>
      </c>
      <c r="H216" s="32"/>
    </row>
    <row r="217" spans="2:8" s="1" customFormat="1" ht="16.95" customHeight="1">
      <c r="B217" s="32"/>
      <c r="C217" s="202" t="s">
        <v>232</v>
      </c>
      <c r="D217" s="203" t="s">
        <v>1</v>
      </c>
      <c r="E217" s="204" t="s">
        <v>1</v>
      </c>
      <c r="F217" s="205">
        <v>22.8</v>
      </c>
      <c r="H217" s="32"/>
    </row>
    <row r="218" spans="2:8" s="1" customFormat="1" ht="16.95" customHeight="1">
      <c r="B218" s="32"/>
      <c r="C218" s="206" t="s">
        <v>1</v>
      </c>
      <c r="D218" s="206" t="s">
        <v>1577</v>
      </c>
      <c r="E218" s="17" t="s">
        <v>1</v>
      </c>
      <c r="F218" s="207">
        <v>22.8</v>
      </c>
      <c r="H218" s="32"/>
    </row>
    <row r="219" spans="2:8" s="1" customFormat="1" ht="16.95" customHeight="1">
      <c r="B219" s="32"/>
      <c r="C219" s="206" t="s">
        <v>232</v>
      </c>
      <c r="D219" s="206" t="s">
        <v>151</v>
      </c>
      <c r="E219" s="17" t="s">
        <v>1</v>
      </c>
      <c r="F219" s="207">
        <v>22.8</v>
      </c>
      <c r="H219" s="32"/>
    </row>
    <row r="220" spans="2:8" s="1" customFormat="1" ht="16.95" customHeight="1">
      <c r="B220" s="32"/>
      <c r="C220" s="208" t="s">
        <v>2094</v>
      </c>
      <c r="H220" s="32"/>
    </row>
    <row r="221" spans="2:8" s="1" customFormat="1" ht="20.399999999999999">
      <c r="B221" s="32"/>
      <c r="C221" s="206" t="s">
        <v>1573</v>
      </c>
      <c r="D221" s="206" t="s">
        <v>1574</v>
      </c>
      <c r="E221" s="17" t="s">
        <v>390</v>
      </c>
      <c r="F221" s="207">
        <v>22.8</v>
      </c>
      <c r="H221" s="32"/>
    </row>
    <row r="222" spans="2:8" s="1" customFormat="1" ht="16.95" customHeight="1">
      <c r="B222" s="32"/>
      <c r="C222" s="206" t="s">
        <v>1685</v>
      </c>
      <c r="D222" s="206" t="s">
        <v>1686</v>
      </c>
      <c r="E222" s="17" t="s">
        <v>166</v>
      </c>
      <c r="F222" s="207">
        <v>474.48</v>
      </c>
      <c r="H222" s="32"/>
    </row>
    <row r="223" spans="2:8" s="1" customFormat="1" ht="16.95" customHeight="1">
      <c r="B223" s="32"/>
      <c r="C223" s="206" t="s">
        <v>1702</v>
      </c>
      <c r="D223" s="206" t="s">
        <v>1703</v>
      </c>
      <c r="E223" s="17" t="s">
        <v>166</v>
      </c>
      <c r="F223" s="207">
        <v>474.93</v>
      </c>
      <c r="H223" s="32"/>
    </row>
    <row r="224" spans="2:8" s="1" customFormat="1" ht="16.95" customHeight="1">
      <c r="B224" s="32"/>
      <c r="C224" s="206" t="s">
        <v>1579</v>
      </c>
      <c r="D224" s="206" t="s">
        <v>1580</v>
      </c>
      <c r="E224" s="17" t="s">
        <v>1021</v>
      </c>
      <c r="F224" s="207">
        <v>43.7</v>
      </c>
      <c r="H224" s="32"/>
    </row>
    <row r="225" spans="2:8" s="1" customFormat="1" ht="16.95" customHeight="1">
      <c r="B225" s="32"/>
      <c r="C225" s="202" t="s">
        <v>244</v>
      </c>
      <c r="D225" s="203" t="s">
        <v>1</v>
      </c>
      <c r="E225" s="204" t="s">
        <v>1</v>
      </c>
      <c r="F225" s="205">
        <v>574</v>
      </c>
      <c r="H225" s="32"/>
    </row>
    <row r="226" spans="2:8" s="1" customFormat="1" ht="16.95" customHeight="1">
      <c r="B226" s="32"/>
      <c r="C226" s="206" t="s">
        <v>1</v>
      </c>
      <c r="D226" s="206" t="s">
        <v>845</v>
      </c>
      <c r="E226" s="17" t="s">
        <v>1</v>
      </c>
      <c r="F226" s="207">
        <v>255</v>
      </c>
      <c r="H226" s="32"/>
    </row>
    <row r="227" spans="2:8" s="1" customFormat="1" ht="16.95" customHeight="1">
      <c r="B227" s="32"/>
      <c r="C227" s="206" t="s">
        <v>1</v>
      </c>
      <c r="D227" s="206" t="s">
        <v>846</v>
      </c>
      <c r="E227" s="17" t="s">
        <v>1</v>
      </c>
      <c r="F227" s="207">
        <v>250</v>
      </c>
      <c r="H227" s="32"/>
    </row>
    <row r="228" spans="2:8" s="1" customFormat="1" ht="16.95" customHeight="1">
      <c r="B228" s="32"/>
      <c r="C228" s="206" t="s">
        <v>1</v>
      </c>
      <c r="D228" s="206" t="s">
        <v>847</v>
      </c>
      <c r="E228" s="17" t="s">
        <v>1</v>
      </c>
      <c r="F228" s="207">
        <v>55</v>
      </c>
      <c r="H228" s="32"/>
    </row>
    <row r="229" spans="2:8" s="1" customFormat="1" ht="16.95" customHeight="1">
      <c r="B229" s="32"/>
      <c r="C229" s="206" t="s">
        <v>1</v>
      </c>
      <c r="D229" s="206" t="s">
        <v>848</v>
      </c>
      <c r="E229" s="17" t="s">
        <v>1</v>
      </c>
      <c r="F229" s="207">
        <v>14</v>
      </c>
      <c r="H229" s="32"/>
    </row>
    <row r="230" spans="2:8" s="1" customFormat="1" ht="16.95" customHeight="1">
      <c r="B230" s="32"/>
      <c r="C230" s="206" t="s">
        <v>244</v>
      </c>
      <c r="D230" s="206" t="s">
        <v>151</v>
      </c>
      <c r="E230" s="17" t="s">
        <v>1</v>
      </c>
      <c r="F230" s="207">
        <v>574</v>
      </c>
      <c r="H230" s="32"/>
    </row>
    <row r="231" spans="2:8" s="1" customFormat="1" ht="16.95" customHeight="1">
      <c r="B231" s="32"/>
      <c r="C231" s="208" t="s">
        <v>2094</v>
      </c>
      <c r="H231" s="32"/>
    </row>
    <row r="232" spans="2:8" s="1" customFormat="1" ht="20.399999999999999">
      <c r="B232" s="32"/>
      <c r="C232" s="206" t="s">
        <v>841</v>
      </c>
      <c r="D232" s="206" t="s">
        <v>842</v>
      </c>
      <c r="E232" s="17" t="s">
        <v>166</v>
      </c>
      <c r="F232" s="207">
        <v>574</v>
      </c>
      <c r="H232" s="32"/>
    </row>
    <row r="233" spans="2:8" s="1" customFormat="1" ht="16.95" customHeight="1">
      <c r="B233" s="32"/>
      <c r="C233" s="206" t="s">
        <v>921</v>
      </c>
      <c r="D233" s="206" t="s">
        <v>922</v>
      </c>
      <c r="E233" s="17" t="s">
        <v>166</v>
      </c>
      <c r="F233" s="207">
        <v>574</v>
      </c>
      <c r="H233" s="32"/>
    </row>
    <row r="234" spans="2:8" s="1" customFormat="1" ht="16.95" customHeight="1">
      <c r="B234" s="32"/>
      <c r="C234" s="202" t="s">
        <v>861</v>
      </c>
      <c r="D234" s="203" t="s">
        <v>1</v>
      </c>
      <c r="E234" s="204" t="s">
        <v>1</v>
      </c>
      <c r="F234" s="205">
        <v>13.88</v>
      </c>
      <c r="H234" s="32"/>
    </row>
    <row r="235" spans="2:8" s="1" customFormat="1" ht="16.95" customHeight="1">
      <c r="B235" s="32"/>
      <c r="C235" s="206" t="s">
        <v>1</v>
      </c>
      <c r="D235" s="206" t="s">
        <v>860</v>
      </c>
      <c r="E235" s="17" t="s">
        <v>1</v>
      </c>
      <c r="F235" s="207">
        <v>13.88</v>
      </c>
      <c r="H235" s="32"/>
    </row>
    <row r="236" spans="2:8" s="1" customFormat="1" ht="16.95" customHeight="1">
      <c r="B236" s="32"/>
      <c r="C236" s="206" t="s">
        <v>861</v>
      </c>
      <c r="D236" s="206" t="s">
        <v>151</v>
      </c>
      <c r="E236" s="17" t="s">
        <v>1</v>
      </c>
      <c r="F236" s="207">
        <v>13.88</v>
      </c>
      <c r="H236" s="32"/>
    </row>
    <row r="237" spans="2:8" s="1" customFormat="1" ht="16.95" customHeight="1">
      <c r="B237" s="32"/>
      <c r="C237" s="202" t="s">
        <v>234</v>
      </c>
      <c r="D237" s="203" t="s">
        <v>1</v>
      </c>
      <c r="E237" s="204" t="s">
        <v>1</v>
      </c>
      <c r="F237" s="205">
        <v>790</v>
      </c>
      <c r="H237" s="32"/>
    </row>
    <row r="238" spans="2:8" s="1" customFormat="1" ht="16.95" customHeight="1">
      <c r="B238" s="32"/>
      <c r="C238" s="206" t="s">
        <v>1</v>
      </c>
      <c r="D238" s="206" t="s">
        <v>962</v>
      </c>
      <c r="E238" s="17" t="s">
        <v>1</v>
      </c>
      <c r="F238" s="207">
        <v>395</v>
      </c>
      <c r="H238" s="32"/>
    </row>
    <row r="239" spans="2:8" s="1" customFormat="1" ht="16.95" customHeight="1">
      <c r="B239" s="32"/>
      <c r="C239" s="206" t="s">
        <v>1</v>
      </c>
      <c r="D239" s="206" t="s">
        <v>963</v>
      </c>
      <c r="E239" s="17" t="s">
        <v>1</v>
      </c>
      <c r="F239" s="207">
        <v>395</v>
      </c>
      <c r="H239" s="32"/>
    </row>
    <row r="240" spans="2:8" s="1" customFormat="1" ht="16.95" customHeight="1">
      <c r="B240" s="32"/>
      <c r="C240" s="206" t="s">
        <v>234</v>
      </c>
      <c r="D240" s="206" t="s">
        <v>151</v>
      </c>
      <c r="E240" s="17" t="s">
        <v>1</v>
      </c>
      <c r="F240" s="207">
        <v>790</v>
      </c>
      <c r="H240" s="32"/>
    </row>
    <row r="241" spans="2:8" s="1" customFormat="1" ht="16.95" customHeight="1">
      <c r="B241" s="32"/>
      <c r="C241" s="208" t="s">
        <v>2094</v>
      </c>
      <c r="H241" s="32"/>
    </row>
    <row r="242" spans="2:8" s="1" customFormat="1" ht="20.399999999999999">
      <c r="B242" s="32"/>
      <c r="C242" s="206" t="s">
        <v>958</v>
      </c>
      <c r="D242" s="206" t="s">
        <v>959</v>
      </c>
      <c r="E242" s="17" t="s">
        <v>166</v>
      </c>
      <c r="F242" s="207">
        <v>790</v>
      </c>
      <c r="H242" s="32"/>
    </row>
    <row r="243" spans="2:8" s="1" customFormat="1" ht="20.399999999999999">
      <c r="B243" s="32"/>
      <c r="C243" s="206" t="s">
        <v>965</v>
      </c>
      <c r="D243" s="206" t="s">
        <v>966</v>
      </c>
      <c r="E243" s="17" t="s">
        <v>166</v>
      </c>
      <c r="F243" s="207">
        <v>23700</v>
      </c>
      <c r="H243" s="32"/>
    </row>
    <row r="244" spans="2:8" s="1" customFormat="1" ht="20.399999999999999">
      <c r="B244" s="32"/>
      <c r="C244" s="206" t="s">
        <v>971</v>
      </c>
      <c r="D244" s="206" t="s">
        <v>972</v>
      </c>
      <c r="E244" s="17" t="s">
        <v>166</v>
      </c>
      <c r="F244" s="207">
        <v>790</v>
      </c>
      <c r="H244" s="32"/>
    </row>
    <row r="245" spans="2:8" s="1" customFormat="1" ht="16.95" customHeight="1">
      <c r="B245" s="32"/>
      <c r="C245" s="206" t="s">
        <v>976</v>
      </c>
      <c r="D245" s="206" t="s">
        <v>977</v>
      </c>
      <c r="E245" s="17" t="s">
        <v>166</v>
      </c>
      <c r="F245" s="207">
        <v>790</v>
      </c>
      <c r="H245" s="32"/>
    </row>
    <row r="246" spans="2:8" s="1" customFormat="1" ht="16.95" customHeight="1">
      <c r="B246" s="32"/>
      <c r="C246" s="206" t="s">
        <v>981</v>
      </c>
      <c r="D246" s="206" t="s">
        <v>982</v>
      </c>
      <c r="E246" s="17" t="s">
        <v>166</v>
      </c>
      <c r="F246" s="207">
        <v>23700</v>
      </c>
      <c r="H246" s="32"/>
    </row>
    <row r="247" spans="2:8" s="1" customFormat="1" ht="16.95" customHeight="1">
      <c r="B247" s="32"/>
      <c r="C247" s="206" t="s">
        <v>986</v>
      </c>
      <c r="D247" s="206" t="s">
        <v>987</v>
      </c>
      <c r="E247" s="17" t="s">
        <v>166</v>
      </c>
      <c r="F247" s="207">
        <v>790</v>
      </c>
      <c r="H247" s="32"/>
    </row>
    <row r="248" spans="2:8" s="1" customFormat="1" ht="16.95" customHeight="1">
      <c r="B248" s="32"/>
      <c r="C248" s="206" t="s">
        <v>1003</v>
      </c>
      <c r="D248" s="206" t="s">
        <v>1004</v>
      </c>
      <c r="E248" s="17" t="s">
        <v>166</v>
      </c>
      <c r="F248" s="207">
        <v>790</v>
      </c>
      <c r="H248" s="32"/>
    </row>
    <row r="249" spans="2:8" s="1" customFormat="1" ht="16.95" customHeight="1">
      <c r="B249" s="32"/>
      <c r="C249" s="206" t="s">
        <v>1008</v>
      </c>
      <c r="D249" s="206" t="s">
        <v>1009</v>
      </c>
      <c r="E249" s="17" t="s">
        <v>166</v>
      </c>
      <c r="F249" s="207">
        <v>790</v>
      </c>
      <c r="H249" s="32"/>
    </row>
    <row r="250" spans="2:8" s="1" customFormat="1" ht="16.95" customHeight="1">
      <c r="B250" s="32"/>
      <c r="C250" s="202" t="s">
        <v>236</v>
      </c>
      <c r="D250" s="203" t="s">
        <v>1</v>
      </c>
      <c r="E250" s="204" t="s">
        <v>1</v>
      </c>
      <c r="F250" s="205">
        <v>1855.9349999999999</v>
      </c>
      <c r="H250" s="32"/>
    </row>
    <row r="251" spans="2:8" s="1" customFormat="1" ht="16.95" customHeight="1">
      <c r="B251" s="32"/>
      <c r="C251" s="206" t="s">
        <v>1</v>
      </c>
      <c r="D251" s="206" t="s">
        <v>1879</v>
      </c>
      <c r="E251" s="17" t="s">
        <v>1</v>
      </c>
      <c r="F251" s="207">
        <v>0</v>
      </c>
      <c r="H251" s="32"/>
    </row>
    <row r="252" spans="2:8" s="1" customFormat="1" ht="16.95" customHeight="1">
      <c r="B252" s="32"/>
      <c r="C252" s="206" t="s">
        <v>1</v>
      </c>
      <c r="D252" s="206" t="s">
        <v>1880</v>
      </c>
      <c r="E252" s="17" t="s">
        <v>1</v>
      </c>
      <c r="F252" s="207">
        <v>661.04</v>
      </c>
      <c r="H252" s="32"/>
    </row>
    <row r="253" spans="2:8" s="1" customFormat="1" ht="16.95" customHeight="1">
      <c r="B253" s="32"/>
      <c r="C253" s="206" t="s">
        <v>1</v>
      </c>
      <c r="D253" s="206" t="s">
        <v>1881</v>
      </c>
      <c r="E253" s="17" t="s">
        <v>1</v>
      </c>
      <c r="F253" s="207">
        <v>0</v>
      </c>
      <c r="H253" s="32"/>
    </row>
    <row r="254" spans="2:8" s="1" customFormat="1" ht="16.95" customHeight="1">
      <c r="B254" s="32"/>
      <c r="C254" s="206" t="s">
        <v>1</v>
      </c>
      <c r="D254" s="206" t="s">
        <v>1882</v>
      </c>
      <c r="E254" s="17" t="s">
        <v>1</v>
      </c>
      <c r="F254" s="207">
        <v>1194.895</v>
      </c>
      <c r="H254" s="32"/>
    </row>
    <row r="255" spans="2:8" s="1" customFormat="1" ht="16.95" customHeight="1">
      <c r="B255" s="32"/>
      <c r="C255" s="206" t="s">
        <v>236</v>
      </c>
      <c r="D255" s="206" t="s">
        <v>151</v>
      </c>
      <c r="E255" s="17" t="s">
        <v>1</v>
      </c>
      <c r="F255" s="207">
        <v>1855.9349999999999</v>
      </c>
      <c r="H255" s="32"/>
    </row>
    <row r="256" spans="2:8" s="1" customFormat="1" ht="16.95" customHeight="1">
      <c r="B256" s="32"/>
      <c r="C256" s="208" t="s">
        <v>2094</v>
      </c>
      <c r="H256" s="32"/>
    </row>
    <row r="257" spans="2:8" s="1" customFormat="1" ht="16.95" customHeight="1">
      <c r="B257" s="32"/>
      <c r="C257" s="206" t="s">
        <v>1875</v>
      </c>
      <c r="D257" s="206" t="s">
        <v>1876</v>
      </c>
      <c r="E257" s="17" t="s">
        <v>166</v>
      </c>
      <c r="F257" s="207">
        <v>1855.9349999999999</v>
      </c>
      <c r="H257" s="32"/>
    </row>
    <row r="258" spans="2:8" s="1" customFormat="1" ht="16.95" customHeight="1">
      <c r="B258" s="32"/>
      <c r="C258" s="206" t="s">
        <v>1845</v>
      </c>
      <c r="D258" s="206" t="s">
        <v>1846</v>
      </c>
      <c r="E258" s="17" t="s">
        <v>166</v>
      </c>
      <c r="F258" s="207">
        <v>1855.9349999999999</v>
      </c>
      <c r="H258" s="32"/>
    </row>
    <row r="259" spans="2:8" s="1" customFormat="1" ht="16.95" customHeight="1">
      <c r="B259" s="32"/>
      <c r="C259" s="206" t="s">
        <v>1865</v>
      </c>
      <c r="D259" s="206" t="s">
        <v>1866</v>
      </c>
      <c r="E259" s="17" t="s">
        <v>166</v>
      </c>
      <c r="F259" s="207">
        <v>1855.9349999999999</v>
      </c>
      <c r="H259" s="32"/>
    </row>
    <row r="260" spans="2:8" s="1" customFormat="1" ht="16.95" customHeight="1">
      <c r="B260" s="32"/>
      <c r="C260" s="202" t="s">
        <v>289</v>
      </c>
      <c r="D260" s="203" t="s">
        <v>1</v>
      </c>
      <c r="E260" s="204" t="s">
        <v>1</v>
      </c>
      <c r="F260" s="205">
        <v>101.983</v>
      </c>
      <c r="H260" s="32"/>
    </row>
    <row r="261" spans="2:8" s="1" customFormat="1" ht="16.95" customHeight="1">
      <c r="B261" s="32"/>
      <c r="C261" s="206" t="s">
        <v>1</v>
      </c>
      <c r="D261" s="206" t="s">
        <v>281</v>
      </c>
      <c r="E261" s="17" t="s">
        <v>1</v>
      </c>
      <c r="F261" s="207">
        <v>101.983</v>
      </c>
      <c r="H261" s="32"/>
    </row>
    <row r="262" spans="2:8" s="1" customFormat="1" ht="16.95" customHeight="1">
      <c r="B262" s="32"/>
      <c r="C262" s="206" t="s">
        <v>289</v>
      </c>
      <c r="D262" s="206" t="s">
        <v>151</v>
      </c>
      <c r="E262" s="17" t="s">
        <v>1</v>
      </c>
      <c r="F262" s="207">
        <v>101.983</v>
      </c>
      <c r="H262" s="32"/>
    </row>
    <row r="263" spans="2:8" s="1" customFormat="1" ht="16.95" customHeight="1">
      <c r="B263" s="32"/>
      <c r="C263" s="208" t="s">
        <v>2094</v>
      </c>
      <c r="H263" s="32"/>
    </row>
    <row r="264" spans="2:8" s="1" customFormat="1" ht="20.399999999999999">
      <c r="B264" s="32"/>
      <c r="C264" s="206" t="s">
        <v>1884</v>
      </c>
      <c r="D264" s="206" t="s">
        <v>1885</v>
      </c>
      <c r="E264" s="17" t="s">
        <v>166</v>
      </c>
      <c r="F264" s="207">
        <v>101.983</v>
      </c>
      <c r="H264" s="32"/>
    </row>
    <row r="265" spans="2:8" s="1" customFormat="1" ht="16.95" customHeight="1">
      <c r="B265" s="32"/>
      <c r="C265" s="206" t="s">
        <v>1850</v>
      </c>
      <c r="D265" s="206" t="s">
        <v>1851</v>
      </c>
      <c r="E265" s="17" t="s">
        <v>166</v>
      </c>
      <c r="F265" s="207">
        <v>101.983</v>
      </c>
      <c r="H265" s="32"/>
    </row>
    <row r="266" spans="2:8" s="1" customFormat="1" ht="20.399999999999999">
      <c r="B266" s="32"/>
      <c r="C266" s="206" t="s">
        <v>1870</v>
      </c>
      <c r="D266" s="206" t="s">
        <v>1871</v>
      </c>
      <c r="E266" s="17" t="s">
        <v>166</v>
      </c>
      <c r="F266" s="207">
        <v>101.983</v>
      </c>
      <c r="H266" s="32"/>
    </row>
    <row r="267" spans="2:8" s="1" customFormat="1" ht="16.95" customHeight="1">
      <c r="B267" s="32"/>
      <c r="C267" s="202" t="s">
        <v>238</v>
      </c>
      <c r="D267" s="203" t="s">
        <v>1</v>
      </c>
      <c r="E267" s="204" t="s">
        <v>1</v>
      </c>
      <c r="F267" s="205">
        <v>56.197000000000003</v>
      </c>
      <c r="H267" s="32"/>
    </row>
    <row r="268" spans="2:8" s="1" customFormat="1" ht="16.95" customHeight="1">
      <c r="B268" s="32"/>
      <c r="C268" s="206" t="s">
        <v>1</v>
      </c>
      <c r="D268" s="206" t="s">
        <v>930</v>
      </c>
      <c r="E268" s="17" t="s">
        <v>1</v>
      </c>
      <c r="F268" s="207">
        <v>29.157</v>
      </c>
      <c r="H268" s="32"/>
    </row>
    <row r="269" spans="2:8" s="1" customFormat="1" ht="16.95" customHeight="1">
      <c r="B269" s="32"/>
      <c r="C269" s="206" t="s">
        <v>1</v>
      </c>
      <c r="D269" s="206" t="s">
        <v>931</v>
      </c>
      <c r="E269" s="17" t="s">
        <v>1</v>
      </c>
      <c r="F269" s="207">
        <v>27.04</v>
      </c>
      <c r="H269" s="32"/>
    </row>
    <row r="270" spans="2:8" s="1" customFormat="1" ht="16.95" customHeight="1">
      <c r="B270" s="32"/>
      <c r="C270" s="206" t="s">
        <v>238</v>
      </c>
      <c r="D270" s="206" t="s">
        <v>151</v>
      </c>
      <c r="E270" s="17" t="s">
        <v>1</v>
      </c>
      <c r="F270" s="207">
        <v>56.197000000000003</v>
      </c>
      <c r="H270" s="32"/>
    </row>
    <row r="271" spans="2:8" s="1" customFormat="1" ht="16.95" customHeight="1">
      <c r="B271" s="32"/>
      <c r="C271" s="208" t="s">
        <v>2094</v>
      </c>
      <c r="H271" s="32"/>
    </row>
    <row r="272" spans="2:8" s="1" customFormat="1" ht="20.399999999999999">
      <c r="B272" s="32"/>
      <c r="C272" s="206" t="s">
        <v>926</v>
      </c>
      <c r="D272" s="206" t="s">
        <v>927</v>
      </c>
      <c r="E272" s="17" t="s">
        <v>138</v>
      </c>
      <c r="F272" s="207">
        <v>56.197000000000003</v>
      </c>
      <c r="H272" s="32"/>
    </row>
    <row r="273" spans="2:8" s="1" customFormat="1" ht="16.95" customHeight="1">
      <c r="B273" s="32"/>
      <c r="C273" s="206" t="s">
        <v>933</v>
      </c>
      <c r="D273" s="206" t="s">
        <v>934</v>
      </c>
      <c r="E273" s="17" t="s">
        <v>138</v>
      </c>
      <c r="F273" s="207">
        <v>56.197000000000003</v>
      </c>
      <c r="H273" s="32"/>
    </row>
    <row r="274" spans="2:8" s="1" customFormat="1" ht="16.95" customHeight="1">
      <c r="B274" s="32"/>
      <c r="C274" s="202" t="s">
        <v>240</v>
      </c>
      <c r="D274" s="203" t="s">
        <v>1</v>
      </c>
      <c r="E274" s="204" t="s">
        <v>1</v>
      </c>
      <c r="F274" s="205">
        <v>363.31</v>
      </c>
      <c r="H274" s="32"/>
    </row>
    <row r="275" spans="2:8" s="1" customFormat="1" ht="16.95" customHeight="1">
      <c r="B275" s="32"/>
      <c r="C275" s="206" t="s">
        <v>1</v>
      </c>
      <c r="D275" s="206" t="s">
        <v>352</v>
      </c>
      <c r="E275" s="17" t="s">
        <v>1</v>
      </c>
      <c r="F275" s="207">
        <v>363.31</v>
      </c>
      <c r="H275" s="32"/>
    </row>
    <row r="276" spans="2:8" s="1" customFormat="1" ht="16.95" customHeight="1">
      <c r="B276" s="32"/>
      <c r="C276" s="206" t="s">
        <v>240</v>
      </c>
      <c r="D276" s="206" t="s">
        <v>151</v>
      </c>
      <c r="E276" s="17" t="s">
        <v>1</v>
      </c>
      <c r="F276" s="207">
        <v>363.31</v>
      </c>
      <c r="H276" s="32"/>
    </row>
    <row r="277" spans="2:8" s="1" customFormat="1" ht="16.95" customHeight="1">
      <c r="B277" s="32"/>
      <c r="C277" s="208" t="s">
        <v>2094</v>
      </c>
      <c r="H277" s="32"/>
    </row>
    <row r="278" spans="2:8" s="1" customFormat="1" ht="20.399999999999999">
      <c r="B278" s="32"/>
      <c r="C278" s="206" t="s">
        <v>348</v>
      </c>
      <c r="D278" s="206" t="s">
        <v>349</v>
      </c>
      <c r="E278" s="17" t="s">
        <v>138</v>
      </c>
      <c r="F278" s="207">
        <v>363.31</v>
      </c>
      <c r="H278" s="32"/>
    </row>
    <row r="279" spans="2:8" s="1" customFormat="1" ht="16.95" customHeight="1">
      <c r="B279" s="32"/>
      <c r="C279" s="206" t="s">
        <v>358</v>
      </c>
      <c r="D279" s="206" t="s">
        <v>359</v>
      </c>
      <c r="E279" s="17" t="s">
        <v>179</v>
      </c>
      <c r="F279" s="207">
        <v>653.95799999999997</v>
      </c>
      <c r="H279" s="32"/>
    </row>
    <row r="280" spans="2:8" s="1" customFormat="1" ht="16.95" customHeight="1">
      <c r="B280" s="32"/>
      <c r="C280" s="206" t="s">
        <v>363</v>
      </c>
      <c r="D280" s="206" t="s">
        <v>364</v>
      </c>
      <c r="E280" s="17" t="s">
        <v>138</v>
      </c>
      <c r="F280" s="207">
        <v>608.80999999999995</v>
      </c>
      <c r="H280" s="32"/>
    </row>
    <row r="281" spans="2:8" s="1" customFormat="1" ht="16.95" customHeight="1">
      <c r="B281" s="32"/>
      <c r="C281" s="202" t="s">
        <v>292</v>
      </c>
      <c r="D281" s="203" t="s">
        <v>1</v>
      </c>
      <c r="E281" s="204" t="s">
        <v>1</v>
      </c>
      <c r="F281" s="205">
        <v>14</v>
      </c>
      <c r="H281" s="32"/>
    </row>
    <row r="282" spans="2:8" s="1" customFormat="1" ht="16.95" customHeight="1">
      <c r="B282" s="32"/>
      <c r="C282" s="206" t="s">
        <v>1</v>
      </c>
      <c r="D282" s="206" t="s">
        <v>877</v>
      </c>
      <c r="E282" s="17" t="s">
        <v>1</v>
      </c>
      <c r="F282" s="207">
        <v>0</v>
      </c>
      <c r="H282" s="32"/>
    </row>
    <row r="283" spans="2:8" s="1" customFormat="1" ht="16.95" customHeight="1">
      <c r="B283" s="32"/>
      <c r="C283" s="206" t="s">
        <v>292</v>
      </c>
      <c r="D283" s="206" t="s">
        <v>878</v>
      </c>
      <c r="E283" s="17" t="s">
        <v>1</v>
      </c>
      <c r="F283" s="207">
        <v>14</v>
      </c>
      <c r="H283" s="32"/>
    </row>
    <row r="284" spans="2:8" s="1" customFormat="1" ht="16.95" customHeight="1">
      <c r="B284" s="32"/>
      <c r="C284" s="208" t="s">
        <v>2094</v>
      </c>
      <c r="H284" s="32"/>
    </row>
    <row r="285" spans="2:8" s="1" customFormat="1" ht="16.95" customHeight="1">
      <c r="B285" s="32"/>
      <c r="C285" s="206" t="s">
        <v>873</v>
      </c>
      <c r="D285" s="206" t="s">
        <v>874</v>
      </c>
      <c r="E285" s="17" t="s">
        <v>166</v>
      </c>
      <c r="F285" s="207">
        <v>14</v>
      </c>
      <c r="H285" s="32"/>
    </row>
    <row r="286" spans="2:8" s="1" customFormat="1" ht="16.95" customHeight="1">
      <c r="B286" s="32"/>
      <c r="C286" s="206" t="s">
        <v>867</v>
      </c>
      <c r="D286" s="206" t="s">
        <v>868</v>
      </c>
      <c r="E286" s="17" t="s">
        <v>166</v>
      </c>
      <c r="F286" s="207">
        <v>14</v>
      </c>
      <c r="H286" s="32"/>
    </row>
    <row r="287" spans="2:8" s="1" customFormat="1" ht="16.95" customHeight="1">
      <c r="B287" s="32"/>
      <c r="C287" s="202" t="s">
        <v>290</v>
      </c>
      <c r="D287" s="203" t="s">
        <v>1</v>
      </c>
      <c r="E287" s="204" t="s">
        <v>1</v>
      </c>
      <c r="F287" s="205">
        <v>481</v>
      </c>
      <c r="H287" s="32"/>
    </row>
    <row r="288" spans="2:8" s="1" customFormat="1" ht="16.95" customHeight="1">
      <c r="B288" s="32"/>
      <c r="C288" s="206" t="s">
        <v>1</v>
      </c>
      <c r="D288" s="206" t="s">
        <v>901</v>
      </c>
      <c r="E288" s="17" t="s">
        <v>1</v>
      </c>
      <c r="F288" s="207">
        <v>0</v>
      </c>
      <c r="H288" s="32"/>
    </row>
    <row r="289" spans="2:8" s="1" customFormat="1" ht="16.95" customHeight="1">
      <c r="B289" s="32"/>
      <c r="C289" s="206" t="s">
        <v>1</v>
      </c>
      <c r="D289" s="206" t="s">
        <v>902</v>
      </c>
      <c r="E289" s="17" t="s">
        <v>1</v>
      </c>
      <c r="F289" s="207">
        <v>197</v>
      </c>
      <c r="H289" s="32"/>
    </row>
    <row r="290" spans="2:8" s="1" customFormat="1" ht="16.95" customHeight="1">
      <c r="B290" s="32"/>
      <c r="C290" s="206" t="s">
        <v>1</v>
      </c>
      <c r="D290" s="206" t="s">
        <v>903</v>
      </c>
      <c r="E290" s="17" t="s">
        <v>1</v>
      </c>
      <c r="F290" s="207">
        <v>284</v>
      </c>
      <c r="H290" s="32"/>
    </row>
    <row r="291" spans="2:8" s="1" customFormat="1" ht="16.95" customHeight="1">
      <c r="B291" s="32"/>
      <c r="C291" s="206" t="s">
        <v>290</v>
      </c>
      <c r="D291" s="206" t="s">
        <v>151</v>
      </c>
      <c r="E291" s="17" t="s">
        <v>1</v>
      </c>
      <c r="F291" s="207">
        <v>481</v>
      </c>
      <c r="H291" s="32"/>
    </row>
    <row r="292" spans="2:8" s="1" customFormat="1" ht="16.95" customHeight="1">
      <c r="B292" s="32"/>
      <c r="C292" s="208" t="s">
        <v>2094</v>
      </c>
      <c r="H292" s="32"/>
    </row>
    <row r="293" spans="2:8" s="1" customFormat="1" ht="16.95" customHeight="1">
      <c r="B293" s="32"/>
      <c r="C293" s="206" t="s">
        <v>897</v>
      </c>
      <c r="D293" s="206" t="s">
        <v>898</v>
      </c>
      <c r="E293" s="17" t="s">
        <v>166</v>
      </c>
      <c r="F293" s="207">
        <v>481</v>
      </c>
      <c r="H293" s="32"/>
    </row>
    <row r="294" spans="2:8" s="1" customFormat="1" ht="16.95" customHeight="1">
      <c r="B294" s="32"/>
      <c r="C294" s="206" t="s">
        <v>891</v>
      </c>
      <c r="D294" s="206" t="s">
        <v>892</v>
      </c>
      <c r="E294" s="17" t="s">
        <v>166</v>
      </c>
      <c r="F294" s="207">
        <v>481</v>
      </c>
      <c r="H294" s="32"/>
    </row>
    <row r="295" spans="2:8" s="1" customFormat="1" ht="16.95" customHeight="1">
      <c r="B295" s="32"/>
      <c r="C295" s="202" t="s">
        <v>294</v>
      </c>
      <c r="D295" s="203" t="s">
        <v>1</v>
      </c>
      <c r="E295" s="204" t="s">
        <v>1</v>
      </c>
      <c r="F295" s="205">
        <v>25.3</v>
      </c>
      <c r="H295" s="32"/>
    </row>
    <row r="296" spans="2:8" s="1" customFormat="1" ht="16.95" customHeight="1">
      <c r="B296" s="32"/>
      <c r="C296" s="206" t="s">
        <v>1</v>
      </c>
      <c r="D296" s="206" t="s">
        <v>914</v>
      </c>
      <c r="E296" s="17" t="s">
        <v>1</v>
      </c>
      <c r="F296" s="207">
        <v>25.3</v>
      </c>
      <c r="H296" s="32"/>
    </row>
    <row r="297" spans="2:8" s="1" customFormat="1" ht="16.95" customHeight="1">
      <c r="B297" s="32"/>
      <c r="C297" s="206" t="s">
        <v>294</v>
      </c>
      <c r="D297" s="206" t="s">
        <v>151</v>
      </c>
      <c r="E297" s="17" t="s">
        <v>1</v>
      </c>
      <c r="F297" s="207">
        <v>25.3</v>
      </c>
      <c r="H297" s="32"/>
    </row>
    <row r="298" spans="2:8" s="1" customFormat="1" ht="16.95" customHeight="1">
      <c r="B298" s="32"/>
      <c r="C298" s="208" t="s">
        <v>2094</v>
      </c>
      <c r="H298" s="32"/>
    </row>
    <row r="299" spans="2:8" s="1" customFormat="1" ht="16.95" customHeight="1">
      <c r="B299" s="32"/>
      <c r="C299" s="206" t="s">
        <v>910</v>
      </c>
      <c r="D299" s="206" t="s">
        <v>911</v>
      </c>
      <c r="E299" s="17" t="s">
        <v>166</v>
      </c>
      <c r="F299" s="207">
        <v>25.3</v>
      </c>
      <c r="H299" s="32"/>
    </row>
    <row r="300" spans="2:8" s="1" customFormat="1" ht="16.95" customHeight="1">
      <c r="B300" s="32"/>
      <c r="C300" s="206" t="s">
        <v>833</v>
      </c>
      <c r="D300" s="206" t="s">
        <v>834</v>
      </c>
      <c r="E300" s="17" t="s">
        <v>166</v>
      </c>
      <c r="F300" s="207">
        <v>63.62</v>
      </c>
      <c r="H300" s="32"/>
    </row>
    <row r="301" spans="2:8" s="1" customFormat="1" ht="16.95" customHeight="1">
      <c r="B301" s="32"/>
      <c r="C301" s="206" t="s">
        <v>905</v>
      </c>
      <c r="D301" s="206" t="s">
        <v>906</v>
      </c>
      <c r="E301" s="17" t="s">
        <v>166</v>
      </c>
      <c r="F301" s="207">
        <v>25.3</v>
      </c>
      <c r="H301" s="32"/>
    </row>
    <row r="302" spans="2:8" s="1" customFormat="1" ht="16.95" customHeight="1">
      <c r="B302" s="32"/>
      <c r="C302" s="202" t="s">
        <v>1172</v>
      </c>
      <c r="D302" s="203" t="s">
        <v>1</v>
      </c>
      <c r="E302" s="204" t="s">
        <v>1</v>
      </c>
      <c r="F302" s="205">
        <v>409</v>
      </c>
      <c r="H302" s="32"/>
    </row>
    <row r="303" spans="2:8" s="1" customFormat="1" ht="16.95" customHeight="1">
      <c r="B303" s="32"/>
      <c r="C303" s="206" t="s">
        <v>1</v>
      </c>
      <c r="D303" s="206" t="s">
        <v>1105</v>
      </c>
      <c r="E303" s="17" t="s">
        <v>1</v>
      </c>
      <c r="F303" s="207">
        <v>409</v>
      </c>
      <c r="H303" s="32"/>
    </row>
    <row r="304" spans="2:8" s="1" customFormat="1" ht="16.95" customHeight="1">
      <c r="B304" s="32"/>
      <c r="C304" s="206" t="s">
        <v>1172</v>
      </c>
      <c r="D304" s="206" t="s">
        <v>151</v>
      </c>
      <c r="E304" s="17" t="s">
        <v>1</v>
      </c>
      <c r="F304" s="207">
        <v>409</v>
      </c>
      <c r="H304" s="32"/>
    </row>
    <row r="305" spans="2:8" s="1" customFormat="1" ht="16.95" customHeight="1">
      <c r="B305" s="32"/>
      <c r="C305" s="202" t="s">
        <v>250</v>
      </c>
      <c r="D305" s="203" t="s">
        <v>1</v>
      </c>
      <c r="E305" s="204" t="s">
        <v>1</v>
      </c>
      <c r="F305" s="205">
        <v>435.63</v>
      </c>
      <c r="H305" s="32"/>
    </row>
    <row r="306" spans="2:8" s="1" customFormat="1" ht="16.95" customHeight="1">
      <c r="B306" s="32"/>
      <c r="C306" s="206" t="s">
        <v>1</v>
      </c>
      <c r="D306" s="206" t="s">
        <v>1147</v>
      </c>
      <c r="E306" s="17" t="s">
        <v>1</v>
      </c>
      <c r="F306" s="207">
        <v>26.63</v>
      </c>
      <c r="H306" s="32"/>
    </row>
    <row r="307" spans="2:8" s="1" customFormat="1" ht="16.95" customHeight="1">
      <c r="B307" s="32"/>
      <c r="C307" s="206" t="s">
        <v>1</v>
      </c>
      <c r="D307" s="206" t="s">
        <v>1105</v>
      </c>
      <c r="E307" s="17" t="s">
        <v>1</v>
      </c>
      <c r="F307" s="207">
        <v>409</v>
      </c>
      <c r="H307" s="32"/>
    </row>
    <row r="308" spans="2:8" s="1" customFormat="1" ht="16.95" customHeight="1">
      <c r="B308" s="32"/>
      <c r="C308" s="206" t="s">
        <v>250</v>
      </c>
      <c r="D308" s="206" t="s">
        <v>151</v>
      </c>
      <c r="E308" s="17" t="s">
        <v>1</v>
      </c>
      <c r="F308" s="207">
        <v>435.63</v>
      </c>
      <c r="H308" s="32"/>
    </row>
    <row r="309" spans="2:8" s="1" customFormat="1" ht="16.95" customHeight="1">
      <c r="B309" s="32"/>
      <c r="C309" s="208" t="s">
        <v>2094</v>
      </c>
      <c r="H309" s="32"/>
    </row>
    <row r="310" spans="2:8" s="1" customFormat="1" ht="16.95" customHeight="1">
      <c r="B310" s="32"/>
      <c r="C310" s="206" t="s">
        <v>1158</v>
      </c>
      <c r="D310" s="206" t="s">
        <v>1159</v>
      </c>
      <c r="E310" s="17" t="s">
        <v>166</v>
      </c>
      <c r="F310" s="207">
        <v>435.63</v>
      </c>
      <c r="H310" s="32"/>
    </row>
    <row r="311" spans="2:8" s="1" customFormat="1" ht="16.95" customHeight="1">
      <c r="B311" s="32"/>
      <c r="C311" s="206" t="s">
        <v>1149</v>
      </c>
      <c r="D311" s="206" t="s">
        <v>1150</v>
      </c>
      <c r="E311" s="17" t="s">
        <v>166</v>
      </c>
      <c r="F311" s="207">
        <v>435.63</v>
      </c>
      <c r="H311" s="32"/>
    </row>
    <row r="312" spans="2:8" s="1" customFormat="1" ht="16.95" customHeight="1">
      <c r="B312" s="32"/>
      <c r="C312" s="202" t="s">
        <v>252</v>
      </c>
      <c r="D312" s="203" t="s">
        <v>1</v>
      </c>
      <c r="E312" s="204" t="s">
        <v>1</v>
      </c>
      <c r="F312" s="205">
        <v>14.16</v>
      </c>
      <c r="H312" s="32"/>
    </row>
    <row r="313" spans="2:8" s="1" customFormat="1" ht="16.95" customHeight="1">
      <c r="B313" s="32"/>
      <c r="C313" s="206" t="s">
        <v>1</v>
      </c>
      <c r="D313" s="206" t="s">
        <v>621</v>
      </c>
      <c r="E313" s="17" t="s">
        <v>1</v>
      </c>
      <c r="F313" s="207">
        <v>14.16</v>
      </c>
      <c r="H313" s="32"/>
    </row>
    <row r="314" spans="2:8" s="1" customFormat="1" ht="16.95" customHeight="1">
      <c r="B314" s="32"/>
      <c r="C314" s="206" t="s">
        <v>252</v>
      </c>
      <c r="D314" s="206" t="s">
        <v>151</v>
      </c>
      <c r="E314" s="17" t="s">
        <v>1</v>
      </c>
      <c r="F314" s="207">
        <v>14.16</v>
      </c>
      <c r="H314" s="32"/>
    </row>
    <row r="315" spans="2:8" s="1" customFormat="1" ht="16.95" customHeight="1">
      <c r="B315" s="32"/>
      <c r="C315" s="208" t="s">
        <v>2094</v>
      </c>
      <c r="H315" s="32"/>
    </row>
    <row r="316" spans="2:8" s="1" customFormat="1" ht="16.95" customHeight="1">
      <c r="B316" s="32"/>
      <c r="C316" s="206" t="s">
        <v>617</v>
      </c>
      <c r="D316" s="206" t="s">
        <v>618</v>
      </c>
      <c r="E316" s="17" t="s">
        <v>166</v>
      </c>
      <c r="F316" s="207">
        <v>14.16</v>
      </c>
      <c r="H316" s="32"/>
    </row>
    <row r="317" spans="2:8" s="1" customFormat="1" ht="20.399999999999999">
      <c r="B317" s="32"/>
      <c r="C317" s="206" t="s">
        <v>623</v>
      </c>
      <c r="D317" s="206" t="s">
        <v>624</v>
      </c>
      <c r="E317" s="17" t="s">
        <v>166</v>
      </c>
      <c r="F317" s="207">
        <v>14.16</v>
      </c>
      <c r="H317" s="32"/>
    </row>
    <row r="318" spans="2:8" s="1" customFormat="1" ht="16.95" customHeight="1">
      <c r="B318" s="32"/>
      <c r="C318" s="202" t="s">
        <v>246</v>
      </c>
      <c r="D318" s="203" t="s">
        <v>1</v>
      </c>
      <c r="E318" s="204" t="s">
        <v>1</v>
      </c>
      <c r="F318" s="205">
        <v>148</v>
      </c>
      <c r="H318" s="32"/>
    </row>
    <row r="319" spans="2:8" s="1" customFormat="1" ht="16.95" customHeight="1">
      <c r="B319" s="32"/>
      <c r="C319" s="206" t="s">
        <v>1</v>
      </c>
      <c r="D319" s="206" t="s">
        <v>570</v>
      </c>
      <c r="E319" s="17" t="s">
        <v>1</v>
      </c>
      <c r="F319" s="207">
        <v>0</v>
      </c>
      <c r="H319" s="32"/>
    </row>
    <row r="320" spans="2:8" s="1" customFormat="1" ht="16.95" customHeight="1">
      <c r="B320" s="32"/>
      <c r="C320" s="206" t="s">
        <v>1</v>
      </c>
      <c r="D320" s="206" t="s">
        <v>571</v>
      </c>
      <c r="E320" s="17" t="s">
        <v>1</v>
      </c>
      <c r="F320" s="207">
        <v>80</v>
      </c>
      <c r="H320" s="32"/>
    </row>
    <row r="321" spans="2:8" s="1" customFormat="1" ht="16.95" customHeight="1">
      <c r="B321" s="32"/>
      <c r="C321" s="206" t="s">
        <v>1</v>
      </c>
      <c r="D321" s="206" t="s">
        <v>573</v>
      </c>
      <c r="E321" s="17" t="s">
        <v>1</v>
      </c>
      <c r="F321" s="207">
        <v>0</v>
      </c>
      <c r="H321" s="32"/>
    </row>
    <row r="322" spans="2:8" s="1" customFormat="1" ht="16.95" customHeight="1">
      <c r="B322" s="32"/>
      <c r="C322" s="206" t="s">
        <v>1</v>
      </c>
      <c r="D322" s="206" t="s">
        <v>574</v>
      </c>
      <c r="E322" s="17" t="s">
        <v>1</v>
      </c>
      <c r="F322" s="207">
        <v>68</v>
      </c>
      <c r="H322" s="32"/>
    </row>
    <row r="323" spans="2:8" s="1" customFormat="1" ht="16.95" customHeight="1">
      <c r="B323" s="32"/>
      <c r="C323" s="206" t="s">
        <v>246</v>
      </c>
      <c r="D323" s="206" t="s">
        <v>151</v>
      </c>
      <c r="E323" s="17" t="s">
        <v>1</v>
      </c>
      <c r="F323" s="207">
        <v>148</v>
      </c>
      <c r="H323" s="32"/>
    </row>
    <row r="324" spans="2:8" s="1" customFormat="1" ht="16.95" customHeight="1">
      <c r="B324" s="32"/>
      <c r="C324" s="208" t="s">
        <v>2094</v>
      </c>
      <c r="H324" s="32"/>
    </row>
    <row r="325" spans="2:8" s="1" customFormat="1" ht="16.95" customHeight="1">
      <c r="B325" s="32"/>
      <c r="C325" s="206" t="s">
        <v>582</v>
      </c>
      <c r="D325" s="206" t="s">
        <v>583</v>
      </c>
      <c r="E325" s="17" t="s">
        <v>166</v>
      </c>
      <c r="F325" s="207">
        <v>148</v>
      </c>
      <c r="H325" s="32"/>
    </row>
    <row r="326" spans="2:8" s="1" customFormat="1" ht="16.95" customHeight="1">
      <c r="B326" s="32"/>
      <c r="C326" s="206" t="s">
        <v>587</v>
      </c>
      <c r="D326" s="206" t="s">
        <v>588</v>
      </c>
      <c r="E326" s="17" t="s">
        <v>166</v>
      </c>
      <c r="F326" s="207">
        <v>148</v>
      </c>
      <c r="H326" s="32"/>
    </row>
    <row r="327" spans="2:8" s="1" customFormat="1" ht="16.95" customHeight="1">
      <c r="B327" s="32"/>
      <c r="C327" s="202" t="s">
        <v>254</v>
      </c>
      <c r="D327" s="203" t="s">
        <v>1</v>
      </c>
      <c r="E327" s="204" t="s">
        <v>1</v>
      </c>
      <c r="F327" s="205">
        <v>24</v>
      </c>
      <c r="H327" s="32"/>
    </row>
    <row r="328" spans="2:8" s="1" customFormat="1" ht="16.95" customHeight="1">
      <c r="B328" s="32"/>
      <c r="C328" s="206" t="s">
        <v>1</v>
      </c>
      <c r="D328" s="206" t="s">
        <v>1589</v>
      </c>
      <c r="E328" s="17" t="s">
        <v>1</v>
      </c>
      <c r="F328" s="207">
        <v>24</v>
      </c>
      <c r="H328" s="32"/>
    </row>
    <row r="329" spans="2:8" s="1" customFormat="1" ht="16.95" customHeight="1">
      <c r="B329" s="32"/>
      <c r="C329" s="206" t="s">
        <v>254</v>
      </c>
      <c r="D329" s="206" t="s">
        <v>151</v>
      </c>
      <c r="E329" s="17" t="s">
        <v>1</v>
      </c>
      <c r="F329" s="207">
        <v>24</v>
      </c>
      <c r="H329" s="32"/>
    </row>
    <row r="330" spans="2:8" s="1" customFormat="1" ht="16.95" customHeight="1">
      <c r="B330" s="32"/>
      <c r="C330" s="208" t="s">
        <v>2094</v>
      </c>
      <c r="H330" s="32"/>
    </row>
    <row r="331" spans="2:8" s="1" customFormat="1" ht="20.399999999999999">
      <c r="B331" s="32"/>
      <c r="C331" s="206" t="s">
        <v>1585</v>
      </c>
      <c r="D331" s="206" t="s">
        <v>1586</v>
      </c>
      <c r="E331" s="17" t="s">
        <v>390</v>
      </c>
      <c r="F331" s="207">
        <v>24</v>
      </c>
      <c r="H331" s="32"/>
    </row>
    <row r="332" spans="2:8" s="1" customFormat="1" ht="16.95" customHeight="1">
      <c r="B332" s="32"/>
      <c r="C332" s="206" t="s">
        <v>1685</v>
      </c>
      <c r="D332" s="206" t="s">
        <v>1686</v>
      </c>
      <c r="E332" s="17" t="s">
        <v>166</v>
      </c>
      <c r="F332" s="207">
        <v>474.48</v>
      </c>
      <c r="H332" s="32"/>
    </row>
    <row r="333" spans="2:8" s="1" customFormat="1" ht="16.95" customHeight="1">
      <c r="B333" s="32"/>
      <c r="C333" s="206" t="s">
        <v>1702</v>
      </c>
      <c r="D333" s="206" t="s">
        <v>1703</v>
      </c>
      <c r="E333" s="17" t="s">
        <v>166</v>
      </c>
      <c r="F333" s="207">
        <v>474.93</v>
      </c>
      <c r="H333" s="32"/>
    </row>
    <row r="334" spans="2:8" s="1" customFormat="1" ht="16.95" customHeight="1">
      <c r="B334" s="32"/>
      <c r="C334" s="206" t="s">
        <v>1591</v>
      </c>
      <c r="D334" s="206" t="s">
        <v>1592</v>
      </c>
      <c r="E334" s="17" t="s">
        <v>166</v>
      </c>
      <c r="F334" s="207">
        <v>4.83</v>
      </c>
      <c r="H334" s="32"/>
    </row>
    <row r="335" spans="2:8" s="1" customFormat="1" ht="16.95" customHeight="1">
      <c r="B335" s="32"/>
      <c r="C335" s="202" t="s">
        <v>223</v>
      </c>
      <c r="D335" s="203" t="s">
        <v>1</v>
      </c>
      <c r="E335" s="204" t="s">
        <v>1</v>
      </c>
      <c r="F335" s="205">
        <v>89</v>
      </c>
      <c r="H335" s="32"/>
    </row>
    <row r="336" spans="2:8" s="1" customFormat="1" ht="16.95" customHeight="1">
      <c r="B336" s="32"/>
      <c r="C336" s="206" t="s">
        <v>223</v>
      </c>
      <c r="D336" s="206" t="s">
        <v>1234</v>
      </c>
      <c r="E336" s="17" t="s">
        <v>1</v>
      </c>
      <c r="F336" s="207">
        <v>89</v>
      </c>
      <c r="H336" s="32"/>
    </row>
    <row r="337" spans="2:8" s="1" customFormat="1" ht="16.95" customHeight="1">
      <c r="B337" s="32"/>
      <c r="C337" s="208" t="s">
        <v>2094</v>
      </c>
      <c r="H337" s="32"/>
    </row>
    <row r="338" spans="2:8" s="1" customFormat="1" ht="16.95" customHeight="1">
      <c r="B338" s="32"/>
      <c r="C338" s="206" t="s">
        <v>1230</v>
      </c>
      <c r="D338" s="206" t="s">
        <v>1231</v>
      </c>
      <c r="E338" s="17" t="s">
        <v>166</v>
      </c>
      <c r="F338" s="207">
        <v>89</v>
      </c>
      <c r="H338" s="32"/>
    </row>
    <row r="339" spans="2:8" s="1" customFormat="1" ht="16.95" customHeight="1">
      <c r="B339" s="32"/>
      <c r="C339" s="206" t="s">
        <v>1235</v>
      </c>
      <c r="D339" s="206" t="s">
        <v>1236</v>
      </c>
      <c r="E339" s="17" t="s">
        <v>166</v>
      </c>
      <c r="F339" s="207">
        <v>93.45</v>
      </c>
      <c r="H339" s="32"/>
    </row>
    <row r="340" spans="2:8" s="1" customFormat="1" ht="16.95" customHeight="1">
      <c r="B340" s="32"/>
      <c r="C340" s="202" t="s">
        <v>214</v>
      </c>
      <c r="D340" s="203" t="s">
        <v>1</v>
      </c>
      <c r="E340" s="204" t="s">
        <v>1</v>
      </c>
      <c r="F340" s="205">
        <v>29.2</v>
      </c>
      <c r="H340" s="32"/>
    </row>
    <row r="341" spans="2:8" s="1" customFormat="1" ht="16.95" customHeight="1">
      <c r="B341" s="32"/>
      <c r="C341" s="206" t="s">
        <v>1</v>
      </c>
      <c r="D341" s="206" t="s">
        <v>1294</v>
      </c>
      <c r="E341" s="17" t="s">
        <v>1</v>
      </c>
      <c r="F341" s="207">
        <v>6.94</v>
      </c>
      <c r="H341" s="32"/>
    </row>
    <row r="342" spans="2:8" s="1" customFormat="1" ht="16.95" customHeight="1">
      <c r="B342" s="32"/>
      <c r="C342" s="206" t="s">
        <v>1</v>
      </c>
      <c r="D342" s="206" t="s">
        <v>1295</v>
      </c>
      <c r="E342" s="17" t="s">
        <v>1</v>
      </c>
      <c r="F342" s="207">
        <v>13.27</v>
      </c>
      <c r="H342" s="32"/>
    </row>
    <row r="343" spans="2:8" s="1" customFormat="1" ht="16.95" customHeight="1">
      <c r="B343" s="32"/>
      <c r="C343" s="206" t="s">
        <v>1</v>
      </c>
      <c r="D343" s="206" t="s">
        <v>1296</v>
      </c>
      <c r="E343" s="17" t="s">
        <v>1</v>
      </c>
      <c r="F343" s="207">
        <v>3.79</v>
      </c>
      <c r="H343" s="32"/>
    </row>
    <row r="344" spans="2:8" s="1" customFormat="1" ht="16.95" customHeight="1">
      <c r="B344" s="32"/>
      <c r="C344" s="206" t="s">
        <v>1</v>
      </c>
      <c r="D344" s="206" t="s">
        <v>1297</v>
      </c>
      <c r="E344" s="17" t="s">
        <v>1</v>
      </c>
      <c r="F344" s="207">
        <v>5.2</v>
      </c>
      <c r="H344" s="32"/>
    </row>
    <row r="345" spans="2:8" s="1" customFormat="1" ht="16.95" customHeight="1">
      <c r="B345" s="32"/>
      <c r="C345" s="206" t="s">
        <v>214</v>
      </c>
      <c r="D345" s="206" t="s">
        <v>151</v>
      </c>
      <c r="E345" s="17" t="s">
        <v>1</v>
      </c>
      <c r="F345" s="207">
        <v>29.2</v>
      </c>
      <c r="H345" s="32"/>
    </row>
    <row r="346" spans="2:8" s="1" customFormat="1" ht="16.95" customHeight="1">
      <c r="B346" s="32"/>
      <c r="C346" s="208" t="s">
        <v>2094</v>
      </c>
      <c r="H346" s="32"/>
    </row>
    <row r="347" spans="2:8" s="1" customFormat="1" ht="16.95" customHeight="1">
      <c r="B347" s="32"/>
      <c r="C347" s="206" t="s">
        <v>1290</v>
      </c>
      <c r="D347" s="206" t="s">
        <v>1291</v>
      </c>
      <c r="E347" s="17" t="s">
        <v>166</v>
      </c>
      <c r="F347" s="207">
        <v>29.2</v>
      </c>
      <c r="H347" s="32"/>
    </row>
    <row r="348" spans="2:8" s="1" customFormat="1" ht="16.95" customHeight="1">
      <c r="B348" s="32"/>
      <c r="C348" s="206" t="s">
        <v>1311</v>
      </c>
      <c r="D348" s="206" t="s">
        <v>1312</v>
      </c>
      <c r="E348" s="17" t="s">
        <v>166</v>
      </c>
      <c r="F348" s="207">
        <v>63.12</v>
      </c>
      <c r="H348" s="32"/>
    </row>
    <row r="349" spans="2:8" s="1" customFormat="1" ht="16.95" customHeight="1">
      <c r="B349" s="32"/>
      <c r="C349" s="206" t="s">
        <v>1322</v>
      </c>
      <c r="D349" s="206" t="s">
        <v>1323</v>
      </c>
      <c r="E349" s="17" t="s">
        <v>166</v>
      </c>
      <c r="F349" s="207">
        <v>63.12</v>
      </c>
      <c r="H349" s="32"/>
    </row>
    <row r="350" spans="2:8" s="1" customFormat="1" ht="16.95" customHeight="1">
      <c r="B350" s="32"/>
      <c r="C350" s="206" t="s">
        <v>1875</v>
      </c>
      <c r="D350" s="206" t="s">
        <v>1876</v>
      </c>
      <c r="E350" s="17" t="s">
        <v>166</v>
      </c>
      <c r="F350" s="207">
        <v>1855.9349999999999</v>
      </c>
      <c r="H350" s="32"/>
    </row>
    <row r="351" spans="2:8" s="1" customFormat="1" ht="16.95" customHeight="1">
      <c r="B351" s="32"/>
      <c r="C351" s="202" t="s">
        <v>217</v>
      </c>
      <c r="D351" s="203" t="s">
        <v>1</v>
      </c>
      <c r="E351" s="204" t="s">
        <v>1</v>
      </c>
      <c r="F351" s="205">
        <v>33.92</v>
      </c>
      <c r="H351" s="32"/>
    </row>
    <row r="352" spans="2:8" s="1" customFormat="1" ht="16.95" customHeight="1">
      <c r="B352" s="32"/>
      <c r="C352" s="206" t="s">
        <v>1</v>
      </c>
      <c r="D352" s="206" t="s">
        <v>1303</v>
      </c>
      <c r="E352" s="17" t="s">
        <v>1</v>
      </c>
      <c r="F352" s="207">
        <v>5.99</v>
      </c>
      <c r="H352" s="32"/>
    </row>
    <row r="353" spans="2:8" s="1" customFormat="1" ht="16.95" customHeight="1">
      <c r="B353" s="32"/>
      <c r="C353" s="206" t="s">
        <v>1</v>
      </c>
      <c r="D353" s="206" t="s">
        <v>1304</v>
      </c>
      <c r="E353" s="17" t="s">
        <v>1</v>
      </c>
      <c r="F353" s="207">
        <v>5.19</v>
      </c>
      <c r="H353" s="32"/>
    </row>
    <row r="354" spans="2:8" s="1" customFormat="1" ht="16.95" customHeight="1">
      <c r="B354" s="32"/>
      <c r="C354" s="206" t="s">
        <v>1</v>
      </c>
      <c r="D354" s="206" t="s">
        <v>1305</v>
      </c>
      <c r="E354" s="17" t="s">
        <v>1</v>
      </c>
      <c r="F354" s="207">
        <v>4.96</v>
      </c>
      <c r="H354" s="32"/>
    </row>
    <row r="355" spans="2:8" s="1" customFormat="1" ht="16.95" customHeight="1">
      <c r="B355" s="32"/>
      <c r="C355" s="206" t="s">
        <v>1</v>
      </c>
      <c r="D355" s="206" t="s">
        <v>1306</v>
      </c>
      <c r="E355" s="17" t="s">
        <v>1</v>
      </c>
      <c r="F355" s="207">
        <v>3.92</v>
      </c>
      <c r="H355" s="32"/>
    </row>
    <row r="356" spans="2:8" s="1" customFormat="1" ht="16.95" customHeight="1">
      <c r="B356" s="32"/>
      <c r="C356" s="206" t="s">
        <v>1</v>
      </c>
      <c r="D356" s="206" t="s">
        <v>1307</v>
      </c>
      <c r="E356" s="17" t="s">
        <v>1</v>
      </c>
      <c r="F356" s="207">
        <v>4.66</v>
      </c>
      <c r="H356" s="32"/>
    </row>
    <row r="357" spans="2:8" s="1" customFormat="1" ht="16.95" customHeight="1">
      <c r="B357" s="32"/>
      <c r="C357" s="206" t="s">
        <v>1</v>
      </c>
      <c r="D357" s="206" t="s">
        <v>1308</v>
      </c>
      <c r="E357" s="17" t="s">
        <v>1</v>
      </c>
      <c r="F357" s="207">
        <v>4.51</v>
      </c>
      <c r="H357" s="32"/>
    </row>
    <row r="358" spans="2:8" s="1" customFormat="1" ht="16.95" customHeight="1">
      <c r="B358" s="32"/>
      <c r="C358" s="206" t="s">
        <v>1</v>
      </c>
      <c r="D358" s="206" t="s">
        <v>1309</v>
      </c>
      <c r="E358" s="17" t="s">
        <v>1</v>
      </c>
      <c r="F358" s="207">
        <v>4.6900000000000004</v>
      </c>
      <c r="H358" s="32"/>
    </row>
    <row r="359" spans="2:8" s="1" customFormat="1" ht="16.95" customHeight="1">
      <c r="B359" s="32"/>
      <c r="C359" s="206" t="s">
        <v>217</v>
      </c>
      <c r="D359" s="206" t="s">
        <v>151</v>
      </c>
      <c r="E359" s="17" t="s">
        <v>1</v>
      </c>
      <c r="F359" s="207">
        <v>33.92</v>
      </c>
      <c r="H359" s="32"/>
    </row>
    <row r="360" spans="2:8" s="1" customFormat="1" ht="16.95" customHeight="1">
      <c r="B360" s="32"/>
      <c r="C360" s="208" t="s">
        <v>2094</v>
      </c>
      <c r="H360" s="32"/>
    </row>
    <row r="361" spans="2:8" s="1" customFormat="1" ht="16.95" customHeight="1">
      <c r="B361" s="32"/>
      <c r="C361" s="206" t="s">
        <v>1299</v>
      </c>
      <c r="D361" s="206" t="s">
        <v>1300</v>
      </c>
      <c r="E361" s="17" t="s">
        <v>166</v>
      </c>
      <c r="F361" s="207">
        <v>33.92</v>
      </c>
      <c r="H361" s="32"/>
    </row>
    <row r="362" spans="2:8" s="1" customFormat="1" ht="16.95" customHeight="1">
      <c r="B362" s="32"/>
      <c r="C362" s="206" t="s">
        <v>1311</v>
      </c>
      <c r="D362" s="206" t="s">
        <v>1312</v>
      </c>
      <c r="E362" s="17" t="s">
        <v>166</v>
      </c>
      <c r="F362" s="207">
        <v>63.12</v>
      </c>
      <c r="H362" s="32"/>
    </row>
    <row r="363" spans="2:8" s="1" customFormat="1" ht="16.95" customHeight="1">
      <c r="B363" s="32"/>
      <c r="C363" s="206" t="s">
        <v>1322</v>
      </c>
      <c r="D363" s="206" t="s">
        <v>1323</v>
      </c>
      <c r="E363" s="17" t="s">
        <v>166</v>
      </c>
      <c r="F363" s="207">
        <v>63.12</v>
      </c>
      <c r="H363" s="32"/>
    </row>
    <row r="364" spans="2:8" s="1" customFormat="1" ht="16.95" customHeight="1">
      <c r="B364" s="32"/>
      <c r="C364" s="206" t="s">
        <v>1875</v>
      </c>
      <c r="D364" s="206" t="s">
        <v>1876</v>
      </c>
      <c r="E364" s="17" t="s">
        <v>166</v>
      </c>
      <c r="F364" s="207">
        <v>1855.9349999999999</v>
      </c>
      <c r="H364" s="32"/>
    </row>
    <row r="365" spans="2:8" s="1" customFormat="1" ht="16.95" customHeight="1">
      <c r="B365" s="32"/>
      <c r="C365" s="202" t="s">
        <v>1183</v>
      </c>
      <c r="D365" s="203" t="s">
        <v>1</v>
      </c>
      <c r="E365" s="204" t="s">
        <v>1</v>
      </c>
      <c r="F365" s="205">
        <v>26.63</v>
      </c>
      <c r="H365" s="32"/>
    </row>
    <row r="366" spans="2:8" s="1" customFormat="1" ht="16.95" customHeight="1">
      <c r="B366" s="32"/>
      <c r="C366" s="206" t="s">
        <v>1</v>
      </c>
      <c r="D366" s="206" t="s">
        <v>1147</v>
      </c>
      <c r="E366" s="17" t="s">
        <v>1</v>
      </c>
      <c r="F366" s="207">
        <v>26.63</v>
      </c>
      <c r="H366" s="32"/>
    </row>
    <row r="367" spans="2:8" s="1" customFormat="1" ht="16.95" customHeight="1">
      <c r="B367" s="32"/>
      <c r="C367" s="206" t="s">
        <v>1183</v>
      </c>
      <c r="D367" s="206" t="s">
        <v>753</v>
      </c>
      <c r="E367" s="17" t="s">
        <v>1</v>
      </c>
      <c r="F367" s="207">
        <v>26.63</v>
      </c>
      <c r="H367" s="32"/>
    </row>
    <row r="368" spans="2:8" s="1" customFormat="1" ht="16.95" customHeight="1">
      <c r="B368" s="32"/>
      <c r="C368" s="208" t="s">
        <v>2094</v>
      </c>
      <c r="H368" s="32"/>
    </row>
    <row r="369" spans="2:8" s="1" customFormat="1" ht="16.95" customHeight="1">
      <c r="B369" s="32"/>
      <c r="C369" s="206" t="s">
        <v>1179</v>
      </c>
      <c r="D369" s="206" t="s">
        <v>1180</v>
      </c>
      <c r="E369" s="17" t="s">
        <v>166</v>
      </c>
      <c r="F369" s="207">
        <v>26.63</v>
      </c>
      <c r="H369" s="32"/>
    </row>
    <row r="370" spans="2:8" s="1" customFormat="1" ht="16.95" customHeight="1">
      <c r="B370" s="32"/>
      <c r="C370" s="206" t="s">
        <v>1185</v>
      </c>
      <c r="D370" s="206" t="s">
        <v>1186</v>
      </c>
      <c r="E370" s="17" t="s">
        <v>166</v>
      </c>
      <c r="F370" s="207">
        <v>29.292999999999999</v>
      </c>
      <c r="H370" s="32"/>
    </row>
    <row r="371" spans="2:8" s="1" customFormat="1" ht="16.95" customHeight="1">
      <c r="B371" s="32"/>
      <c r="C371" s="202" t="s">
        <v>277</v>
      </c>
      <c r="D371" s="203" t="s">
        <v>1</v>
      </c>
      <c r="E371" s="204" t="s">
        <v>1</v>
      </c>
      <c r="F371" s="205">
        <v>461.55</v>
      </c>
      <c r="H371" s="32"/>
    </row>
    <row r="372" spans="2:8" s="1" customFormat="1" ht="16.95" customHeight="1">
      <c r="B372" s="32"/>
      <c r="C372" s="206" t="s">
        <v>277</v>
      </c>
      <c r="D372" s="206" t="s">
        <v>1219</v>
      </c>
      <c r="E372" s="17" t="s">
        <v>1</v>
      </c>
      <c r="F372" s="207">
        <v>461.55</v>
      </c>
      <c r="H372" s="32"/>
    </row>
    <row r="373" spans="2:8" s="1" customFormat="1" ht="16.95" customHeight="1">
      <c r="B373" s="32"/>
      <c r="C373" s="208" t="s">
        <v>2094</v>
      </c>
      <c r="H373" s="32"/>
    </row>
    <row r="374" spans="2:8" s="1" customFormat="1" ht="16.95" customHeight="1">
      <c r="B374" s="32"/>
      <c r="C374" s="206" t="s">
        <v>1215</v>
      </c>
      <c r="D374" s="206" t="s">
        <v>1216</v>
      </c>
      <c r="E374" s="17" t="s">
        <v>166</v>
      </c>
      <c r="F374" s="207">
        <v>461.55</v>
      </c>
      <c r="H374" s="32"/>
    </row>
    <row r="375" spans="2:8" s="1" customFormat="1" ht="16.95" customHeight="1">
      <c r="B375" s="32"/>
      <c r="C375" s="206" t="s">
        <v>1221</v>
      </c>
      <c r="D375" s="206" t="s">
        <v>1222</v>
      </c>
      <c r="E375" s="17" t="s">
        <v>166</v>
      </c>
      <c r="F375" s="207">
        <v>484.62799999999999</v>
      </c>
      <c r="H375" s="32"/>
    </row>
    <row r="376" spans="2:8" s="1" customFormat="1" ht="16.95" customHeight="1">
      <c r="B376" s="32"/>
      <c r="C376" s="206" t="s">
        <v>1226</v>
      </c>
      <c r="D376" s="206" t="s">
        <v>1227</v>
      </c>
      <c r="E376" s="17" t="s">
        <v>166</v>
      </c>
      <c r="F376" s="207">
        <v>484.62799999999999</v>
      </c>
      <c r="H376" s="32"/>
    </row>
    <row r="377" spans="2:8" s="1" customFormat="1" ht="16.95" customHeight="1">
      <c r="B377" s="32"/>
      <c r="C377" s="202" t="s">
        <v>281</v>
      </c>
      <c r="D377" s="203" t="s">
        <v>1</v>
      </c>
      <c r="E377" s="204" t="s">
        <v>1</v>
      </c>
      <c r="F377" s="205">
        <v>101.983</v>
      </c>
      <c r="H377" s="32"/>
    </row>
    <row r="378" spans="2:8" s="1" customFormat="1" ht="16.95" customHeight="1">
      <c r="B378" s="32"/>
      <c r="C378" s="206" t="s">
        <v>1</v>
      </c>
      <c r="D378" s="206" t="s">
        <v>570</v>
      </c>
      <c r="E378" s="17" t="s">
        <v>1</v>
      </c>
      <c r="F378" s="207">
        <v>0</v>
      </c>
      <c r="H378" s="32"/>
    </row>
    <row r="379" spans="2:8" s="1" customFormat="1" ht="16.95" customHeight="1">
      <c r="B379" s="32"/>
      <c r="C379" s="206" t="s">
        <v>1</v>
      </c>
      <c r="D379" s="206" t="s">
        <v>741</v>
      </c>
      <c r="E379" s="17" t="s">
        <v>1</v>
      </c>
      <c r="F379" s="207">
        <v>48.353000000000002</v>
      </c>
      <c r="H379" s="32"/>
    </row>
    <row r="380" spans="2:8" s="1" customFormat="1" ht="16.95" customHeight="1">
      <c r="B380" s="32"/>
      <c r="C380" s="206" t="s">
        <v>1</v>
      </c>
      <c r="D380" s="206" t="s">
        <v>573</v>
      </c>
      <c r="E380" s="17" t="s">
        <v>1</v>
      </c>
      <c r="F380" s="207">
        <v>0</v>
      </c>
      <c r="H380" s="32"/>
    </row>
    <row r="381" spans="2:8" s="1" customFormat="1" ht="16.95" customHeight="1">
      <c r="B381" s="32"/>
      <c r="C381" s="206" t="s">
        <v>1</v>
      </c>
      <c r="D381" s="206" t="s">
        <v>742</v>
      </c>
      <c r="E381" s="17" t="s">
        <v>1</v>
      </c>
      <c r="F381" s="207">
        <v>53.63</v>
      </c>
      <c r="H381" s="32"/>
    </row>
    <row r="382" spans="2:8" s="1" customFormat="1" ht="16.95" customHeight="1">
      <c r="B382" s="32"/>
      <c r="C382" s="206" t="s">
        <v>281</v>
      </c>
      <c r="D382" s="206" t="s">
        <v>151</v>
      </c>
      <c r="E382" s="17" t="s">
        <v>1</v>
      </c>
      <c r="F382" s="207">
        <v>101.983</v>
      </c>
      <c r="H382" s="32"/>
    </row>
    <row r="383" spans="2:8" s="1" customFormat="1" ht="16.95" customHeight="1">
      <c r="B383" s="32"/>
      <c r="C383" s="208" t="s">
        <v>2094</v>
      </c>
      <c r="H383" s="32"/>
    </row>
    <row r="384" spans="2:8" s="1" customFormat="1" ht="20.399999999999999">
      <c r="B384" s="32"/>
      <c r="C384" s="206" t="s">
        <v>737</v>
      </c>
      <c r="D384" s="206" t="s">
        <v>738</v>
      </c>
      <c r="E384" s="17" t="s">
        <v>166</v>
      </c>
      <c r="F384" s="207">
        <v>101.983</v>
      </c>
      <c r="H384" s="32"/>
    </row>
    <row r="385" spans="2:8" s="1" customFormat="1" ht="16.95" customHeight="1">
      <c r="B385" s="32"/>
      <c r="C385" s="206" t="s">
        <v>715</v>
      </c>
      <c r="D385" s="206" t="s">
        <v>716</v>
      </c>
      <c r="E385" s="17" t="s">
        <v>166</v>
      </c>
      <c r="F385" s="207">
        <v>101.983</v>
      </c>
      <c r="H385" s="32"/>
    </row>
    <row r="386" spans="2:8" s="1" customFormat="1" ht="20.399999999999999">
      <c r="B386" s="32"/>
      <c r="C386" s="206" t="s">
        <v>1884</v>
      </c>
      <c r="D386" s="206" t="s">
        <v>1885</v>
      </c>
      <c r="E386" s="17" t="s">
        <v>166</v>
      </c>
      <c r="F386" s="207">
        <v>101.983</v>
      </c>
      <c r="H386" s="32"/>
    </row>
    <row r="387" spans="2:8" s="1" customFormat="1" ht="16.95" customHeight="1">
      <c r="B387" s="32"/>
      <c r="C387" s="202" t="s">
        <v>285</v>
      </c>
      <c r="D387" s="203" t="s">
        <v>1</v>
      </c>
      <c r="E387" s="204" t="s">
        <v>1</v>
      </c>
      <c r="F387" s="205">
        <v>18</v>
      </c>
      <c r="H387" s="32"/>
    </row>
    <row r="388" spans="2:8" s="1" customFormat="1" ht="16.95" customHeight="1">
      <c r="B388" s="32"/>
      <c r="C388" s="206" t="s">
        <v>1</v>
      </c>
      <c r="D388" s="206" t="s">
        <v>774</v>
      </c>
      <c r="E388" s="17" t="s">
        <v>1</v>
      </c>
      <c r="F388" s="207">
        <v>18</v>
      </c>
      <c r="H388" s="32"/>
    </row>
    <row r="389" spans="2:8" s="1" customFormat="1" ht="16.95" customHeight="1">
      <c r="B389" s="32"/>
      <c r="C389" s="206" t="s">
        <v>285</v>
      </c>
      <c r="D389" s="206" t="s">
        <v>151</v>
      </c>
      <c r="E389" s="17" t="s">
        <v>1</v>
      </c>
      <c r="F389" s="207">
        <v>18</v>
      </c>
      <c r="H389" s="32"/>
    </row>
    <row r="390" spans="2:8" s="1" customFormat="1" ht="16.95" customHeight="1">
      <c r="B390" s="32"/>
      <c r="C390" s="208" t="s">
        <v>2094</v>
      </c>
      <c r="H390" s="32"/>
    </row>
    <row r="391" spans="2:8" s="1" customFormat="1" ht="16.95" customHeight="1">
      <c r="B391" s="32"/>
      <c r="C391" s="206" t="s">
        <v>770</v>
      </c>
      <c r="D391" s="206" t="s">
        <v>771</v>
      </c>
      <c r="E391" s="17" t="s">
        <v>166</v>
      </c>
      <c r="F391" s="207">
        <v>18</v>
      </c>
      <c r="H391" s="32"/>
    </row>
    <row r="392" spans="2:8" s="1" customFormat="1" ht="16.95" customHeight="1">
      <c r="B392" s="32"/>
      <c r="C392" s="206" t="s">
        <v>726</v>
      </c>
      <c r="D392" s="206" t="s">
        <v>727</v>
      </c>
      <c r="E392" s="17" t="s">
        <v>166</v>
      </c>
      <c r="F392" s="207">
        <v>18</v>
      </c>
      <c r="H392" s="32"/>
    </row>
    <row r="393" spans="2:8" s="1" customFormat="1" ht="16.95" customHeight="1">
      <c r="B393" s="32"/>
      <c r="C393" s="206" t="s">
        <v>1875</v>
      </c>
      <c r="D393" s="206" t="s">
        <v>1876</v>
      </c>
      <c r="E393" s="17" t="s">
        <v>166</v>
      </c>
      <c r="F393" s="207">
        <v>1855.9349999999999</v>
      </c>
      <c r="H393" s="32"/>
    </row>
    <row r="394" spans="2:8" s="1" customFormat="1" ht="16.95" customHeight="1">
      <c r="B394" s="32"/>
      <c r="C394" s="202" t="s">
        <v>287</v>
      </c>
      <c r="D394" s="203" t="s">
        <v>1</v>
      </c>
      <c r="E394" s="204" t="s">
        <v>1</v>
      </c>
      <c r="F394" s="205">
        <v>1176.895</v>
      </c>
      <c r="H394" s="32"/>
    </row>
    <row r="395" spans="2:8" s="1" customFormat="1" ht="16.95" customHeight="1">
      <c r="B395" s="32"/>
      <c r="C395" s="206" t="s">
        <v>1</v>
      </c>
      <c r="D395" s="206" t="s">
        <v>570</v>
      </c>
      <c r="E395" s="17" t="s">
        <v>1</v>
      </c>
      <c r="F395" s="207">
        <v>0</v>
      </c>
      <c r="H395" s="32"/>
    </row>
    <row r="396" spans="2:8" s="1" customFormat="1" ht="16.95" customHeight="1">
      <c r="B396" s="32"/>
      <c r="C396" s="206" t="s">
        <v>1</v>
      </c>
      <c r="D396" s="206" t="s">
        <v>780</v>
      </c>
      <c r="E396" s="17" t="s">
        <v>1</v>
      </c>
      <c r="F396" s="207">
        <v>71.745000000000005</v>
      </c>
      <c r="H396" s="32"/>
    </row>
    <row r="397" spans="2:8" s="1" customFormat="1" ht="16.95" customHeight="1">
      <c r="B397" s="32"/>
      <c r="C397" s="206" t="s">
        <v>1</v>
      </c>
      <c r="D397" s="206" t="s">
        <v>781</v>
      </c>
      <c r="E397" s="17" t="s">
        <v>1</v>
      </c>
      <c r="F397" s="207">
        <v>46.171999999999997</v>
      </c>
      <c r="H397" s="32"/>
    </row>
    <row r="398" spans="2:8" s="1" customFormat="1" ht="16.95" customHeight="1">
      <c r="B398" s="32"/>
      <c r="C398" s="206" t="s">
        <v>1</v>
      </c>
      <c r="D398" s="206" t="s">
        <v>782</v>
      </c>
      <c r="E398" s="17" t="s">
        <v>1</v>
      </c>
      <c r="F398" s="207">
        <v>206.94499999999999</v>
      </c>
      <c r="H398" s="32"/>
    </row>
    <row r="399" spans="2:8" s="1" customFormat="1" ht="16.95" customHeight="1">
      <c r="B399" s="32"/>
      <c r="C399" s="206" t="s">
        <v>1</v>
      </c>
      <c r="D399" s="206" t="s">
        <v>783</v>
      </c>
      <c r="E399" s="17" t="s">
        <v>1</v>
      </c>
      <c r="F399" s="207">
        <v>10.164</v>
      </c>
      <c r="H399" s="32"/>
    </row>
    <row r="400" spans="2:8" s="1" customFormat="1" ht="16.95" customHeight="1">
      <c r="B400" s="32"/>
      <c r="C400" s="206" t="s">
        <v>1</v>
      </c>
      <c r="D400" s="206" t="s">
        <v>784</v>
      </c>
      <c r="E400" s="17" t="s">
        <v>1</v>
      </c>
      <c r="F400" s="207">
        <v>0</v>
      </c>
      <c r="H400" s="32"/>
    </row>
    <row r="401" spans="2:8" s="1" customFormat="1" ht="16.95" customHeight="1">
      <c r="B401" s="32"/>
      <c r="C401" s="206" t="s">
        <v>1</v>
      </c>
      <c r="D401" s="206" t="s">
        <v>785</v>
      </c>
      <c r="E401" s="17" t="s">
        <v>1</v>
      </c>
      <c r="F401" s="207">
        <v>1.95</v>
      </c>
      <c r="H401" s="32"/>
    </row>
    <row r="402" spans="2:8" s="1" customFormat="1" ht="16.95" customHeight="1">
      <c r="B402" s="32"/>
      <c r="C402" s="206" t="s">
        <v>1</v>
      </c>
      <c r="D402" s="206" t="s">
        <v>786</v>
      </c>
      <c r="E402" s="17" t="s">
        <v>1</v>
      </c>
      <c r="F402" s="207">
        <v>25.808</v>
      </c>
      <c r="H402" s="32"/>
    </row>
    <row r="403" spans="2:8" s="1" customFormat="1" ht="16.95" customHeight="1">
      <c r="B403" s="32"/>
      <c r="C403" s="206" t="s">
        <v>1</v>
      </c>
      <c r="D403" s="206" t="s">
        <v>573</v>
      </c>
      <c r="E403" s="17" t="s">
        <v>1</v>
      </c>
      <c r="F403" s="207">
        <v>0</v>
      </c>
      <c r="H403" s="32"/>
    </row>
    <row r="404" spans="2:8" s="1" customFormat="1" ht="16.95" customHeight="1">
      <c r="B404" s="32"/>
      <c r="C404" s="206" t="s">
        <v>1</v>
      </c>
      <c r="D404" s="206" t="s">
        <v>787</v>
      </c>
      <c r="E404" s="17" t="s">
        <v>1</v>
      </c>
      <c r="F404" s="207">
        <v>71.84</v>
      </c>
      <c r="H404" s="32"/>
    </row>
    <row r="405" spans="2:8" s="1" customFormat="1" ht="16.95" customHeight="1">
      <c r="B405" s="32"/>
      <c r="C405" s="206" t="s">
        <v>1</v>
      </c>
      <c r="D405" s="206" t="s">
        <v>788</v>
      </c>
      <c r="E405" s="17" t="s">
        <v>1</v>
      </c>
      <c r="F405" s="207">
        <v>23.178000000000001</v>
      </c>
      <c r="H405" s="32"/>
    </row>
    <row r="406" spans="2:8" s="1" customFormat="1" ht="16.95" customHeight="1">
      <c r="B406" s="32"/>
      <c r="C406" s="206" t="s">
        <v>1</v>
      </c>
      <c r="D406" s="206" t="s">
        <v>789</v>
      </c>
      <c r="E406" s="17" t="s">
        <v>1</v>
      </c>
      <c r="F406" s="207">
        <v>9.6</v>
      </c>
      <c r="H406" s="32"/>
    </row>
    <row r="407" spans="2:8" s="1" customFormat="1" ht="16.95" customHeight="1">
      <c r="B407" s="32"/>
      <c r="C407" s="206" t="s">
        <v>1</v>
      </c>
      <c r="D407" s="206" t="s">
        <v>790</v>
      </c>
      <c r="E407" s="17" t="s">
        <v>1</v>
      </c>
      <c r="F407" s="207">
        <v>56.04</v>
      </c>
      <c r="H407" s="32"/>
    </row>
    <row r="408" spans="2:8" s="1" customFormat="1" ht="16.95" customHeight="1">
      <c r="B408" s="32"/>
      <c r="C408" s="206" t="s">
        <v>1</v>
      </c>
      <c r="D408" s="206" t="s">
        <v>791</v>
      </c>
      <c r="E408" s="17" t="s">
        <v>1</v>
      </c>
      <c r="F408" s="207">
        <v>40.9</v>
      </c>
      <c r="H408" s="32"/>
    </row>
    <row r="409" spans="2:8" s="1" customFormat="1" ht="16.95" customHeight="1">
      <c r="B409" s="32"/>
      <c r="C409" s="206" t="s">
        <v>1</v>
      </c>
      <c r="D409" s="206" t="s">
        <v>792</v>
      </c>
      <c r="E409" s="17" t="s">
        <v>1</v>
      </c>
      <c r="F409" s="207">
        <v>56.616</v>
      </c>
      <c r="H409" s="32"/>
    </row>
    <row r="410" spans="2:8" s="1" customFormat="1" ht="16.95" customHeight="1">
      <c r="B410" s="32"/>
      <c r="C410" s="206" t="s">
        <v>1</v>
      </c>
      <c r="D410" s="206" t="s">
        <v>793</v>
      </c>
      <c r="E410" s="17" t="s">
        <v>1</v>
      </c>
      <c r="F410" s="207">
        <v>9.0399999999999991</v>
      </c>
      <c r="H410" s="32"/>
    </row>
    <row r="411" spans="2:8" s="1" customFormat="1" ht="16.95" customHeight="1">
      <c r="B411" s="32"/>
      <c r="C411" s="206" t="s">
        <v>1</v>
      </c>
      <c r="D411" s="206" t="s">
        <v>794</v>
      </c>
      <c r="E411" s="17" t="s">
        <v>1</v>
      </c>
      <c r="F411" s="207">
        <v>40.923999999999999</v>
      </c>
      <c r="H411" s="32"/>
    </row>
    <row r="412" spans="2:8" s="1" customFormat="1" ht="16.95" customHeight="1">
      <c r="B412" s="32"/>
      <c r="C412" s="206" t="s">
        <v>1</v>
      </c>
      <c r="D412" s="206" t="s">
        <v>795</v>
      </c>
      <c r="E412" s="17" t="s">
        <v>1</v>
      </c>
      <c r="F412" s="207">
        <v>35.256999999999998</v>
      </c>
      <c r="H412" s="32"/>
    </row>
    <row r="413" spans="2:8" s="1" customFormat="1" ht="16.95" customHeight="1">
      <c r="B413" s="32"/>
      <c r="C413" s="206" t="s">
        <v>1</v>
      </c>
      <c r="D413" s="206" t="s">
        <v>796</v>
      </c>
      <c r="E413" s="17" t="s">
        <v>1</v>
      </c>
      <c r="F413" s="207">
        <v>53.546999999999997</v>
      </c>
      <c r="H413" s="32"/>
    </row>
    <row r="414" spans="2:8" s="1" customFormat="1" ht="16.95" customHeight="1">
      <c r="B414" s="32"/>
      <c r="C414" s="206" t="s">
        <v>1</v>
      </c>
      <c r="D414" s="206" t="s">
        <v>797</v>
      </c>
      <c r="E414" s="17" t="s">
        <v>1</v>
      </c>
      <c r="F414" s="207">
        <v>8.44</v>
      </c>
      <c r="H414" s="32"/>
    </row>
    <row r="415" spans="2:8" s="1" customFormat="1" ht="16.95" customHeight="1">
      <c r="B415" s="32"/>
      <c r="C415" s="206" t="s">
        <v>1</v>
      </c>
      <c r="D415" s="206" t="s">
        <v>798</v>
      </c>
      <c r="E415" s="17" t="s">
        <v>1</v>
      </c>
      <c r="F415" s="207">
        <v>6.72</v>
      </c>
      <c r="H415" s="32"/>
    </row>
    <row r="416" spans="2:8" s="1" customFormat="1" ht="16.95" customHeight="1">
      <c r="B416" s="32"/>
      <c r="C416" s="206" t="s">
        <v>1</v>
      </c>
      <c r="D416" s="206" t="s">
        <v>799</v>
      </c>
      <c r="E416" s="17" t="s">
        <v>1</v>
      </c>
      <c r="F416" s="207">
        <v>34.212000000000003</v>
      </c>
      <c r="H416" s="32"/>
    </row>
    <row r="417" spans="2:8" s="1" customFormat="1" ht="16.95" customHeight="1">
      <c r="B417" s="32"/>
      <c r="C417" s="206" t="s">
        <v>1</v>
      </c>
      <c r="D417" s="206" t="s">
        <v>800</v>
      </c>
      <c r="E417" s="17" t="s">
        <v>1</v>
      </c>
      <c r="F417" s="207">
        <v>28.122</v>
      </c>
      <c r="H417" s="32"/>
    </row>
    <row r="418" spans="2:8" s="1" customFormat="1" ht="16.95" customHeight="1">
      <c r="B418" s="32"/>
      <c r="C418" s="206" t="s">
        <v>1</v>
      </c>
      <c r="D418" s="206" t="s">
        <v>801</v>
      </c>
      <c r="E418" s="17" t="s">
        <v>1</v>
      </c>
      <c r="F418" s="207">
        <v>60.834000000000003</v>
      </c>
      <c r="H418" s="32"/>
    </row>
    <row r="419" spans="2:8" s="1" customFormat="1" ht="16.95" customHeight="1">
      <c r="B419" s="32"/>
      <c r="C419" s="206" t="s">
        <v>1</v>
      </c>
      <c r="D419" s="206" t="s">
        <v>802</v>
      </c>
      <c r="E419" s="17" t="s">
        <v>1</v>
      </c>
      <c r="F419" s="207">
        <v>7.04</v>
      </c>
      <c r="H419" s="32"/>
    </row>
    <row r="420" spans="2:8" s="1" customFormat="1" ht="16.95" customHeight="1">
      <c r="B420" s="32"/>
      <c r="C420" s="206" t="s">
        <v>1</v>
      </c>
      <c r="D420" s="206" t="s">
        <v>803</v>
      </c>
      <c r="E420" s="17" t="s">
        <v>1</v>
      </c>
      <c r="F420" s="207">
        <v>16.224</v>
      </c>
      <c r="H420" s="32"/>
    </row>
    <row r="421" spans="2:8" s="1" customFormat="1" ht="16.95" customHeight="1">
      <c r="B421" s="32"/>
      <c r="C421" s="206" t="s">
        <v>1</v>
      </c>
      <c r="D421" s="206" t="s">
        <v>804</v>
      </c>
      <c r="E421" s="17" t="s">
        <v>1</v>
      </c>
      <c r="F421" s="207">
        <v>8.4879999999999995</v>
      </c>
      <c r="H421" s="32"/>
    </row>
    <row r="422" spans="2:8" s="1" customFormat="1" ht="16.95" customHeight="1">
      <c r="B422" s="32"/>
      <c r="C422" s="206" t="s">
        <v>1</v>
      </c>
      <c r="D422" s="206" t="s">
        <v>805</v>
      </c>
      <c r="E422" s="17" t="s">
        <v>1</v>
      </c>
      <c r="F422" s="207">
        <v>52.981999999999999</v>
      </c>
      <c r="H422" s="32"/>
    </row>
    <row r="423" spans="2:8" s="1" customFormat="1" ht="16.95" customHeight="1">
      <c r="B423" s="32"/>
      <c r="C423" s="206" t="s">
        <v>1</v>
      </c>
      <c r="D423" s="206" t="s">
        <v>806</v>
      </c>
      <c r="E423" s="17" t="s">
        <v>1</v>
      </c>
      <c r="F423" s="207">
        <v>34.966999999999999</v>
      </c>
      <c r="H423" s="32"/>
    </row>
    <row r="424" spans="2:8" s="1" customFormat="1" ht="16.95" customHeight="1">
      <c r="B424" s="32"/>
      <c r="C424" s="206" t="s">
        <v>1</v>
      </c>
      <c r="D424" s="206" t="s">
        <v>807</v>
      </c>
      <c r="E424" s="17" t="s">
        <v>1</v>
      </c>
      <c r="F424" s="207">
        <v>21.474</v>
      </c>
      <c r="H424" s="32"/>
    </row>
    <row r="425" spans="2:8" s="1" customFormat="1" ht="16.95" customHeight="1">
      <c r="B425" s="32"/>
      <c r="C425" s="206" t="s">
        <v>1</v>
      </c>
      <c r="D425" s="206" t="s">
        <v>808</v>
      </c>
      <c r="E425" s="17" t="s">
        <v>1</v>
      </c>
      <c r="F425" s="207">
        <v>8.4</v>
      </c>
      <c r="H425" s="32"/>
    </row>
    <row r="426" spans="2:8" s="1" customFormat="1" ht="16.95" customHeight="1">
      <c r="B426" s="32"/>
      <c r="C426" s="206" t="s">
        <v>1</v>
      </c>
      <c r="D426" s="206" t="s">
        <v>809</v>
      </c>
      <c r="E426" s="17" t="s">
        <v>1</v>
      </c>
      <c r="F426" s="207">
        <v>47.29</v>
      </c>
      <c r="H426" s="32"/>
    </row>
    <row r="427" spans="2:8" s="1" customFormat="1" ht="16.95" customHeight="1">
      <c r="B427" s="32"/>
      <c r="C427" s="206" t="s">
        <v>1</v>
      </c>
      <c r="D427" s="206" t="s">
        <v>810</v>
      </c>
      <c r="E427" s="17" t="s">
        <v>1</v>
      </c>
      <c r="F427" s="207">
        <v>38.802</v>
      </c>
      <c r="H427" s="32"/>
    </row>
    <row r="428" spans="2:8" s="1" customFormat="1" ht="16.95" customHeight="1">
      <c r="B428" s="32"/>
      <c r="C428" s="206" t="s">
        <v>1</v>
      </c>
      <c r="D428" s="206" t="s">
        <v>811</v>
      </c>
      <c r="E428" s="17" t="s">
        <v>1</v>
      </c>
      <c r="F428" s="207">
        <v>15.784000000000001</v>
      </c>
      <c r="H428" s="32"/>
    </row>
    <row r="429" spans="2:8" s="1" customFormat="1" ht="16.95" customHeight="1">
      <c r="B429" s="32"/>
      <c r="C429" s="206" t="s">
        <v>1</v>
      </c>
      <c r="D429" s="206" t="s">
        <v>784</v>
      </c>
      <c r="E429" s="17" t="s">
        <v>1</v>
      </c>
      <c r="F429" s="207">
        <v>0</v>
      </c>
      <c r="H429" s="32"/>
    </row>
    <row r="430" spans="2:8" s="1" customFormat="1" ht="16.95" customHeight="1">
      <c r="B430" s="32"/>
      <c r="C430" s="206" t="s">
        <v>1</v>
      </c>
      <c r="D430" s="206" t="s">
        <v>812</v>
      </c>
      <c r="E430" s="17" t="s">
        <v>1</v>
      </c>
      <c r="F430" s="207">
        <v>1.71</v>
      </c>
      <c r="H430" s="32"/>
    </row>
    <row r="431" spans="2:8" s="1" customFormat="1" ht="16.95" customHeight="1">
      <c r="B431" s="32"/>
      <c r="C431" s="206" t="s">
        <v>1</v>
      </c>
      <c r="D431" s="206" t="s">
        <v>813</v>
      </c>
      <c r="E431" s="17" t="s">
        <v>1</v>
      </c>
      <c r="F431" s="207">
        <v>3.9</v>
      </c>
      <c r="H431" s="32"/>
    </row>
    <row r="432" spans="2:8" s="1" customFormat="1" ht="16.95" customHeight="1">
      <c r="B432" s="32"/>
      <c r="C432" s="206" t="s">
        <v>1</v>
      </c>
      <c r="D432" s="206" t="s">
        <v>814</v>
      </c>
      <c r="E432" s="17" t="s">
        <v>1</v>
      </c>
      <c r="F432" s="207">
        <v>1.35</v>
      </c>
      <c r="H432" s="32"/>
    </row>
    <row r="433" spans="2:8" s="1" customFormat="1" ht="16.95" customHeight="1">
      <c r="B433" s="32"/>
      <c r="C433" s="206" t="s">
        <v>1</v>
      </c>
      <c r="D433" s="206" t="s">
        <v>815</v>
      </c>
      <c r="E433" s="17" t="s">
        <v>1</v>
      </c>
      <c r="F433" s="207">
        <v>1.65</v>
      </c>
      <c r="H433" s="32"/>
    </row>
    <row r="434" spans="2:8" s="1" customFormat="1" ht="16.95" customHeight="1">
      <c r="B434" s="32"/>
      <c r="C434" s="206" t="s">
        <v>1</v>
      </c>
      <c r="D434" s="206" t="s">
        <v>816</v>
      </c>
      <c r="E434" s="17" t="s">
        <v>1</v>
      </c>
      <c r="F434" s="207">
        <v>1.86</v>
      </c>
      <c r="H434" s="32"/>
    </row>
    <row r="435" spans="2:8" s="1" customFormat="1" ht="16.95" customHeight="1">
      <c r="B435" s="32"/>
      <c r="C435" s="206" t="s">
        <v>1</v>
      </c>
      <c r="D435" s="206" t="s">
        <v>817</v>
      </c>
      <c r="E435" s="17" t="s">
        <v>1</v>
      </c>
      <c r="F435" s="207">
        <v>0</v>
      </c>
      <c r="H435" s="32"/>
    </row>
    <row r="436" spans="2:8" s="1" customFormat="1" ht="16.95" customHeight="1">
      <c r="B436" s="32"/>
      <c r="C436" s="206" t="s">
        <v>1</v>
      </c>
      <c r="D436" s="206" t="s">
        <v>818</v>
      </c>
      <c r="E436" s="17" t="s">
        <v>1</v>
      </c>
      <c r="F436" s="207">
        <v>1.35</v>
      </c>
      <c r="H436" s="32"/>
    </row>
    <row r="437" spans="2:8" s="1" customFormat="1" ht="16.95" customHeight="1">
      <c r="B437" s="32"/>
      <c r="C437" s="206" t="s">
        <v>1</v>
      </c>
      <c r="D437" s="206" t="s">
        <v>819</v>
      </c>
      <c r="E437" s="17" t="s">
        <v>1</v>
      </c>
      <c r="F437" s="207">
        <v>1.35</v>
      </c>
      <c r="H437" s="32"/>
    </row>
    <row r="438" spans="2:8" s="1" customFormat="1" ht="16.95" customHeight="1">
      <c r="B438" s="32"/>
      <c r="C438" s="206" t="s">
        <v>1</v>
      </c>
      <c r="D438" s="206" t="s">
        <v>820</v>
      </c>
      <c r="E438" s="17" t="s">
        <v>1</v>
      </c>
      <c r="F438" s="207">
        <v>3</v>
      </c>
      <c r="H438" s="32"/>
    </row>
    <row r="439" spans="2:8" s="1" customFormat="1" ht="16.95" customHeight="1">
      <c r="B439" s="32"/>
      <c r="C439" s="206" t="s">
        <v>1</v>
      </c>
      <c r="D439" s="206" t="s">
        <v>821</v>
      </c>
      <c r="E439" s="17" t="s">
        <v>1</v>
      </c>
      <c r="F439" s="207">
        <v>4.26</v>
      </c>
      <c r="H439" s="32"/>
    </row>
    <row r="440" spans="2:8" s="1" customFormat="1" ht="16.95" customHeight="1">
      <c r="B440" s="32"/>
      <c r="C440" s="206" t="s">
        <v>1</v>
      </c>
      <c r="D440" s="206" t="s">
        <v>822</v>
      </c>
      <c r="E440" s="17" t="s">
        <v>1</v>
      </c>
      <c r="F440" s="207">
        <v>1.86</v>
      </c>
      <c r="H440" s="32"/>
    </row>
    <row r="441" spans="2:8" s="1" customFormat="1" ht="16.95" customHeight="1">
      <c r="B441" s="32"/>
      <c r="C441" s="206" t="s">
        <v>1</v>
      </c>
      <c r="D441" s="206" t="s">
        <v>823</v>
      </c>
      <c r="E441" s="17" t="s">
        <v>1</v>
      </c>
      <c r="F441" s="207">
        <v>2.5499999999999998</v>
      </c>
      <c r="H441" s="32"/>
    </row>
    <row r="442" spans="2:8" s="1" customFormat="1" ht="16.95" customHeight="1">
      <c r="B442" s="32"/>
      <c r="C442" s="206" t="s">
        <v>1</v>
      </c>
      <c r="D442" s="206" t="s">
        <v>824</v>
      </c>
      <c r="E442" s="17" t="s">
        <v>1</v>
      </c>
      <c r="F442" s="207">
        <v>2.5499999999999998</v>
      </c>
      <c r="H442" s="32"/>
    </row>
    <row r="443" spans="2:8" s="1" customFormat="1" ht="16.95" customHeight="1">
      <c r="B443" s="32"/>
      <c r="C443" s="206" t="s">
        <v>287</v>
      </c>
      <c r="D443" s="206" t="s">
        <v>151</v>
      </c>
      <c r="E443" s="17" t="s">
        <v>1</v>
      </c>
      <c r="F443" s="207">
        <v>1176.895</v>
      </c>
      <c r="H443" s="32"/>
    </row>
    <row r="444" spans="2:8" s="1" customFormat="1" ht="16.95" customHeight="1">
      <c r="B444" s="32"/>
      <c r="C444" s="208" t="s">
        <v>2094</v>
      </c>
      <c r="H444" s="32"/>
    </row>
    <row r="445" spans="2:8" s="1" customFormat="1" ht="16.95" customHeight="1">
      <c r="B445" s="32"/>
      <c r="C445" s="206" t="s">
        <v>776</v>
      </c>
      <c r="D445" s="206" t="s">
        <v>777</v>
      </c>
      <c r="E445" s="17" t="s">
        <v>166</v>
      </c>
      <c r="F445" s="207">
        <v>1176.895</v>
      </c>
      <c r="H445" s="32"/>
    </row>
    <row r="446" spans="2:8" s="1" customFormat="1" ht="16.95" customHeight="1">
      <c r="B446" s="32"/>
      <c r="C446" s="206" t="s">
        <v>720</v>
      </c>
      <c r="D446" s="206" t="s">
        <v>721</v>
      </c>
      <c r="E446" s="17" t="s">
        <v>166</v>
      </c>
      <c r="F446" s="207">
        <v>1331.7070000000001</v>
      </c>
      <c r="H446" s="32"/>
    </row>
    <row r="447" spans="2:8" s="1" customFormat="1" ht="16.95" customHeight="1">
      <c r="B447" s="32"/>
      <c r="C447" s="206" t="s">
        <v>1875</v>
      </c>
      <c r="D447" s="206" t="s">
        <v>1876</v>
      </c>
      <c r="E447" s="17" t="s">
        <v>166</v>
      </c>
      <c r="F447" s="207">
        <v>1855.9349999999999</v>
      </c>
      <c r="H447" s="32"/>
    </row>
    <row r="448" spans="2:8" s="1" customFormat="1" ht="16.95" customHeight="1">
      <c r="B448" s="32"/>
      <c r="C448" s="202" t="s">
        <v>283</v>
      </c>
      <c r="D448" s="203" t="s">
        <v>1</v>
      </c>
      <c r="E448" s="204" t="s">
        <v>1</v>
      </c>
      <c r="F448" s="205">
        <v>597.91999999999996</v>
      </c>
      <c r="H448" s="32"/>
    </row>
    <row r="449" spans="2:8" s="1" customFormat="1" ht="16.95" customHeight="1">
      <c r="B449" s="32"/>
      <c r="C449" s="206" t="s">
        <v>1</v>
      </c>
      <c r="D449" s="206" t="s">
        <v>570</v>
      </c>
      <c r="E449" s="17" t="s">
        <v>1</v>
      </c>
      <c r="F449" s="207">
        <v>0</v>
      </c>
      <c r="H449" s="32"/>
    </row>
    <row r="450" spans="2:8" s="1" customFormat="1" ht="16.95" customHeight="1">
      <c r="B450" s="32"/>
      <c r="C450" s="206" t="s">
        <v>1</v>
      </c>
      <c r="D450" s="206" t="s">
        <v>748</v>
      </c>
      <c r="E450" s="17" t="s">
        <v>1</v>
      </c>
      <c r="F450" s="207">
        <v>14.25</v>
      </c>
      <c r="H450" s="32"/>
    </row>
    <row r="451" spans="2:8" s="1" customFormat="1" ht="16.95" customHeight="1">
      <c r="B451" s="32"/>
      <c r="C451" s="206" t="s">
        <v>1</v>
      </c>
      <c r="D451" s="206" t="s">
        <v>749</v>
      </c>
      <c r="E451" s="17" t="s">
        <v>1</v>
      </c>
      <c r="F451" s="207">
        <v>24.13</v>
      </c>
      <c r="H451" s="32"/>
    </row>
    <row r="452" spans="2:8" s="1" customFormat="1" ht="16.95" customHeight="1">
      <c r="B452" s="32"/>
      <c r="C452" s="206" t="s">
        <v>1</v>
      </c>
      <c r="D452" s="206" t="s">
        <v>750</v>
      </c>
      <c r="E452" s="17" t="s">
        <v>1</v>
      </c>
      <c r="F452" s="207">
        <v>14.49</v>
      </c>
      <c r="H452" s="32"/>
    </row>
    <row r="453" spans="2:8" s="1" customFormat="1" ht="16.95" customHeight="1">
      <c r="B453" s="32"/>
      <c r="C453" s="206" t="s">
        <v>1</v>
      </c>
      <c r="D453" s="206" t="s">
        <v>751</v>
      </c>
      <c r="E453" s="17" t="s">
        <v>1</v>
      </c>
      <c r="F453" s="207">
        <v>279.45999999999998</v>
      </c>
      <c r="H453" s="32"/>
    </row>
    <row r="454" spans="2:8" s="1" customFormat="1" ht="16.95" customHeight="1">
      <c r="B454" s="32"/>
      <c r="C454" s="206" t="s">
        <v>1</v>
      </c>
      <c r="D454" s="206" t="s">
        <v>752</v>
      </c>
      <c r="E454" s="17" t="s">
        <v>1</v>
      </c>
      <c r="F454" s="207">
        <v>4.5599999999999996</v>
      </c>
      <c r="H454" s="32"/>
    </row>
    <row r="455" spans="2:8" s="1" customFormat="1" ht="16.95" customHeight="1">
      <c r="B455" s="32"/>
      <c r="C455" s="206" t="s">
        <v>1</v>
      </c>
      <c r="D455" s="206" t="s">
        <v>573</v>
      </c>
      <c r="E455" s="17" t="s">
        <v>1</v>
      </c>
      <c r="F455" s="207">
        <v>0</v>
      </c>
      <c r="H455" s="32"/>
    </row>
    <row r="456" spans="2:8" s="1" customFormat="1" ht="16.95" customHeight="1">
      <c r="B456" s="32"/>
      <c r="C456" s="206" t="s">
        <v>1</v>
      </c>
      <c r="D456" s="206" t="s">
        <v>754</v>
      </c>
      <c r="E456" s="17" t="s">
        <v>1</v>
      </c>
      <c r="F456" s="207">
        <v>16.5</v>
      </c>
      <c r="H456" s="32"/>
    </row>
    <row r="457" spans="2:8" s="1" customFormat="1" ht="16.95" customHeight="1">
      <c r="B457" s="32"/>
      <c r="C457" s="206" t="s">
        <v>1</v>
      </c>
      <c r="D457" s="206" t="s">
        <v>755</v>
      </c>
      <c r="E457" s="17" t="s">
        <v>1</v>
      </c>
      <c r="F457" s="207">
        <v>16.809999999999999</v>
      </c>
      <c r="H457" s="32"/>
    </row>
    <row r="458" spans="2:8" s="1" customFormat="1" ht="16.95" customHeight="1">
      <c r="B458" s="32"/>
      <c r="C458" s="206" t="s">
        <v>1</v>
      </c>
      <c r="D458" s="206" t="s">
        <v>756</v>
      </c>
      <c r="E458" s="17" t="s">
        <v>1</v>
      </c>
      <c r="F458" s="207">
        <v>27.55</v>
      </c>
      <c r="H458" s="32"/>
    </row>
    <row r="459" spans="2:8" s="1" customFormat="1" ht="16.95" customHeight="1">
      <c r="B459" s="32"/>
      <c r="C459" s="206" t="s">
        <v>1</v>
      </c>
      <c r="D459" s="206" t="s">
        <v>757</v>
      </c>
      <c r="E459" s="17" t="s">
        <v>1</v>
      </c>
      <c r="F459" s="207">
        <v>13.83</v>
      </c>
      <c r="H459" s="32"/>
    </row>
    <row r="460" spans="2:8" s="1" customFormat="1" ht="16.95" customHeight="1">
      <c r="B460" s="32"/>
      <c r="C460" s="206" t="s">
        <v>1</v>
      </c>
      <c r="D460" s="206" t="s">
        <v>758</v>
      </c>
      <c r="E460" s="17" t="s">
        <v>1</v>
      </c>
      <c r="F460" s="207">
        <v>20.440000000000001</v>
      </c>
      <c r="H460" s="32"/>
    </row>
    <row r="461" spans="2:8" s="1" customFormat="1" ht="16.95" customHeight="1">
      <c r="B461" s="32"/>
      <c r="C461" s="206" t="s">
        <v>1</v>
      </c>
      <c r="D461" s="206" t="s">
        <v>759</v>
      </c>
      <c r="E461" s="17" t="s">
        <v>1</v>
      </c>
      <c r="F461" s="207">
        <v>12.31</v>
      </c>
      <c r="H461" s="32"/>
    </row>
    <row r="462" spans="2:8" s="1" customFormat="1" ht="16.95" customHeight="1">
      <c r="B462" s="32"/>
      <c r="C462" s="206" t="s">
        <v>1</v>
      </c>
      <c r="D462" s="206" t="s">
        <v>760</v>
      </c>
      <c r="E462" s="17" t="s">
        <v>1</v>
      </c>
      <c r="F462" s="207">
        <v>36.33</v>
      </c>
      <c r="H462" s="32"/>
    </row>
    <row r="463" spans="2:8" s="1" customFormat="1" ht="16.95" customHeight="1">
      <c r="B463" s="32"/>
      <c r="C463" s="206" t="s">
        <v>1</v>
      </c>
      <c r="D463" s="206" t="s">
        <v>761</v>
      </c>
      <c r="E463" s="17" t="s">
        <v>1</v>
      </c>
      <c r="F463" s="207">
        <v>10.64</v>
      </c>
      <c r="H463" s="32"/>
    </row>
    <row r="464" spans="2:8" s="1" customFormat="1" ht="16.95" customHeight="1">
      <c r="B464" s="32"/>
      <c r="C464" s="206" t="s">
        <v>1</v>
      </c>
      <c r="D464" s="206" t="s">
        <v>762</v>
      </c>
      <c r="E464" s="17" t="s">
        <v>1</v>
      </c>
      <c r="F464" s="207">
        <v>7.69</v>
      </c>
      <c r="H464" s="32"/>
    </row>
    <row r="465" spans="2:8" s="1" customFormat="1" ht="16.95" customHeight="1">
      <c r="B465" s="32"/>
      <c r="C465" s="206" t="s">
        <v>1</v>
      </c>
      <c r="D465" s="206" t="s">
        <v>763</v>
      </c>
      <c r="E465" s="17" t="s">
        <v>1</v>
      </c>
      <c r="F465" s="207">
        <v>26.27</v>
      </c>
      <c r="H465" s="32"/>
    </row>
    <row r="466" spans="2:8" s="1" customFormat="1" ht="16.95" customHeight="1">
      <c r="B466" s="32"/>
      <c r="C466" s="206" t="s">
        <v>1</v>
      </c>
      <c r="D466" s="206" t="s">
        <v>764</v>
      </c>
      <c r="E466" s="17" t="s">
        <v>1</v>
      </c>
      <c r="F466" s="207">
        <v>24.3</v>
      </c>
      <c r="H466" s="32"/>
    </row>
    <row r="467" spans="2:8" s="1" customFormat="1" ht="16.95" customHeight="1">
      <c r="B467" s="32"/>
      <c r="C467" s="206" t="s">
        <v>1</v>
      </c>
      <c r="D467" s="206" t="s">
        <v>765</v>
      </c>
      <c r="E467" s="17" t="s">
        <v>1</v>
      </c>
      <c r="F467" s="207">
        <v>11.73</v>
      </c>
      <c r="H467" s="32"/>
    </row>
    <row r="468" spans="2:8" s="1" customFormat="1" ht="16.95" customHeight="1">
      <c r="B468" s="32"/>
      <c r="C468" s="206" t="s">
        <v>1</v>
      </c>
      <c r="D468" s="206" t="s">
        <v>766</v>
      </c>
      <c r="E468" s="17" t="s">
        <v>1</v>
      </c>
      <c r="F468" s="207">
        <v>19.98</v>
      </c>
      <c r="H468" s="32"/>
    </row>
    <row r="469" spans="2:8" s="1" customFormat="1" ht="16.95" customHeight="1">
      <c r="B469" s="32"/>
      <c r="C469" s="206" t="s">
        <v>1</v>
      </c>
      <c r="D469" s="206" t="s">
        <v>767</v>
      </c>
      <c r="E469" s="17" t="s">
        <v>1</v>
      </c>
      <c r="F469" s="207">
        <v>14.49</v>
      </c>
      <c r="H469" s="32"/>
    </row>
    <row r="470" spans="2:8" s="1" customFormat="1" ht="16.95" customHeight="1">
      <c r="B470" s="32"/>
      <c r="C470" s="206" t="s">
        <v>1</v>
      </c>
      <c r="D470" s="206" t="s">
        <v>768</v>
      </c>
      <c r="E470" s="17" t="s">
        <v>1</v>
      </c>
      <c r="F470" s="207">
        <v>2.16</v>
      </c>
      <c r="H470" s="32"/>
    </row>
    <row r="471" spans="2:8" s="1" customFormat="1" ht="16.95" customHeight="1">
      <c r="B471" s="32"/>
      <c r="C471" s="206" t="s">
        <v>283</v>
      </c>
      <c r="D471" s="206" t="s">
        <v>151</v>
      </c>
      <c r="E471" s="17" t="s">
        <v>1</v>
      </c>
      <c r="F471" s="207">
        <v>597.91999999999996</v>
      </c>
      <c r="H471" s="32"/>
    </row>
    <row r="472" spans="2:8" s="1" customFormat="1" ht="16.95" customHeight="1">
      <c r="B472" s="32"/>
      <c r="C472" s="208" t="s">
        <v>2094</v>
      </c>
      <c r="H472" s="32"/>
    </row>
    <row r="473" spans="2:8" s="1" customFormat="1" ht="16.95" customHeight="1">
      <c r="B473" s="32"/>
      <c r="C473" s="206" t="s">
        <v>744</v>
      </c>
      <c r="D473" s="206" t="s">
        <v>745</v>
      </c>
      <c r="E473" s="17" t="s">
        <v>166</v>
      </c>
      <c r="F473" s="207">
        <v>597.91999999999996</v>
      </c>
      <c r="H473" s="32"/>
    </row>
    <row r="474" spans="2:8" s="1" customFormat="1" ht="16.95" customHeight="1">
      <c r="B474" s="32"/>
      <c r="C474" s="206" t="s">
        <v>710</v>
      </c>
      <c r="D474" s="206" t="s">
        <v>711</v>
      </c>
      <c r="E474" s="17" t="s">
        <v>166</v>
      </c>
      <c r="F474" s="207">
        <v>597.91999999999996</v>
      </c>
      <c r="H474" s="32"/>
    </row>
    <row r="475" spans="2:8" s="1" customFormat="1" ht="16.95" customHeight="1">
      <c r="B475" s="32"/>
      <c r="C475" s="206" t="s">
        <v>1875</v>
      </c>
      <c r="D475" s="206" t="s">
        <v>1876</v>
      </c>
      <c r="E475" s="17" t="s">
        <v>166</v>
      </c>
      <c r="F475" s="207">
        <v>1855.9349999999999</v>
      </c>
      <c r="H475" s="32"/>
    </row>
    <row r="476" spans="2:8" s="1" customFormat="1" ht="16.95" customHeight="1">
      <c r="B476" s="32"/>
      <c r="C476" s="202" t="s">
        <v>242</v>
      </c>
      <c r="D476" s="203" t="s">
        <v>1</v>
      </c>
      <c r="E476" s="204" t="s">
        <v>1</v>
      </c>
      <c r="F476" s="205">
        <v>230.86</v>
      </c>
      <c r="H476" s="32"/>
    </row>
    <row r="477" spans="2:8" s="1" customFormat="1" ht="16.95" customHeight="1">
      <c r="B477" s="32"/>
      <c r="C477" s="206" t="s">
        <v>1</v>
      </c>
      <c r="D477" s="206" t="s">
        <v>573</v>
      </c>
      <c r="E477" s="17" t="s">
        <v>1</v>
      </c>
      <c r="F477" s="207">
        <v>0</v>
      </c>
      <c r="H477" s="32"/>
    </row>
    <row r="478" spans="2:8" s="1" customFormat="1" ht="16.95" customHeight="1">
      <c r="B478" s="32"/>
      <c r="C478" s="206" t="s">
        <v>1</v>
      </c>
      <c r="D478" s="206" t="s">
        <v>756</v>
      </c>
      <c r="E478" s="17" t="s">
        <v>1</v>
      </c>
      <c r="F478" s="207">
        <v>27.55</v>
      </c>
      <c r="H478" s="32"/>
    </row>
    <row r="479" spans="2:8" s="1" customFormat="1" ht="16.95" customHeight="1">
      <c r="B479" s="32"/>
      <c r="C479" s="206" t="s">
        <v>1</v>
      </c>
      <c r="D479" s="206" t="s">
        <v>757</v>
      </c>
      <c r="E479" s="17" t="s">
        <v>1</v>
      </c>
      <c r="F479" s="207">
        <v>13.83</v>
      </c>
      <c r="H479" s="32"/>
    </row>
    <row r="480" spans="2:8" s="1" customFormat="1" ht="16.95" customHeight="1">
      <c r="B480" s="32"/>
      <c r="C480" s="206" t="s">
        <v>1</v>
      </c>
      <c r="D480" s="206" t="s">
        <v>758</v>
      </c>
      <c r="E480" s="17" t="s">
        <v>1</v>
      </c>
      <c r="F480" s="207">
        <v>20.440000000000001</v>
      </c>
      <c r="H480" s="32"/>
    </row>
    <row r="481" spans="2:8" s="1" customFormat="1" ht="16.95" customHeight="1">
      <c r="B481" s="32"/>
      <c r="C481" s="206" t="s">
        <v>1</v>
      </c>
      <c r="D481" s="206" t="s">
        <v>1773</v>
      </c>
      <c r="E481" s="17" t="s">
        <v>1</v>
      </c>
      <c r="F481" s="207">
        <v>12.76</v>
      </c>
      <c r="H481" s="32"/>
    </row>
    <row r="482" spans="2:8" s="1" customFormat="1" ht="16.95" customHeight="1">
      <c r="B482" s="32"/>
      <c r="C482" s="206" t="s">
        <v>1</v>
      </c>
      <c r="D482" s="206" t="s">
        <v>1774</v>
      </c>
      <c r="E482" s="17" t="s">
        <v>1</v>
      </c>
      <c r="F482" s="207">
        <v>38.1</v>
      </c>
      <c r="H482" s="32"/>
    </row>
    <row r="483" spans="2:8" s="1" customFormat="1" ht="16.95" customHeight="1">
      <c r="B483" s="32"/>
      <c r="C483" s="206" t="s">
        <v>1</v>
      </c>
      <c r="D483" s="206" t="s">
        <v>761</v>
      </c>
      <c r="E483" s="17" t="s">
        <v>1</v>
      </c>
      <c r="F483" s="207">
        <v>10.64</v>
      </c>
      <c r="H483" s="32"/>
    </row>
    <row r="484" spans="2:8" s="1" customFormat="1" ht="16.95" customHeight="1">
      <c r="B484" s="32"/>
      <c r="C484" s="206" t="s">
        <v>1</v>
      </c>
      <c r="D484" s="206" t="s">
        <v>762</v>
      </c>
      <c r="E484" s="17" t="s">
        <v>1</v>
      </c>
      <c r="F484" s="207">
        <v>7.69</v>
      </c>
      <c r="H484" s="32"/>
    </row>
    <row r="485" spans="2:8" s="1" customFormat="1" ht="16.95" customHeight="1">
      <c r="B485" s="32"/>
      <c r="C485" s="206" t="s">
        <v>1</v>
      </c>
      <c r="D485" s="206" t="s">
        <v>763</v>
      </c>
      <c r="E485" s="17" t="s">
        <v>1</v>
      </c>
      <c r="F485" s="207">
        <v>26.27</v>
      </c>
      <c r="H485" s="32"/>
    </row>
    <row r="486" spans="2:8" s="1" customFormat="1" ht="16.95" customHeight="1">
      <c r="B486" s="32"/>
      <c r="C486" s="206" t="s">
        <v>1</v>
      </c>
      <c r="D486" s="206" t="s">
        <v>1775</v>
      </c>
      <c r="E486" s="17" t="s">
        <v>1</v>
      </c>
      <c r="F486" s="207">
        <v>24.6</v>
      </c>
      <c r="H486" s="32"/>
    </row>
    <row r="487" spans="2:8" s="1" customFormat="1" ht="16.95" customHeight="1">
      <c r="B487" s="32"/>
      <c r="C487" s="206" t="s">
        <v>1</v>
      </c>
      <c r="D487" s="206" t="s">
        <v>1776</v>
      </c>
      <c r="E487" s="17" t="s">
        <v>1</v>
      </c>
      <c r="F487" s="207">
        <v>12.18</v>
      </c>
      <c r="H487" s="32"/>
    </row>
    <row r="488" spans="2:8" s="1" customFormat="1" ht="16.95" customHeight="1">
      <c r="B488" s="32"/>
      <c r="C488" s="206" t="s">
        <v>1</v>
      </c>
      <c r="D488" s="206" t="s">
        <v>1777</v>
      </c>
      <c r="E488" s="17" t="s">
        <v>1</v>
      </c>
      <c r="F488" s="207">
        <v>19.98</v>
      </c>
      <c r="H488" s="32"/>
    </row>
    <row r="489" spans="2:8" s="1" customFormat="1" ht="16.95" customHeight="1">
      <c r="B489" s="32"/>
      <c r="C489" s="206" t="s">
        <v>1</v>
      </c>
      <c r="D489" s="206" t="s">
        <v>767</v>
      </c>
      <c r="E489" s="17" t="s">
        <v>1</v>
      </c>
      <c r="F489" s="207">
        <v>14.49</v>
      </c>
      <c r="H489" s="32"/>
    </row>
    <row r="490" spans="2:8" s="1" customFormat="1" ht="16.95" customHeight="1">
      <c r="B490" s="32"/>
      <c r="C490" s="206" t="s">
        <v>1</v>
      </c>
      <c r="D490" s="206" t="s">
        <v>1778</v>
      </c>
      <c r="E490" s="17" t="s">
        <v>1</v>
      </c>
      <c r="F490" s="207">
        <v>2.33</v>
      </c>
      <c r="H490" s="32"/>
    </row>
    <row r="491" spans="2:8" s="1" customFormat="1" ht="16.95" customHeight="1">
      <c r="B491" s="32"/>
      <c r="C491" s="206" t="s">
        <v>242</v>
      </c>
      <c r="D491" s="206" t="s">
        <v>151</v>
      </c>
      <c r="E491" s="17" t="s">
        <v>1</v>
      </c>
      <c r="F491" s="207">
        <v>230.86</v>
      </c>
      <c r="H491" s="32"/>
    </row>
    <row r="492" spans="2:8" s="1" customFormat="1" ht="16.95" customHeight="1">
      <c r="B492" s="32"/>
      <c r="C492" s="208" t="s">
        <v>2094</v>
      </c>
      <c r="H492" s="32"/>
    </row>
    <row r="493" spans="2:8" s="1" customFormat="1" ht="20.399999999999999">
      <c r="B493" s="32"/>
      <c r="C493" s="206" t="s">
        <v>1769</v>
      </c>
      <c r="D493" s="206" t="s">
        <v>1770</v>
      </c>
      <c r="E493" s="17" t="s">
        <v>166</v>
      </c>
      <c r="F493" s="207">
        <v>230.86</v>
      </c>
      <c r="H493" s="32"/>
    </row>
    <row r="494" spans="2:8" s="1" customFormat="1" ht="16.95" customHeight="1">
      <c r="B494" s="32"/>
      <c r="C494" s="206" t="s">
        <v>1726</v>
      </c>
      <c r="D494" s="206" t="s">
        <v>1727</v>
      </c>
      <c r="E494" s="17" t="s">
        <v>166</v>
      </c>
      <c r="F494" s="207">
        <v>230.86</v>
      </c>
      <c r="H494" s="32"/>
    </row>
    <row r="495" spans="2:8" s="1" customFormat="1" ht="16.95" customHeight="1">
      <c r="B495" s="32"/>
      <c r="C495" s="206" t="s">
        <v>1732</v>
      </c>
      <c r="D495" s="206" t="s">
        <v>1733</v>
      </c>
      <c r="E495" s="17" t="s">
        <v>166</v>
      </c>
      <c r="F495" s="207">
        <v>230.86</v>
      </c>
      <c r="H495" s="32"/>
    </row>
    <row r="496" spans="2:8" s="1" customFormat="1" ht="16.95" customHeight="1">
      <c r="B496" s="32"/>
      <c r="C496" s="206" t="s">
        <v>1736</v>
      </c>
      <c r="D496" s="206" t="s">
        <v>1737</v>
      </c>
      <c r="E496" s="17" t="s">
        <v>166</v>
      </c>
      <c r="F496" s="207">
        <v>230.86</v>
      </c>
      <c r="H496" s="32"/>
    </row>
    <row r="497" spans="2:8" s="1" customFormat="1" ht="20.399999999999999">
      <c r="B497" s="32"/>
      <c r="C497" s="206" t="s">
        <v>1741</v>
      </c>
      <c r="D497" s="206" t="s">
        <v>1742</v>
      </c>
      <c r="E497" s="17" t="s">
        <v>166</v>
      </c>
      <c r="F497" s="207">
        <v>230.86</v>
      </c>
      <c r="H497" s="32"/>
    </row>
    <row r="498" spans="2:8" s="1" customFormat="1" ht="16.95" customHeight="1">
      <c r="B498" s="32"/>
      <c r="C498" s="202" t="s">
        <v>1207</v>
      </c>
      <c r="D498" s="203" t="s">
        <v>1</v>
      </c>
      <c r="E498" s="204" t="s">
        <v>1</v>
      </c>
      <c r="F498" s="205">
        <v>365</v>
      </c>
      <c r="H498" s="32"/>
    </row>
    <row r="499" spans="2:8" s="1" customFormat="1" ht="16.95" customHeight="1">
      <c r="B499" s="32"/>
      <c r="C499" s="206" t="s">
        <v>1207</v>
      </c>
      <c r="D499" s="206" t="s">
        <v>1208</v>
      </c>
      <c r="E499" s="17" t="s">
        <v>1</v>
      </c>
      <c r="F499" s="207">
        <v>365</v>
      </c>
      <c r="H499" s="32"/>
    </row>
    <row r="500" spans="2:8" s="1" customFormat="1" ht="16.95" customHeight="1">
      <c r="B500" s="32"/>
      <c r="C500" s="208" t="s">
        <v>2094</v>
      </c>
      <c r="H500" s="32"/>
    </row>
    <row r="501" spans="2:8" s="1" customFormat="1" ht="16.95" customHeight="1">
      <c r="B501" s="32"/>
      <c r="C501" s="206" t="s">
        <v>1203</v>
      </c>
      <c r="D501" s="206" t="s">
        <v>1204</v>
      </c>
      <c r="E501" s="17" t="s">
        <v>166</v>
      </c>
      <c r="F501" s="207">
        <v>365</v>
      </c>
      <c r="H501" s="32"/>
    </row>
    <row r="502" spans="2:8" s="1" customFormat="1" ht="16.95" customHeight="1">
      <c r="B502" s="32"/>
      <c r="C502" s="206" t="s">
        <v>1210</v>
      </c>
      <c r="D502" s="206" t="s">
        <v>1211</v>
      </c>
      <c r="E502" s="17" t="s">
        <v>166</v>
      </c>
      <c r="F502" s="207">
        <v>383.25</v>
      </c>
      <c r="H502" s="32"/>
    </row>
    <row r="503" spans="2:8" s="1" customFormat="1" ht="16.95" customHeight="1">
      <c r="B503" s="32"/>
      <c r="C503" s="202" t="s">
        <v>2095</v>
      </c>
      <c r="D503" s="203" t="s">
        <v>1</v>
      </c>
      <c r="E503" s="204" t="s">
        <v>1</v>
      </c>
      <c r="F503" s="205">
        <v>295.5</v>
      </c>
      <c r="H503" s="32"/>
    </row>
    <row r="504" spans="2:8" s="1" customFormat="1" ht="16.95" customHeight="1">
      <c r="B504" s="32"/>
      <c r="C504" s="202" t="s">
        <v>256</v>
      </c>
      <c r="D504" s="203" t="s">
        <v>1</v>
      </c>
      <c r="E504" s="204" t="s">
        <v>1</v>
      </c>
      <c r="F504" s="205">
        <v>109.9</v>
      </c>
      <c r="H504" s="32"/>
    </row>
    <row r="505" spans="2:8" s="1" customFormat="1" ht="16.95" customHeight="1">
      <c r="B505" s="32"/>
      <c r="C505" s="206" t="s">
        <v>1</v>
      </c>
      <c r="D505" s="206" t="s">
        <v>372</v>
      </c>
      <c r="E505" s="17" t="s">
        <v>1</v>
      </c>
      <c r="F505" s="207">
        <v>35.5</v>
      </c>
      <c r="H505" s="32"/>
    </row>
    <row r="506" spans="2:8" s="1" customFormat="1" ht="16.95" customHeight="1">
      <c r="B506" s="32"/>
      <c r="C506" s="206" t="s">
        <v>1</v>
      </c>
      <c r="D506" s="206" t="s">
        <v>373</v>
      </c>
      <c r="E506" s="17" t="s">
        <v>1</v>
      </c>
      <c r="F506" s="207">
        <v>2.4</v>
      </c>
      <c r="H506" s="32"/>
    </row>
    <row r="507" spans="2:8" s="1" customFormat="1" ht="16.95" customHeight="1">
      <c r="B507" s="32"/>
      <c r="C507" s="206" t="s">
        <v>1</v>
      </c>
      <c r="D507" s="206" t="s">
        <v>374</v>
      </c>
      <c r="E507" s="17" t="s">
        <v>1</v>
      </c>
      <c r="F507" s="207">
        <v>72</v>
      </c>
      <c r="H507" s="32"/>
    </row>
    <row r="508" spans="2:8" s="1" customFormat="1" ht="16.95" customHeight="1">
      <c r="B508" s="32"/>
      <c r="C508" s="206" t="s">
        <v>256</v>
      </c>
      <c r="D508" s="206" t="s">
        <v>151</v>
      </c>
      <c r="E508" s="17" t="s">
        <v>1</v>
      </c>
      <c r="F508" s="207">
        <v>109.9</v>
      </c>
      <c r="H508" s="32"/>
    </row>
    <row r="509" spans="2:8" s="1" customFormat="1" ht="16.95" customHeight="1">
      <c r="B509" s="32"/>
      <c r="C509" s="208" t="s">
        <v>2094</v>
      </c>
      <c r="H509" s="32"/>
    </row>
    <row r="510" spans="2:8" s="1" customFormat="1" ht="16.95" customHeight="1">
      <c r="B510" s="32"/>
      <c r="C510" s="206" t="s">
        <v>368</v>
      </c>
      <c r="D510" s="206" t="s">
        <v>369</v>
      </c>
      <c r="E510" s="17" t="s">
        <v>138</v>
      </c>
      <c r="F510" s="207">
        <v>109.9</v>
      </c>
      <c r="H510" s="32"/>
    </row>
    <row r="511" spans="2:8" s="1" customFormat="1" ht="20.399999999999999">
      <c r="B511" s="32"/>
      <c r="C511" s="206" t="s">
        <v>343</v>
      </c>
      <c r="D511" s="206" t="s">
        <v>344</v>
      </c>
      <c r="E511" s="17" t="s">
        <v>138</v>
      </c>
      <c r="F511" s="207">
        <v>491</v>
      </c>
      <c r="H511" s="32"/>
    </row>
    <row r="512" spans="2:8" s="1" customFormat="1" ht="20.399999999999999">
      <c r="B512" s="32"/>
      <c r="C512" s="206" t="s">
        <v>348</v>
      </c>
      <c r="D512" s="206" t="s">
        <v>349</v>
      </c>
      <c r="E512" s="17" t="s">
        <v>138</v>
      </c>
      <c r="F512" s="207">
        <v>363.31</v>
      </c>
      <c r="H512" s="32"/>
    </row>
    <row r="513" spans="2:8" s="1" customFormat="1" ht="16.95" customHeight="1">
      <c r="B513" s="32"/>
      <c r="C513" s="206" t="s">
        <v>353</v>
      </c>
      <c r="D513" s="206" t="s">
        <v>354</v>
      </c>
      <c r="E513" s="17" t="s">
        <v>138</v>
      </c>
      <c r="F513" s="207">
        <v>245.5</v>
      </c>
      <c r="H513" s="32"/>
    </row>
    <row r="514" spans="2:8" s="1" customFormat="1" ht="16.95" customHeight="1">
      <c r="B514" s="32"/>
      <c r="C514" s="206" t="s">
        <v>363</v>
      </c>
      <c r="D514" s="206" t="s">
        <v>364</v>
      </c>
      <c r="E514" s="17" t="s">
        <v>138</v>
      </c>
      <c r="F514" s="207">
        <v>608.80999999999995</v>
      </c>
      <c r="H514" s="32"/>
    </row>
    <row r="515" spans="2:8" s="1" customFormat="1" ht="16.95" customHeight="1">
      <c r="B515" s="32"/>
      <c r="C515" s="202" t="s">
        <v>258</v>
      </c>
      <c r="D515" s="203" t="s">
        <v>1</v>
      </c>
      <c r="E515" s="204" t="s">
        <v>1</v>
      </c>
      <c r="F515" s="205">
        <v>264</v>
      </c>
      <c r="H515" s="32"/>
    </row>
    <row r="516" spans="2:8" s="1" customFormat="1" ht="16.95" customHeight="1">
      <c r="B516" s="32"/>
      <c r="C516" s="206" t="s">
        <v>1</v>
      </c>
      <c r="D516" s="206" t="s">
        <v>332</v>
      </c>
      <c r="E516" s="17" t="s">
        <v>1</v>
      </c>
      <c r="F516" s="207">
        <v>264</v>
      </c>
      <c r="H516" s="32"/>
    </row>
    <row r="517" spans="2:8" s="1" customFormat="1" ht="16.95" customHeight="1">
      <c r="B517" s="32"/>
      <c r="C517" s="206" t="s">
        <v>258</v>
      </c>
      <c r="D517" s="206" t="s">
        <v>151</v>
      </c>
      <c r="E517" s="17" t="s">
        <v>1</v>
      </c>
      <c r="F517" s="207">
        <v>264</v>
      </c>
      <c r="H517" s="32"/>
    </row>
    <row r="518" spans="2:8" s="1" customFormat="1" ht="16.95" customHeight="1">
      <c r="B518" s="32"/>
      <c r="C518" s="208" t="s">
        <v>2094</v>
      </c>
      <c r="H518" s="32"/>
    </row>
    <row r="519" spans="2:8" s="1" customFormat="1" ht="16.95" customHeight="1">
      <c r="B519" s="32"/>
      <c r="C519" s="206" t="s">
        <v>328</v>
      </c>
      <c r="D519" s="206" t="s">
        <v>329</v>
      </c>
      <c r="E519" s="17" t="s">
        <v>138</v>
      </c>
      <c r="F519" s="207">
        <v>264</v>
      </c>
      <c r="H519" s="32"/>
    </row>
    <row r="520" spans="2:8" s="1" customFormat="1" ht="20.399999999999999">
      <c r="B520" s="32"/>
      <c r="C520" s="206" t="s">
        <v>348</v>
      </c>
      <c r="D520" s="206" t="s">
        <v>349</v>
      </c>
      <c r="E520" s="17" t="s">
        <v>138</v>
      </c>
      <c r="F520" s="207">
        <v>363.31</v>
      </c>
      <c r="H520" s="32"/>
    </row>
    <row r="521" spans="2:8" s="1" customFormat="1" ht="16.95" customHeight="1">
      <c r="B521" s="32"/>
      <c r="C521" s="202" t="s">
        <v>260</v>
      </c>
      <c r="D521" s="203" t="s">
        <v>1</v>
      </c>
      <c r="E521" s="204" t="s">
        <v>1</v>
      </c>
      <c r="F521" s="205">
        <v>452</v>
      </c>
      <c r="H521" s="32"/>
    </row>
    <row r="522" spans="2:8" s="1" customFormat="1" ht="16.95" customHeight="1">
      <c r="B522" s="32"/>
      <c r="C522" s="206" t="s">
        <v>1</v>
      </c>
      <c r="D522" s="206" t="s">
        <v>327</v>
      </c>
      <c r="E522" s="17" t="s">
        <v>1</v>
      </c>
      <c r="F522" s="207">
        <v>452</v>
      </c>
      <c r="H522" s="32"/>
    </row>
    <row r="523" spans="2:8" s="1" customFormat="1" ht="16.95" customHeight="1">
      <c r="B523" s="32"/>
      <c r="C523" s="206" t="s">
        <v>260</v>
      </c>
      <c r="D523" s="206" t="s">
        <v>151</v>
      </c>
      <c r="E523" s="17" t="s">
        <v>1</v>
      </c>
      <c r="F523" s="207">
        <v>452</v>
      </c>
      <c r="H523" s="32"/>
    </row>
    <row r="524" spans="2:8" s="1" customFormat="1" ht="16.95" customHeight="1">
      <c r="B524" s="32"/>
      <c r="C524" s="208" t="s">
        <v>2094</v>
      </c>
      <c r="H524" s="32"/>
    </row>
    <row r="525" spans="2:8" s="1" customFormat="1" ht="16.95" customHeight="1">
      <c r="B525" s="32"/>
      <c r="C525" s="206" t="s">
        <v>323</v>
      </c>
      <c r="D525" s="206" t="s">
        <v>324</v>
      </c>
      <c r="E525" s="17" t="s">
        <v>166</v>
      </c>
      <c r="F525" s="207">
        <v>452</v>
      </c>
      <c r="H525" s="32"/>
    </row>
    <row r="526" spans="2:8" s="1" customFormat="1" ht="20.399999999999999">
      <c r="B526" s="32"/>
      <c r="C526" s="206" t="s">
        <v>343</v>
      </c>
      <c r="D526" s="206" t="s">
        <v>344</v>
      </c>
      <c r="E526" s="17" t="s">
        <v>138</v>
      </c>
      <c r="F526" s="207">
        <v>491</v>
      </c>
      <c r="H526" s="32"/>
    </row>
    <row r="527" spans="2:8" s="1" customFormat="1" ht="20.399999999999999">
      <c r="B527" s="32"/>
      <c r="C527" s="206" t="s">
        <v>348</v>
      </c>
      <c r="D527" s="206" t="s">
        <v>349</v>
      </c>
      <c r="E527" s="17" t="s">
        <v>138</v>
      </c>
      <c r="F527" s="207">
        <v>363.31</v>
      </c>
      <c r="H527" s="32"/>
    </row>
    <row r="528" spans="2:8" s="1" customFormat="1" ht="16.95" customHeight="1">
      <c r="B528" s="32"/>
      <c r="C528" s="206" t="s">
        <v>353</v>
      </c>
      <c r="D528" s="206" t="s">
        <v>354</v>
      </c>
      <c r="E528" s="17" t="s">
        <v>138</v>
      </c>
      <c r="F528" s="207">
        <v>245.5</v>
      </c>
      <c r="H528" s="32"/>
    </row>
    <row r="529" spans="2:8" s="1" customFormat="1" ht="16.95" customHeight="1">
      <c r="B529" s="32"/>
      <c r="C529" s="206" t="s">
        <v>363</v>
      </c>
      <c r="D529" s="206" t="s">
        <v>364</v>
      </c>
      <c r="E529" s="17" t="s">
        <v>138</v>
      </c>
      <c r="F529" s="207">
        <v>608.80999999999995</v>
      </c>
      <c r="H529" s="32"/>
    </row>
    <row r="530" spans="2:8" s="1" customFormat="1" ht="20.399999999999999">
      <c r="B530" s="32"/>
      <c r="C530" s="206" t="s">
        <v>376</v>
      </c>
      <c r="D530" s="206" t="s">
        <v>377</v>
      </c>
      <c r="E530" s="17" t="s">
        <v>166</v>
      </c>
      <c r="F530" s="207">
        <v>452</v>
      </c>
      <c r="H530" s="32"/>
    </row>
    <row r="531" spans="2:8" s="1" customFormat="1" ht="16.95" customHeight="1">
      <c r="B531" s="32"/>
      <c r="C531" s="202" t="s">
        <v>262</v>
      </c>
      <c r="D531" s="203" t="s">
        <v>1</v>
      </c>
      <c r="E531" s="204" t="s">
        <v>1</v>
      </c>
      <c r="F531" s="205">
        <v>73.25</v>
      </c>
      <c r="H531" s="32"/>
    </row>
    <row r="532" spans="2:8" s="1" customFormat="1" ht="16.95" customHeight="1">
      <c r="B532" s="32"/>
      <c r="C532" s="206" t="s">
        <v>1</v>
      </c>
      <c r="D532" s="206" t="s">
        <v>337</v>
      </c>
      <c r="E532" s="17" t="s">
        <v>1</v>
      </c>
      <c r="F532" s="207">
        <v>73.25</v>
      </c>
      <c r="H532" s="32"/>
    </row>
    <row r="533" spans="2:8" s="1" customFormat="1" ht="16.95" customHeight="1">
      <c r="B533" s="32"/>
      <c r="C533" s="206" t="s">
        <v>262</v>
      </c>
      <c r="D533" s="206" t="s">
        <v>151</v>
      </c>
      <c r="E533" s="17" t="s">
        <v>1</v>
      </c>
      <c r="F533" s="207">
        <v>73.25</v>
      </c>
      <c r="H533" s="32"/>
    </row>
    <row r="534" spans="2:8" s="1" customFormat="1" ht="16.95" customHeight="1">
      <c r="B534" s="32"/>
      <c r="C534" s="208" t="s">
        <v>2094</v>
      </c>
      <c r="H534" s="32"/>
    </row>
    <row r="535" spans="2:8" s="1" customFormat="1" ht="20.399999999999999">
      <c r="B535" s="32"/>
      <c r="C535" s="206" t="s">
        <v>333</v>
      </c>
      <c r="D535" s="206" t="s">
        <v>334</v>
      </c>
      <c r="E535" s="17" t="s">
        <v>138</v>
      </c>
      <c r="F535" s="207">
        <v>73.25</v>
      </c>
      <c r="H535" s="32"/>
    </row>
    <row r="536" spans="2:8" s="1" customFormat="1" ht="20.399999999999999">
      <c r="B536" s="32"/>
      <c r="C536" s="206" t="s">
        <v>348</v>
      </c>
      <c r="D536" s="206" t="s">
        <v>349</v>
      </c>
      <c r="E536" s="17" t="s">
        <v>138</v>
      </c>
      <c r="F536" s="207">
        <v>363.31</v>
      </c>
      <c r="H536" s="32"/>
    </row>
    <row r="537" spans="2:8" s="1" customFormat="1" ht="16.95" customHeight="1">
      <c r="B537" s="32"/>
      <c r="C537" s="202" t="s">
        <v>264</v>
      </c>
      <c r="D537" s="203" t="s">
        <v>1</v>
      </c>
      <c r="E537" s="204" t="s">
        <v>1</v>
      </c>
      <c r="F537" s="205">
        <v>0.36</v>
      </c>
      <c r="H537" s="32"/>
    </row>
    <row r="538" spans="2:8" s="1" customFormat="1" ht="16.95" customHeight="1">
      <c r="B538" s="32"/>
      <c r="C538" s="206" t="s">
        <v>1</v>
      </c>
      <c r="D538" s="206" t="s">
        <v>342</v>
      </c>
      <c r="E538" s="17" t="s">
        <v>1</v>
      </c>
      <c r="F538" s="207">
        <v>0.36</v>
      </c>
      <c r="H538" s="32"/>
    </row>
    <row r="539" spans="2:8" s="1" customFormat="1" ht="16.95" customHeight="1">
      <c r="B539" s="32"/>
      <c r="C539" s="206" t="s">
        <v>264</v>
      </c>
      <c r="D539" s="206" t="s">
        <v>151</v>
      </c>
      <c r="E539" s="17" t="s">
        <v>1</v>
      </c>
      <c r="F539" s="207">
        <v>0.36</v>
      </c>
      <c r="H539" s="32"/>
    </row>
    <row r="540" spans="2:8" s="1" customFormat="1" ht="16.95" customHeight="1">
      <c r="B540" s="32"/>
      <c r="C540" s="208" t="s">
        <v>2094</v>
      </c>
      <c r="H540" s="32"/>
    </row>
    <row r="541" spans="2:8" s="1" customFormat="1" ht="16.95" customHeight="1">
      <c r="B541" s="32"/>
      <c r="C541" s="206" t="s">
        <v>338</v>
      </c>
      <c r="D541" s="206" t="s">
        <v>339</v>
      </c>
      <c r="E541" s="17" t="s">
        <v>138</v>
      </c>
      <c r="F541" s="207">
        <v>0.36</v>
      </c>
      <c r="H541" s="32"/>
    </row>
    <row r="542" spans="2:8" s="1" customFormat="1" ht="20.399999999999999">
      <c r="B542" s="32"/>
      <c r="C542" s="206" t="s">
        <v>348</v>
      </c>
      <c r="D542" s="206" t="s">
        <v>349</v>
      </c>
      <c r="E542" s="17" t="s">
        <v>138</v>
      </c>
      <c r="F542" s="207">
        <v>363.31</v>
      </c>
      <c r="H542" s="32"/>
    </row>
    <row r="543" spans="2:8" s="1" customFormat="1" ht="16.95" customHeight="1">
      <c r="B543" s="32"/>
      <c r="C543" s="202" t="s">
        <v>423</v>
      </c>
      <c r="D543" s="203" t="s">
        <v>1</v>
      </c>
      <c r="E543" s="204" t="s">
        <v>1</v>
      </c>
      <c r="F543" s="205">
        <v>80.676000000000002</v>
      </c>
      <c r="H543" s="32"/>
    </row>
    <row r="544" spans="2:8" s="1" customFormat="1" ht="16.95" customHeight="1">
      <c r="B544" s="32"/>
      <c r="C544" s="206" t="s">
        <v>1</v>
      </c>
      <c r="D544" s="206" t="s">
        <v>422</v>
      </c>
      <c r="E544" s="17" t="s">
        <v>1</v>
      </c>
      <c r="F544" s="207">
        <v>80.676000000000002</v>
      </c>
      <c r="H544" s="32"/>
    </row>
    <row r="545" spans="2:8" s="1" customFormat="1" ht="16.95" customHeight="1">
      <c r="B545" s="32"/>
      <c r="C545" s="206" t="s">
        <v>423</v>
      </c>
      <c r="D545" s="206" t="s">
        <v>151</v>
      </c>
      <c r="E545" s="17" t="s">
        <v>1</v>
      </c>
      <c r="F545" s="207">
        <v>80.676000000000002</v>
      </c>
      <c r="H545" s="32"/>
    </row>
    <row r="546" spans="2:8" s="1" customFormat="1" ht="16.95" customHeight="1">
      <c r="B546" s="32"/>
      <c r="C546" s="202" t="s">
        <v>266</v>
      </c>
      <c r="D546" s="203" t="s">
        <v>1</v>
      </c>
      <c r="E546" s="204" t="s">
        <v>1</v>
      </c>
      <c r="F546" s="205">
        <v>12.59</v>
      </c>
      <c r="H546" s="32"/>
    </row>
    <row r="547" spans="2:8" s="1" customFormat="1" ht="16.95" customHeight="1">
      <c r="B547" s="32"/>
      <c r="C547" s="206" t="s">
        <v>1</v>
      </c>
      <c r="D547" s="206" t="s">
        <v>570</v>
      </c>
      <c r="E547" s="17" t="s">
        <v>1</v>
      </c>
      <c r="F547" s="207">
        <v>0</v>
      </c>
      <c r="H547" s="32"/>
    </row>
    <row r="548" spans="2:8" s="1" customFormat="1" ht="16.95" customHeight="1">
      <c r="B548" s="32"/>
      <c r="C548" s="206" t="s">
        <v>1</v>
      </c>
      <c r="D548" s="206" t="s">
        <v>602</v>
      </c>
      <c r="E548" s="17" t="s">
        <v>1</v>
      </c>
      <c r="F548" s="207">
        <v>5.7</v>
      </c>
      <c r="H548" s="32"/>
    </row>
    <row r="549" spans="2:8" s="1" customFormat="1" ht="16.95" customHeight="1">
      <c r="B549" s="32"/>
      <c r="C549" s="206" t="s">
        <v>1</v>
      </c>
      <c r="D549" s="206" t="s">
        <v>573</v>
      </c>
      <c r="E549" s="17" t="s">
        <v>1</v>
      </c>
      <c r="F549" s="207">
        <v>0</v>
      </c>
      <c r="H549" s="32"/>
    </row>
    <row r="550" spans="2:8" s="1" customFormat="1" ht="16.95" customHeight="1">
      <c r="B550" s="32"/>
      <c r="C550" s="206" t="s">
        <v>1</v>
      </c>
      <c r="D550" s="206" t="s">
        <v>603</v>
      </c>
      <c r="E550" s="17" t="s">
        <v>1</v>
      </c>
      <c r="F550" s="207">
        <v>6.89</v>
      </c>
      <c r="H550" s="32"/>
    </row>
    <row r="551" spans="2:8" s="1" customFormat="1" ht="16.95" customHeight="1">
      <c r="B551" s="32"/>
      <c r="C551" s="206" t="s">
        <v>266</v>
      </c>
      <c r="D551" s="206" t="s">
        <v>151</v>
      </c>
      <c r="E551" s="17" t="s">
        <v>1</v>
      </c>
      <c r="F551" s="207">
        <v>12.59</v>
      </c>
      <c r="H551" s="32"/>
    </row>
    <row r="552" spans="2:8" s="1" customFormat="1" ht="16.95" customHeight="1">
      <c r="B552" s="32"/>
      <c r="C552" s="208" t="s">
        <v>2094</v>
      </c>
      <c r="H552" s="32"/>
    </row>
    <row r="553" spans="2:8" s="1" customFormat="1" ht="16.95" customHeight="1">
      <c r="B553" s="32"/>
      <c r="C553" s="206" t="s">
        <v>598</v>
      </c>
      <c r="D553" s="206" t="s">
        <v>599</v>
      </c>
      <c r="E553" s="17" t="s">
        <v>138</v>
      </c>
      <c r="F553" s="207">
        <v>12.59</v>
      </c>
      <c r="H553" s="32"/>
    </row>
    <row r="554" spans="2:8" s="1" customFormat="1" ht="16.95" customHeight="1">
      <c r="B554" s="32"/>
      <c r="C554" s="206" t="s">
        <v>628</v>
      </c>
      <c r="D554" s="206" t="s">
        <v>629</v>
      </c>
      <c r="E554" s="17" t="s">
        <v>179</v>
      </c>
      <c r="F554" s="207">
        <v>2.266</v>
      </c>
      <c r="H554" s="32"/>
    </row>
    <row r="555" spans="2:8" s="1" customFormat="1" ht="16.95" customHeight="1">
      <c r="B555" s="32"/>
      <c r="C555" s="202" t="s">
        <v>268</v>
      </c>
      <c r="D555" s="203" t="s">
        <v>1</v>
      </c>
      <c r="E555" s="204" t="s">
        <v>1</v>
      </c>
      <c r="F555" s="205">
        <v>103.21</v>
      </c>
      <c r="H555" s="32"/>
    </row>
    <row r="556" spans="2:8" s="1" customFormat="1" ht="16.95" customHeight="1">
      <c r="B556" s="32"/>
      <c r="C556" s="206" t="s">
        <v>1</v>
      </c>
      <c r="D556" s="206" t="s">
        <v>446</v>
      </c>
      <c r="E556" s="17" t="s">
        <v>1</v>
      </c>
      <c r="F556" s="207">
        <v>24.4</v>
      </c>
      <c r="H556" s="32"/>
    </row>
    <row r="557" spans="2:8" s="1" customFormat="1" ht="16.95" customHeight="1">
      <c r="B557" s="32"/>
      <c r="C557" s="206" t="s">
        <v>1</v>
      </c>
      <c r="D557" s="206" t="s">
        <v>447</v>
      </c>
      <c r="E557" s="17" t="s">
        <v>1</v>
      </c>
      <c r="F557" s="207">
        <v>68.31</v>
      </c>
      <c r="H557" s="32"/>
    </row>
    <row r="558" spans="2:8" s="1" customFormat="1" ht="16.95" customHeight="1">
      <c r="B558" s="32"/>
      <c r="C558" s="206" t="s">
        <v>1</v>
      </c>
      <c r="D558" s="206" t="s">
        <v>448</v>
      </c>
      <c r="E558" s="17" t="s">
        <v>1</v>
      </c>
      <c r="F558" s="207">
        <v>10.5</v>
      </c>
      <c r="H558" s="32"/>
    </row>
    <row r="559" spans="2:8" s="1" customFormat="1" ht="16.95" customHeight="1">
      <c r="B559" s="32"/>
      <c r="C559" s="206" t="s">
        <v>268</v>
      </c>
      <c r="D559" s="206" t="s">
        <v>151</v>
      </c>
      <c r="E559" s="17" t="s">
        <v>1</v>
      </c>
      <c r="F559" s="207">
        <v>103.21</v>
      </c>
      <c r="H559" s="32"/>
    </row>
    <row r="560" spans="2:8" s="1" customFormat="1" ht="16.95" customHeight="1">
      <c r="B560" s="32"/>
      <c r="C560" s="208" t="s">
        <v>2094</v>
      </c>
      <c r="H560" s="32"/>
    </row>
    <row r="561" spans="2:8" s="1" customFormat="1" ht="16.95" customHeight="1">
      <c r="B561" s="32"/>
      <c r="C561" s="206" t="s">
        <v>440</v>
      </c>
      <c r="D561" s="206" t="s">
        <v>441</v>
      </c>
      <c r="E561" s="17" t="s">
        <v>138</v>
      </c>
      <c r="F561" s="207">
        <v>103.21</v>
      </c>
      <c r="H561" s="32"/>
    </row>
    <row r="562" spans="2:8" s="1" customFormat="1" ht="16.95" customHeight="1">
      <c r="B562" s="32"/>
      <c r="C562" s="206" t="s">
        <v>461</v>
      </c>
      <c r="D562" s="206" t="s">
        <v>462</v>
      </c>
      <c r="E562" s="17" t="s">
        <v>179</v>
      </c>
      <c r="F562" s="207">
        <v>8.2569999999999997</v>
      </c>
      <c r="H562" s="32"/>
    </row>
    <row r="563" spans="2:8" s="1" customFormat="1" ht="16.95" customHeight="1">
      <c r="B563" s="32"/>
      <c r="C563" s="202" t="s">
        <v>270</v>
      </c>
      <c r="D563" s="203" t="s">
        <v>1</v>
      </c>
      <c r="E563" s="204" t="s">
        <v>1</v>
      </c>
      <c r="F563" s="205">
        <v>0.36</v>
      </c>
      <c r="H563" s="32"/>
    </row>
    <row r="564" spans="2:8" s="1" customFormat="1" ht="16.95" customHeight="1">
      <c r="B564" s="32"/>
      <c r="C564" s="206" t="s">
        <v>1</v>
      </c>
      <c r="D564" s="206" t="s">
        <v>342</v>
      </c>
      <c r="E564" s="17" t="s">
        <v>1</v>
      </c>
      <c r="F564" s="207">
        <v>0.36</v>
      </c>
      <c r="H564" s="32"/>
    </row>
    <row r="565" spans="2:8" s="1" customFormat="1" ht="16.95" customHeight="1">
      <c r="B565" s="32"/>
      <c r="C565" s="206" t="s">
        <v>270</v>
      </c>
      <c r="D565" s="206" t="s">
        <v>151</v>
      </c>
      <c r="E565" s="17" t="s">
        <v>1</v>
      </c>
      <c r="F565" s="207">
        <v>0.36</v>
      </c>
      <c r="H565" s="32"/>
    </row>
    <row r="566" spans="2:8" s="1" customFormat="1" ht="16.95" customHeight="1">
      <c r="B566" s="32"/>
      <c r="C566" s="208" t="s">
        <v>2094</v>
      </c>
      <c r="H566" s="32"/>
    </row>
    <row r="567" spans="2:8" s="1" customFormat="1" ht="16.95" customHeight="1">
      <c r="B567" s="32"/>
      <c r="C567" s="206" t="s">
        <v>467</v>
      </c>
      <c r="D567" s="206" t="s">
        <v>468</v>
      </c>
      <c r="E567" s="17" t="s">
        <v>138</v>
      </c>
      <c r="F567" s="207">
        <v>0.36</v>
      </c>
      <c r="H567" s="32"/>
    </row>
    <row r="568" spans="2:8" s="1" customFormat="1" ht="16.95" customHeight="1">
      <c r="B568" s="32"/>
      <c r="C568" s="206" t="s">
        <v>483</v>
      </c>
      <c r="D568" s="206" t="s">
        <v>484</v>
      </c>
      <c r="E568" s="17" t="s">
        <v>179</v>
      </c>
      <c r="F568" s="207">
        <v>2.9000000000000001E-2</v>
      </c>
      <c r="H568" s="32"/>
    </row>
    <row r="569" spans="2:8" s="1" customFormat="1" ht="16.95" customHeight="1">
      <c r="B569" s="32"/>
      <c r="C569" s="202" t="s">
        <v>271</v>
      </c>
      <c r="D569" s="203" t="s">
        <v>1</v>
      </c>
      <c r="E569" s="204" t="s">
        <v>1</v>
      </c>
      <c r="F569" s="205">
        <v>2.72</v>
      </c>
      <c r="H569" s="32"/>
    </row>
    <row r="570" spans="2:8" s="1" customFormat="1" ht="16.95" customHeight="1">
      <c r="B570" s="32"/>
      <c r="C570" s="206" t="s">
        <v>1</v>
      </c>
      <c r="D570" s="206" t="s">
        <v>663</v>
      </c>
      <c r="E570" s="17" t="s">
        <v>1</v>
      </c>
      <c r="F570" s="207">
        <v>1.92</v>
      </c>
      <c r="H570" s="32"/>
    </row>
    <row r="571" spans="2:8" s="1" customFormat="1" ht="16.95" customHeight="1">
      <c r="B571" s="32"/>
      <c r="C571" s="206" t="s">
        <v>1</v>
      </c>
      <c r="D571" s="206" t="s">
        <v>664</v>
      </c>
      <c r="E571" s="17" t="s">
        <v>1</v>
      </c>
      <c r="F571" s="207">
        <v>0.8</v>
      </c>
      <c r="H571" s="32"/>
    </row>
    <row r="572" spans="2:8" s="1" customFormat="1" ht="16.95" customHeight="1">
      <c r="B572" s="32"/>
      <c r="C572" s="206" t="s">
        <v>271</v>
      </c>
      <c r="D572" s="206" t="s">
        <v>151</v>
      </c>
      <c r="E572" s="17" t="s">
        <v>1</v>
      </c>
      <c r="F572" s="207">
        <v>2.72</v>
      </c>
      <c r="H572" s="32"/>
    </row>
    <row r="573" spans="2:8" s="1" customFormat="1" ht="16.95" customHeight="1">
      <c r="B573" s="32"/>
      <c r="C573" s="208" t="s">
        <v>2094</v>
      </c>
      <c r="H573" s="32"/>
    </row>
    <row r="574" spans="2:8" s="1" customFormat="1" ht="16.95" customHeight="1">
      <c r="B574" s="32"/>
      <c r="C574" s="206" t="s">
        <v>659</v>
      </c>
      <c r="D574" s="206" t="s">
        <v>660</v>
      </c>
      <c r="E574" s="17" t="s">
        <v>138</v>
      </c>
      <c r="F574" s="207">
        <v>2.72</v>
      </c>
      <c r="H574" s="32"/>
    </row>
    <row r="575" spans="2:8" s="1" customFormat="1" ht="16.95" customHeight="1">
      <c r="B575" s="32"/>
      <c r="C575" s="206" t="s">
        <v>678</v>
      </c>
      <c r="D575" s="206" t="s">
        <v>679</v>
      </c>
      <c r="E575" s="17" t="s">
        <v>179</v>
      </c>
      <c r="F575" s="207">
        <v>0.38100000000000001</v>
      </c>
      <c r="H575" s="32"/>
    </row>
    <row r="576" spans="2:8" s="1" customFormat="1" ht="16.95" customHeight="1">
      <c r="B576" s="32"/>
      <c r="C576" s="202" t="s">
        <v>273</v>
      </c>
      <c r="D576" s="203" t="s">
        <v>1</v>
      </c>
      <c r="E576" s="204" t="s">
        <v>1</v>
      </c>
      <c r="F576" s="205">
        <v>3.7309999999999999</v>
      </c>
      <c r="H576" s="32"/>
    </row>
    <row r="577" spans="2:8" s="1" customFormat="1" ht="16.95" customHeight="1">
      <c r="B577" s="32"/>
      <c r="C577" s="206" t="s">
        <v>1</v>
      </c>
      <c r="D577" s="206" t="s">
        <v>509</v>
      </c>
      <c r="E577" s="17" t="s">
        <v>1</v>
      </c>
      <c r="F577" s="207">
        <v>1.859</v>
      </c>
      <c r="H577" s="32"/>
    </row>
    <row r="578" spans="2:8" s="1" customFormat="1" ht="16.95" customHeight="1">
      <c r="B578" s="32"/>
      <c r="C578" s="206" t="s">
        <v>1</v>
      </c>
      <c r="D578" s="206" t="s">
        <v>510</v>
      </c>
      <c r="E578" s="17" t="s">
        <v>1</v>
      </c>
      <c r="F578" s="207">
        <v>1.242</v>
      </c>
      <c r="H578" s="32"/>
    </row>
    <row r="579" spans="2:8" s="1" customFormat="1" ht="16.95" customHeight="1">
      <c r="B579" s="32"/>
      <c r="C579" s="206" t="s">
        <v>1</v>
      </c>
      <c r="D579" s="206" t="s">
        <v>511</v>
      </c>
      <c r="E579" s="17" t="s">
        <v>1</v>
      </c>
      <c r="F579" s="207">
        <v>0.63</v>
      </c>
      <c r="H579" s="32"/>
    </row>
    <row r="580" spans="2:8" s="1" customFormat="1" ht="16.95" customHeight="1">
      <c r="B580" s="32"/>
      <c r="C580" s="206" t="s">
        <v>273</v>
      </c>
      <c r="D580" s="206" t="s">
        <v>151</v>
      </c>
      <c r="E580" s="17" t="s">
        <v>1</v>
      </c>
      <c r="F580" s="207">
        <v>3.7309999999999999</v>
      </c>
      <c r="H580" s="32"/>
    </row>
    <row r="581" spans="2:8" s="1" customFormat="1" ht="16.95" customHeight="1">
      <c r="B581" s="32"/>
      <c r="C581" s="208" t="s">
        <v>2094</v>
      </c>
      <c r="H581" s="32"/>
    </row>
    <row r="582" spans="2:8" s="1" customFormat="1" ht="16.95" customHeight="1">
      <c r="B582" s="32"/>
      <c r="C582" s="206" t="s">
        <v>505</v>
      </c>
      <c r="D582" s="206" t="s">
        <v>506</v>
      </c>
      <c r="E582" s="17" t="s">
        <v>138</v>
      </c>
      <c r="F582" s="207">
        <v>3.7309999999999999</v>
      </c>
      <c r="H582" s="32"/>
    </row>
    <row r="583" spans="2:8" s="1" customFormat="1" ht="16.95" customHeight="1">
      <c r="B583" s="32"/>
      <c r="C583" s="206" t="s">
        <v>526</v>
      </c>
      <c r="D583" s="206" t="s">
        <v>527</v>
      </c>
      <c r="E583" s="17" t="s">
        <v>179</v>
      </c>
      <c r="F583" s="207">
        <v>0.59699999999999998</v>
      </c>
      <c r="H583" s="32"/>
    </row>
    <row r="584" spans="2:8" s="1" customFormat="1" ht="16.95" customHeight="1">
      <c r="B584" s="32"/>
      <c r="C584" s="202" t="s">
        <v>275</v>
      </c>
      <c r="D584" s="203" t="s">
        <v>1</v>
      </c>
      <c r="E584" s="204" t="s">
        <v>1</v>
      </c>
      <c r="F584" s="205">
        <v>37</v>
      </c>
      <c r="H584" s="32"/>
    </row>
    <row r="585" spans="2:8" s="1" customFormat="1" ht="16.95" customHeight="1">
      <c r="B585" s="32"/>
      <c r="C585" s="206" t="s">
        <v>1</v>
      </c>
      <c r="D585" s="206" t="s">
        <v>562</v>
      </c>
      <c r="E585" s="17" t="s">
        <v>1</v>
      </c>
      <c r="F585" s="207">
        <v>15</v>
      </c>
      <c r="H585" s="32"/>
    </row>
    <row r="586" spans="2:8" s="1" customFormat="1" ht="16.95" customHeight="1">
      <c r="B586" s="32"/>
      <c r="C586" s="206" t="s">
        <v>1</v>
      </c>
      <c r="D586" s="206" t="s">
        <v>563</v>
      </c>
      <c r="E586" s="17" t="s">
        <v>1</v>
      </c>
      <c r="F586" s="207">
        <v>4</v>
      </c>
      <c r="H586" s="32"/>
    </row>
    <row r="587" spans="2:8" s="1" customFormat="1" ht="16.95" customHeight="1">
      <c r="B587" s="32"/>
      <c r="C587" s="206" t="s">
        <v>1</v>
      </c>
      <c r="D587" s="206" t="s">
        <v>564</v>
      </c>
      <c r="E587" s="17" t="s">
        <v>1</v>
      </c>
      <c r="F587" s="207">
        <v>18</v>
      </c>
      <c r="H587" s="32"/>
    </row>
    <row r="588" spans="2:8" s="1" customFormat="1" ht="16.95" customHeight="1">
      <c r="B588" s="32"/>
      <c r="C588" s="206" t="s">
        <v>275</v>
      </c>
      <c r="D588" s="206" t="s">
        <v>151</v>
      </c>
      <c r="E588" s="17" t="s">
        <v>1</v>
      </c>
      <c r="F588" s="207">
        <v>37</v>
      </c>
      <c r="H588" s="32"/>
    </row>
    <row r="589" spans="2:8" s="1" customFormat="1" ht="16.95" customHeight="1">
      <c r="B589" s="32"/>
      <c r="C589" s="208" t="s">
        <v>2094</v>
      </c>
      <c r="H589" s="32"/>
    </row>
    <row r="590" spans="2:8" s="1" customFormat="1" ht="16.95" customHeight="1">
      <c r="B590" s="32"/>
      <c r="C590" s="206" t="s">
        <v>558</v>
      </c>
      <c r="D590" s="206" t="s">
        <v>559</v>
      </c>
      <c r="E590" s="17" t="s">
        <v>138</v>
      </c>
      <c r="F590" s="207">
        <v>37</v>
      </c>
      <c r="H590" s="32"/>
    </row>
    <row r="591" spans="2:8" s="1" customFormat="1" ht="16.95" customHeight="1">
      <c r="B591" s="32"/>
      <c r="C591" s="206" t="s">
        <v>592</v>
      </c>
      <c r="D591" s="206" t="s">
        <v>593</v>
      </c>
      <c r="E591" s="17" t="s">
        <v>179</v>
      </c>
      <c r="F591" s="207">
        <v>4.8099999999999996</v>
      </c>
      <c r="H591" s="32"/>
    </row>
    <row r="592" spans="2:8" s="1" customFormat="1" ht="16.95" customHeight="1">
      <c r="B592" s="32"/>
      <c r="C592" s="202" t="s">
        <v>248</v>
      </c>
      <c r="D592" s="203" t="s">
        <v>1</v>
      </c>
      <c r="E592" s="204" t="s">
        <v>1</v>
      </c>
      <c r="F592" s="205">
        <v>39.200000000000003</v>
      </c>
      <c r="H592" s="32"/>
    </row>
    <row r="593" spans="2:8" s="1" customFormat="1" ht="16.95" customHeight="1">
      <c r="B593" s="32"/>
      <c r="C593" s="206" t="s">
        <v>1</v>
      </c>
      <c r="D593" s="206" t="s">
        <v>570</v>
      </c>
      <c r="E593" s="17" t="s">
        <v>1</v>
      </c>
      <c r="F593" s="207">
        <v>0</v>
      </c>
      <c r="H593" s="32"/>
    </row>
    <row r="594" spans="2:8" s="1" customFormat="1" ht="16.95" customHeight="1">
      <c r="B594" s="32"/>
      <c r="C594" s="206" t="s">
        <v>1</v>
      </c>
      <c r="D594" s="206" t="s">
        <v>638</v>
      </c>
      <c r="E594" s="17" t="s">
        <v>1</v>
      </c>
      <c r="F594" s="207">
        <v>18.2</v>
      </c>
      <c r="H594" s="32"/>
    </row>
    <row r="595" spans="2:8" s="1" customFormat="1" ht="16.95" customHeight="1">
      <c r="B595" s="32"/>
      <c r="C595" s="206" t="s">
        <v>1</v>
      </c>
      <c r="D595" s="206" t="s">
        <v>573</v>
      </c>
      <c r="E595" s="17" t="s">
        <v>1</v>
      </c>
      <c r="F595" s="207">
        <v>0</v>
      </c>
      <c r="H595" s="32"/>
    </row>
    <row r="596" spans="2:8" s="1" customFormat="1" ht="16.95" customHeight="1">
      <c r="B596" s="32"/>
      <c r="C596" s="206" t="s">
        <v>1</v>
      </c>
      <c r="D596" s="206" t="s">
        <v>639</v>
      </c>
      <c r="E596" s="17" t="s">
        <v>1</v>
      </c>
      <c r="F596" s="207">
        <v>21</v>
      </c>
      <c r="H596" s="32"/>
    </row>
    <row r="597" spans="2:8" s="1" customFormat="1" ht="16.95" customHeight="1">
      <c r="B597" s="32"/>
      <c r="C597" s="206" t="s">
        <v>248</v>
      </c>
      <c r="D597" s="206" t="s">
        <v>151</v>
      </c>
      <c r="E597" s="17" t="s">
        <v>1</v>
      </c>
      <c r="F597" s="207">
        <v>39.200000000000003</v>
      </c>
      <c r="H597" s="32"/>
    </row>
    <row r="598" spans="2:8" s="1" customFormat="1" ht="16.95" customHeight="1">
      <c r="B598" s="32"/>
      <c r="C598" s="208" t="s">
        <v>2094</v>
      </c>
      <c r="H598" s="32"/>
    </row>
    <row r="599" spans="2:8" s="1" customFormat="1" ht="16.95" customHeight="1">
      <c r="B599" s="32"/>
      <c r="C599" s="206" t="s">
        <v>634</v>
      </c>
      <c r="D599" s="206" t="s">
        <v>635</v>
      </c>
      <c r="E599" s="17" t="s">
        <v>138</v>
      </c>
      <c r="F599" s="207">
        <v>39.200000000000003</v>
      </c>
      <c r="H599" s="32"/>
    </row>
    <row r="600" spans="2:8" s="1" customFormat="1" ht="16.95" customHeight="1">
      <c r="B600" s="32"/>
      <c r="C600" s="206" t="s">
        <v>653</v>
      </c>
      <c r="D600" s="206" t="s">
        <v>654</v>
      </c>
      <c r="E600" s="17" t="s">
        <v>179</v>
      </c>
      <c r="F600" s="207">
        <v>5.88</v>
      </c>
      <c r="H600" s="32"/>
    </row>
    <row r="601" spans="2:8" s="1" customFormat="1" ht="26.4" customHeight="1">
      <c r="B601" s="32"/>
      <c r="C601" s="201" t="s">
        <v>97</v>
      </c>
      <c r="D601" s="201" t="s">
        <v>98</v>
      </c>
      <c r="H601" s="32"/>
    </row>
    <row r="602" spans="2:8" s="1" customFormat="1" ht="16.95" customHeight="1">
      <c r="B602" s="32"/>
      <c r="C602" s="202" t="s">
        <v>1931</v>
      </c>
      <c r="D602" s="203" t="s">
        <v>1</v>
      </c>
      <c r="E602" s="204" t="s">
        <v>1</v>
      </c>
      <c r="F602" s="205">
        <v>525.6</v>
      </c>
      <c r="H602" s="32"/>
    </row>
    <row r="603" spans="2:8" s="1" customFormat="1" ht="16.95" customHeight="1">
      <c r="B603" s="32"/>
      <c r="C603" s="206" t="s">
        <v>1931</v>
      </c>
      <c r="D603" s="206" t="s">
        <v>1959</v>
      </c>
      <c r="E603" s="17" t="s">
        <v>1</v>
      </c>
      <c r="F603" s="207">
        <v>525.6</v>
      </c>
      <c r="H603" s="32"/>
    </row>
    <row r="604" spans="2:8" s="1" customFormat="1" ht="16.95" customHeight="1">
      <c r="B604" s="32"/>
      <c r="C604" s="208" t="s">
        <v>2094</v>
      </c>
      <c r="H604" s="32"/>
    </row>
    <row r="605" spans="2:8" s="1" customFormat="1" ht="16.95" customHeight="1">
      <c r="B605" s="32"/>
      <c r="C605" s="206" t="s">
        <v>381</v>
      </c>
      <c r="D605" s="206" t="s">
        <v>382</v>
      </c>
      <c r="E605" s="17" t="s">
        <v>166</v>
      </c>
      <c r="F605" s="207">
        <v>831.85</v>
      </c>
      <c r="H605" s="32"/>
    </row>
    <row r="606" spans="2:8" s="1" customFormat="1" ht="16.95" customHeight="1">
      <c r="B606" s="32"/>
      <c r="C606" s="206" t="s">
        <v>1963</v>
      </c>
      <c r="D606" s="206" t="s">
        <v>1964</v>
      </c>
      <c r="E606" s="17" t="s">
        <v>166</v>
      </c>
      <c r="F606" s="207">
        <v>744.6</v>
      </c>
      <c r="H606" s="32"/>
    </row>
    <row r="607" spans="2:8" s="1" customFormat="1" ht="16.95" customHeight="1">
      <c r="B607" s="32"/>
      <c r="C607" s="206" t="s">
        <v>1968</v>
      </c>
      <c r="D607" s="206" t="s">
        <v>1969</v>
      </c>
      <c r="E607" s="17" t="s">
        <v>166</v>
      </c>
      <c r="F607" s="207">
        <v>525.6</v>
      </c>
      <c r="H607" s="32"/>
    </row>
    <row r="608" spans="2:8" s="1" customFormat="1" ht="16.95" customHeight="1">
      <c r="B608" s="32"/>
      <c r="C608" s="206" t="s">
        <v>1981</v>
      </c>
      <c r="D608" s="206" t="s">
        <v>1982</v>
      </c>
      <c r="E608" s="17" t="s">
        <v>166</v>
      </c>
      <c r="F608" s="207">
        <v>525.6</v>
      </c>
      <c r="H608" s="32"/>
    </row>
    <row r="609" spans="2:8" s="1" customFormat="1" ht="16.95" customHeight="1">
      <c r="B609" s="32"/>
      <c r="C609" s="206" t="s">
        <v>1985</v>
      </c>
      <c r="D609" s="206" t="s">
        <v>1986</v>
      </c>
      <c r="E609" s="17" t="s">
        <v>166</v>
      </c>
      <c r="F609" s="207">
        <v>525.6</v>
      </c>
      <c r="H609" s="32"/>
    </row>
    <row r="610" spans="2:8" s="1" customFormat="1" ht="16.95" customHeight="1">
      <c r="B610" s="32"/>
      <c r="C610" s="206" t="s">
        <v>1989</v>
      </c>
      <c r="D610" s="206" t="s">
        <v>1990</v>
      </c>
      <c r="E610" s="17" t="s">
        <v>166</v>
      </c>
      <c r="F610" s="207">
        <v>525.6</v>
      </c>
      <c r="H610" s="32"/>
    </row>
    <row r="611" spans="2:8" s="1" customFormat="1" ht="16.95" customHeight="1">
      <c r="B611" s="32"/>
      <c r="C611" s="202" t="s">
        <v>1933</v>
      </c>
      <c r="D611" s="203" t="s">
        <v>1</v>
      </c>
      <c r="E611" s="204" t="s">
        <v>1</v>
      </c>
      <c r="F611" s="205">
        <v>219</v>
      </c>
      <c r="H611" s="32"/>
    </row>
    <row r="612" spans="2:8" s="1" customFormat="1" ht="16.95" customHeight="1">
      <c r="B612" s="32"/>
      <c r="C612" s="206" t="s">
        <v>1933</v>
      </c>
      <c r="D612" s="206" t="s">
        <v>1960</v>
      </c>
      <c r="E612" s="17" t="s">
        <v>1</v>
      </c>
      <c r="F612" s="207">
        <v>219</v>
      </c>
      <c r="H612" s="32"/>
    </row>
    <row r="613" spans="2:8" s="1" customFormat="1" ht="16.95" customHeight="1">
      <c r="B613" s="32"/>
      <c r="C613" s="208" t="s">
        <v>2094</v>
      </c>
      <c r="H613" s="32"/>
    </row>
    <row r="614" spans="2:8" s="1" customFormat="1" ht="16.95" customHeight="1">
      <c r="B614" s="32"/>
      <c r="C614" s="206" t="s">
        <v>381</v>
      </c>
      <c r="D614" s="206" t="s">
        <v>382</v>
      </c>
      <c r="E614" s="17" t="s">
        <v>166</v>
      </c>
      <c r="F614" s="207">
        <v>831.85</v>
      </c>
      <c r="H614" s="32"/>
    </row>
    <row r="615" spans="2:8" s="1" customFormat="1" ht="16.95" customHeight="1">
      <c r="B615" s="32"/>
      <c r="C615" s="206" t="s">
        <v>1963</v>
      </c>
      <c r="D615" s="206" t="s">
        <v>1964</v>
      </c>
      <c r="E615" s="17" t="s">
        <v>166</v>
      </c>
      <c r="F615" s="207">
        <v>744.6</v>
      </c>
      <c r="H615" s="32"/>
    </row>
    <row r="616" spans="2:8" s="1" customFormat="1" ht="16.95" customHeight="1">
      <c r="B616" s="32"/>
      <c r="C616" s="206" t="s">
        <v>1972</v>
      </c>
      <c r="D616" s="206" t="s">
        <v>1973</v>
      </c>
      <c r="E616" s="17" t="s">
        <v>166</v>
      </c>
      <c r="F616" s="207">
        <v>743</v>
      </c>
      <c r="H616" s="32"/>
    </row>
    <row r="617" spans="2:8" s="1" customFormat="1" ht="16.95" customHeight="1">
      <c r="B617" s="32"/>
      <c r="C617" s="206" t="s">
        <v>1977</v>
      </c>
      <c r="D617" s="206" t="s">
        <v>1978</v>
      </c>
      <c r="E617" s="17" t="s">
        <v>166</v>
      </c>
      <c r="F617" s="207">
        <v>219</v>
      </c>
      <c r="H617" s="32"/>
    </row>
    <row r="618" spans="2:8" s="1" customFormat="1" ht="20.399999999999999">
      <c r="B618" s="32"/>
      <c r="C618" s="206" t="s">
        <v>1993</v>
      </c>
      <c r="D618" s="206" t="s">
        <v>1994</v>
      </c>
      <c r="E618" s="17" t="s">
        <v>166</v>
      </c>
      <c r="F618" s="207">
        <v>219</v>
      </c>
      <c r="H618" s="32"/>
    </row>
    <row r="619" spans="2:8" s="1" customFormat="1" ht="16.95" customHeight="1">
      <c r="B619" s="32"/>
      <c r="C619" s="206" t="s">
        <v>1997</v>
      </c>
      <c r="D619" s="206" t="s">
        <v>1998</v>
      </c>
      <c r="E619" s="17" t="s">
        <v>166</v>
      </c>
      <c r="F619" s="207">
        <v>225.57</v>
      </c>
      <c r="H619" s="32"/>
    </row>
    <row r="620" spans="2:8" s="1" customFormat="1" ht="16.95" customHeight="1">
      <c r="B620" s="32"/>
      <c r="C620" s="202" t="s">
        <v>2096</v>
      </c>
      <c r="D620" s="203" t="s">
        <v>1</v>
      </c>
      <c r="E620" s="204" t="s">
        <v>1</v>
      </c>
      <c r="F620" s="205">
        <v>257</v>
      </c>
      <c r="H620" s="32"/>
    </row>
    <row r="621" spans="2:8" s="1" customFormat="1" ht="16.95" customHeight="1">
      <c r="B621" s="32"/>
      <c r="C621" s="202" t="s">
        <v>2097</v>
      </c>
      <c r="D621" s="203" t="s">
        <v>1</v>
      </c>
      <c r="E621" s="204" t="s">
        <v>1</v>
      </c>
      <c r="F621" s="205">
        <v>3.2</v>
      </c>
      <c r="H621" s="32"/>
    </row>
    <row r="622" spans="2:8" s="1" customFormat="1" ht="16.95" customHeight="1">
      <c r="B622" s="32"/>
      <c r="C622" s="202" t="s">
        <v>2098</v>
      </c>
      <c r="D622" s="203" t="s">
        <v>1</v>
      </c>
      <c r="E622" s="204" t="s">
        <v>1</v>
      </c>
      <c r="F622" s="205">
        <v>134</v>
      </c>
      <c r="H622" s="32"/>
    </row>
    <row r="623" spans="2:8" s="1" customFormat="1" ht="16.95" customHeight="1">
      <c r="B623" s="32"/>
      <c r="C623" s="206" t="s">
        <v>1</v>
      </c>
      <c r="D623" s="206" t="s">
        <v>2099</v>
      </c>
      <c r="E623" s="17" t="s">
        <v>1</v>
      </c>
      <c r="F623" s="207">
        <v>134</v>
      </c>
      <c r="H623" s="32"/>
    </row>
    <row r="624" spans="2:8" s="1" customFormat="1" ht="16.95" customHeight="1">
      <c r="B624" s="32"/>
      <c r="C624" s="206" t="s">
        <v>2098</v>
      </c>
      <c r="D624" s="206" t="s">
        <v>151</v>
      </c>
      <c r="E624" s="17" t="s">
        <v>1</v>
      </c>
      <c r="F624" s="207">
        <v>134</v>
      </c>
      <c r="H624" s="32"/>
    </row>
    <row r="625" spans="2:8" s="1" customFormat="1" ht="16.95" customHeight="1">
      <c r="B625" s="32"/>
      <c r="C625" s="202" t="s">
        <v>1938</v>
      </c>
      <c r="D625" s="203" t="s">
        <v>1</v>
      </c>
      <c r="E625" s="204" t="s">
        <v>1</v>
      </c>
      <c r="F625" s="205">
        <v>174.5</v>
      </c>
      <c r="H625" s="32"/>
    </row>
    <row r="626" spans="2:8" s="1" customFormat="1" ht="16.95" customHeight="1">
      <c r="B626" s="32"/>
      <c r="C626" s="206" t="s">
        <v>1</v>
      </c>
      <c r="D626" s="206" t="s">
        <v>1939</v>
      </c>
      <c r="E626" s="17" t="s">
        <v>1</v>
      </c>
      <c r="F626" s="207">
        <v>174.5</v>
      </c>
      <c r="H626" s="32"/>
    </row>
    <row r="627" spans="2:8" s="1" customFormat="1" ht="16.95" customHeight="1">
      <c r="B627" s="32"/>
      <c r="C627" s="206" t="s">
        <v>1938</v>
      </c>
      <c r="D627" s="206" t="s">
        <v>753</v>
      </c>
      <c r="E627" s="17" t="s">
        <v>1</v>
      </c>
      <c r="F627" s="207">
        <v>174.5</v>
      </c>
      <c r="H627" s="32"/>
    </row>
    <row r="628" spans="2:8" s="1" customFormat="1" ht="16.95" customHeight="1">
      <c r="B628" s="32"/>
      <c r="C628" s="208" t="s">
        <v>2094</v>
      </c>
      <c r="H628" s="32"/>
    </row>
    <row r="629" spans="2:8" s="1" customFormat="1" ht="16.95" customHeight="1">
      <c r="B629" s="32"/>
      <c r="C629" s="206" t="s">
        <v>2009</v>
      </c>
      <c r="D629" s="206" t="s">
        <v>2010</v>
      </c>
      <c r="E629" s="17" t="s">
        <v>390</v>
      </c>
      <c r="F629" s="207">
        <v>174.5</v>
      </c>
      <c r="H629" s="32"/>
    </row>
    <row r="630" spans="2:8" s="1" customFormat="1" ht="20.399999999999999">
      <c r="B630" s="32"/>
      <c r="C630" s="206" t="s">
        <v>1944</v>
      </c>
      <c r="D630" s="206" t="s">
        <v>1945</v>
      </c>
      <c r="E630" s="17" t="s">
        <v>138</v>
      </c>
      <c r="F630" s="207">
        <v>260.52499999999998</v>
      </c>
      <c r="H630" s="32"/>
    </row>
    <row r="631" spans="2:8" s="1" customFormat="1" ht="16.95" customHeight="1">
      <c r="B631" s="32"/>
      <c r="C631" s="206" t="s">
        <v>381</v>
      </c>
      <c r="D631" s="206" t="s">
        <v>382</v>
      </c>
      <c r="E631" s="17" t="s">
        <v>166</v>
      </c>
      <c r="F631" s="207">
        <v>831.85</v>
      </c>
      <c r="H631" s="32"/>
    </row>
    <row r="632" spans="2:8" s="1" customFormat="1" ht="16.95" customHeight="1">
      <c r="B632" s="32"/>
      <c r="C632" s="202" t="s">
        <v>1936</v>
      </c>
      <c r="D632" s="203" t="s">
        <v>1</v>
      </c>
      <c r="E632" s="204" t="s">
        <v>1</v>
      </c>
      <c r="F632" s="205">
        <v>260.52499999999998</v>
      </c>
      <c r="H632" s="32"/>
    </row>
    <row r="633" spans="2:8" s="1" customFormat="1" ht="16.95" customHeight="1">
      <c r="B633" s="32"/>
      <c r="C633" s="206" t="s">
        <v>1</v>
      </c>
      <c r="D633" s="206" t="s">
        <v>1948</v>
      </c>
      <c r="E633" s="17" t="s">
        <v>1</v>
      </c>
      <c r="F633" s="207">
        <v>216.9</v>
      </c>
      <c r="H633" s="32"/>
    </row>
    <row r="634" spans="2:8" s="1" customFormat="1" ht="16.95" customHeight="1">
      <c r="B634" s="32"/>
      <c r="C634" s="206" t="s">
        <v>1</v>
      </c>
      <c r="D634" s="206" t="s">
        <v>1949</v>
      </c>
      <c r="E634" s="17" t="s">
        <v>1</v>
      </c>
      <c r="F634" s="207">
        <v>43.625</v>
      </c>
      <c r="H634" s="32"/>
    </row>
    <row r="635" spans="2:8" s="1" customFormat="1" ht="16.95" customHeight="1">
      <c r="B635" s="32"/>
      <c r="C635" s="206" t="s">
        <v>1936</v>
      </c>
      <c r="D635" s="206" t="s">
        <v>151</v>
      </c>
      <c r="E635" s="17" t="s">
        <v>1</v>
      </c>
      <c r="F635" s="207">
        <v>260.52499999999998</v>
      </c>
      <c r="H635" s="32"/>
    </row>
    <row r="636" spans="2:8" s="1" customFormat="1" ht="16.95" customHeight="1">
      <c r="B636" s="32"/>
      <c r="C636" s="208" t="s">
        <v>2094</v>
      </c>
      <c r="H636" s="32"/>
    </row>
    <row r="637" spans="2:8" s="1" customFormat="1" ht="20.399999999999999">
      <c r="B637" s="32"/>
      <c r="C637" s="206" t="s">
        <v>1944</v>
      </c>
      <c r="D637" s="206" t="s">
        <v>1945</v>
      </c>
      <c r="E637" s="17" t="s">
        <v>138</v>
      </c>
      <c r="F637" s="207">
        <v>260.52499999999998</v>
      </c>
      <c r="H637" s="32"/>
    </row>
    <row r="638" spans="2:8" s="1" customFormat="1" ht="20.399999999999999">
      <c r="B638" s="32"/>
      <c r="C638" s="206" t="s">
        <v>348</v>
      </c>
      <c r="D638" s="206" t="s">
        <v>349</v>
      </c>
      <c r="E638" s="17" t="s">
        <v>138</v>
      </c>
      <c r="F638" s="207">
        <v>260.52499999999998</v>
      </c>
      <c r="H638" s="32"/>
    </row>
    <row r="639" spans="2:8" s="1" customFormat="1" ht="16.95" customHeight="1">
      <c r="B639" s="32"/>
      <c r="C639" s="202" t="s">
        <v>240</v>
      </c>
      <c r="D639" s="203" t="s">
        <v>1</v>
      </c>
      <c r="E639" s="204" t="s">
        <v>1</v>
      </c>
      <c r="F639" s="205">
        <v>260.52499999999998</v>
      </c>
      <c r="H639" s="32"/>
    </row>
    <row r="640" spans="2:8" s="1" customFormat="1" ht="16.95" customHeight="1">
      <c r="B640" s="32"/>
      <c r="C640" s="206" t="s">
        <v>1</v>
      </c>
      <c r="D640" s="206" t="s">
        <v>1936</v>
      </c>
      <c r="E640" s="17" t="s">
        <v>1</v>
      </c>
      <c r="F640" s="207">
        <v>260.52499999999998</v>
      </c>
      <c r="H640" s="32"/>
    </row>
    <row r="641" spans="2:8" s="1" customFormat="1" ht="16.95" customHeight="1">
      <c r="B641" s="32"/>
      <c r="C641" s="206" t="s">
        <v>240</v>
      </c>
      <c r="D641" s="206" t="s">
        <v>151</v>
      </c>
      <c r="E641" s="17" t="s">
        <v>1</v>
      </c>
      <c r="F641" s="207">
        <v>260.52499999999998</v>
      </c>
      <c r="H641" s="32"/>
    </row>
    <row r="642" spans="2:8" s="1" customFormat="1" ht="16.95" customHeight="1">
      <c r="B642" s="32"/>
      <c r="C642" s="208" t="s">
        <v>2094</v>
      </c>
      <c r="H642" s="32"/>
    </row>
    <row r="643" spans="2:8" s="1" customFormat="1" ht="20.399999999999999">
      <c r="B643" s="32"/>
      <c r="C643" s="206" t="s">
        <v>348</v>
      </c>
      <c r="D643" s="206" t="s">
        <v>349</v>
      </c>
      <c r="E643" s="17" t="s">
        <v>138</v>
      </c>
      <c r="F643" s="207">
        <v>260.52499999999998</v>
      </c>
      <c r="H643" s="32"/>
    </row>
    <row r="644" spans="2:8" s="1" customFormat="1" ht="20.399999999999999">
      <c r="B644" s="32"/>
      <c r="C644" s="206" t="s">
        <v>1951</v>
      </c>
      <c r="D644" s="206" t="s">
        <v>1952</v>
      </c>
      <c r="E644" s="17" t="s">
        <v>138</v>
      </c>
      <c r="F644" s="207">
        <v>260.52499999999998</v>
      </c>
      <c r="H644" s="32"/>
    </row>
    <row r="645" spans="2:8" s="1" customFormat="1" ht="16.95" customHeight="1">
      <c r="B645" s="32"/>
      <c r="C645" s="206" t="s">
        <v>358</v>
      </c>
      <c r="D645" s="206" t="s">
        <v>359</v>
      </c>
      <c r="E645" s="17" t="s">
        <v>179</v>
      </c>
      <c r="F645" s="207">
        <v>468.94499999999999</v>
      </c>
      <c r="H645" s="32"/>
    </row>
    <row r="646" spans="2:8" s="1" customFormat="1" ht="16.95" customHeight="1">
      <c r="B646" s="32"/>
      <c r="C646" s="206" t="s">
        <v>363</v>
      </c>
      <c r="D646" s="206" t="s">
        <v>364</v>
      </c>
      <c r="E646" s="17" t="s">
        <v>138</v>
      </c>
      <c r="F646" s="207">
        <v>260.52499999999998</v>
      </c>
      <c r="H646" s="32"/>
    </row>
    <row r="647" spans="2:8" s="1" customFormat="1" ht="16.95" customHeight="1">
      <c r="B647" s="32"/>
      <c r="C647" s="202" t="s">
        <v>100</v>
      </c>
      <c r="D647" s="203" t="s">
        <v>1</v>
      </c>
      <c r="E647" s="204" t="s">
        <v>1</v>
      </c>
      <c r="F647" s="205">
        <v>588</v>
      </c>
      <c r="H647" s="32"/>
    </row>
    <row r="648" spans="2:8" s="1" customFormat="1" ht="16.95" customHeight="1">
      <c r="B648" s="32"/>
      <c r="C648" s="206" t="s">
        <v>100</v>
      </c>
      <c r="D648" s="206" t="s">
        <v>2100</v>
      </c>
      <c r="E648" s="17" t="s">
        <v>1</v>
      </c>
      <c r="F648" s="207">
        <v>588</v>
      </c>
      <c r="H648" s="32"/>
    </row>
    <row r="649" spans="2:8" s="1" customFormat="1" ht="16.95" customHeight="1">
      <c r="B649" s="32"/>
      <c r="C649" s="202" t="s">
        <v>1934</v>
      </c>
      <c r="D649" s="203" t="s">
        <v>1</v>
      </c>
      <c r="E649" s="204" t="s">
        <v>1</v>
      </c>
      <c r="F649" s="205">
        <v>524</v>
      </c>
      <c r="H649" s="32"/>
    </row>
    <row r="650" spans="2:8" s="1" customFormat="1" ht="16.95" customHeight="1">
      <c r="B650" s="32"/>
      <c r="C650" s="208" t="s">
        <v>2094</v>
      </c>
      <c r="H650" s="32"/>
    </row>
    <row r="651" spans="2:8" s="1" customFormat="1" ht="16.95" customHeight="1">
      <c r="B651" s="32"/>
      <c r="C651" s="206" t="s">
        <v>381</v>
      </c>
      <c r="D651" s="206" t="s">
        <v>382</v>
      </c>
      <c r="E651" s="17" t="s">
        <v>166</v>
      </c>
      <c r="F651" s="207">
        <v>831.85</v>
      </c>
      <c r="H651" s="32"/>
    </row>
    <row r="652" spans="2:8" s="1" customFormat="1" ht="16.95" customHeight="1">
      <c r="B652" s="32"/>
      <c r="C652" s="206" t="s">
        <v>1972</v>
      </c>
      <c r="D652" s="206" t="s">
        <v>1973</v>
      </c>
      <c r="E652" s="17" t="s">
        <v>166</v>
      </c>
      <c r="F652" s="207">
        <v>743</v>
      </c>
      <c r="H652" s="32"/>
    </row>
    <row r="653" spans="2:8" s="1" customFormat="1" ht="26.4" customHeight="1">
      <c r="B653" s="32"/>
      <c r="C653" s="201" t="s">
        <v>100</v>
      </c>
      <c r="D653" s="201" t="s">
        <v>101</v>
      </c>
      <c r="H653" s="32"/>
    </row>
    <row r="654" spans="2:8" s="1" customFormat="1" ht="16.95" customHeight="1">
      <c r="B654" s="32"/>
      <c r="C654" s="202" t="s">
        <v>2028</v>
      </c>
      <c r="D654" s="203" t="s">
        <v>1</v>
      </c>
      <c r="E654" s="204" t="s">
        <v>1</v>
      </c>
      <c r="F654" s="205">
        <v>333.36</v>
      </c>
      <c r="H654" s="32"/>
    </row>
    <row r="655" spans="2:8" s="1" customFormat="1" ht="16.95" customHeight="1">
      <c r="B655" s="32"/>
      <c r="C655" s="206" t="s">
        <v>1</v>
      </c>
      <c r="D655" s="206" t="s">
        <v>2035</v>
      </c>
      <c r="E655" s="17" t="s">
        <v>1</v>
      </c>
      <c r="F655" s="207">
        <v>333.36</v>
      </c>
      <c r="H655" s="32"/>
    </row>
    <row r="656" spans="2:8" s="1" customFormat="1" ht="16.95" customHeight="1">
      <c r="B656" s="32"/>
      <c r="C656" s="206" t="s">
        <v>2028</v>
      </c>
      <c r="D656" s="206" t="s">
        <v>151</v>
      </c>
      <c r="E656" s="17" t="s">
        <v>1</v>
      </c>
      <c r="F656" s="207">
        <v>333.36</v>
      </c>
      <c r="H656" s="32"/>
    </row>
    <row r="657" spans="2:8" s="1" customFormat="1" ht="16.95" customHeight="1">
      <c r="B657" s="32"/>
      <c r="C657" s="208" t="s">
        <v>2094</v>
      </c>
      <c r="H657" s="32"/>
    </row>
    <row r="658" spans="2:8" s="1" customFormat="1" ht="16.95" customHeight="1">
      <c r="B658" s="32"/>
      <c r="C658" s="206" t="s">
        <v>2031</v>
      </c>
      <c r="D658" s="206" t="s">
        <v>2032</v>
      </c>
      <c r="E658" s="17" t="s">
        <v>166</v>
      </c>
      <c r="F658" s="207">
        <v>333.36</v>
      </c>
      <c r="H658" s="32"/>
    </row>
    <row r="659" spans="2:8" s="1" customFormat="1" ht="20.399999999999999">
      <c r="B659" s="32"/>
      <c r="C659" s="206" t="s">
        <v>2041</v>
      </c>
      <c r="D659" s="206" t="s">
        <v>2042</v>
      </c>
      <c r="E659" s="17" t="s">
        <v>166</v>
      </c>
      <c r="F659" s="207">
        <v>333.36</v>
      </c>
      <c r="H659" s="32"/>
    </row>
    <row r="660" spans="2:8" s="1" customFormat="1" ht="16.95" customHeight="1">
      <c r="B660" s="32"/>
      <c r="C660" s="206" t="s">
        <v>2045</v>
      </c>
      <c r="D660" s="206" t="s">
        <v>2046</v>
      </c>
      <c r="E660" s="17" t="s">
        <v>166</v>
      </c>
      <c r="F660" s="207">
        <v>333.36</v>
      </c>
      <c r="H660" s="32"/>
    </row>
    <row r="661" spans="2:8" s="1" customFormat="1" ht="7.35" customHeight="1">
      <c r="B661" s="44"/>
      <c r="C661" s="45"/>
      <c r="D661" s="45"/>
      <c r="E661" s="45"/>
      <c r="F661" s="45"/>
      <c r="G661" s="45"/>
      <c r="H661" s="32"/>
    </row>
    <row r="662" spans="2:8" s="1" customFormat="1"/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18</vt:i4>
      </vt:variant>
    </vt:vector>
  </HeadingPairs>
  <TitlesOfParts>
    <vt:vector size="27" baseType="lpstr">
      <vt:lpstr>Rekapitulace stavby</vt:lpstr>
      <vt:lpstr>Dem - Bourací práce</vt:lpstr>
      <vt:lpstr>D.1.1 - ASŘ</vt:lpstr>
      <vt:lpstr>TZB - Technologické zaříz...</vt:lpstr>
      <vt:lpstr>TI - Technická infrastruk...</vt:lpstr>
      <vt:lpstr>IO - Komunikace a zpevněn...</vt:lpstr>
      <vt:lpstr>SU - Sadové úpravy</vt:lpstr>
      <vt:lpstr>VRN - Vedlejší rozpočtové...</vt:lpstr>
      <vt:lpstr>Seznam figur</vt:lpstr>
      <vt:lpstr>'D.1.1 - ASŘ'!Názvy_tisku</vt:lpstr>
      <vt:lpstr>'Dem - Bourací práce'!Názvy_tisku</vt:lpstr>
      <vt:lpstr>'IO - Komunikace a zpevněn...'!Názvy_tisku</vt:lpstr>
      <vt:lpstr>'Rekapitulace stavby'!Názvy_tisku</vt:lpstr>
      <vt:lpstr>'Seznam figur'!Názvy_tisku</vt:lpstr>
      <vt:lpstr>'SU - Sadové úpravy'!Názvy_tisku</vt:lpstr>
      <vt:lpstr>'TI - Technická infrastruk...'!Názvy_tisku</vt:lpstr>
      <vt:lpstr>'TZB - Technologické zaříz...'!Názvy_tisku</vt:lpstr>
      <vt:lpstr>'VRN - Vedlejší rozpočtové...'!Názvy_tisku</vt:lpstr>
      <vt:lpstr>'D.1.1 - ASŘ'!Oblast_tisku</vt:lpstr>
      <vt:lpstr>'Dem - Bourací práce'!Oblast_tisku</vt:lpstr>
      <vt:lpstr>'IO - Komunikace a zpevněn...'!Oblast_tisku</vt:lpstr>
      <vt:lpstr>'Rekapitulace stavby'!Oblast_tisku</vt:lpstr>
      <vt:lpstr>'Seznam figur'!Oblast_tisku</vt:lpstr>
      <vt:lpstr>'SU - Sadové úpravy'!Oblast_tisku</vt:lpstr>
      <vt:lpstr>'TI - Technická infrastruk...'!Oblast_tisku</vt:lpstr>
      <vt:lpstr>'TZB - Technologické zaříz...'!Oblast_tisku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2026-01-29T10:23:20Z</dcterms:created>
  <dcterms:modified xsi:type="dcterms:W3CDTF">2026-02-27T10:29:01Z</dcterms:modified>
</cp:coreProperties>
</file>