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ichal vše\Práce\Tesař Zdeněk\2026\Čihadla\"/>
    </mc:Choice>
  </mc:AlternateContent>
  <xr:revisionPtr revIDLastSave="0" documentId="8_{9D81E2F3-F24F-4564-B5C4-65DEB9A5C2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avba" sheetId="1" r:id="rId1"/>
    <sheet name="VzorPolozky" sheetId="10" state="hidden" r:id="rId2"/>
    <sheet name="SO 100.1 2026094 Pol" sheetId="12" r:id="rId3"/>
    <sheet name="SO 100.2 2026094 Pol" sheetId="13" r:id="rId4"/>
  </sheets>
  <externalReferences>
    <externalReference r:id="rId5"/>
  </externalReferences>
  <definedNames>
    <definedName name="CelkemDPHVypocet">Stavba!$H$44:$H$44</definedName>
    <definedName name="CenaCelkem">Stavba!$G$29</definedName>
    <definedName name="CenaCelkemBezDPH">Stavba!$G$28</definedName>
    <definedName name="CenaCelkemVypocet">Stavba!$I$44:$I$44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'SO 100.1 2026094 Pol'!$1:$7</definedName>
    <definedName name="_xlnm.Print_Titles" localSheetId="3">'SO 100.2 2026094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'SO 100.1 2026094 Pol'!$A$1:$Y$101</definedName>
    <definedName name="_xlnm.Print_Area" localSheetId="3">'SO 100.2 2026094 Pol'!$A$1:$Y$85</definedName>
    <definedName name="_xlnm.Print_Area" localSheetId="0">Stavba!$A$1:$J$57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>Stavba!$F$44:$F$44</definedName>
    <definedName name="ZakladDPHZakl">Stavba!$G$25</definedName>
    <definedName name="ZakladDPHZaklVypocet">Stavba!$G$44:$G$44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6" i="1" l="1"/>
  <c r="I55" i="1"/>
  <c r="I54" i="1"/>
  <c r="I53" i="1"/>
  <c r="I16" i="1" s="1"/>
  <c r="I52" i="1"/>
  <c r="I51" i="1"/>
  <c r="G42" i="1"/>
  <c r="F42" i="1"/>
  <c r="G40" i="1"/>
  <c r="F40" i="1"/>
  <c r="G39" i="1"/>
  <c r="F39" i="1"/>
  <c r="G75" i="13"/>
  <c r="BA73" i="13"/>
  <c r="G9" i="13"/>
  <c r="AF75" i="13" s="1"/>
  <c r="I9" i="13"/>
  <c r="I8" i="13" s="1"/>
  <c r="K9" i="13"/>
  <c r="K8" i="13" s="1"/>
  <c r="M9" i="13"/>
  <c r="M8" i="13" s="1"/>
  <c r="O9" i="13"/>
  <c r="O8" i="13" s="1"/>
  <c r="Q9" i="13"/>
  <c r="Q8" i="13" s="1"/>
  <c r="V9" i="13"/>
  <c r="G11" i="13"/>
  <c r="I11" i="13"/>
  <c r="K11" i="13"/>
  <c r="M11" i="13"/>
  <c r="O11" i="13"/>
  <c r="Q11" i="13"/>
  <c r="V11" i="13"/>
  <c r="V8" i="13" s="1"/>
  <c r="G13" i="13"/>
  <c r="I13" i="13"/>
  <c r="K13" i="13"/>
  <c r="M13" i="13"/>
  <c r="O13" i="13"/>
  <c r="Q13" i="13"/>
  <c r="V13" i="13"/>
  <c r="G16" i="13"/>
  <c r="I16" i="13"/>
  <c r="K16" i="13"/>
  <c r="M16" i="13"/>
  <c r="O16" i="13"/>
  <c r="Q16" i="13"/>
  <c r="V16" i="13"/>
  <c r="G18" i="13"/>
  <c r="I18" i="13"/>
  <c r="K18" i="13"/>
  <c r="M18" i="13"/>
  <c r="O18" i="13"/>
  <c r="Q18" i="13"/>
  <c r="V18" i="13"/>
  <c r="G21" i="13"/>
  <c r="I21" i="13"/>
  <c r="K21" i="13"/>
  <c r="M21" i="13"/>
  <c r="O21" i="13"/>
  <c r="Q21" i="13"/>
  <c r="V21" i="13"/>
  <c r="G23" i="13"/>
  <c r="I23" i="13"/>
  <c r="K23" i="13"/>
  <c r="M23" i="13"/>
  <c r="O23" i="13"/>
  <c r="Q23" i="13"/>
  <c r="V23" i="13"/>
  <c r="G25" i="13"/>
  <c r="I25" i="13"/>
  <c r="K25" i="13"/>
  <c r="M25" i="13"/>
  <c r="O25" i="13"/>
  <c r="Q25" i="13"/>
  <c r="V25" i="13"/>
  <c r="G27" i="13"/>
  <c r="I27" i="13"/>
  <c r="K27" i="13"/>
  <c r="M27" i="13"/>
  <c r="O27" i="13"/>
  <c r="Q27" i="13"/>
  <c r="V27" i="13"/>
  <c r="G29" i="13"/>
  <c r="I29" i="13"/>
  <c r="K29" i="13"/>
  <c r="M29" i="13"/>
  <c r="O29" i="13"/>
  <c r="Q29" i="13"/>
  <c r="V29" i="13"/>
  <c r="G33" i="13"/>
  <c r="I33" i="13"/>
  <c r="K33" i="13"/>
  <c r="M33" i="13"/>
  <c r="O33" i="13"/>
  <c r="Q33" i="13"/>
  <c r="V33" i="13"/>
  <c r="G38" i="13"/>
  <c r="I38" i="13"/>
  <c r="K38" i="13"/>
  <c r="M38" i="13"/>
  <c r="O38" i="13"/>
  <c r="Q38" i="13"/>
  <c r="V38" i="13"/>
  <c r="G40" i="13"/>
  <c r="G41" i="13"/>
  <c r="I41" i="13"/>
  <c r="K41" i="13"/>
  <c r="M41" i="13"/>
  <c r="O41" i="13"/>
  <c r="Q41" i="13"/>
  <c r="V41" i="13"/>
  <c r="V40" i="13" s="1"/>
  <c r="G43" i="13"/>
  <c r="I43" i="13"/>
  <c r="I40" i="13" s="1"/>
  <c r="K43" i="13"/>
  <c r="K40" i="13" s="1"/>
  <c r="M43" i="13"/>
  <c r="M40" i="13" s="1"/>
  <c r="O43" i="13"/>
  <c r="O40" i="13" s="1"/>
  <c r="Q43" i="13"/>
  <c r="Q40" i="13" s="1"/>
  <c r="V43" i="13"/>
  <c r="G45" i="13"/>
  <c r="I45" i="13"/>
  <c r="K45" i="13"/>
  <c r="M45" i="13"/>
  <c r="O45" i="13"/>
  <c r="Q45" i="13"/>
  <c r="V45" i="13"/>
  <c r="G47" i="13"/>
  <c r="I47" i="13"/>
  <c r="K47" i="13"/>
  <c r="M47" i="13"/>
  <c r="O47" i="13"/>
  <c r="Q47" i="13"/>
  <c r="V47" i="13"/>
  <c r="G50" i="13"/>
  <c r="I50" i="13"/>
  <c r="K50" i="13"/>
  <c r="M50" i="13"/>
  <c r="O50" i="13"/>
  <c r="Q50" i="13"/>
  <c r="V50" i="13"/>
  <c r="G51" i="13"/>
  <c r="I51" i="13"/>
  <c r="K51" i="13"/>
  <c r="M51" i="13"/>
  <c r="O51" i="13"/>
  <c r="Q51" i="13"/>
  <c r="V51" i="13"/>
  <c r="G54" i="13"/>
  <c r="I54" i="13"/>
  <c r="K54" i="13"/>
  <c r="M54" i="13"/>
  <c r="O54" i="13"/>
  <c r="Q54" i="13"/>
  <c r="V54" i="13"/>
  <c r="G56" i="13"/>
  <c r="I56" i="13"/>
  <c r="K56" i="13"/>
  <c r="M56" i="13"/>
  <c r="O56" i="13"/>
  <c r="Q56" i="13"/>
  <c r="V56" i="13"/>
  <c r="G59" i="13"/>
  <c r="I59" i="13"/>
  <c r="K59" i="13"/>
  <c r="M59" i="13"/>
  <c r="O59" i="13"/>
  <c r="Q59" i="13"/>
  <c r="V59" i="13"/>
  <c r="G61" i="13"/>
  <c r="I61" i="13"/>
  <c r="K61" i="13"/>
  <c r="M61" i="13"/>
  <c r="O61" i="13"/>
  <c r="Q61" i="13"/>
  <c r="G62" i="13"/>
  <c r="I62" i="13"/>
  <c r="K62" i="13"/>
  <c r="M62" i="13"/>
  <c r="O62" i="13"/>
  <c r="Q62" i="13"/>
  <c r="V62" i="13"/>
  <c r="V61" i="13" s="1"/>
  <c r="G64" i="13"/>
  <c r="I64" i="13"/>
  <c r="K64" i="13"/>
  <c r="M64" i="13"/>
  <c r="O64" i="13"/>
  <c r="Q64" i="13"/>
  <c r="V64" i="13"/>
  <c r="V63" i="13" s="1"/>
  <c r="G69" i="13"/>
  <c r="G63" i="13" s="1"/>
  <c r="I69" i="13"/>
  <c r="I63" i="13" s="1"/>
  <c r="K69" i="13"/>
  <c r="K63" i="13" s="1"/>
  <c r="M69" i="13"/>
  <c r="M63" i="13" s="1"/>
  <c r="O69" i="13"/>
  <c r="O63" i="13" s="1"/>
  <c r="Q69" i="13"/>
  <c r="Q63" i="13" s="1"/>
  <c r="V69" i="13"/>
  <c r="V71" i="13"/>
  <c r="G72" i="13"/>
  <c r="G71" i="13" s="1"/>
  <c r="I72" i="13"/>
  <c r="I71" i="13" s="1"/>
  <c r="K72" i="13"/>
  <c r="K71" i="13" s="1"/>
  <c r="M72" i="13"/>
  <c r="M71" i="13" s="1"/>
  <c r="O72" i="13"/>
  <c r="O71" i="13" s="1"/>
  <c r="Q72" i="13"/>
  <c r="Q71" i="13" s="1"/>
  <c r="V72" i="13"/>
  <c r="AE75" i="13"/>
  <c r="G91" i="12"/>
  <c r="BA89" i="12"/>
  <c r="G9" i="12"/>
  <c r="G8" i="12" s="1"/>
  <c r="I9" i="12"/>
  <c r="I8" i="12" s="1"/>
  <c r="K9" i="12"/>
  <c r="K8" i="12" s="1"/>
  <c r="M9" i="12"/>
  <c r="M8" i="12" s="1"/>
  <c r="O9" i="12"/>
  <c r="O8" i="12" s="1"/>
  <c r="Q9" i="12"/>
  <c r="Q8" i="12" s="1"/>
  <c r="V9" i="12"/>
  <c r="G11" i="12"/>
  <c r="I11" i="12"/>
  <c r="K11" i="12"/>
  <c r="M11" i="12"/>
  <c r="O11" i="12"/>
  <c r="Q11" i="12"/>
  <c r="V11" i="12"/>
  <c r="G13" i="12"/>
  <c r="I13" i="12"/>
  <c r="K13" i="12"/>
  <c r="M13" i="12"/>
  <c r="O13" i="12"/>
  <c r="Q13" i="12"/>
  <c r="V13" i="12"/>
  <c r="G16" i="12"/>
  <c r="I16" i="12"/>
  <c r="K16" i="12"/>
  <c r="M16" i="12"/>
  <c r="O16" i="12"/>
  <c r="Q16" i="12"/>
  <c r="V16" i="12"/>
  <c r="V8" i="12" s="1"/>
  <c r="G18" i="12"/>
  <c r="I18" i="12"/>
  <c r="K18" i="12"/>
  <c r="M18" i="12"/>
  <c r="O18" i="12"/>
  <c r="Q18" i="12"/>
  <c r="V18" i="12"/>
  <c r="G21" i="12"/>
  <c r="I21" i="12"/>
  <c r="K21" i="12"/>
  <c r="M21" i="12"/>
  <c r="O21" i="12"/>
  <c r="Q21" i="12"/>
  <c r="V21" i="12"/>
  <c r="G24" i="12"/>
  <c r="I24" i="12"/>
  <c r="K24" i="12"/>
  <c r="M24" i="12"/>
  <c r="O24" i="12"/>
  <c r="Q24" i="12"/>
  <c r="V24" i="12"/>
  <c r="G26" i="12"/>
  <c r="I26" i="12"/>
  <c r="K26" i="12"/>
  <c r="M26" i="12"/>
  <c r="O26" i="12"/>
  <c r="Q26" i="12"/>
  <c r="V26" i="12"/>
  <c r="G28" i="12"/>
  <c r="I28" i="12"/>
  <c r="K28" i="12"/>
  <c r="M28" i="12"/>
  <c r="O28" i="12"/>
  <c r="Q28" i="12"/>
  <c r="V28" i="12"/>
  <c r="G30" i="12"/>
  <c r="I30" i="12"/>
  <c r="K30" i="12"/>
  <c r="M30" i="12"/>
  <c r="O30" i="12"/>
  <c r="Q30" i="12"/>
  <c r="V30" i="12"/>
  <c r="G32" i="12"/>
  <c r="I32" i="12"/>
  <c r="K32" i="12"/>
  <c r="M32" i="12"/>
  <c r="O32" i="12"/>
  <c r="Q32" i="12"/>
  <c r="V32" i="12"/>
  <c r="G36" i="12"/>
  <c r="I36" i="12"/>
  <c r="K36" i="12"/>
  <c r="M36" i="12"/>
  <c r="O36" i="12"/>
  <c r="Q36" i="12"/>
  <c r="V36" i="12"/>
  <c r="G41" i="12"/>
  <c r="I41" i="12"/>
  <c r="K41" i="12"/>
  <c r="M41" i="12"/>
  <c r="O41" i="12"/>
  <c r="Q41" i="12"/>
  <c r="V41" i="12"/>
  <c r="G43" i="12"/>
  <c r="G42" i="12" s="1"/>
  <c r="I43" i="12"/>
  <c r="I42" i="12" s="1"/>
  <c r="K43" i="12"/>
  <c r="K42" i="12" s="1"/>
  <c r="M43" i="12"/>
  <c r="M42" i="12" s="1"/>
  <c r="O43" i="12"/>
  <c r="O42" i="12" s="1"/>
  <c r="Q43" i="12"/>
  <c r="Q42" i="12" s="1"/>
  <c r="V43" i="12"/>
  <c r="G45" i="12"/>
  <c r="I45" i="12"/>
  <c r="K45" i="12"/>
  <c r="M45" i="12"/>
  <c r="O45" i="12"/>
  <c r="Q45" i="12"/>
  <c r="V45" i="12"/>
  <c r="V42" i="12" s="1"/>
  <c r="G47" i="12"/>
  <c r="G48" i="12"/>
  <c r="I48" i="12"/>
  <c r="K48" i="12"/>
  <c r="M48" i="12"/>
  <c r="O48" i="12"/>
  <c r="Q48" i="12"/>
  <c r="V48" i="12"/>
  <c r="V47" i="12" s="1"/>
  <c r="G50" i="12"/>
  <c r="I50" i="12"/>
  <c r="I47" i="12" s="1"/>
  <c r="K50" i="12"/>
  <c r="K47" i="12" s="1"/>
  <c r="M50" i="12"/>
  <c r="M47" i="12" s="1"/>
  <c r="O50" i="12"/>
  <c r="O47" i="12" s="1"/>
  <c r="Q50" i="12"/>
  <c r="Q47" i="12" s="1"/>
  <c r="V50" i="12"/>
  <c r="G52" i="12"/>
  <c r="I52" i="12"/>
  <c r="K52" i="12"/>
  <c r="M52" i="12"/>
  <c r="O52" i="12"/>
  <c r="Q52" i="12"/>
  <c r="V52" i="12"/>
  <c r="G55" i="12"/>
  <c r="I55" i="12"/>
  <c r="K55" i="12"/>
  <c r="M55" i="12"/>
  <c r="O55" i="12"/>
  <c r="Q55" i="12"/>
  <c r="V55" i="12"/>
  <c r="G58" i="12"/>
  <c r="I58" i="12"/>
  <c r="K58" i="12"/>
  <c r="M58" i="12"/>
  <c r="O58" i="12"/>
  <c r="Q58" i="12"/>
  <c r="V58" i="12"/>
  <c r="G60" i="12"/>
  <c r="I60" i="12"/>
  <c r="K60" i="12"/>
  <c r="M60" i="12"/>
  <c r="O60" i="12"/>
  <c r="Q60" i="12"/>
  <c r="V60" i="12"/>
  <c r="G63" i="12"/>
  <c r="I63" i="12"/>
  <c r="K63" i="12"/>
  <c r="M63" i="12"/>
  <c r="O63" i="12"/>
  <c r="Q63" i="12"/>
  <c r="V63" i="12"/>
  <c r="G66" i="12"/>
  <c r="I66" i="12"/>
  <c r="K66" i="12"/>
  <c r="M66" i="12"/>
  <c r="O66" i="12"/>
  <c r="Q66" i="12"/>
  <c r="V66" i="12"/>
  <c r="G69" i="12"/>
  <c r="I69" i="12"/>
  <c r="K69" i="12"/>
  <c r="M69" i="12"/>
  <c r="O69" i="12"/>
  <c r="Q69" i="12"/>
  <c r="V69" i="12"/>
  <c r="G71" i="12"/>
  <c r="O71" i="12"/>
  <c r="G72" i="12"/>
  <c r="I72" i="12"/>
  <c r="K72" i="12"/>
  <c r="M72" i="12"/>
  <c r="O72" i="12"/>
  <c r="Q72" i="12"/>
  <c r="V72" i="12"/>
  <c r="V71" i="12" s="1"/>
  <c r="G75" i="12"/>
  <c r="I75" i="12"/>
  <c r="I71" i="12" s="1"/>
  <c r="K75" i="12"/>
  <c r="K71" i="12" s="1"/>
  <c r="M75" i="12"/>
  <c r="M71" i="12" s="1"/>
  <c r="O75" i="12"/>
  <c r="Q75" i="12"/>
  <c r="Q71" i="12" s="1"/>
  <c r="V75" i="12"/>
  <c r="G80" i="12"/>
  <c r="G79" i="12" s="1"/>
  <c r="I80" i="12"/>
  <c r="I79" i="12" s="1"/>
  <c r="K80" i="12"/>
  <c r="K79" i="12" s="1"/>
  <c r="M80" i="12"/>
  <c r="M79" i="12" s="1"/>
  <c r="O80" i="12"/>
  <c r="O79" i="12" s="1"/>
  <c r="Q80" i="12"/>
  <c r="Q79" i="12" s="1"/>
  <c r="V80" i="12"/>
  <c r="G85" i="12"/>
  <c r="I85" i="12"/>
  <c r="K85" i="12"/>
  <c r="M85" i="12"/>
  <c r="O85" i="12"/>
  <c r="Q85" i="12"/>
  <c r="V85" i="12"/>
  <c r="V79" i="12" s="1"/>
  <c r="G87" i="12"/>
  <c r="I87" i="12"/>
  <c r="K87" i="12"/>
  <c r="M87" i="12"/>
  <c r="O87" i="12"/>
  <c r="Q87" i="12"/>
  <c r="G88" i="12"/>
  <c r="I88" i="12"/>
  <c r="K88" i="12"/>
  <c r="M88" i="12"/>
  <c r="O88" i="12"/>
  <c r="Q88" i="12"/>
  <c r="V88" i="12"/>
  <c r="V87" i="12" s="1"/>
  <c r="AE91" i="12"/>
  <c r="AF91" i="12"/>
  <c r="I20" i="1"/>
  <c r="I19" i="1"/>
  <c r="I18" i="1"/>
  <c r="I17" i="1"/>
  <c r="F44" i="1"/>
  <c r="G23" i="1" s="1"/>
  <c r="A23" i="1" s="1"/>
  <c r="A24" i="1" s="1"/>
  <c r="G44" i="1"/>
  <c r="H42" i="1"/>
  <c r="I42" i="1" s="1"/>
  <c r="H40" i="1"/>
  <c r="I40" i="1" s="1"/>
  <c r="H39" i="1"/>
  <c r="I39" i="1" s="1"/>
  <c r="I44" i="1" s="1"/>
  <c r="J28" i="1"/>
  <c r="J26" i="1"/>
  <c r="G38" i="1"/>
  <c r="F38" i="1"/>
  <c r="J23" i="1"/>
  <c r="J24" i="1"/>
  <c r="J25" i="1"/>
  <c r="J27" i="1"/>
  <c r="E24" i="1"/>
  <c r="E26" i="1"/>
  <c r="I57" i="1" l="1"/>
  <c r="J54" i="1" s="1"/>
  <c r="G28" i="1"/>
  <c r="G25" i="1"/>
  <c r="A25" i="1" s="1"/>
  <c r="G24" i="1"/>
  <c r="G8" i="13"/>
  <c r="I21" i="1"/>
  <c r="J40" i="1"/>
  <c r="J39" i="1"/>
  <c r="J44" i="1" s="1"/>
  <c r="J42" i="1"/>
  <c r="H44" i="1"/>
  <c r="J55" i="1" l="1"/>
  <c r="J53" i="1"/>
  <c r="J57" i="1" s="1"/>
  <c r="J52" i="1"/>
  <c r="J51" i="1"/>
  <c r="J56" i="1"/>
  <c r="G26" i="1"/>
  <c r="A27" i="1" s="1"/>
  <c r="A26" i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Legner</author>
  </authors>
  <commentList>
    <comment ref="S6" authorId="0" shapeId="0" xr:uid="{9FC6888C-6E35-4EAA-8CCB-0B98436C43A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A209D6E-79B7-4988-A663-A480FEE5C66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Legner</author>
  </authors>
  <commentList>
    <comment ref="S6" authorId="0" shapeId="0" xr:uid="{2C37DA94-4878-49D3-AA8D-C6589F8C286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1875960-EB21-4D1C-8884-B62DF5FC70A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<sst xmlns="http://schemas.openxmlformats.org/spreadsheetml/2006/main" count="834" uniqueCount="230">
  <si>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</si>
  <si>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</si>
  <si>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</si>
  <si>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</si>
  <si>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</si>
  <si>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</si>
  <si>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</si>
  <si>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</si>
  <si>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</si>
  <si>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</si>
  <si>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</si>
  <si>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</si>
  <si>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</si>
  <si>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</si>
  <si>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</si>
  <si>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</si>
  <si>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</si>
  <si>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</si>
  <si>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</si>
  <si>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</si>
  <si>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</si>
  <si>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</si>
  <si>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</si>
  <si>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</si>
  <si>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</si>
  <si>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</si>
  <si>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</si>
  <si>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</si>
  <si>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</si>
  <si>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</si>
  <si>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</si>
  <si>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</si>
  <si>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</si>
  <si>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</si>
  <si>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</si>
  <si>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</si>
  <si>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</si>
  <si>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</si>
  <si>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</si>
  <si>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</si>
  <si>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</si>
  <si>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2026094</t>
  </si>
  <si>
    <t>Rekonstrukce lesní cesty na Čihadla</t>
  </si>
  <si>
    <t>Stavba</t>
  </si>
  <si>
    <t>SO 100.1</t>
  </si>
  <si>
    <t>Uznatelné náklady</t>
  </si>
  <si>
    <t>Všenory</t>
  </si>
  <si>
    <t>SO 100.2</t>
  </si>
  <si>
    <t>Neuznatelné náklady</t>
  </si>
  <si>
    <t>Celkem za stavbu</t>
  </si>
  <si>
    <t>CZK</t>
  </si>
  <si>
    <t>Rekapitulace dílů</t>
  </si>
  <si>
    <t>Typ dílu</t>
  </si>
  <si>
    <t>1</t>
  </si>
  <si>
    <t>Zemní práce</t>
  </si>
  <si>
    <t>3</t>
  </si>
  <si>
    <t>Svislé a kompletní konstrukce</t>
  </si>
  <si>
    <t>5</t>
  </si>
  <si>
    <t>Komunikace</t>
  </si>
  <si>
    <t>99</t>
  </si>
  <si>
    <t>Staveništní přesun hmot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</si>
  <si>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</si>
  <si>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</si>
  <si>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</si>
  <si>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</si>
  <si>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</si>
  <si>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</si>
  <si>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</si>
  <si>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</si>
  <si>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</si>
  <si>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</si>
  <si>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</si>
  <si>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</si>
  <si>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</si>
  <si>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</si>
  <si>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</si>
  <si>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</si>
  <si>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</si>
  <si>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</si>
  <si>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</si>
  <si>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</si>
  <si>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</si>
  <si>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</si>
  <si>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</si>
  <si>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</si>
  <si>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</si>
  <si>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</si>
  <si>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</si>
  <si>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</si>
  <si>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</si>
  <si>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</si>
  <si>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112101101R00</t>
  </si>
  <si>
    <t>Kácení stromů  o průměru kmene 100 - 300 mm</t>
  </si>
  <si>
    <t>kus</t>
  </si>
  <si>
    <t>RTS 26/ I</t>
  </si>
  <si>
    <t>Práce</t>
  </si>
  <si>
    <t>Běžná</t>
  </si>
  <si>
    <t>POL1_</t>
  </si>
  <si>
    <t>předpoklad : 40</t>
  </si>
  <si>
    <t>VV</t>
  </si>
  <si>
    <t>112201101R00</t>
  </si>
  <si>
    <t>Odstranění pařezů pod úrovní, o průměru 100 - 300 mm</t>
  </si>
  <si>
    <t>113108441R00</t>
  </si>
  <si>
    <t>Rozrytí krytu, kamenivo bez zhutnění, bez živičného pojiva</t>
  </si>
  <si>
    <t>m2</t>
  </si>
  <si>
    <t xml:space="preserve">rozfrézování stávajcí vozovky do hl. 0,400 m : </t>
  </si>
  <si>
    <t>výměra CAD : 722</t>
  </si>
  <si>
    <t>122202202R00</t>
  </si>
  <si>
    <t>Odkopávky pro silnice v hor. 3 do 1000 m3</t>
  </si>
  <si>
    <t>m3</t>
  </si>
  <si>
    <t>výměra CAD : 632</t>
  </si>
  <si>
    <t>122202209R00</t>
  </si>
  <si>
    <t>Příplatek za lepivost - odkop. pro silnice v hor.3</t>
  </si>
  <si>
    <t xml:space="preserve">předpoklad 50 % : </t>
  </si>
  <si>
    <t>162701105R00</t>
  </si>
  <si>
    <t>Vodorovné přemístění výkopku z hor.1-4 do 10000 m</t>
  </si>
  <si>
    <t>odkopávky : 632</t>
  </si>
  <si>
    <t>násyp : -7</t>
  </si>
  <si>
    <t>162701109R00</t>
  </si>
  <si>
    <t>Příplatek k vod. přemístění hor.1-4 za další 1 km</t>
  </si>
  <si>
    <t>předpoklad 30 km : 625*20</t>
  </si>
  <si>
    <t>162201465R00</t>
  </si>
  <si>
    <t>Vodorovné přemístění kmenů tromů, průměr kmene do 300 mm, do 3000 m</t>
  </si>
  <si>
    <t>162201475R00</t>
  </si>
  <si>
    <t>Vodorovné přemístění pařezů, průměr kmene do 300 mm, do 3000 m</t>
  </si>
  <si>
    <t>171101101R00</t>
  </si>
  <si>
    <t>Uložení sypaniny do násypů zhutněných na 95 % PS</t>
  </si>
  <si>
    <t>výměra CAD : 7</t>
  </si>
  <si>
    <t>181101102R00</t>
  </si>
  <si>
    <t>Úprava pláně se zhutněním</t>
  </si>
  <si>
    <t>- na min. Edef2 45 MPa</t>
  </si>
  <si>
    <t>POP</t>
  </si>
  <si>
    <t>- dle ČSN 721006</t>
  </si>
  <si>
    <t>výměra CAD : 1225</t>
  </si>
  <si>
    <t>182101101R00</t>
  </si>
  <si>
    <t>Svahování v zářezech v hornině tř. 1 - 4</t>
  </si>
  <si>
    <t xml:space="preserve">vytvoření mělkého povrchového příkopu : </t>
  </si>
  <si>
    <t>výměra CAD : 180*0,5</t>
  </si>
  <si>
    <t>Mezisoučet</t>
  </si>
  <si>
    <t>ostatní : 250</t>
  </si>
  <si>
    <t>199000002R00</t>
  </si>
  <si>
    <t>Poplatek za odběr horniny tř. 1- 4 k dalšímu využití, č. dle katal. odpadů 17 05 04</t>
  </si>
  <si>
    <t>326212111R00</t>
  </si>
  <si>
    <t>Zdivo nadzákl. z lom. kam., do 3 m3 1str. lícované</t>
  </si>
  <si>
    <t>Indiv</t>
  </si>
  <si>
    <t>výměra CAD : 46</t>
  </si>
  <si>
    <t>58380645R</t>
  </si>
  <si>
    <t>Kámen lomový, tříděný do 40 kg</t>
  </si>
  <si>
    <t>t</t>
  </si>
  <si>
    <t>SPCM</t>
  </si>
  <si>
    <t>Specifikace</t>
  </si>
  <si>
    <t>POL3_</t>
  </si>
  <si>
    <t>výměra CAD : 46*2,3*1,1</t>
  </si>
  <si>
    <t>561301117R00</t>
  </si>
  <si>
    <t>Stabilizace podkladu hydraulickým pojivem tl. do 400 mm</t>
  </si>
  <si>
    <t>564851111RT4</t>
  </si>
  <si>
    <t>Podklad ze štěrkodrti tl. 150 mm po zhutnění štěrkodrť frakce 0-63 mm</t>
  </si>
  <si>
    <t>564952114R00</t>
  </si>
  <si>
    <t>Podklad nebo kryt z mechanicky zpevněného kameniva tl. 180 mm po zhutnění</t>
  </si>
  <si>
    <t xml:space="preserve">Podklad z mechanicky zpevněného kameniva frakce 0-32 mm. : </t>
  </si>
  <si>
    <t>výměra CAD : 1065</t>
  </si>
  <si>
    <t>569751111R00</t>
  </si>
  <si>
    <t>Zpevnění krajnic kamenivem drceným tl. 150 mm po zhutnění</t>
  </si>
  <si>
    <t xml:space="preserve">hrubé drcené kamenivo fr. 0/32 - 0/45 : </t>
  </si>
  <si>
    <t>výměra CAD : 160</t>
  </si>
  <si>
    <t>59708</t>
  </si>
  <si>
    <t>Montáž dřevěné svodnice - dvě kulatiny, spojené příčkou, kotvené kůly</t>
  </si>
  <si>
    <t>m</t>
  </si>
  <si>
    <t>Vlastní</t>
  </si>
  <si>
    <t>výměra CAD : 54</t>
  </si>
  <si>
    <t>583423602R</t>
  </si>
  <si>
    <t>Kamenivo drcené 0/63 kvalita B</t>
  </si>
  <si>
    <t xml:space="preserve">doplnění chybějícího objemu podkladní vrsty štěrkodrtí ŠDb 0/63 v tl. 400 mm : </t>
  </si>
  <si>
    <t>výměra CAD : 503*0,4*1,85</t>
  </si>
  <si>
    <t>58531227R</t>
  </si>
  <si>
    <t>Směsné pojivo na bázi vápna a hydraulické složky</t>
  </si>
  <si>
    <t xml:space="preserve">předpoklad 5% : </t>
  </si>
  <si>
    <t>1225*0,4*1,8*0,05</t>
  </si>
  <si>
    <t>605190051R</t>
  </si>
  <si>
    <t>Kulatina dřevěná frézovaná impregnovaná, průměr 60 mm - se špičkou</t>
  </si>
  <si>
    <t xml:space="preserve">zajištění svodnice - předpoklad 2ks/m´ dl. 0,5 m : </t>
  </si>
  <si>
    <t>výměra CAD : 54*2*0,5*1,1</t>
  </si>
  <si>
    <t>605190061R</t>
  </si>
  <si>
    <t>Kulatina dřevěná frézovaná impregnovaná, průměr 140 mm</t>
  </si>
  <si>
    <t>výměra CAD : 54*1,1</t>
  </si>
  <si>
    <t>998153131R00</t>
  </si>
  <si>
    <t>Přesun hmot, zdi a valy samostatné zděné</t>
  </si>
  <si>
    <t>zdivo : 46*2,3881</t>
  </si>
  <si>
    <t>lešení : 44*0,00121</t>
  </si>
  <si>
    <t>998222011R00</t>
  </si>
  <si>
    <t>Přesun hmot, pozemní komunikace, kryt z kameniva</t>
  </si>
  <si>
    <t>celkem : 1488,9066</t>
  </si>
  <si>
    <t>zdivo : -46*2,3881</t>
  </si>
  <si>
    <t>lešení : -44*0,00121</t>
  </si>
  <si>
    <t>005121010R</t>
  </si>
  <si>
    <t>Zařízení staveniště</t>
  </si>
  <si>
    <t>Soubor</t>
  </si>
  <si>
    <t>VRN</t>
  </si>
  <si>
    <t>POL99_8</t>
  </si>
  <si>
    <t>Náklady spojené se zřízením objektů zařízení staveniště.</t>
  </si>
  <si>
    <t>- oplocení - ohrazení staveniště proti vstupu nepovolaných osob</t>
  </si>
  <si>
    <t>- mobilní WC</t>
  </si>
  <si>
    <t>- demontáž zařízení staveniště vč. uvedení do původního stavu</t>
  </si>
  <si>
    <t>005124010R</t>
  </si>
  <si>
    <t>Koordinační činnost</t>
  </si>
  <si>
    <t>Koordinace stavebních a technologických dodávek stavby.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</si>
  <si>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</si>
  <si>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</si>
  <si>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</si>
  <si>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SUM</t>
  </si>
  <si>
    <t>Poznámky uchazeče k zadání</t>
  </si>
  <si>
    <t>POPUZIV</t>
  </si>
  <si>
    <t>END</t>
  </si>
  <si>
    <t>předpoklad : 10</t>
  </si>
  <si>
    <t>výměra CAD : 185</t>
  </si>
  <si>
    <t>výměra CAD : 170</t>
  </si>
  <si>
    <t>výměra CAD : 170*0,5</t>
  </si>
  <si>
    <t>odkopávky : 170</t>
  </si>
  <si>
    <t>předpoklad 30 km : 170*20</t>
  </si>
  <si>
    <t>výměra CAD : 300</t>
  </si>
  <si>
    <t>výměra CAD : 55*0,5</t>
  </si>
  <si>
    <t>ostatní : 125</t>
  </si>
  <si>
    <t>výměra CAD : 263</t>
  </si>
  <si>
    <t>výměra CAD : 37</t>
  </si>
  <si>
    <t>výměra CAD : 115*0,4*1,85</t>
  </si>
  <si>
    <t>výměra CAD : 300*0,4*1,8*0,05</t>
  </si>
  <si>
    <t>výměra CAD : 14*2*0,5*1,1</t>
  </si>
  <si>
    <t>výměra CAD : 14*1,1</t>
  </si>
  <si>
    <t>Přesun hmot</t>
  </si>
  <si>
    <t>POL7_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</si>
</sst>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rgb="FFDF7000"/>
      <name val="Arial CE"/>
      <charset val="238"/>
    </font>
    <font>
      <sz val="8"/>
      <color indexed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4" fontId="0" fillId="2" borderId="38" xfId="0" applyNumberFormat="1" applyFill="1" applyBorder="1" applyAlignment="1">
      <alignment vertical="center"/>
    </xf>
    <xf numFmtId="4" fontId="0" fillId="2" borderId="39" xfId="0" applyNumberFormat="1" applyFill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shrinkToFit="1"/>
    </xf>
    <xf numFmtId="3" fontId="0" fillId="2" borderId="39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2" fontId="12" fillId="2" borderId="7" xfId="0" applyNumberFormat="1" applyFont="1" applyFill="1" applyBorder="1" applyAlignment="1">
      <alignment horizontal="righ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" fontId="12" fillId="2" borderId="7" xfId="0" applyNumberFormat="1" applyFont="1" applyFill="1" applyBorder="1" applyAlignment="1">
      <alignment horizontal="right" vertical="center"/>
    </xf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2" borderId="3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2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2" borderId="39" xfId="0" applyNumberFormat="1" applyFont="1" applyFill="1" applyBorder="1" applyAlignment="1">
      <alignment horizontal="center" vertical="center"/>
    </xf>
    <xf numFmtId="4" fontId="7" fillId="2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40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4" fontId="8" fillId="2" borderId="0" xfId="0" applyNumberFormat="1" applyFont="1" applyFill="1" applyBorder="1" applyAlignment="1">
      <alignment vertical="top" shrinkToFit="1"/>
    </xf>
    <xf numFmtId="0" fontId="8" fillId="2" borderId="29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5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40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3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8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vertical="top" wrapTex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3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49" fontId="8" fillId="2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0"/>
  <sheetViews>
    <sheetView showGridLines="0" tabSelected="1" topLeftCell="B1" zoomScaleNormal="100" zoomScaleSheetLayoutView="75" workbookViewId="0">
      <selection activeCell="F43" sqref="F43:J43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76" t="s">
        <v>4</v>
      </c>
      <c r="C1" s="77"/>
      <c r="D1" s="77"/>
      <c r="E1" s="77"/>
      <c r="F1" s="77"/>
      <c r="G1" s="77"/>
      <c r="H1" s="77"/>
      <c r="I1" s="77"/>
      <c r="J1" s="78"/>
    </row>
    <row r="2" spans="1:15" ht="36" customHeight="1" x14ac:dyDescent="0.2">
      <c r="A2" s="2"/>
      <c r="B2" s="110" t="s">
        <v>24</v>
      </c>
      <c r="C2" s="111"/>
      <c r="D2" s="112" t="s">
        <v>41</v>
      </c>
      <c r="E2" s="113" t="s">
        <v>42</v>
      </c>
      <c r="F2" s="114"/>
      <c r="G2" s="114"/>
      <c r="H2" s="114"/>
      <c r="I2" s="114"/>
      <c r="J2" s="115"/>
      <c r="O2" s="1"/>
    </row>
    <row r="3" spans="1:15" ht="27" hidden="1" customHeight="1" x14ac:dyDescent="0.2">
      <c r="A3" s="2"/>
      <c r="B3" s="116"/>
      <c r="C3" s="111"/>
      <c r="D3" s="117"/>
      <c r="E3" s="118"/>
      <c r="F3" s="119"/>
      <c r="G3" s="119"/>
      <c r="H3" s="119"/>
      <c r="I3" s="119"/>
      <c r="J3" s="120"/>
    </row>
    <row r="4" spans="1:15" ht="23.25" customHeight="1" x14ac:dyDescent="0.2">
      <c r="A4" s="2"/>
      <c r="B4" s="121"/>
      <c r="C4" s="122"/>
      <c r="D4" s="123"/>
      <c r="E4" s="124"/>
      <c r="F4" s="124"/>
      <c r="G4" s="124"/>
      <c r="H4" s="124"/>
      <c r="I4" s="124"/>
      <c r="J4" s="125"/>
    </row>
    <row r="5" spans="1:15" ht="24" customHeight="1" x14ac:dyDescent="0.2">
      <c r="A5" s="2"/>
      <c r="B5" s="31" t="s">
        <v>23</v>
      </c>
      <c r="D5" s="91"/>
      <c r="E5" s="92"/>
      <c r="F5" s="92"/>
      <c r="G5" s="92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85"/>
      <c r="E6" s="93"/>
      <c r="F6" s="93"/>
      <c r="G6" s="93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94"/>
      <c r="F7" s="95"/>
      <c r="G7" s="95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26"/>
      <c r="E11" s="126"/>
      <c r="F11" s="126"/>
      <c r="G11" s="126"/>
      <c r="H11" s="18" t="s">
        <v>40</v>
      </c>
      <c r="I11" s="131"/>
      <c r="J11" s="8"/>
    </row>
    <row r="12" spans="1:15" ht="15.75" customHeight="1" x14ac:dyDescent="0.2">
      <c r="A12" s="2"/>
      <c r="B12" s="28"/>
      <c r="C12" s="55"/>
      <c r="D12" s="127"/>
      <c r="E12" s="127"/>
      <c r="F12" s="127"/>
      <c r="G12" s="127"/>
      <c r="H12" s="18" t="s">
        <v>36</v>
      </c>
      <c r="I12" s="131"/>
      <c r="J12" s="8"/>
    </row>
    <row r="13" spans="1:15" ht="15.75" customHeight="1" x14ac:dyDescent="0.2">
      <c r="A13" s="2"/>
      <c r="B13" s="29"/>
      <c r="C13" s="56"/>
      <c r="D13" s="130"/>
      <c r="E13" s="128"/>
      <c r="F13" s="129"/>
      <c r="G13" s="129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86"/>
      <c r="F15" s="86"/>
      <c r="G15" s="87"/>
      <c r="H15" s="87"/>
      <c r="I15" s="87" t="s">
        <v>31</v>
      </c>
      <c r="J15" s="88"/>
    </row>
    <row r="16" spans="1:15" ht="23.25" customHeight="1" x14ac:dyDescent="0.2">
      <c r="A16" s="193" t="s">
        <v>26</v>
      </c>
      <c r="B16" s="38" t="s">
        <v>26</v>
      </c>
      <c r="C16" s="62"/>
      <c r="D16" s="63"/>
      <c r="E16" s="82"/>
      <c r="F16" s="83"/>
      <c r="G16" s="82"/>
      <c r="H16" s="83"/>
      <c r="I16" s="82">
        <f>SUMIF(F51:F56,A16,I51:I56)+SUMIF(F51:F56,"PSU",I51:I56)</f>
        <v>0</v>
      </c>
      <c r="J16" s="84"/>
    </row>
    <row r="17" spans="1:10" ht="23.25" customHeight="1" x14ac:dyDescent="0.2">
      <c r="A17" s="193" t="s">
        <v>27</v>
      </c>
      <c r="B17" s="38" t="s">
        <v>27</v>
      </c>
      <c r="C17" s="62"/>
      <c r="D17" s="63"/>
      <c r="E17" s="82"/>
      <c r="F17" s="83"/>
      <c r="G17" s="82"/>
      <c r="H17" s="83"/>
      <c r="I17" s="82">
        <f>SUMIF(F51:F56,A17,I51:I56)</f>
        <v>0</v>
      </c>
      <c r="J17" s="84"/>
    </row>
    <row r="18" spans="1:10" ht="23.25" customHeight="1" x14ac:dyDescent="0.2">
      <c r="A18" s="193" t="s">
        <v>28</v>
      </c>
      <c r="B18" s="38" t="s">
        <v>28</v>
      </c>
      <c r="C18" s="62"/>
      <c r="D18" s="63"/>
      <c r="E18" s="82"/>
      <c r="F18" s="83"/>
      <c r="G18" s="82"/>
      <c r="H18" s="83"/>
      <c r="I18" s="82">
        <f>SUMIF(F51:F56,A18,I51:I56)</f>
        <v>0</v>
      </c>
      <c r="J18" s="84"/>
    </row>
    <row r="19" spans="1:10" ht="23.25" customHeight="1" x14ac:dyDescent="0.2">
      <c r="A19" s="193" t="s">
        <v>61</v>
      </c>
      <c r="B19" s="38" t="s">
        <v>29</v>
      </c>
      <c r="C19" s="62"/>
      <c r="D19" s="63"/>
      <c r="E19" s="82"/>
      <c r="F19" s="83"/>
      <c r="G19" s="82"/>
      <c r="H19" s="83"/>
      <c r="I19" s="82">
        <f>SUMIF(F51:F56,A19,I51:I56)</f>
        <v>0</v>
      </c>
      <c r="J19" s="84"/>
    </row>
    <row r="20" spans="1:10" ht="23.25" customHeight="1" x14ac:dyDescent="0.2">
      <c r="A20" s="193" t="s">
        <v>62</v>
      </c>
      <c r="B20" s="38" t="s">
        <v>30</v>
      </c>
      <c r="C20" s="62"/>
      <c r="D20" s="63"/>
      <c r="E20" s="82"/>
      <c r="F20" s="83"/>
      <c r="G20" s="82"/>
      <c r="H20" s="83"/>
      <c r="I20" s="82">
        <f>SUMIF(F51:F56,A20,I51:I56)</f>
        <v>0</v>
      </c>
      <c r="J20" s="84"/>
    </row>
    <row r="21" spans="1:10" ht="23.25" customHeight="1" x14ac:dyDescent="0.2">
      <c r="A21" s="2"/>
      <c r="B21" s="48" t="s">
        <v>31</v>
      </c>
      <c r="C21" s="64"/>
      <c r="D21" s="65"/>
      <c r="E21" s="89"/>
      <c r="F21" s="90"/>
      <c r="G21" s="89"/>
      <c r="H21" s="90"/>
      <c r="I21" s="89">
        <f>SUM(I16:J20)</f>
        <v>0</v>
      </c>
      <c r="J21" s="101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99">
        <f>ZakladDPHSniVypocet</f>
        <v>0</v>
      </c>
      <c r="H23" s="100"/>
      <c r="I23" s="100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97">
        <f>A23</f>
        <v>0</v>
      </c>
      <c r="H24" s="98"/>
      <c r="I24" s="98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99">
        <f>ZakladDPHZaklVypocet</f>
        <v>0</v>
      </c>
      <c r="H25" s="100"/>
      <c r="I25" s="100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79">
        <f>A25</f>
        <v>0</v>
      </c>
      <c r="H26" s="80"/>
      <c r="I26" s="80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1">
        <f>CenaCelkem-(ZakladDPHSni+DPHSni+ZakladDPHZakl+DPHZakl)</f>
        <v>0</v>
      </c>
      <c r="H27" s="81"/>
      <c r="I27" s="81"/>
      <c r="J27" s="41" t="str">
        <f t="shared" si="0"/>
        <v>CZK</v>
      </c>
    </row>
    <row r="28" spans="1:10" ht="27.75" hidden="1" customHeight="1" thickBot="1" x14ac:dyDescent="0.25">
      <c r="A28" s="2"/>
      <c r="B28" s="162" t="s">
        <v>25</v>
      </c>
      <c r="C28" s="163"/>
      <c r="D28" s="163"/>
      <c r="E28" s="164"/>
      <c r="F28" s="165"/>
      <c r="G28" s="166">
        <f>ZakladDPHSniVypocet+ZakladDPHZaklVypocet</f>
        <v>0</v>
      </c>
      <c r="H28" s="166"/>
      <c r="I28" s="166"/>
      <c r="J28" s="167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2" t="s">
        <v>37</v>
      </c>
      <c r="C29" s="168"/>
      <c r="D29" s="168"/>
      <c r="E29" s="168"/>
      <c r="F29" s="169"/>
      <c r="G29" s="170">
        <f>A27</f>
        <v>0</v>
      </c>
      <c r="H29" s="170"/>
      <c r="I29" s="170"/>
      <c r="J29" s="171" t="s">
        <v>50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2"/>
      <c r="E34" s="103"/>
      <c r="G34" s="104"/>
      <c r="H34" s="105"/>
      <c r="I34" s="105"/>
      <c r="J34" s="25"/>
    </row>
    <row r="35" spans="1:10" ht="12.75" customHeight="1" x14ac:dyDescent="0.2">
      <c r="A35" s="2"/>
      <c r="B35" s="2"/>
      <c r="D35" s="96" t="s">
        <v>2</v>
      </c>
      <c r="E35" s="96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4" t="s">
        <v>17</v>
      </c>
      <c r="C37" s="135"/>
      <c r="D37" s="135"/>
      <c r="E37" s="135"/>
      <c r="F37" s="136"/>
      <c r="G37" s="136"/>
      <c r="H37" s="136"/>
      <c r="I37" s="136"/>
      <c r="J37" s="137"/>
    </row>
    <row r="38" spans="1:10" ht="25.5" customHeight="1" x14ac:dyDescent="0.2">
      <c r="A38" s="133" t="s">
        <v>39</v>
      </c>
      <c r="B38" s="138" t="s">
        <v>18</v>
      </c>
      <c r="C38" s="139" t="s">
        <v>6</v>
      </c>
      <c r="D38" s="139"/>
      <c r="E38" s="139"/>
      <c r="F38" s="140" t="str">
        <f>B23</f>
        <v>Základ pro sníženou DPH</v>
      </c>
      <c r="G38" s="140" t="str">
        <f>B25</f>
        <v>Základ pro základní DPH</v>
      </c>
      <c r="H38" s="141" t="s">
        <v>19</v>
      </c>
      <c r="I38" s="141" t="s">
        <v>1</v>
      </c>
      <c r="J38" s="142" t="s">
        <v>0</v>
      </c>
    </row>
    <row r="39" spans="1:10" ht="25.5" hidden="1" customHeight="1" x14ac:dyDescent="0.2">
      <c r="A39" s="133">
        <v>1</v>
      </c>
      <c r="B39" s="143" t="s">
        <v>43</v>
      </c>
      <c r="C39" s="144"/>
      <c r="D39" s="144"/>
      <c r="E39" s="144"/>
      <c r="F39" s="145">
        <f>'SO 100.1 2026094 Pol'!AE91+'SO 100.2 2026094 Pol'!AE75</f>
        <v>0</v>
      </c>
      <c r="G39" s="146">
        <f>'SO 100.1 2026094 Pol'!AF91+'SO 100.2 2026094 Pol'!AF75</f>
        <v>0</v>
      </c>
      <c r="H39" s="147">
        <f>(F39*SazbaDPH1/100)+(G39*SazbaDPH2/100)</f>
        <v>0</v>
      </c>
      <c r="I39" s="147">
        <f>F39+G39+H39</f>
        <v>0</v>
      </c>
      <c r="J39" s="148" t="str">
        <f>IF(CenaCelkemVypocet=0,"",I39/CenaCelkemVypocet*100)</f>
        <v/>
      </c>
    </row>
    <row r="40" spans="1:10" ht="25.5" customHeight="1" x14ac:dyDescent="0.2">
      <c r="A40" s="133">
        <v>2</v>
      </c>
      <c r="B40" s="149" t="s">
        <v>44</v>
      </c>
      <c r="C40" s="150" t="s">
        <v>45</v>
      </c>
      <c r="D40" s="150"/>
      <c r="E40" s="150"/>
      <c r="F40" s="151">
        <f>'SO 100.1 2026094 Pol'!AE91</f>
        <v>0</v>
      </c>
      <c r="G40" s="152">
        <f>'SO 100.1 2026094 Pol'!AF91</f>
        <v>0</v>
      </c>
      <c r="H40" s="152">
        <f>(F40*SazbaDPH1/100)+(G40*SazbaDPH2/100)</f>
        <v>0</v>
      </c>
      <c r="I40" s="152">
        <f>F40+G40+H40</f>
        <v>0</v>
      </c>
      <c r="J40" s="153" t="str">
        <f>IF(CenaCelkemVypocet=0,"",I40/CenaCelkemVypocet*100)</f>
        <v/>
      </c>
    </row>
    <row r="41" spans="1:10" ht="25.5" customHeight="1" x14ac:dyDescent="0.2">
      <c r="A41" s="133">
        <v>3</v>
      </c>
      <c r="B41" s="154" t="s">
        <v>41</v>
      </c>
      <c r="C41" s="144" t="s">
        <v>46</v>
      </c>
      <c r="D41" s="144"/>
      <c r="E41" s="144"/>
      <c r="F41" s="155"/>
      <c r="G41" s="147"/>
      <c r="H41" s="147"/>
      <c r="I41" s="147"/>
      <c r="J41" s="148"/>
    </row>
    <row r="42" spans="1:10" ht="25.5" customHeight="1" x14ac:dyDescent="0.2">
      <c r="A42" s="133">
        <v>2</v>
      </c>
      <c r="B42" s="149" t="s">
        <v>47</v>
      </c>
      <c r="C42" s="150" t="s">
        <v>48</v>
      </c>
      <c r="D42" s="150"/>
      <c r="E42" s="150"/>
      <c r="F42" s="151">
        <f>'SO 100.2 2026094 Pol'!AE75</f>
        <v>0</v>
      </c>
      <c r="G42" s="152">
        <f>'SO 100.2 2026094 Pol'!AF75</f>
        <v>0</v>
      </c>
      <c r="H42" s="152">
        <f>(F42*SazbaDPH1/100)+(G42*SazbaDPH2/100)</f>
        <v>0</v>
      </c>
      <c r="I42" s="152">
        <f>F42+G42+H42</f>
        <v>0</v>
      </c>
      <c r="J42" s="153" t="str">
        <f>IF(CenaCelkemVypocet=0,"",I42/CenaCelkemVypocet*100)</f>
        <v/>
      </c>
    </row>
    <row r="43" spans="1:10" ht="25.5" customHeight="1" x14ac:dyDescent="0.2">
      <c r="A43" s="133">
        <v>3</v>
      </c>
      <c r="B43" s="154" t="s">
        <v>41</v>
      </c>
      <c r="C43" s="144" t="s">
        <v>46</v>
      </c>
      <c r="D43" s="144"/>
      <c r="E43" s="144"/>
      <c r="F43" s="155"/>
      <c r="G43" s="147"/>
      <c r="H43" s="147"/>
      <c r="I43" s="147"/>
      <c r="J43" s="148"/>
    </row>
    <row r="44" spans="1:10" ht="25.5" customHeight="1" x14ac:dyDescent="0.2">
      <c r="A44" s="133"/>
      <c r="B44" s="156" t="s">
        <v>49</v>
      </c>
      <c r="C44" s="157"/>
      <c r="D44" s="157"/>
      <c r="E44" s="158"/>
      <c r="F44" s="159">
        <f>SUMIF(A39:A43,"=1",F39:F43)</f>
        <v>0</v>
      </c>
      <c r="G44" s="160">
        <f>SUMIF(A39:A43,"=1",G39:G43)</f>
        <v>0</v>
      </c>
      <c r="H44" s="160">
        <f>SUMIF(A39:A43,"=1",H39:H43)</f>
        <v>0</v>
      </c>
      <c r="I44" s="160">
        <f>SUMIF(A39:A43,"=1",I39:I43)</f>
        <v>0</v>
      </c>
      <c r="J44" s="161">
        <f>SUMIF(A39:A43,"=1",J39:J43)</f>
        <v>0</v>
      </c>
    </row>
    <row r="48" spans="1:10" ht="15.75" x14ac:dyDescent="0.25">
      <c r="B48" s="172" t="s">
        <v>51</v>
      </c>
    </row>
    <row r="50" spans="1:10" ht="25.5" customHeight="1" x14ac:dyDescent="0.2">
      <c r="A50" s="174"/>
      <c r="B50" s="177" t="s">
        <v>18</v>
      </c>
      <c r="C50" s="177" t="s">
        <v>6</v>
      </c>
      <c r="D50" s="178"/>
      <c r="E50" s="178"/>
      <c r="F50" s="179" t="s">
        <v>52</v>
      </c>
      <c r="G50" s="179"/>
      <c r="H50" s="179"/>
      <c r="I50" s="179" t="s">
        <v>31</v>
      </c>
      <c r="J50" s="179" t="s">
        <v>0</v>
      </c>
    </row>
    <row r="51" spans="1:10" ht="36.75" customHeight="1" x14ac:dyDescent="0.2">
      <c r="A51" s="175"/>
      <c r="B51" s="180" t="s">
        <v>53</v>
      </c>
      <c r="C51" s="181" t="s">
        <v>54</v>
      </c>
      <c r="D51" s="182"/>
      <c r="E51" s="182"/>
      <c r="F51" s="189" t="s">
        <v>26</v>
      </c>
      <c r="G51" s="190"/>
      <c r="H51" s="190"/>
      <c r="I51" s="190">
        <f>'SO 100.1 2026094 Pol'!G8+'SO 100.2 2026094 Pol'!G8</f>
        <v>0</v>
      </c>
      <c r="J51" s="186" t="str">
        <f>IF(I57=0,"",I51/I57*100)</f>
        <v/>
      </c>
    </row>
    <row r="52" spans="1:10" ht="36.75" customHeight="1" x14ac:dyDescent="0.2">
      <c r="A52" s="175"/>
      <c r="B52" s="180" t="s">
        <v>55</v>
      </c>
      <c r="C52" s="181" t="s">
        <v>56</v>
      </c>
      <c r="D52" s="182"/>
      <c r="E52" s="182"/>
      <c r="F52" s="189" t="s">
        <v>26</v>
      </c>
      <c r="G52" s="190"/>
      <c r="H52" s="190"/>
      <c r="I52" s="190">
        <f>'SO 100.1 2026094 Pol'!G42</f>
        <v>0</v>
      </c>
      <c r="J52" s="186" t="str">
        <f>IF(I57=0,"",I52/I57*100)</f>
        <v/>
      </c>
    </row>
    <row r="53" spans="1:10" ht="36.75" customHeight="1" x14ac:dyDescent="0.2">
      <c r="A53" s="175"/>
      <c r="B53" s="180" t="s">
        <v>57</v>
      </c>
      <c r="C53" s="181" t="s">
        <v>58</v>
      </c>
      <c r="D53" s="182"/>
      <c r="E53" s="182"/>
      <c r="F53" s="189" t="s">
        <v>26</v>
      </c>
      <c r="G53" s="190"/>
      <c r="H53" s="190"/>
      <c r="I53" s="190">
        <f>'SO 100.1 2026094 Pol'!G47+'SO 100.2 2026094 Pol'!G40</f>
        <v>0</v>
      </c>
      <c r="J53" s="186" t="str">
        <f>IF(I57=0,"",I53/I57*100)</f>
        <v/>
      </c>
    </row>
    <row r="54" spans="1:10" ht="36.75" customHeight="1" x14ac:dyDescent="0.2">
      <c r="A54" s="175"/>
      <c r="B54" s="180" t="s">
        <v>59</v>
      </c>
      <c r="C54" s="181" t="s">
        <v>60</v>
      </c>
      <c r="D54" s="182"/>
      <c r="E54" s="182"/>
      <c r="F54" s="189" t="s">
        <v>26</v>
      </c>
      <c r="G54" s="190"/>
      <c r="H54" s="190"/>
      <c r="I54" s="190">
        <f>'SO 100.1 2026094 Pol'!G71+'SO 100.2 2026094 Pol'!G61</f>
        <v>0</v>
      </c>
      <c r="J54" s="186" t="str">
        <f>IF(I57=0,"",I54/I57*100)</f>
        <v/>
      </c>
    </row>
    <row r="55" spans="1:10" ht="36.75" customHeight="1" x14ac:dyDescent="0.2">
      <c r="A55" s="175"/>
      <c r="B55" s="180" t="s">
        <v>61</v>
      </c>
      <c r="C55" s="181" t="s">
        <v>29</v>
      </c>
      <c r="D55" s="182"/>
      <c r="E55" s="182"/>
      <c r="F55" s="189" t="s">
        <v>61</v>
      </c>
      <c r="G55" s="190"/>
      <c r="H55" s="190"/>
      <c r="I55" s="190">
        <f>'SO 100.1 2026094 Pol'!G79+'SO 100.2 2026094 Pol'!G63</f>
        <v>0</v>
      </c>
      <c r="J55" s="186" t="str">
        <f>IF(I57=0,"",I55/I57*100)</f>
        <v/>
      </c>
    </row>
    <row r="56" spans="1:10" ht="36.75" customHeight="1" x14ac:dyDescent="0.2">
      <c r="A56" s="175"/>
      <c r="B56" s="180" t="s">
        <v>62</v>
      </c>
      <c r="C56" s="181" t="s">
        <v>30</v>
      </c>
      <c r="D56" s="182"/>
      <c r="E56" s="182"/>
      <c r="F56" s="189" t="s">
        <v>62</v>
      </c>
      <c r="G56" s="190"/>
      <c r="H56" s="190"/>
      <c r="I56" s="190">
        <f>'SO 100.1 2026094 Pol'!G87+'SO 100.2 2026094 Pol'!G71</f>
        <v>0</v>
      </c>
      <c r="J56" s="186" t="str">
        <f>IF(I57=0,"",I56/I57*100)</f>
        <v/>
      </c>
    </row>
    <row r="57" spans="1:10" ht="25.5" customHeight="1" x14ac:dyDescent="0.2">
      <c r="A57" s="176"/>
      <c r="B57" s="183" t="s">
        <v>1</v>
      </c>
      <c r="C57" s="184"/>
      <c r="D57" s="185"/>
      <c r="E57" s="185"/>
      <c r="F57" s="191"/>
      <c r="G57" s="192"/>
      <c r="H57" s="192"/>
      <c r="I57" s="192">
        <f>SUM(I51:I56)</f>
        <v>0</v>
      </c>
      <c r="J57" s="187">
        <f>SUM(J51:J56)</f>
        <v>0</v>
      </c>
    </row>
    <row r="58" spans="1:10" x14ac:dyDescent="0.2">
      <c r="F58" s="132"/>
      <c r="G58" s="132"/>
      <c r="H58" s="132"/>
      <c r="I58" s="132"/>
      <c r="J58" s="188"/>
    </row>
    <row r="59" spans="1:10" x14ac:dyDescent="0.2">
      <c r="F59" s="132"/>
      <c r="G59" s="132"/>
      <c r="H59" s="132"/>
      <c r="I59" s="132"/>
      <c r="J59" s="188"/>
    </row>
    <row r="60" spans="1:10" x14ac:dyDescent="0.2">
      <c r="F60" s="132"/>
      <c r="G60" s="132"/>
      <c r="H60" s="132"/>
      <c r="I60" s="132"/>
      <c r="J60" s="188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C55:E55"/>
    <mergeCell ref="C56:E56"/>
    <mergeCell ref="B44:E44"/>
    <mergeCell ref="C51:E51"/>
    <mergeCell ref="C52:E52"/>
    <mergeCell ref="C53:E53"/>
    <mergeCell ref="C54:E54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6" t="s">
        <v>7</v>
      </c>
      <c r="B1" s="106"/>
      <c r="C1" s="107"/>
      <c r="D1" s="106"/>
      <c r="E1" s="106"/>
      <c r="F1" s="106"/>
      <c r="G1" s="106"/>
    </row>
    <row r="2" spans="1:7" ht="24.95" customHeight="1" x14ac:dyDescent="0.2">
      <c r="A2" s="50" t="s">
        <v>8</v>
      </c>
      <c r="B2" s="49"/>
      <c r="C2" s="108"/>
      <c r="D2" s="108"/>
      <c r="E2" s="108"/>
      <c r="F2" s="108"/>
      <c r="G2" s="109"/>
    </row>
    <row r="3" spans="1:7" ht="24.95" customHeight="1" x14ac:dyDescent="0.2">
      <c r="A3" s="50" t="s">
        <v>9</v>
      </c>
      <c r="B3" s="49"/>
      <c r="C3" s="108"/>
      <c r="D3" s="108"/>
      <c r="E3" s="108"/>
      <c r="F3" s="108"/>
      <c r="G3" s="109"/>
    </row>
    <row r="4" spans="1:7" ht="24.95" customHeight="1" x14ac:dyDescent="0.2">
      <c r="A4" s="50" t="s">
        <v>10</v>
      </c>
      <c r="B4" s="49"/>
      <c r="C4" s="108"/>
      <c r="D4" s="108"/>
      <c r="E4" s="108"/>
      <c r="F4" s="108"/>
      <c r="G4" s="109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500A8-5CC1-45FD-B538-DF2D1366210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3" customWidth="1"/>
    <col min="3" max="3" width="38.28515625" style="17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4" t="s">
        <v>7</v>
      </c>
      <c r="B1" s="194"/>
      <c r="C1" s="194"/>
      <c r="D1" s="194"/>
      <c r="E1" s="194"/>
      <c r="F1" s="194"/>
      <c r="G1" s="194"/>
      <c r="AG1" t="s">
        <v>63</v>
      </c>
    </row>
    <row r="2" spans="1:60" ht="24.95" customHeight="1" x14ac:dyDescent="0.2">
      <c r="A2" s="195" t="s">
        <v>8</v>
      </c>
      <c r="B2" s="49" t="s">
        <v>41</v>
      </c>
      <c r="C2" s="198" t="s">
        <v>42</v>
      </c>
      <c r="D2" s="196"/>
      <c r="E2" s="196"/>
      <c r="F2" s="196"/>
      <c r="G2" s="197"/>
      <c r="AG2" t="s">
        <v>64</v>
      </c>
    </row>
    <row r="3" spans="1:60" ht="24.95" customHeight="1" x14ac:dyDescent="0.2">
      <c r="A3" s="195" t="s">
        <v>9</v>
      </c>
      <c r="B3" s="49" t="s">
        <v>44</v>
      </c>
      <c r="C3" s="198" t="s">
        <v>45</v>
      </c>
      <c r="D3" s="196"/>
      <c r="E3" s="196"/>
      <c r="F3" s="196"/>
      <c r="G3" s="197"/>
      <c r="AC3" s="173" t="s">
        <v>64</v>
      </c>
      <c r="AG3" t="s">
        <v>65</v>
      </c>
    </row>
    <row r="4" spans="1:60" ht="24.95" customHeight="1" x14ac:dyDescent="0.2">
      <c r="A4" s="199" t="s">
        <v>10</v>
      </c>
      <c r="B4" s="200" t="s">
        <v>41</v>
      </c>
      <c r="C4" s="201" t="s">
        <v>46</v>
      </c>
      <c r="D4" s="202"/>
      <c r="E4" s="202"/>
      <c r="F4" s="202"/>
      <c r="G4" s="203"/>
      <c r="AG4" t="s">
        <v>66</v>
      </c>
    </row>
    <row r="5" spans="1:60" x14ac:dyDescent="0.2">
      <c r="D5" s="10"/>
    </row>
    <row r="6" spans="1:60" ht="38.25" x14ac:dyDescent="0.2">
      <c r="A6" s="205" t="s">
        <v>67</v>
      </c>
      <c r="B6" s="207" t="s">
        <v>68</v>
      </c>
      <c r="C6" s="207" t="s">
        <v>69</v>
      </c>
      <c r="D6" s="206" t="s">
        <v>70</v>
      </c>
      <c r="E6" s="205" t="s">
        <v>71</v>
      </c>
      <c r="F6" s="204" t="s">
        <v>72</v>
      </c>
      <c r="G6" s="205" t="s">
        <v>31</v>
      </c>
      <c r="H6" s="208" t="s">
        <v>32</v>
      </c>
      <c r="I6" s="208" t="s">
        <v>73</v>
      </c>
      <c r="J6" s="208" t="s">
        <v>33</v>
      </c>
      <c r="K6" s="208" t="s">
        <v>74</v>
      </c>
      <c r="L6" s="208" t="s">
        <v>75</v>
      </c>
      <c r="M6" s="208" t="s">
        <v>76</v>
      </c>
      <c r="N6" s="208" t="s">
        <v>77</v>
      </c>
      <c r="O6" s="208" t="s">
        <v>78</v>
      </c>
      <c r="P6" s="208" t="s">
        <v>79</v>
      </c>
      <c r="Q6" s="208" t="s">
        <v>80</v>
      </c>
      <c r="R6" s="208" t="s">
        <v>81</v>
      </c>
      <c r="S6" s="208" t="s">
        <v>82</v>
      </c>
      <c r="T6" s="208" t="s">
        <v>83</v>
      </c>
      <c r="U6" s="208" t="s">
        <v>84</v>
      </c>
      <c r="V6" s="208" t="s">
        <v>85</v>
      </c>
      <c r="W6" s="208" t="s">
        <v>86</v>
      </c>
      <c r="X6" s="208" t="s">
        <v>87</v>
      </c>
      <c r="Y6" s="208" t="s">
        <v>88</v>
      </c>
    </row>
    <row r="7" spans="1:60" hidden="1" x14ac:dyDescent="0.2">
      <c r="A7" s="3"/>
      <c r="B7" s="4"/>
      <c r="C7" s="4"/>
      <c r="D7" s="6"/>
      <c r="E7" s="210"/>
      <c r="F7" s="211"/>
      <c r="G7" s="211"/>
      <c r="H7" s="211"/>
      <c r="I7" s="211"/>
      <c r="J7" s="211"/>
      <c r="K7" s="211"/>
      <c r="L7" s="211"/>
      <c r="M7" s="211"/>
      <c r="N7" s="210"/>
      <c r="O7" s="210"/>
      <c r="P7" s="210"/>
      <c r="Q7" s="210"/>
      <c r="R7" s="211"/>
      <c r="S7" s="211"/>
      <c r="T7" s="211"/>
      <c r="U7" s="211"/>
      <c r="V7" s="211"/>
      <c r="W7" s="211"/>
      <c r="X7" s="211"/>
      <c r="Y7" s="211"/>
    </row>
    <row r="8" spans="1:60" x14ac:dyDescent="0.2">
      <c r="A8" s="235" t="s">
        <v>89</v>
      </c>
      <c r="B8" s="236" t="s">
        <v>53</v>
      </c>
      <c r="C8" s="259" t="s">
        <v>54</v>
      </c>
      <c r="D8" s="237"/>
      <c r="E8" s="238"/>
      <c r="F8" s="239"/>
      <c r="G8" s="239">
        <f>SUMIF(AG9:AG41,"&lt;&gt;NOR",G9:G41)</f>
        <v>0</v>
      </c>
      <c r="H8" s="239"/>
      <c r="I8" s="239">
        <f>SUM(I9:I41)</f>
        <v>0</v>
      </c>
      <c r="J8" s="239"/>
      <c r="K8" s="239">
        <f>SUM(K9:K41)</f>
        <v>0</v>
      </c>
      <c r="L8" s="239"/>
      <c r="M8" s="239">
        <f>SUM(M9:M41)</f>
        <v>0</v>
      </c>
      <c r="N8" s="238"/>
      <c r="O8" s="238">
        <f>SUM(O9:O41)</f>
        <v>0</v>
      </c>
      <c r="P8" s="238"/>
      <c r="Q8" s="238">
        <f>SUM(Q9:Q41)</f>
        <v>0</v>
      </c>
      <c r="R8" s="239"/>
      <c r="S8" s="239"/>
      <c r="T8" s="240"/>
      <c r="U8" s="234"/>
      <c r="V8" s="234">
        <f>SUM(V9:V41)</f>
        <v>346.49</v>
      </c>
      <c r="W8" s="234"/>
      <c r="X8" s="234"/>
      <c r="Y8" s="234"/>
      <c r="AG8" t="s">
        <v>90</v>
      </c>
    </row>
    <row r="9" spans="1:60" outlineLevel="1" x14ac:dyDescent="0.2">
      <c r="A9" s="242">
        <v>1</v>
      </c>
      <c r="B9" s="243" t="s">
        <v>91</v>
      </c>
      <c r="C9" s="260" t="s">
        <v>92</v>
      </c>
      <c r="D9" s="244" t="s">
        <v>93</v>
      </c>
      <c r="E9" s="245">
        <v>40</v>
      </c>
      <c r="F9" s="246"/>
      <c r="G9" s="247">
        <f>ROUND(E9*F9,2)</f>
        <v>0</v>
      </c>
      <c r="H9" s="246"/>
      <c r="I9" s="247">
        <f>ROUND(E9*H9,2)</f>
        <v>0</v>
      </c>
      <c r="J9" s="246"/>
      <c r="K9" s="247">
        <f>ROUND(E9*J9,2)</f>
        <v>0</v>
      </c>
      <c r="L9" s="247">
        <v>21</v>
      </c>
      <c r="M9" s="247">
        <f>G9*(1+L9/100)</f>
        <v>0</v>
      </c>
      <c r="N9" s="245">
        <v>0</v>
      </c>
      <c r="O9" s="245">
        <f>ROUND(E9*N9,2)</f>
        <v>0</v>
      </c>
      <c r="P9" s="245">
        <v>0</v>
      </c>
      <c r="Q9" s="245">
        <f>ROUND(E9*P9,2)</f>
        <v>0</v>
      </c>
      <c r="R9" s="247"/>
      <c r="S9" s="247" t="s">
        <v>94</v>
      </c>
      <c r="T9" s="248" t="s">
        <v>94</v>
      </c>
      <c r="U9" s="229">
        <v>0.49</v>
      </c>
      <c r="V9" s="229">
        <f>ROUND(E9*U9,2)</f>
        <v>19.600000000000001</v>
      </c>
      <c r="W9" s="229"/>
      <c r="X9" s="229" t="s">
        <v>95</v>
      </c>
      <c r="Y9" s="229" t="s">
        <v>96</v>
      </c>
      <c r="Z9" s="209"/>
      <c r="AA9" s="209"/>
      <c r="AB9" s="209"/>
      <c r="AC9" s="209"/>
      <c r="AD9" s="209"/>
      <c r="AE9" s="209"/>
      <c r="AF9" s="209"/>
      <c r="AG9" s="209" t="s">
        <v>97</v>
      </c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</row>
    <row r="10" spans="1:60" outlineLevel="2" x14ac:dyDescent="0.2">
      <c r="A10" s="226"/>
      <c r="B10" s="227"/>
      <c r="C10" s="261" t="s">
        <v>98</v>
      </c>
      <c r="D10" s="230"/>
      <c r="E10" s="231">
        <v>40</v>
      </c>
      <c r="F10" s="229"/>
      <c r="G10" s="229"/>
      <c r="H10" s="229"/>
      <c r="I10" s="229"/>
      <c r="J10" s="229"/>
      <c r="K10" s="229"/>
      <c r="L10" s="229"/>
      <c r="M10" s="229"/>
      <c r="N10" s="228"/>
      <c r="O10" s="228"/>
      <c r="P10" s="228"/>
      <c r="Q10" s="228"/>
      <c r="R10" s="229"/>
      <c r="S10" s="229"/>
      <c r="T10" s="229"/>
      <c r="U10" s="229"/>
      <c r="V10" s="229"/>
      <c r="W10" s="229"/>
      <c r="X10" s="229"/>
      <c r="Y10" s="229"/>
      <c r="Z10" s="209"/>
      <c r="AA10" s="209"/>
      <c r="AB10" s="209"/>
      <c r="AC10" s="209"/>
      <c r="AD10" s="209"/>
      <c r="AE10" s="209"/>
      <c r="AF10" s="209"/>
      <c r="AG10" s="209" t="s">
        <v>99</v>
      </c>
      <c r="AH10" s="209">
        <v>0</v>
      </c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</row>
    <row r="11" spans="1:60" ht="22.5" outlineLevel="1" x14ac:dyDescent="0.2">
      <c r="A11" s="242">
        <v>2</v>
      </c>
      <c r="B11" s="243" t="s">
        <v>100</v>
      </c>
      <c r="C11" s="260" t="s">
        <v>101</v>
      </c>
      <c r="D11" s="244" t="s">
        <v>93</v>
      </c>
      <c r="E11" s="245">
        <v>40</v>
      </c>
      <c r="F11" s="246"/>
      <c r="G11" s="247">
        <f>ROUND(E11*F11,2)</f>
        <v>0</v>
      </c>
      <c r="H11" s="246"/>
      <c r="I11" s="247">
        <f>ROUND(E11*H11,2)</f>
        <v>0</v>
      </c>
      <c r="J11" s="246"/>
      <c r="K11" s="247">
        <f>ROUND(E11*J11,2)</f>
        <v>0</v>
      </c>
      <c r="L11" s="247">
        <v>21</v>
      </c>
      <c r="M11" s="247">
        <f>G11*(1+L11/100)</f>
        <v>0</v>
      </c>
      <c r="N11" s="245">
        <v>5.0000000000000002E-5</v>
      </c>
      <c r="O11" s="245">
        <f>ROUND(E11*N11,2)</f>
        <v>0</v>
      </c>
      <c r="P11" s="245">
        <v>0</v>
      </c>
      <c r="Q11" s="245">
        <f>ROUND(E11*P11,2)</f>
        <v>0</v>
      </c>
      <c r="R11" s="247"/>
      <c r="S11" s="247" t="s">
        <v>94</v>
      </c>
      <c r="T11" s="248" t="s">
        <v>94</v>
      </c>
      <c r="U11" s="229">
        <v>0.65900000000000003</v>
      </c>
      <c r="V11" s="229">
        <f>ROUND(E11*U11,2)</f>
        <v>26.36</v>
      </c>
      <c r="W11" s="229"/>
      <c r="X11" s="229" t="s">
        <v>95</v>
      </c>
      <c r="Y11" s="229" t="s">
        <v>96</v>
      </c>
      <c r="Z11" s="209"/>
      <c r="AA11" s="209"/>
      <c r="AB11" s="209"/>
      <c r="AC11" s="209"/>
      <c r="AD11" s="209"/>
      <c r="AE11" s="209"/>
      <c r="AF11" s="209"/>
      <c r="AG11" s="209" t="s">
        <v>97</v>
      </c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</row>
    <row r="12" spans="1:60" outlineLevel="2" x14ac:dyDescent="0.2">
      <c r="A12" s="226"/>
      <c r="B12" s="227"/>
      <c r="C12" s="261" t="s">
        <v>98</v>
      </c>
      <c r="D12" s="230"/>
      <c r="E12" s="231">
        <v>40</v>
      </c>
      <c r="F12" s="229"/>
      <c r="G12" s="229"/>
      <c r="H12" s="229"/>
      <c r="I12" s="229"/>
      <c r="J12" s="229"/>
      <c r="K12" s="229"/>
      <c r="L12" s="229"/>
      <c r="M12" s="229"/>
      <c r="N12" s="228"/>
      <c r="O12" s="228"/>
      <c r="P12" s="228"/>
      <c r="Q12" s="228"/>
      <c r="R12" s="229"/>
      <c r="S12" s="229"/>
      <c r="T12" s="229"/>
      <c r="U12" s="229"/>
      <c r="V12" s="229"/>
      <c r="W12" s="229"/>
      <c r="X12" s="229"/>
      <c r="Y12" s="229"/>
      <c r="Z12" s="209"/>
      <c r="AA12" s="209"/>
      <c r="AB12" s="209"/>
      <c r="AC12" s="209"/>
      <c r="AD12" s="209"/>
      <c r="AE12" s="209"/>
      <c r="AF12" s="209"/>
      <c r="AG12" s="209" t="s">
        <v>99</v>
      </c>
      <c r="AH12" s="209">
        <v>0</v>
      </c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</row>
    <row r="13" spans="1:60" ht="22.5" outlineLevel="1" x14ac:dyDescent="0.2">
      <c r="A13" s="242">
        <v>3</v>
      </c>
      <c r="B13" s="243" t="s">
        <v>102</v>
      </c>
      <c r="C13" s="260" t="s">
        <v>103</v>
      </c>
      <c r="D13" s="244" t="s">
        <v>104</v>
      </c>
      <c r="E13" s="245">
        <v>722</v>
      </c>
      <c r="F13" s="246"/>
      <c r="G13" s="247">
        <f>ROUND(E13*F13,2)</f>
        <v>0</v>
      </c>
      <c r="H13" s="246"/>
      <c r="I13" s="247">
        <f>ROUND(E13*H13,2)</f>
        <v>0</v>
      </c>
      <c r="J13" s="246"/>
      <c r="K13" s="247">
        <f>ROUND(E13*J13,2)</f>
        <v>0</v>
      </c>
      <c r="L13" s="247">
        <v>21</v>
      </c>
      <c r="M13" s="247">
        <f>G13*(1+L13/100)</f>
        <v>0</v>
      </c>
      <c r="N13" s="245">
        <v>0</v>
      </c>
      <c r="O13" s="245">
        <f>ROUND(E13*N13,2)</f>
        <v>0</v>
      </c>
      <c r="P13" s="245">
        <v>0</v>
      </c>
      <c r="Q13" s="245">
        <f>ROUND(E13*P13,2)</f>
        <v>0</v>
      </c>
      <c r="R13" s="247"/>
      <c r="S13" s="247" t="s">
        <v>94</v>
      </c>
      <c r="T13" s="248" t="s">
        <v>94</v>
      </c>
      <c r="U13" s="229">
        <v>8.0000000000000002E-3</v>
      </c>
      <c r="V13" s="229">
        <f>ROUND(E13*U13,2)</f>
        <v>5.78</v>
      </c>
      <c r="W13" s="229"/>
      <c r="X13" s="229" t="s">
        <v>95</v>
      </c>
      <c r="Y13" s="229" t="s">
        <v>96</v>
      </c>
      <c r="Z13" s="209"/>
      <c r="AA13" s="209"/>
      <c r="AB13" s="209"/>
      <c r="AC13" s="209"/>
      <c r="AD13" s="209"/>
      <c r="AE13" s="209"/>
      <c r="AF13" s="209"/>
      <c r="AG13" s="209" t="s">
        <v>97</v>
      </c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</row>
    <row r="14" spans="1:60" outlineLevel="2" x14ac:dyDescent="0.2">
      <c r="A14" s="226"/>
      <c r="B14" s="227"/>
      <c r="C14" s="261" t="s">
        <v>105</v>
      </c>
      <c r="D14" s="230"/>
      <c r="E14" s="231"/>
      <c r="F14" s="229"/>
      <c r="G14" s="229"/>
      <c r="H14" s="229"/>
      <c r="I14" s="229"/>
      <c r="J14" s="229"/>
      <c r="K14" s="229"/>
      <c r="L14" s="229"/>
      <c r="M14" s="229"/>
      <c r="N14" s="228"/>
      <c r="O14" s="228"/>
      <c r="P14" s="228"/>
      <c r="Q14" s="228"/>
      <c r="R14" s="229"/>
      <c r="S14" s="229"/>
      <c r="T14" s="229"/>
      <c r="U14" s="229"/>
      <c r="V14" s="229"/>
      <c r="W14" s="229"/>
      <c r="X14" s="229"/>
      <c r="Y14" s="229"/>
      <c r="Z14" s="209"/>
      <c r="AA14" s="209"/>
      <c r="AB14" s="209"/>
      <c r="AC14" s="209"/>
      <c r="AD14" s="209"/>
      <c r="AE14" s="209"/>
      <c r="AF14" s="209"/>
      <c r="AG14" s="209" t="s">
        <v>99</v>
      </c>
      <c r="AH14" s="209">
        <v>0</v>
      </c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</row>
    <row r="15" spans="1:60" outlineLevel="3" x14ac:dyDescent="0.2">
      <c r="A15" s="226"/>
      <c r="B15" s="227"/>
      <c r="C15" s="261" t="s">
        <v>106</v>
      </c>
      <c r="D15" s="230"/>
      <c r="E15" s="231">
        <v>722</v>
      </c>
      <c r="F15" s="229"/>
      <c r="G15" s="229"/>
      <c r="H15" s="229"/>
      <c r="I15" s="229"/>
      <c r="J15" s="229"/>
      <c r="K15" s="229"/>
      <c r="L15" s="229"/>
      <c r="M15" s="229"/>
      <c r="N15" s="228"/>
      <c r="O15" s="228"/>
      <c r="P15" s="228"/>
      <c r="Q15" s="228"/>
      <c r="R15" s="229"/>
      <c r="S15" s="229"/>
      <c r="T15" s="229"/>
      <c r="U15" s="229"/>
      <c r="V15" s="229"/>
      <c r="W15" s="229"/>
      <c r="X15" s="229"/>
      <c r="Y15" s="229"/>
      <c r="Z15" s="209"/>
      <c r="AA15" s="209"/>
      <c r="AB15" s="209"/>
      <c r="AC15" s="209"/>
      <c r="AD15" s="209"/>
      <c r="AE15" s="209"/>
      <c r="AF15" s="209"/>
      <c r="AG15" s="209" t="s">
        <v>99</v>
      </c>
      <c r="AH15" s="209">
        <v>0</v>
      </c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</row>
    <row r="16" spans="1:60" outlineLevel="1" x14ac:dyDescent="0.2">
      <c r="A16" s="242">
        <v>4</v>
      </c>
      <c r="B16" s="243" t="s">
        <v>107</v>
      </c>
      <c r="C16" s="260" t="s">
        <v>108</v>
      </c>
      <c r="D16" s="244" t="s">
        <v>109</v>
      </c>
      <c r="E16" s="245">
        <v>632</v>
      </c>
      <c r="F16" s="246"/>
      <c r="G16" s="247">
        <f>ROUND(E16*F16,2)</f>
        <v>0</v>
      </c>
      <c r="H16" s="246"/>
      <c r="I16" s="247">
        <f>ROUND(E16*H16,2)</f>
        <v>0</v>
      </c>
      <c r="J16" s="246"/>
      <c r="K16" s="247">
        <f>ROUND(E16*J16,2)</f>
        <v>0</v>
      </c>
      <c r="L16" s="247">
        <v>21</v>
      </c>
      <c r="M16" s="247">
        <f>G16*(1+L16/100)</f>
        <v>0</v>
      </c>
      <c r="N16" s="245">
        <v>0</v>
      </c>
      <c r="O16" s="245">
        <f>ROUND(E16*N16,2)</f>
        <v>0</v>
      </c>
      <c r="P16" s="245">
        <v>0</v>
      </c>
      <c r="Q16" s="245">
        <f>ROUND(E16*P16,2)</f>
        <v>0</v>
      </c>
      <c r="R16" s="247"/>
      <c r="S16" s="247" t="s">
        <v>94</v>
      </c>
      <c r="T16" s="248" t="s">
        <v>94</v>
      </c>
      <c r="U16" s="229">
        <v>0.223</v>
      </c>
      <c r="V16" s="229">
        <f>ROUND(E16*U16,2)</f>
        <v>140.94</v>
      </c>
      <c r="W16" s="229"/>
      <c r="X16" s="229" t="s">
        <v>95</v>
      </c>
      <c r="Y16" s="229" t="s">
        <v>96</v>
      </c>
      <c r="Z16" s="209"/>
      <c r="AA16" s="209"/>
      <c r="AB16" s="209"/>
      <c r="AC16" s="209"/>
      <c r="AD16" s="209"/>
      <c r="AE16" s="209"/>
      <c r="AF16" s="209"/>
      <c r="AG16" s="209" t="s">
        <v>97</v>
      </c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</row>
    <row r="17" spans="1:60" outlineLevel="2" x14ac:dyDescent="0.2">
      <c r="A17" s="226"/>
      <c r="B17" s="227"/>
      <c r="C17" s="261" t="s">
        <v>110</v>
      </c>
      <c r="D17" s="230"/>
      <c r="E17" s="231">
        <v>632</v>
      </c>
      <c r="F17" s="229"/>
      <c r="G17" s="229"/>
      <c r="H17" s="229"/>
      <c r="I17" s="229"/>
      <c r="J17" s="229"/>
      <c r="K17" s="229"/>
      <c r="L17" s="229"/>
      <c r="M17" s="229"/>
      <c r="N17" s="228"/>
      <c r="O17" s="228"/>
      <c r="P17" s="228"/>
      <c r="Q17" s="228"/>
      <c r="R17" s="229"/>
      <c r="S17" s="229"/>
      <c r="T17" s="229"/>
      <c r="U17" s="229"/>
      <c r="V17" s="229"/>
      <c r="W17" s="229"/>
      <c r="X17" s="229"/>
      <c r="Y17" s="229"/>
      <c r="Z17" s="209"/>
      <c r="AA17" s="209"/>
      <c r="AB17" s="209"/>
      <c r="AC17" s="209"/>
      <c r="AD17" s="209"/>
      <c r="AE17" s="209"/>
      <c r="AF17" s="209"/>
      <c r="AG17" s="209" t="s">
        <v>99</v>
      </c>
      <c r="AH17" s="209">
        <v>0</v>
      </c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</row>
    <row r="18" spans="1:60" outlineLevel="1" x14ac:dyDescent="0.2">
      <c r="A18" s="242">
        <v>5</v>
      </c>
      <c r="B18" s="243" t="s">
        <v>111</v>
      </c>
      <c r="C18" s="260" t="s">
        <v>112</v>
      </c>
      <c r="D18" s="244" t="s">
        <v>109</v>
      </c>
      <c r="E18" s="245">
        <v>632</v>
      </c>
      <c r="F18" s="246"/>
      <c r="G18" s="247">
        <f>ROUND(E18*F18,2)</f>
        <v>0</v>
      </c>
      <c r="H18" s="246"/>
      <c r="I18" s="247">
        <f>ROUND(E18*H18,2)</f>
        <v>0</v>
      </c>
      <c r="J18" s="246"/>
      <c r="K18" s="247">
        <f>ROUND(E18*J18,2)</f>
        <v>0</v>
      </c>
      <c r="L18" s="247">
        <v>21</v>
      </c>
      <c r="M18" s="247">
        <f>G18*(1+L18/100)</f>
        <v>0</v>
      </c>
      <c r="N18" s="245">
        <v>0</v>
      </c>
      <c r="O18" s="245">
        <f>ROUND(E18*N18,2)</f>
        <v>0</v>
      </c>
      <c r="P18" s="245">
        <v>0</v>
      </c>
      <c r="Q18" s="245">
        <f>ROUND(E18*P18,2)</f>
        <v>0</v>
      </c>
      <c r="R18" s="247"/>
      <c r="S18" s="247" t="s">
        <v>94</v>
      </c>
      <c r="T18" s="248" t="s">
        <v>94</v>
      </c>
      <c r="U18" s="229">
        <v>8.7999999999999995E-2</v>
      </c>
      <c r="V18" s="229">
        <f>ROUND(E18*U18,2)</f>
        <v>55.62</v>
      </c>
      <c r="W18" s="229"/>
      <c r="X18" s="229" t="s">
        <v>95</v>
      </c>
      <c r="Y18" s="229" t="s">
        <v>96</v>
      </c>
      <c r="Z18" s="209"/>
      <c r="AA18" s="209"/>
      <c r="AB18" s="209"/>
      <c r="AC18" s="209"/>
      <c r="AD18" s="209"/>
      <c r="AE18" s="209"/>
      <c r="AF18" s="209"/>
      <c r="AG18" s="209" t="s">
        <v>97</v>
      </c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</row>
    <row r="19" spans="1:60" outlineLevel="2" x14ac:dyDescent="0.2">
      <c r="A19" s="226"/>
      <c r="B19" s="227"/>
      <c r="C19" s="261" t="s">
        <v>113</v>
      </c>
      <c r="D19" s="230"/>
      <c r="E19" s="231"/>
      <c r="F19" s="229"/>
      <c r="G19" s="229"/>
      <c r="H19" s="229"/>
      <c r="I19" s="229"/>
      <c r="J19" s="229"/>
      <c r="K19" s="229"/>
      <c r="L19" s="229"/>
      <c r="M19" s="229"/>
      <c r="N19" s="228"/>
      <c r="O19" s="228"/>
      <c r="P19" s="228"/>
      <c r="Q19" s="228"/>
      <c r="R19" s="229"/>
      <c r="S19" s="229"/>
      <c r="T19" s="229"/>
      <c r="U19" s="229"/>
      <c r="V19" s="229"/>
      <c r="W19" s="229"/>
      <c r="X19" s="229"/>
      <c r="Y19" s="229"/>
      <c r="Z19" s="209"/>
      <c r="AA19" s="209"/>
      <c r="AB19" s="209"/>
      <c r="AC19" s="209"/>
      <c r="AD19" s="209"/>
      <c r="AE19" s="209"/>
      <c r="AF19" s="209"/>
      <c r="AG19" s="209" t="s">
        <v>99</v>
      </c>
      <c r="AH19" s="209">
        <v>0</v>
      </c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</row>
    <row r="20" spans="1:60" outlineLevel="3" x14ac:dyDescent="0.2">
      <c r="A20" s="226"/>
      <c r="B20" s="227"/>
      <c r="C20" s="261" t="s">
        <v>110</v>
      </c>
      <c r="D20" s="230"/>
      <c r="E20" s="231">
        <v>632</v>
      </c>
      <c r="F20" s="229"/>
      <c r="G20" s="229"/>
      <c r="H20" s="229"/>
      <c r="I20" s="229"/>
      <c r="J20" s="229"/>
      <c r="K20" s="229"/>
      <c r="L20" s="229"/>
      <c r="M20" s="229"/>
      <c r="N20" s="228"/>
      <c r="O20" s="228"/>
      <c r="P20" s="228"/>
      <c r="Q20" s="228"/>
      <c r="R20" s="229"/>
      <c r="S20" s="229"/>
      <c r="T20" s="229"/>
      <c r="U20" s="229"/>
      <c r="V20" s="229"/>
      <c r="W20" s="229"/>
      <c r="X20" s="229"/>
      <c r="Y20" s="229"/>
      <c r="Z20" s="209"/>
      <c r="AA20" s="209"/>
      <c r="AB20" s="209"/>
      <c r="AC20" s="209"/>
      <c r="AD20" s="209"/>
      <c r="AE20" s="209"/>
      <c r="AF20" s="209"/>
      <c r="AG20" s="209" t="s">
        <v>99</v>
      </c>
      <c r="AH20" s="209">
        <v>0</v>
      </c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</row>
    <row r="21" spans="1:60" ht="22.5" outlineLevel="1" x14ac:dyDescent="0.2">
      <c r="A21" s="242">
        <v>6</v>
      </c>
      <c r="B21" s="243" t="s">
        <v>114</v>
      </c>
      <c r="C21" s="260" t="s">
        <v>115</v>
      </c>
      <c r="D21" s="244" t="s">
        <v>109</v>
      </c>
      <c r="E21" s="245">
        <v>625</v>
      </c>
      <c r="F21" s="246"/>
      <c r="G21" s="247">
        <f>ROUND(E21*F21,2)</f>
        <v>0</v>
      </c>
      <c r="H21" s="246"/>
      <c r="I21" s="247">
        <f>ROUND(E21*H21,2)</f>
        <v>0</v>
      </c>
      <c r="J21" s="246"/>
      <c r="K21" s="247">
        <f>ROUND(E21*J21,2)</f>
        <v>0</v>
      </c>
      <c r="L21" s="247">
        <v>21</v>
      </c>
      <c r="M21" s="247">
        <f>G21*(1+L21/100)</f>
        <v>0</v>
      </c>
      <c r="N21" s="245">
        <v>0</v>
      </c>
      <c r="O21" s="245">
        <f>ROUND(E21*N21,2)</f>
        <v>0</v>
      </c>
      <c r="P21" s="245">
        <v>0</v>
      </c>
      <c r="Q21" s="245">
        <f>ROUND(E21*P21,2)</f>
        <v>0</v>
      </c>
      <c r="R21" s="247"/>
      <c r="S21" s="247" t="s">
        <v>94</v>
      </c>
      <c r="T21" s="248" t="s">
        <v>94</v>
      </c>
      <c r="U21" s="229">
        <v>1.0999999999999999E-2</v>
      </c>
      <c r="V21" s="229">
        <f>ROUND(E21*U21,2)</f>
        <v>6.88</v>
      </c>
      <c r="W21" s="229"/>
      <c r="X21" s="229" t="s">
        <v>95</v>
      </c>
      <c r="Y21" s="229" t="s">
        <v>96</v>
      </c>
      <c r="Z21" s="209"/>
      <c r="AA21" s="209"/>
      <c r="AB21" s="209"/>
      <c r="AC21" s="209"/>
      <c r="AD21" s="209"/>
      <c r="AE21" s="209"/>
      <c r="AF21" s="209"/>
      <c r="AG21" s="209" t="s">
        <v>97</v>
      </c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</row>
    <row r="22" spans="1:60" outlineLevel="2" x14ac:dyDescent="0.2">
      <c r="A22" s="226"/>
      <c r="B22" s="227"/>
      <c r="C22" s="261" t="s">
        <v>116</v>
      </c>
      <c r="D22" s="230"/>
      <c r="E22" s="231">
        <v>632</v>
      </c>
      <c r="F22" s="229"/>
      <c r="G22" s="229"/>
      <c r="H22" s="229"/>
      <c r="I22" s="229"/>
      <c r="J22" s="229"/>
      <c r="K22" s="229"/>
      <c r="L22" s="229"/>
      <c r="M22" s="229"/>
      <c r="N22" s="228"/>
      <c r="O22" s="228"/>
      <c r="P22" s="228"/>
      <c r="Q22" s="228"/>
      <c r="R22" s="229"/>
      <c r="S22" s="229"/>
      <c r="T22" s="229"/>
      <c r="U22" s="229"/>
      <c r="V22" s="229"/>
      <c r="W22" s="229"/>
      <c r="X22" s="229"/>
      <c r="Y22" s="229"/>
      <c r="Z22" s="209"/>
      <c r="AA22" s="209"/>
      <c r="AB22" s="209"/>
      <c r="AC22" s="209"/>
      <c r="AD22" s="209"/>
      <c r="AE22" s="209"/>
      <c r="AF22" s="209"/>
      <c r="AG22" s="209" t="s">
        <v>99</v>
      </c>
      <c r="AH22" s="209">
        <v>0</v>
      </c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</row>
    <row r="23" spans="1:60" outlineLevel="3" x14ac:dyDescent="0.2">
      <c r="A23" s="226"/>
      <c r="B23" s="227"/>
      <c r="C23" s="261" t="s">
        <v>117</v>
      </c>
      <c r="D23" s="230"/>
      <c r="E23" s="231">
        <v>-7</v>
      </c>
      <c r="F23" s="229"/>
      <c r="G23" s="229"/>
      <c r="H23" s="229"/>
      <c r="I23" s="229"/>
      <c r="J23" s="229"/>
      <c r="K23" s="229"/>
      <c r="L23" s="229"/>
      <c r="M23" s="229"/>
      <c r="N23" s="228"/>
      <c r="O23" s="228"/>
      <c r="P23" s="228"/>
      <c r="Q23" s="228"/>
      <c r="R23" s="229"/>
      <c r="S23" s="229"/>
      <c r="T23" s="229"/>
      <c r="U23" s="229"/>
      <c r="V23" s="229"/>
      <c r="W23" s="229"/>
      <c r="X23" s="229"/>
      <c r="Y23" s="229"/>
      <c r="Z23" s="209"/>
      <c r="AA23" s="209"/>
      <c r="AB23" s="209"/>
      <c r="AC23" s="209"/>
      <c r="AD23" s="209"/>
      <c r="AE23" s="209"/>
      <c r="AF23" s="209"/>
      <c r="AG23" s="209" t="s">
        <v>99</v>
      </c>
      <c r="AH23" s="209">
        <v>0</v>
      </c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</row>
    <row r="24" spans="1:60" outlineLevel="1" x14ac:dyDescent="0.2">
      <c r="A24" s="242">
        <v>7</v>
      </c>
      <c r="B24" s="243" t="s">
        <v>118</v>
      </c>
      <c r="C24" s="260" t="s">
        <v>119</v>
      </c>
      <c r="D24" s="244" t="s">
        <v>109</v>
      </c>
      <c r="E24" s="245">
        <v>12500</v>
      </c>
      <c r="F24" s="246"/>
      <c r="G24" s="247">
        <f>ROUND(E24*F24,2)</f>
        <v>0</v>
      </c>
      <c r="H24" s="246"/>
      <c r="I24" s="247">
        <f>ROUND(E24*H24,2)</f>
        <v>0</v>
      </c>
      <c r="J24" s="246"/>
      <c r="K24" s="247">
        <f>ROUND(E24*J24,2)</f>
        <v>0</v>
      </c>
      <c r="L24" s="247">
        <v>21</v>
      </c>
      <c r="M24" s="247">
        <f>G24*(1+L24/100)</f>
        <v>0</v>
      </c>
      <c r="N24" s="245">
        <v>0</v>
      </c>
      <c r="O24" s="245">
        <f>ROUND(E24*N24,2)</f>
        <v>0</v>
      </c>
      <c r="P24" s="245">
        <v>0</v>
      </c>
      <c r="Q24" s="245">
        <f>ROUND(E24*P24,2)</f>
        <v>0</v>
      </c>
      <c r="R24" s="247"/>
      <c r="S24" s="247" t="s">
        <v>94</v>
      </c>
      <c r="T24" s="248" t="s">
        <v>94</v>
      </c>
      <c r="U24" s="229">
        <v>0</v>
      </c>
      <c r="V24" s="229">
        <f>ROUND(E24*U24,2)</f>
        <v>0</v>
      </c>
      <c r="W24" s="229"/>
      <c r="X24" s="229" t="s">
        <v>95</v>
      </c>
      <c r="Y24" s="229" t="s">
        <v>96</v>
      </c>
      <c r="Z24" s="209"/>
      <c r="AA24" s="209"/>
      <c r="AB24" s="209"/>
      <c r="AC24" s="209"/>
      <c r="AD24" s="209"/>
      <c r="AE24" s="209"/>
      <c r="AF24" s="209"/>
      <c r="AG24" s="209" t="s">
        <v>97</v>
      </c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</row>
    <row r="25" spans="1:60" outlineLevel="2" x14ac:dyDescent="0.2">
      <c r="A25" s="226"/>
      <c r="B25" s="227"/>
      <c r="C25" s="261" t="s">
        <v>120</v>
      </c>
      <c r="D25" s="230"/>
      <c r="E25" s="231">
        <v>12500</v>
      </c>
      <c r="F25" s="229"/>
      <c r="G25" s="229"/>
      <c r="H25" s="229"/>
      <c r="I25" s="229"/>
      <c r="J25" s="229"/>
      <c r="K25" s="229"/>
      <c r="L25" s="229"/>
      <c r="M25" s="229"/>
      <c r="N25" s="228"/>
      <c r="O25" s="228"/>
      <c r="P25" s="228"/>
      <c r="Q25" s="228"/>
      <c r="R25" s="229"/>
      <c r="S25" s="229"/>
      <c r="T25" s="229"/>
      <c r="U25" s="229"/>
      <c r="V25" s="229"/>
      <c r="W25" s="229"/>
      <c r="X25" s="229"/>
      <c r="Y25" s="229"/>
      <c r="Z25" s="209"/>
      <c r="AA25" s="209"/>
      <c r="AB25" s="209"/>
      <c r="AC25" s="209"/>
      <c r="AD25" s="209"/>
      <c r="AE25" s="209"/>
      <c r="AF25" s="209"/>
      <c r="AG25" s="209" t="s">
        <v>99</v>
      </c>
      <c r="AH25" s="209">
        <v>0</v>
      </c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</row>
    <row r="26" spans="1:60" ht="22.5" outlineLevel="1" x14ac:dyDescent="0.2">
      <c r="A26" s="242">
        <v>8</v>
      </c>
      <c r="B26" s="243" t="s">
        <v>121</v>
      </c>
      <c r="C26" s="260" t="s">
        <v>122</v>
      </c>
      <c r="D26" s="244" t="s">
        <v>93</v>
      </c>
      <c r="E26" s="245">
        <v>40</v>
      </c>
      <c r="F26" s="246"/>
      <c r="G26" s="247">
        <f>ROUND(E26*F26,2)</f>
        <v>0</v>
      </c>
      <c r="H26" s="246"/>
      <c r="I26" s="247">
        <f>ROUND(E26*H26,2)</f>
        <v>0</v>
      </c>
      <c r="J26" s="246"/>
      <c r="K26" s="247">
        <f>ROUND(E26*J26,2)</f>
        <v>0</v>
      </c>
      <c r="L26" s="247">
        <v>21</v>
      </c>
      <c r="M26" s="247">
        <f>G26*(1+L26/100)</f>
        <v>0</v>
      </c>
      <c r="N26" s="245">
        <v>0</v>
      </c>
      <c r="O26" s="245">
        <f>ROUND(E26*N26,2)</f>
        <v>0</v>
      </c>
      <c r="P26" s="245">
        <v>0</v>
      </c>
      <c r="Q26" s="245">
        <f>ROUND(E26*P26,2)</f>
        <v>0</v>
      </c>
      <c r="R26" s="247"/>
      <c r="S26" s="247" t="s">
        <v>94</v>
      </c>
      <c r="T26" s="248" t="s">
        <v>94</v>
      </c>
      <c r="U26" s="229">
        <v>0.56999999999999995</v>
      </c>
      <c r="V26" s="229">
        <f>ROUND(E26*U26,2)</f>
        <v>22.8</v>
      </c>
      <c r="W26" s="229"/>
      <c r="X26" s="229" t="s">
        <v>95</v>
      </c>
      <c r="Y26" s="229" t="s">
        <v>96</v>
      </c>
      <c r="Z26" s="209"/>
      <c r="AA26" s="209"/>
      <c r="AB26" s="209"/>
      <c r="AC26" s="209"/>
      <c r="AD26" s="209"/>
      <c r="AE26" s="209"/>
      <c r="AF26" s="209"/>
      <c r="AG26" s="209" t="s">
        <v>97</v>
      </c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</row>
    <row r="27" spans="1:60" outlineLevel="2" x14ac:dyDescent="0.2">
      <c r="A27" s="226"/>
      <c r="B27" s="227"/>
      <c r="C27" s="261" t="s">
        <v>98</v>
      </c>
      <c r="D27" s="230"/>
      <c r="E27" s="231">
        <v>40</v>
      </c>
      <c r="F27" s="229"/>
      <c r="G27" s="229"/>
      <c r="H27" s="229"/>
      <c r="I27" s="229"/>
      <c r="J27" s="229"/>
      <c r="K27" s="229"/>
      <c r="L27" s="229"/>
      <c r="M27" s="229"/>
      <c r="N27" s="228"/>
      <c r="O27" s="228"/>
      <c r="P27" s="228"/>
      <c r="Q27" s="228"/>
      <c r="R27" s="229"/>
      <c r="S27" s="229"/>
      <c r="T27" s="229"/>
      <c r="U27" s="229"/>
      <c r="V27" s="229"/>
      <c r="W27" s="229"/>
      <c r="X27" s="229"/>
      <c r="Y27" s="229"/>
      <c r="Z27" s="209"/>
      <c r="AA27" s="209"/>
      <c r="AB27" s="209"/>
      <c r="AC27" s="209"/>
      <c r="AD27" s="209"/>
      <c r="AE27" s="209"/>
      <c r="AF27" s="209"/>
      <c r="AG27" s="209" t="s">
        <v>99</v>
      </c>
      <c r="AH27" s="209">
        <v>0</v>
      </c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</row>
    <row r="28" spans="1:60" ht="22.5" outlineLevel="1" x14ac:dyDescent="0.2">
      <c r="A28" s="242">
        <v>9</v>
      </c>
      <c r="B28" s="243" t="s">
        <v>123</v>
      </c>
      <c r="C28" s="260" t="s">
        <v>124</v>
      </c>
      <c r="D28" s="244" t="s">
        <v>93</v>
      </c>
      <c r="E28" s="245">
        <v>40</v>
      </c>
      <c r="F28" s="246"/>
      <c r="G28" s="247">
        <f>ROUND(E28*F28,2)</f>
        <v>0</v>
      </c>
      <c r="H28" s="246"/>
      <c r="I28" s="247">
        <f>ROUND(E28*H28,2)</f>
        <v>0</v>
      </c>
      <c r="J28" s="246"/>
      <c r="K28" s="247">
        <f>ROUND(E28*J28,2)</f>
        <v>0</v>
      </c>
      <c r="L28" s="247">
        <v>21</v>
      </c>
      <c r="M28" s="247">
        <f>G28*(1+L28/100)</f>
        <v>0</v>
      </c>
      <c r="N28" s="245">
        <v>0</v>
      </c>
      <c r="O28" s="245">
        <f>ROUND(E28*N28,2)</f>
        <v>0</v>
      </c>
      <c r="P28" s="245">
        <v>0</v>
      </c>
      <c r="Q28" s="245">
        <f>ROUND(E28*P28,2)</f>
        <v>0</v>
      </c>
      <c r="R28" s="247"/>
      <c r="S28" s="247" t="s">
        <v>94</v>
      </c>
      <c r="T28" s="248" t="s">
        <v>94</v>
      </c>
      <c r="U28" s="229">
        <v>6.6000000000000003E-2</v>
      </c>
      <c r="V28" s="229">
        <f>ROUND(E28*U28,2)</f>
        <v>2.64</v>
      </c>
      <c r="W28" s="229"/>
      <c r="X28" s="229" t="s">
        <v>95</v>
      </c>
      <c r="Y28" s="229" t="s">
        <v>96</v>
      </c>
      <c r="Z28" s="209"/>
      <c r="AA28" s="209"/>
      <c r="AB28" s="209"/>
      <c r="AC28" s="209"/>
      <c r="AD28" s="209"/>
      <c r="AE28" s="209"/>
      <c r="AF28" s="209"/>
      <c r="AG28" s="209" t="s">
        <v>97</v>
      </c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</row>
    <row r="29" spans="1:60" outlineLevel="2" x14ac:dyDescent="0.2">
      <c r="A29" s="226"/>
      <c r="B29" s="227"/>
      <c r="C29" s="261" t="s">
        <v>98</v>
      </c>
      <c r="D29" s="230"/>
      <c r="E29" s="231">
        <v>40</v>
      </c>
      <c r="F29" s="229"/>
      <c r="G29" s="229"/>
      <c r="H29" s="229"/>
      <c r="I29" s="229"/>
      <c r="J29" s="229"/>
      <c r="K29" s="229"/>
      <c r="L29" s="229"/>
      <c r="M29" s="229"/>
      <c r="N29" s="228"/>
      <c r="O29" s="228"/>
      <c r="P29" s="228"/>
      <c r="Q29" s="228"/>
      <c r="R29" s="229"/>
      <c r="S29" s="229"/>
      <c r="T29" s="229"/>
      <c r="U29" s="229"/>
      <c r="V29" s="229"/>
      <c r="W29" s="229"/>
      <c r="X29" s="229"/>
      <c r="Y29" s="229"/>
      <c r="Z29" s="209"/>
      <c r="AA29" s="209"/>
      <c r="AB29" s="209"/>
      <c r="AC29" s="209"/>
      <c r="AD29" s="209"/>
      <c r="AE29" s="209"/>
      <c r="AF29" s="209"/>
      <c r="AG29" s="209" t="s">
        <v>99</v>
      </c>
      <c r="AH29" s="209">
        <v>0</v>
      </c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</row>
    <row r="30" spans="1:60" ht="22.5" outlineLevel="1" x14ac:dyDescent="0.2">
      <c r="A30" s="242">
        <v>10</v>
      </c>
      <c r="B30" s="243" t="s">
        <v>125</v>
      </c>
      <c r="C30" s="260" t="s">
        <v>126</v>
      </c>
      <c r="D30" s="244" t="s">
        <v>109</v>
      </c>
      <c r="E30" s="245">
        <v>7</v>
      </c>
      <c r="F30" s="246"/>
      <c r="G30" s="247">
        <f>ROUND(E30*F30,2)</f>
        <v>0</v>
      </c>
      <c r="H30" s="246"/>
      <c r="I30" s="247">
        <f>ROUND(E30*H30,2)</f>
        <v>0</v>
      </c>
      <c r="J30" s="246"/>
      <c r="K30" s="247">
        <f>ROUND(E30*J30,2)</f>
        <v>0</v>
      </c>
      <c r="L30" s="247">
        <v>21</v>
      </c>
      <c r="M30" s="247">
        <f>G30*(1+L30/100)</f>
        <v>0</v>
      </c>
      <c r="N30" s="245">
        <v>0</v>
      </c>
      <c r="O30" s="245">
        <f>ROUND(E30*N30,2)</f>
        <v>0</v>
      </c>
      <c r="P30" s="245">
        <v>0</v>
      </c>
      <c r="Q30" s="245">
        <f>ROUND(E30*P30,2)</f>
        <v>0</v>
      </c>
      <c r="R30" s="247"/>
      <c r="S30" s="247" t="s">
        <v>94</v>
      </c>
      <c r="T30" s="248" t="s">
        <v>94</v>
      </c>
      <c r="U30" s="229">
        <v>4.2999999999999997E-2</v>
      </c>
      <c r="V30" s="229">
        <f>ROUND(E30*U30,2)</f>
        <v>0.3</v>
      </c>
      <c r="W30" s="229"/>
      <c r="X30" s="229" t="s">
        <v>95</v>
      </c>
      <c r="Y30" s="229" t="s">
        <v>96</v>
      </c>
      <c r="Z30" s="209"/>
      <c r="AA30" s="209"/>
      <c r="AB30" s="209"/>
      <c r="AC30" s="209"/>
      <c r="AD30" s="209"/>
      <c r="AE30" s="209"/>
      <c r="AF30" s="209"/>
      <c r="AG30" s="209" t="s">
        <v>97</v>
      </c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</row>
    <row r="31" spans="1:60" outlineLevel="2" x14ac:dyDescent="0.2">
      <c r="A31" s="226"/>
      <c r="B31" s="227"/>
      <c r="C31" s="261" t="s">
        <v>127</v>
      </c>
      <c r="D31" s="230"/>
      <c r="E31" s="231">
        <v>7</v>
      </c>
      <c r="F31" s="229"/>
      <c r="G31" s="229"/>
      <c r="H31" s="229"/>
      <c r="I31" s="229"/>
      <c r="J31" s="229"/>
      <c r="K31" s="229"/>
      <c r="L31" s="229"/>
      <c r="M31" s="229"/>
      <c r="N31" s="228"/>
      <c r="O31" s="228"/>
      <c r="P31" s="228"/>
      <c r="Q31" s="228"/>
      <c r="R31" s="229"/>
      <c r="S31" s="229"/>
      <c r="T31" s="229"/>
      <c r="U31" s="229"/>
      <c r="V31" s="229"/>
      <c r="W31" s="229"/>
      <c r="X31" s="229"/>
      <c r="Y31" s="229"/>
      <c r="Z31" s="209"/>
      <c r="AA31" s="209"/>
      <c r="AB31" s="209"/>
      <c r="AC31" s="209"/>
      <c r="AD31" s="209"/>
      <c r="AE31" s="209"/>
      <c r="AF31" s="209"/>
      <c r="AG31" s="209" t="s">
        <v>99</v>
      </c>
      <c r="AH31" s="209">
        <v>0</v>
      </c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</row>
    <row r="32" spans="1:60" outlineLevel="1" x14ac:dyDescent="0.2">
      <c r="A32" s="242">
        <v>11</v>
      </c>
      <c r="B32" s="243" t="s">
        <v>128</v>
      </c>
      <c r="C32" s="260" t="s">
        <v>129</v>
      </c>
      <c r="D32" s="244" t="s">
        <v>104</v>
      </c>
      <c r="E32" s="245">
        <v>1225</v>
      </c>
      <c r="F32" s="246"/>
      <c r="G32" s="247">
        <f>ROUND(E32*F32,2)</f>
        <v>0</v>
      </c>
      <c r="H32" s="246"/>
      <c r="I32" s="247">
        <f>ROUND(E32*H32,2)</f>
        <v>0</v>
      </c>
      <c r="J32" s="246"/>
      <c r="K32" s="247">
        <f>ROUND(E32*J32,2)</f>
        <v>0</v>
      </c>
      <c r="L32" s="247">
        <v>21</v>
      </c>
      <c r="M32" s="247">
        <f>G32*(1+L32/100)</f>
        <v>0</v>
      </c>
      <c r="N32" s="245">
        <v>0</v>
      </c>
      <c r="O32" s="245">
        <f>ROUND(E32*N32,2)</f>
        <v>0</v>
      </c>
      <c r="P32" s="245">
        <v>0</v>
      </c>
      <c r="Q32" s="245">
        <f>ROUND(E32*P32,2)</f>
        <v>0</v>
      </c>
      <c r="R32" s="247"/>
      <c r="S32" s="247" t="s">
        <v>94</v>
      </c>
      <c r="T32" s="248" t="s">
        <v>94</v>
      </c>
      <c r="U32" s="229">
        <v>1.7999999999999999E-2</v>
      </c>
      <c r="V32" s="229">
        <f>ROUND(E32*U32,2)</f>
        <v>22.05</v>
      </c>
      <c r="W32" s="229"/>
      <c r="X32" s="229" t="s">
        <v>95</v>
      </c>
      <c r="Y32" s="229" t="s">
        <v>96</v>
      </c>
      <c r="Z32" s="209"/>
      <c r="AA32" s="209"/>
      <c r="AB32" s="209"/>
      <c r="AC32" s="209"/>
      <c r="AD32" s="209"/>
      <c r="AE32" s="209"/>
      <c r="AF32" s="209"/>
      <c r="AG32" s="209" t="s">
        <v>97</v>
      </c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</row>
    <row r="33" spans="1:60" outlineLevel="2" x14ac:dyDescent="0.2">
      <c r="A33" s="226"/>
      <c r="B33" s="227"/>
      <c r="C33" s="262" t="s">
        <v>130</v>
      </c>
      <c r="D33" s="249"/>
      <c r="E33" s="249"/>
      <c r="F33" s="249"/>
      <c r="G33" s="249"/>
      <c r="H33" s="229"/>
      <c r="I33" s="229"/>
      <c r="J33" s="229"/>
      <c r="K33" s="229"/>
      <c r="L33" s="229"/>
      <c r="M33" s="229"/>
      <c r="N33" s="228"/>
      <c r="O33" s="228"/>
      <c r="P33" s="228"/>
      <c r="Q33" s="228"/>
      <c r="R33" s="229"/>
      <c r="S33" s="229"/>
      <c r="T33" s="229"/>
      <c r="U33" s="229"/>
      <c r="V33" s="229"/>
      <c r="W33" s="229"/>
      <c r="X33" s="229"/>
      <c r="Y33" s="229"/>
      <c r="Z33" s="209"/>
      <c r="AA33" s="209"/>
      <c r="AB33" s="209"/>
      <c r="AC33" s="209"/>
      <c r="AD33" s="209"/>
      <c r="AE33" s="209"/>
      <c r="AF33" s="209"/>
      <c r="AG33" s="209" t="s">
        <v>131</v>
      </c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</row>
    <row r="34" spans="1:60" outlineLevel="3" x14ac:dyDescent="0.2">
      <c r="A34" s="226"/>
      <c r="B34" s="227"/>
      <c r="C34" s="263" t="s">
        <v>132</v>
      </c>
      <c r="D34" s="250"/>
      <c r="E34" s="250"/>
      <c r="F34" s="250"/>
      <c r="G34" s="250"/>
      <c r="H34" s="229"/>
      <c r="I34" s="229"/>
      <c r="J34" s="229"/>
      <c r="K34" s="229"/>
      <c r="L34" s="229"/>
      <c r="M34" s="229"/>
      <c r="N34" s="228"/>
      <c r="O34" s="228"/>
      <c r="P34" s="228"/>
      <c r="Q34" s="228"/>
      <c r="R34" s="229"/>
      <c r="S34" s="229"/>
      <c r="T34" s="229"/>
      <c r="U34" s="229"/>
      <c r="V34" s="229"/>
      <c r="W34" s="229"/>
      <c r="X34" s="229"/>
      <c r="Y34" s="229"/>
      <c r="Z34" s="209"/>
      <c r="AA34" s="209"/>
      <c r="AB34" s="209"/>
      <c r="AC34" s="209"/>
      <c r="AD34" s="209"/>
      <c r="AE34" s="209"/>
      <c r="AF34" s="209"/>
      <c r="AG34" s="209" t="s">
        <v>131</v>
      </c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</row>
    <row r="35" spans="1:60" outlineLevel="2" x14ac:dyDescent="0.2">
      <c r="A35" s="226"/>
      <c r="B35" s="227"/>
      <c r="C35" s="261" t="s">
        <v>133</v>
      </c>
      <c r="D35" s="230"/>
      <c r="E35" s="231">
        <v>1225</v>
      </c>
      <c r="F35" s="229"/>
      <c r="G35" s="229"/>
      <c r="H35" s="229"/>
      <c r="I35" s="229"/>
      <c r="J35" s="229"/>
      <c r="K35" s="229"/>
      <c r="L35" s="229"/>
      <c r="M35" s="229"/>
      <c r="N35" s="228"/>
      <c r="O35" s="228"/>
      <c r="P35" s="228"/>
      <c r="Q35" s="228"/>
      <c r="R35" s="229"/>
      <c r="S35" s="229"/>
      <c r="T35" s="229"/>
      <c r="U35" s="229"/>
      <c r="V35" s="229"/>
      <c r="W35" s="229"/>
      <c r="X35" s="229"/>
      <c r="Y35" s="229"/>
      <c r="Z35" s="209"/>
      <c r="AA35" s="209"/>
      <c r="AB35" s="209"/>
      <c r="AC35" s="209"/>
      <c r="AD35" s="209"/>
      <c r="AE35" s="209"/>
      <c r="AF35" s="209"/>
      <c r="AG35" s="209" t="s">
        <v>99</v>
      </c>
      <c r="AH35" s="209">
        <v>0</v>
      </c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</row>
    <row r="36" spans="1:60" outlineLevel="1" x14ac:dyDescent="0.2">
      <c r="A36" s="242">
        <v>12</v>
      </c>
      <c r="B36" s="243" t="s">
        <v>134</v>
      </c>
      <c r="C36" s="260" t="s">
        <v>135</v>
      </c>
      <c r="D36" s="244" t="s">
        <v>104</v>
      </c>
      <c r="E36" s="245">
        <v>340</v>
      </c>
      <c r="F36" s="246"/>
      <c r="G36" s="247">
        <f>ROUND(E36*F36,2)</f>
        <v>0</v>
      </c>
      <c r="H36" s="246"/>
      <c r="I36" s="247">
        <f>ROUND(E36*H36,2)</f>
        <v>0</v>
      </c>
      <c r="J36" s="246"/>
      <c r="K36" s="247">
        <f>ROUND(E36*J36,2)</f>
        <v>0</v>
      </c>
      <c r="L36" s="247">
        <v>21</v>
      </c>
      <c r="M36" s="247">
        <f>G36*(1+L36/100)</f>
        <v>0</v>
      </c>
      <c r="N36" s="245">
        <v>0</v>
      </c>
      <c r="O36" s="245">
        <f>ROUND(E36*N36,2)</f>
        <v>0</v>
      </c>
      <c r="P36" s="245">
        <v>0</v>
      </c>
      <c r="Q36" s="245">
        <f>ROUND(E36*P36,2)</f>
        <v>0</v>
      </c>
      <c r="R36" s="247"/>
      <c r="S36" s="247" t="s">
        <v>94</v>
      </c>
      <c r="T36" s="248" t="s">
        <v>94</v>
      </c>
      <c r="U36" s="229">
        <v>0.128</v>
      </c>
      <c r="V36" s="229">
        <f>ROUND(E36*U36,2)</f>
        <v>43.52</v>
      </c>
      <c r="W36" s="229"/>
      <c r="X36" s="229" t="s">
        <v>95</v>
      </c>
      <c r="Y36" s="229" t="s">
        <v>96</v>
      </c>
      <c r="Z36" s="209"/>
      <c r="AA36" s="209"/>
      <c r="AB36" s="209"/>
      <c r="AC36" s="209"/>
      <c r="AD36" s="209"/>
      <c r="AE36" s="209"/>
      <c r="AF36" s="209"/>
      <c r="AG36" s="209" t="s">
        <v>97</v>
      </c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</row>
    <row r="37" spans="1:60" outlineLevel="2" x14ac:dyDescent="0.2">
      <c r="A37" s="226"/>
      <c r="B37" s="227"/>
      <c r="C37" s="261" t="s">
        <v>136</v>
      </c>
      <c r="D37" s="230"/>
      <c r="E37" s="231"/>
      <c r="F37" s="229"/>
      <c r="G37" s="229"/>
      <c r="H37" s="229"/>
      <c r="I37" s="229"/>
      <c r="J37" s="229"/>
      <c r="K37" s="229"/>
      <c r="L37" s="229"/>
      <c r="M37" s="229"/>
      <c r="N37" s="228"/>
      <c r="O37" s="228"/>
      <c r="P37" s="228"/>
      <c r="Q37" s="228"/>
      <c r="R37" s="229"/>
      <c r="S37" s="229"/>
      <c r="T37" s="229"/>
      <c r="U37" s="229"/>
      <c r="V37" s="229"/>
      <c r="W37" s="229"/>
      <c r="X37" s="229"/>
      <c r="Y37" s="229"/>
      <c r="Z37" s="209"/>
      <c r="AA37" s="209"/>
      <c r="AB37" s="209"/>
      <c r="AC37" s="209"/>
      <c r="AD37" s="209"/>
      <c r="AE37" s="209"/>
      <c r="AF37" s="209"/>
      <c r="AG37" s="209" t="s">
        <v>99</v>
      </c>
      <c r="AH37" s="209">
        <v>0</v>
      </c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</row>
    <row r="38" spans="1:60" outlineLevel="3" x14ac:dyDescent="0.2">
      <c r="A38" s="226"/>
      <c r="B38" s="227"/>
      <c r="C38" s="261" t="s">
        <v>137</v>
      </c>
      <c r="D38" s="230"/>
      <c r="E38" s="231">
        <v>90</v>
      </c>
      <c r="F38" s="229"/>
      <c r="G38" s="229"/>
      <c r="H38" s="229"/>
      <c r="I38" s="229"/>
      <c r="J38" s="229"/>
      <c r="K38" s="229"/>
      <c r="L38" s="229"/>
      <c r="M38" s="229"/>
      <c r="N38" s="228"/>
      <c r="O38" s="228"/>
      <c r="P38" s="228"/>
      <c r="Q38" s="228"/>
      <c r="R38" s="229"/>
      <c r="S38" s="229"/>
      <c r="T38" s="229"/>
      <c r="U38" s="229"/>
      <c r="V38" s="229"/>
      <c r="W38" s="229"/>
      <c r="X38" s="229"/>
      <c r="Y38" s="229"/>
      <c r="Z38" s="209"/>
      <c r="AA38" s="209"/>
      <c r="AB38" s="209"/>
      <c r="AC38" s="209"/>
      <c r="AD38" s="209"/>
      <c r="AE38" s="209"/>
      <c r="AF38" s="209"/>
      <c r="AG38" s="209" t="s">
        <v>99</v>
      </c>
      <c r="AH38" s="209">
        <v>0</v>
      </c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</row>
    <row r="39" spans="1:60" outlineLevel="3" x14ac:dyDescent="0.2">
      <c r="A39" s="226"/>
      <c r="B39" s="227"/>
      <c r="C39" s="264" t="s">
        <v>138</v>
      </c>
      <c r="D39" s="232"/>
      <c r="E39" s="233">
        <v>90</v>
      </c>
      <c r="F39" s="229"/>
      <c r="G39" s="229"/>
      <c r="H39" s="229"/>
      <c r="I39" s="229"/>
      <c r="J39" s="229"/>
      <c r="K39" s="229"/>
      <c r="L39" s="229"/>
      <c r="M39" s="229"/>
      <c r="N39" s="228"/>
      <c r="O39" s="228"/>
      <c r="P39" s="228"/>
      <c r="Q39" s="228"/>
      <c r="R39" s="229"/>
      <c r="S39" s="229"/>
      <c r="T39" s="229"/>
      <c r="U39" s="229"/>
      <c r="V39" s="229"/>
      <c r="W39" s="229"/>
      <c r="X39" s="229"/>
      <c r="Y39" s="229"/>
      <c r="Z39" s="209"/>
      <c r="AA39" s="209"/>
      <c r="AB39" s="209"/>
      <c r="AC39" s="209"/>
      <c r="AD39" s="209"/>
      <c r="AE39" s="209"/>
      <c r="AF39" s="209"/>
      <c r="AG39" s="209" t="s">
        <v>99</v>
      </c>
      <c r="AH39" s="209">
        <v>1</v>
      </c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9"/>
      <c r="BC39" s="209"/>
      <c r="BD39" s="209"/>
      <c r="BE39" s="209"/>
      <c r="BF39" s="209"/>
      <c r="BG39" s="209"/>
      <c r="BH39" s="209"/>
    </row>
    <row r="40" spans="1:60" outlineLevel="3" x14ac:dyDescent="0.2">
      <c r="A40" s="226"/>
      <c r="B40" s="227"/>
      <c r="C40" s="261" t="s">
        <v>139</v>
      </c>
      <c r="D40" s="230"/>
      <c r="E40" s="231">
        <v>250</v>
      </c>
      <c r="F40" s="229"/>
      <c r="G40" s="229"/>
      <c r="H40" s="229"/>
      <c r="I40" s="229"/>
      <c r="J40" s="229"/>
      <c r="K40" s="229"/>
      <c r="L40" s="229"/>
      <c r="M40" s="229"/>
      <c r="N40" s="228"/>
      <c r="O40" s="228"/>
      <c r="P40" s="228"/>
      <c r="Q40" s="228"/>
      <c r="R40" s="229"/>
      <c r="S40" s="229"/>
      <c r="T40" s="229"/>
      <c r="U40" s="229"/>
      <c r="V40" s="229"/>
      <c r="W40" s="229"/>
      <c r="X40" s="229"/>
      <c r="Y40" s="229"/>
      <c r="Z40" s="209"/>
      <c r="AA40" s="209"/>
      <c r="AB40" s="209"/>
      <c r="AC40" s="209"/>
      <c r="AD40" s="209"/>
      <c r="AE40" s="209"/>
      <c r="AF40" s="209"/>
      <c r="AG40" s="209" t="s">
        <v>99</v>
      </c>
      <c r="AH40" s="209">
        <v>0</v>
      </c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  <c r="BC40" s="209"/>
      <c r="BD40" s="209"/>
      <c r="BE40" s="209"/>
      <c r="BF40" s="209"/>
      <c r="BG40" s="209"/>
      <c r="BH40" s="209"/>
    </row>
    <row r="41" spans="1:60" ht="22.5" outlineLevel="1" x14ac:dyDescent="0.2">
      <c r="A41" s="251">
        <v>13</v>
      </c>
      <c r="B41" s="252" t="s">
        <v>140</v>
      </c>
      <c r="C41" s="265" t="s">
        <v>141</v>
      </c>
      <c r="D41" s="253" t="s">
        <v>109</v>
      </c>
      <c r="E41" s="254">
        <v>625</v>
      </c>
      <c r="F41" s="255"/>
      <c r="G41" s="256">
        <f>ROUND(E41*F41,2)</f>
        <v>0</v>
      </c>
      <c r="H41" s="255"/>
      <c r="I41" s="256">
        <f>ROUND(E41*H41,2)</f>
        <v>0</v>
      </c>
      <c r="J41" s="255"/>
      <c r="K41" s="256">
        <f>ROUND(E41*J41,2)</f>
        <v>0</v>
      </c>
      <c r="L41" s="256">
        <v>21</v>
      </c>
      <c r="M41" s="256">
        <f>G41*(1+L41/100)</f>
        <v>0</v>
      </c>
      <c r="N41" s="254">
        <v>0</v>
      </c>
      <c r="O41" s="254">
        <f>ROUND(E41*N41,2)</f>
        <v>0</v>
      </c>
      <c r="P41" s="254">
        <v>0</v>
      </c>
      <c r="Q41" s="254">
        <f>ROUND(E41*P41,2)</f>
        <v>0</v>
      </c>
      <c r="R41" s="256"/>
      <c r="S41" s="256" t="s">
        <v>94</v>
      </c>
      <c r="T41" s="257" t="s">
        <v>94</v>
      </c>
      <c r="U41" s="229">
        <v>0</v>
      </c>
      <c r="V41" s="229">
        <f>ROUND(E41*U41,2)</f>
        <v>0</v>
      </c>
      <c r="W41" s="229"/>
      <c r="X41" s="229" t="s">
        <v>95</v>
      </c>
      <c r="Y41" s="229" t="s">
        <v>96</v>
      </c>
      <c r="Z41" s="209"/>
      <c r="AA41" s="209"/>
      <c r="AB41" s="209"/>
      <c r="AC41" s="209"/>
      <c r="AD41" s="209"/>
      <c r="AE41" s="209"/>
      <c r="AF41" s="209"/>
      <c r="AG41" s="209" t="s">
        <v>97</v>
      </c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</row>
    <row r="42" spans="1:60" x14ac:dyDescent="0.2">
      <c r="A42" s="235" t="s">
        <v>89</v>
      </c>
      <c r="B42" s="236" t="s">
        <v>55</v>
      </c>
      <c r="C42" s="259" t="s">
        <v>56</v>
      </c>
      <c r="D42" s="237"/>
      <c r="E42" s="238"/>
      <c r="F42" s="239"/>
      <c r="G42" s="239">
        <f>SUMIF(AG43:AG46,"&lt;&gt;NOR",G43:G46)</f>
        <v>0</v>
      </c>
      <c r="H42" s="239"/>
      <c r="I42" s="239">
        <f>SUM(I43:I46)</f>
        <v>0</v>
      </c>
      <c r="J42" s="239"/>
      <c r="K42" s="239">
        <f>SUM(K43:K46)</f>
        <v>0</v>
      </c>
      <c r="L42" s="239"/>
      <c r="M42" s="239">
        <f>SUM(M43:M46)</f>
        <v>0</v>
      </c>
      <c r="N42" s="238"/>
      <c r="O42" s="238">
        <f>SUM(O43:O46)</f>
        <v>109.85</v>
      </c>
      <c r="P42" s="238"/>
      <c r="Q42" s="238">
        <f>SUM(Q43:Q46)</f>
        <v>0</v>
      </c>
      <c r="R42" s="239"/>
      <c r="S42" s="239"/>
      <c r="T42" s="240"/>
      <c r="U42" s="234"/>
      <c r="V42" s="234">
        <f>SUM(V43:V46)</f>
        <v>203.41</v>
      </c>
      <c r="W42" s="234"/>
      <c r="X42" s="234"/>
      <c r="Y42" s="234"/>
      <c r="AG42" t="s">
        <v>90</v>
      </c>
    </row>
    <row r="43" spans="1:60" outlineLevel="1" x14ac:dyDescent="0.2">
      <c r="A43" s="242">
        <v>14</v>
      </c>
      <c r="B43" s="243" t="s">
        <v>142</v>
      </c>
      <c r="C43" s="260" t="s">
        <v>143</v>
      </c>
      <c r="D43" s="244" t="s">
        <v>109</v>
      </c>
      <c r="E43" s="245">
        <v>46</v>
      </c>
      <c r="F43" s="246"/>
      <c r="G43" s="247">
        <f>ROUND(E43*F43,2)</f>
        <v>0</v>
      </c>
      <c r="H43" s="246"/>
      <c r="I43" s="247">
        <f>ROUND(E43*H43,2)</f>
        <v>0</v>
      </c>
      <c r="J43" s="246"/>
      <c r="K43" s="247">
        <f>ROUND(E43*J43,2)</f>
        <v>0</v>
      </c>
      <c r="L43" s="247">
        <v>21</v>
      </c>
      <c r="M43" s="247">
        <f>G43*(1+L43/100)</f>
        <v>0</v>
      </c>
      <c r="N43" s="245">
        <v>2.3881000000000001</v>
      </c>
      <c r="O43" s="245">
        <f>ROUND(E43*N43,2)</f>
        <v>109.85</v>
      </c>
      <c r="P43" s="245">
        <v>0</v>
      </c>
      <c r="Q43" s="245">
        <f>ROUND(E43*P43,2)</f>
        <v>0</v>
      </c>
      <c r="R43" s="247"/>
      <c r="S43" s="247" t="s">
        <v>94</v>
      </c>
      <c r="T43" s="248" t="s">
        <v>144</v>
      </c>
      <c r="U43" s="229">
        <v>4.4219999999999997</v>
      </c>
      <c r="V43" s="229">
        <f>ROUND(E43*U43,2)</f>
        <v>203.41</v>
      </c>
      <c r="W43" s="229"/>
      <c r="X43" s="229" t="s">
        <v>95</v>
      </c>
      <c r="Y43" s="229" t="s">
        <v>96</v>
      </c>
      <c r="Z43" s="209"/>
      <c r="AA43" s="209"/>
      <c r="AB43" s="209"/>
      <c r="AC43" s="209"/>
      <c r="AD43" s="209"/>
      <c r="AE43" s="209"/>
      <c r="AF43" s="209"/>
      <c r="AG43" s="209" t="s">
        <v>97</v>
      </c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</row>
    <row r="44" spans="1:60" outlineLevel="2" x14ac:dyDescent="0.2">
      <c r="A44" s="226"/>
      <c r="B44" s="227"/>
      <c r="C44" s="261" t="s">
        <v>145</v>
      </c>
      <c r="D44" s="230"/>
      <c r="E44" s="231">
        <v>46</v>
      </c>
      <c r="F44" s="229"/>
      <c r="G44" s="229"/>
      <c r="H44" s="229"/>
      <c r="I44" s="229"/>
      <c r="J44" s="229"/>
      <c r="K44" s="229"/>
      <c r="L44" s="229"/>
      <c r="M44" s="229"/>
      <c r="N44" s="228"/>
      <c r="O44" s="228"/>
      <c r="P44" s="228"/>
      <c r="Q44" s="228"/>
      <c r="R44" s="229"/>
      <c r="S44" s="229"/>
      <c r="T44" s="229"/>
      <c r="U44" s="229"/>
      <c r="V44" s="229"/>
      <c r="W44" s="229"/>
      <c r="X44" s="229"/>
      <c r="Y44" s="229"/>
      <c r="Z44" s="209"/>
      <c r="AA44" s="209"/>
      <c r="AB44" s="209"/>
      <c r="AC44" s="209"/>
      <c r="AD44" s="209"/>
      <c r="AE44" s="209"/>
      <c r="AF44" s="209"/>
      <c r="AG44" s="209" t="s">
        <v>99</v>
      </c>
      <c r="AH44" s="209">
        <v>0</v>
      </c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</row>
    <row r="45" spans="1:60" outlineLevel="1" x14ac:dyDescent="0.2">
      <c r="A45" s="242">
        <v>15</v>
      </c>
      <c r="B45" s="243" t="s">
        <v>146</v>
      </c>
      <c r="C45" s="260" t="s">
        <v>147</v>
      </c>
      <c r="D45" s="244" t="s">
        <v>148</v>
      </c>
      <c r="E45" s="245">
        <v>116.38</v>
      </c>
      <c r="F45" s="246"/>
      <c r="G45" s="247">
        <f>ROUND(E45*F45,2)</f>
        <v>0</v>
      </c>
      <c r="H45" s="246"/>
      <c r="I45" s="247">
        <f>ROUND(E45*H45,2)</f>
        <v>0</v>
      </c>
      <c r="J45" s="246"/>
      <c r="K45" s="247">
        <f>ROUND(E45*J45,2)</f>
        <v>0</v>
      </c>
      <c r="L45" s="247">
        <v>21</v>
      </c>
      <c r="M45" s="247">
        <f>G45*(1+L45/100)</f>
        <v>0</v>
      </c>
      <c r="N45" s="245">
        <v>0</v>
      </c>
      <c r="O45" s="245">
        <f>ROUND(E45*N45,2)</f>
        <v>0</v>
      </c>
      <c r="P45" s="245">
        <v>0</v>
      </c>
      <c r="Q45" s="245">
        <f>ROUND(E45*P45,2)</f>
        <v>0</v>
      </c>
      <c r="R45" s="247" t="s">
        <v>149</v>
      </c>
      <c r="S45" s="247" t="s">
        <v>94</v>
      </c>
      <c r="T45" s="248" t="s">
        <v>94</v>
      </c>
      <c r="U45" s="229">
        <v>0</v>
      </c>
      <c r="V45" s="229">
        <f>ROUND(E45*U45,2)</f>
        <v>0</v>
      </c>
      <c r="W45" s="229"/>
      <c r="X45" s="229" t="s">
        <v>150</v>
      </c>
      <c r="Y45" s="229" t="s">
        <v>96</v>
      </c>
      <c r="Z45" s="209"/>
      <c r="AA45" s="209"/>
      <c r="AB45" s="209"/>
      <c r="AC45" s="209"/>
      <c r="AD45" s="209"/>
      <c r="AE45" s="209"/>
      <c r="AF45" s="209"/>
      <c r="AG45" s="209" t="s">
        <v>151</v>
      </c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</row>
    <row r="46" spans="1:60" outlineLevel="2" x14ac:dyDescent="0.2">
      <c r="A46" s="226"/>
      <c r="B46" s="227"/>
      <c r="C46" s="261" t="s">
        <v>152</v>
      </c>
      <c r="D46" s="230"/>
      <c r="E46" s="231">
        <v>116.38</v>
      </c>
      <c r="F46" s="229"/>
      <c r="G46" s="229"/>
      <c r="H46" s="229"/>
      <c r="I46" s="229"/>
      <c r="J46" s="229"/>
      <c r="K46" s="229"/>
      <c r="L46" s="229"/>
      <c r="M46" s="229"/>
      <c r="N46" s="228"/>
      <c r="O46" s="228"/>
      <c r="P46" s="228"/>
      <c r="Q46" s="228"/>
      <c r="R46" s="229"/>
      <c r="S46" s="229"/>
      <c r="T46" s="229"/>
      <c r="U46" s="229"/>
      <c r="V46" s="229"/>
      <c r="W46" s="229"/>
      <c r="X46" s="229"/>
      <c r="Y46" s="229"/>
      <c r="Z46" s="209"/>
      <c r="AA46" s="209"/>
      <c r="AB46" s="209"/>
      <c r="AC46" s="209"/>
      <c r="AD46" s="209"/>
      <c r="AE46" s="209"/>
      <c r="AF46" s="209"/>
      <c r="AG46" s="209" t="s">
        <v>99</v>
      </c>
      <c r="AH46" s="209">
        <v>0</v>
      </c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</row>
    <row r="47" spans="1:60" x14ac:dyDescent="0.2">
      <c r="A47" s="235" t="s">
        <v>89</v>
      </c>
      <c r="B47" s="236" t="s">
        <v>57</v>
      </c>
      <c r="C47" s="259" t="s">
        <v>58</v>
      </c>
      <c r="D47" s="237"/>
      <c r="E47" s="238"/>
      <c r="F47" s="239"/>
      <c r="G47" s="239">
        <f>SUMIF(AG48:AG70,"&lt;&gt;NOR",G48:G70)</f>
        <v>0</v>
      </c>
      <c r="H47" s="239"/>
      <c r="I47" s="239">
        <f>SUM(I48:I70)</f>
        <v>0</v>
      </c>
      <c r="J47" s="239"/>
      <c r="K47" s="239">
        <f>SUM(K48:K70)</f>
        <v>0</v>
      </c>
      <c r="L47" s="239"/>
      <c r="M47" s="239">
        <f>SUM(M48:M70)</f>
        <v>0</v>
      </c>
      <c r="N47" s="238"/>
      <c r="O47" s="238">
        <f>SUM(O48:O70)</f>
        <v>1378.9999999999998</v>
      </c>
      <c r="P47" s="238"/>
      <c r="Q47" s="238">
        <f>SUM(Q48:Q70)</f>
        <v>0</v>
      </c>
      <c r="R47" s="239"/>
      <c r="S47" s="239"/>
      <c r="T47" s="240"/>
      <c r="U47" s="234"/>
      <c r="V47" s="234">
        <f>SUM(V48:V70)</f>
        <v>138.52000000000001</v>
      </c>
      <c r="W47" s="234"/>
      <c r="X47" s="234"/>
      <c r="Y47" s="234"/>
      <c r="AG47" t="s">
        <v>90</v>
      </c>
    </row>
    <row r="48" spans="1:60" ht="22.5" outlineLevel="1" x14ac:dyDescent="0.2">
      <c r="A48" s="242">
        <v>16</v>
      </c>
      <c r="B48" s="243" t="s">
        <v>153</v>
      </c>
      <c r="C48" s="260" t="s">
        <v>154</v>
      </c>
      <c r="D48" s="244" t="s">
        <v>104</v>
      </c>
      <c r="E48" s="245">
        <v>1225</v>
      </c>
      <c r="F48" s="246"/>
      <c r="G48" s="247">
        <f>ROUND(E48*F48,2)</f>
        <v>0</v>
      </c>
      <c r="H48" s="246"/>
      <c r="I48" s="247">
        <f>ROUND(E48*H48,2)</f>
        <v>0</v>
      </c>
      <c r="J48" s="246"/>
      <c r="K48" s="247">
        <f>ROUND(E48*J48,2)</f>
        <v>0</v>
      </c>
      <c r="L48" s="247">
        <v>21</v>
      </c>
      <c r="M48" s="247">
        <f>G48*(1+L48/100)</f>
        <v>0</v>
      </c>
      <c r="N48" s="245">
        <v>0</v>
      </c>
      <c r="O48" s="245">
        <f>ROUND(E48*N48,2)</f>
        <v>0</v>
      </c>
      <c r="P48" s="245">
        <v>0</v>
      </c>
      <c r="Q48" s="245">
        <f>ROUND(E48*P48,2)</f>
        <v>0</v>
      </c>
      <c r="R48" s="247"/>
      <c r="S48" s="247" t="s">
        <v>94</v>
      </c>
      <c r="T48" s="248" t="s">
        <v>94</v>
      </c>
      <c r="U48" s="229">
        <v>3.456E-2</v>
      </c>
      <c r="V48" s="229">
        <f>ROUND(E48*U48,2)</f>
        <v>42.34</v>
      </c>
      <c r="W48" s="229"/>
      <c r="X48" s="229" t="s">
        <v>95</v>
      </c>
      <c r="Y48" s="229" t="s">
        <v>96</v>
      </c>
      <c r="Z48" s="209"/>
      <c r="AA48" s="209"/>
      <c r="AB48" s="209"/>
      <c r="AC48" s="209"/>
      <c r="AD48" s="209"/>
      <c r="AE48" s="209"/>
      <c r="AF48" s="209"/>
      <c r="AG48" s="209" t="s">
        <v>97</v>
      </c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</row>
    <row r="49" spans="1:60" outlineLevel="2" x14ac:dyDescent="0.2">
      <c r="A49" s="226"/>
      <c r="B49" s="227"/>
      <c r="C49" s="261" t="s">
        <v>133</v>
      </c>
      <c r="D49" s="230"/>
      <c r="E49" s="231">
        <v>1225</v>
      </c>
      <c r="F49" s="229"/>
      <c r="G49" s="229"/>
      <c r="H49" s="229"/>
      <c r="I49" s="229"/>
      <c r="J49" s="229"/>
      <c r="K49" s="229"/>
      <c r="L49" s="229"/>
      <c r="M49" s="229"/>
      <c r="N49" s="228"/>
      <c r="O49" s="228"/>
      <c r="P49" s="228"/>
      <c r="Q49" s="228"/>
      <c r="R49" s="229"/>
      <c r="S49" s="229"/>
      <c r="T49" s="229"/>
      <c r="U49" s="229"/>
      <c r="V49" s="229"/>
      <c r="W49" s="229"/>
      <c r="X49" s="229"/>
      <c r="Y49" s="229"/>
      <c r="Z49" s="209"/>
      <c r="AA49" s="209"/>
      <c r="AB49" s="209"/>
      <c r="AC49" s="209"/>
      <c r="AD49" s="209"/>
      <c r="AE49" s="209"/>
      <c r="AF49" s="209"/>
      <c r="AG49" s="209" t="s">
        <v>99</v>
      </c>
      <c r="AH49" s="209">
        <v>0</v>
      </c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</row>
    <row r="50" spans="1:60" ht="22.5" outlineLevel="1" x14ac:dyDescent="0.2">
      <c r="A50" s="242">
        <v>17</v>
      </c>
      <c r="B50" s="243" t="s">
        <v>155</v>
      </c>
      <c r="C50" s="260" t="s">
        <v>156</v>
      </c>
      <c r="D50" s="244" t="s">
        <v>104</v>
      </c>
      <c r="E50" s="245">
        <v>1225</v>
      </c>
      <c r="F50" s="246"/>
      <c r="G50" s="247">
        <f>ROUND(E50*F50,2)</f>
        <v>0</v>
      </c>
      <c r="H50" s="246"/>
      <c r="I50" s="247">
        <f>ROUND(E50*H50,2)</f>
        <v>0</v>
      </c>
      <c r="J50" s="246"/>
      <c r="K50" s="247">
        <f>ROUND(E50*J50,2)</f>
        <v>0</v>
      </c>
      <c r="L50" s="247">
        <v>21</v>
      </c>
      <c r="M50" s="247">
        <f>G50*(1+L50/100)</f>
        <v>0</v>
      </c>
      <c r="N50" s="245">
        <v>0.34499999999999997</v>
      </c>
      <c r="O50" s="245">
        <f>ROUND(E50*N50,2)</f>
        <v>422.63</v>
      </c>
      <c r="P50" s="245">
        <v>0</v>
      </c>
      <c r="Q50" s="245">
        <f>ROUND(E50*P50,2)</f>
        <v>0</v>
      </c>
      <c r="R50" s="247"/>
      <c r="S50" s="247" t="s">
        <v>94</v>
      </c>
      <c r="T50" s="248" t="s">
        <v>94</v>
      </c>
      <c r="U50" s="229">
        <v>2.5999999999999999E-2</v>
      </c>
      <c r="V50" s="229">
        <f>ROUND(E50*U50,2)</f>
        <v>31.85</v>
      </c>
      <c r="W50" s="229"/>
      <c r="X50" s="229" t="s">
        <v>95</v>
      </c>
      <c r="Y50" s="229" t="s">
        <v>96</v>
      </c>
      <c r="Z50" s="209"/>
      <c r="AA50" s="209"/>
      <c r="AB50" s="209"/>
      <c r="AC50" s="209"/>
      <c r="AD50" s="209"/>
      <c r="AE50" s="209"/>
      <c r="AF50" s="209"/>
      <c r="AG50" s="209" t="s">
        <v>97</v>
      </c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</row>
    <row r="51" spans="1:60" outlineLevel="2" x14ac:dyDescent="0.2">
      <c r="A51" s="226"/>
      <c r="B51" s="227"/>
      <c r="C51" s="261" t="s">
        <v>133</v>
      </c>
      <c r="D51" s="230"/>
      <c r="E51" s="231">
        <v>1225</v>
      </c>
      <c r="F51" s="229"/>
      <c r="G51" s="229"/>
      <c r="H51" s="229"/>
      <c r="I51" s="229"/>
      <c r="J51" s="229"/>
      <c r="K51" s="229"/>
      <c r="L51" s="229"/>
      <c r="M51" s="229"/>
      <c r="N51" s="228"/>
      <c r="O51" s="228"/>
      <c r="P51" s="228"/>
      <c r="Q51" s="228"/>
      <c r="R51" s="229"/>
      <c r="S51" s="229"/>
      <c r="T51" s="229"/>
      <c r="U51" s="229"/>
      <c r="V51" s="229"/>
      <c r="W51" s="229"/>
      <c r="X51" s="229"/>
      <c r="Y51" s="229"/>
      <c r="Z51" s="209"/>
      <c r="AA51" s="209"/>
      <c r="AB51" s="209"/>
      <c r="AC51" s="209"/>
      <c r="AD51" s="209"/>
      <c r="AE51" s="209"/>
      <c r="AF51" s="209"/>
      <c r="AG51" s="209" t="s">
        <v>99</v>
      </c>
      <c r="AH51" s="209">
        <v>0</v>
      </c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</row>
    <row r="52" spans="1:60" ht="22.5" outlineLevel="1" x14ac:dyDescent="0.2">
      <c r="A52" s="242">
        <v>18</v>
      </c>
      <c r="B52" s="243" t="s">
        <v>157</v>
      </c>
      <c r="C52" s="260" t="s">
        <v>158</v>
      </c>
      <c r="D52" s="244" t="s">
        <v>104</v>
      </c>
      <c r="E52" s="245">
        <v>1065</v>
      </c>
      <c r="F52" s="246"/>
      <c r="G52" s="247">
        <f>ROUND(E52*F52,2)</f>
        <v>0</v>
      </c>
      <c r="H52" s="246"/>
      <c r="I52" s="247">
        <f>ROUND(E52*H52,2)</f>
        <v>0</v>
      </c>
      <c r="J52" s="246"/>
      <c r="K52" s="247">
        <f>ROUND(E52*J52,2)</f>
        <v>0</v>
      </c>
      <c r="L52" s="247">
        <v>21</v>
      </c>
      <c r="M52" s="247">
        <f>G52*(1+L52/100)</f>
        <v>0</v>
      </c>
      <c r="N52" s="245">
        <v>0.43878</v>
      </c>
      <c r="O52" s="245">
        <f>ROUND(E52*N52,2)</f>
        <v>467.3</v>
      </c>
      <c r="P52" s="245">
        <v>0</v>
      </c>
      <c r="Q52" s="245">
        <f>ROUND(E52*P52,2)</f>
        <v>0</v>
      </c>
      <c r="R52" s="247"/>
      <c r="S52" s="247" t="s">
        <v>94</v>
      </c>
      <c r="T52" s="248" t="s">
        <v>94</v>
      </c>
      <c r="U52" s="229">
        <v>3.7999999999999999E-2</v>
      </c>
      <c r="V52" s="229">
        <f>ROUND(E52*U52,2)</f>
        <v>40.47</v>
      </c>
      <c r="W52" s="229"/>
      <c r="X52" s="229" t="s">
        <v>95</v>
      </c>
      <c r="Y52" s="229" t="s">
        <v>96</v>
      </c>
      <c r="Z52" s="209"/>
      <c r="AA52" s="209"/>
      <c r="AB52" s="209"/>
      <c r="AC52" s="209"/>
      <c r="AD52" s="209"/>
      <c r="AE52" s="209"/>
      <c r="AF52" s="209"/>
      <c r="AG52" s="209" t="s">
        <v>97</v>
      </c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209"/>
      <c r="AV52" s="209"/>
      <c r="AW52" s="209"/>
      <c r="AX52" s="209"/>
      <c r="AY52" s="209"/>
      <c r="AZ52" s="209"/>
      <c r="BA52" s="209"/>
      <c r="BB52" s="209"/>
      <c r="BC52" s="209"/>
      <c r="BD52" s="209"/>
      <c r="BE52" s="209"/>
      <c r="BF52" s="209"/>
      <c r="BG52" s="209"/>
      <c r="BH52" s="209"/>
    </row>
    <row r="53" spans="1:60" ht="22.5" outlineLevel="2" x14ac:dyDescent="0.2">
      <c r="A53" s="226"/>
      <c r="B53" s="227"/>
      <c r="C53" s="261" t="s">
        <v>159</v>
      </c>
      <c r="D53" s="230"/>
      <c r="E53" s="231"/>
      <c r="F53" s="229"/>
      <c r="G53" s="229"/>
      <c r="H53" s="229"/>
      <c r="I53" s="229"/>
      <c r="J53" s="229"/>
      <c r="K53" s="229"/>
      <c r="L53" s="229"/>
      <c r="M53" s="229"/>
      <c r="N53" s="228"/>
      <c r="O53" s="228"/>
      <c r="P53" s="228"/>
      <c r="Q53" s="228"/>
      <c r="R53" s="229"/>
      <c r="S53" s="229"/>
      <c r="T53" s="229"/>
      <c r="U53" s="229"/>
      <c r="V53" s="229"/>
      <c r="W53" s="229"/>
      <c r="X53" s="229"/>
      <c r="Y53" s="229"/>
      <c r="Z53" s="209"/>
      <c r="AA53" s="209"/>
      <c r="AB53" s="209"/>
      <c r="AC53" s="209"/>
      <c r="AD53" s="209"/>
      <c r="AE53" s="209"/>
      <c r="AF53" s="209"/>
      <c r="AG53" s="209" t="s">
        <v>99</v>
      </c>
      <c r="AH53" s="209">
        <v>0</v>
      </c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</row>
    <row r="54" spans="1:60" outlineLevel="3" x14ac:dyDescent="0.2">
      <c r="A54" s="226"/>
      <c r="B54" s="227"/>
      <c r="C54" s="261" t="s">
        <v>160</v>
      </c>
      <c r="D54" s="230"/>
      <c r="E54" s="231">
        <v>1065</v>
      </c>
      <c r="F54" s="229"/>
      <c r="G54" s="229"/>
      <c r="H54" s="229"/>
      <c r="I54" s="229"/>
      <c r="J54" s="229"/>
      <c r="K54" s="229"/>
      <c r="L54" s="229"/>
      <c r="M54" s="229"/>
      <c r="N54" s="228"/>
      <c r="O54" s="228"/>
      <c r="P54" s="228"/>
      <c r="Q54" s="228"/>
      <c r="R54" s="229"/>
      <c r="S54" s="229"/>
      <c r="T54" s="229"/>
      <c r="U54" s="229"/>
      <c r="V54" s="229"/>
      <c r="W54" s="229"/>
      <c r="X54" s="229"/>
      <c r="Y54" s="229"/>
      <c r="Z54" s="209"/>
      <c r="AA54" s="209"/>
      <c r="AB54" s="209"/>
      <c r="AC54" s="209"/>
      <c r="AD54" s="209"/>
      <c r="AE54" s="209"/>
      <c r="AF54" s="209"/>
      <c r="AG54" s="209" t="s">
        <v>99</v>
      </c>
      <c r="AH54" s="209">
        <v>0</v>
      </c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  <c r="AV54" s="209"/>
      <c r="AW54" s="209"/>
      <c r="AX54" s="209"/>
      <c r="AY54" s="209"/>
      <c r="AZ54" s="209"/>
      <c r="BA54" s="209"/>
      <c r="BB54" s="209"/>
      <c r="BC54" s="209"/>
      <c r="BD54" s="209"/>
      <c r="BE54" s="209"/>
      <c r="BF54" s="209"/>
      <c r="BG54" s="209"/>
      <c r="BH54" s="209"/>
    </row>
    <row r="55" spans="1:60" ht="22.5" outlineLevel="1" x14ac:dyDescent="0.2">
      <c r="A55" s="242">
        <v>19</v>
      </c>
      <c r="B55" s="243" t="s">
        <v>161</v>
      </c>
      <c r="C55" s="260" t="s">
        <v>162</v>
      </c>
      <c r="D55" s="244" t="s">
        <v>104</v>
      </c>
      <c r="E55" s="245">
        <v>160</v>
      </c>
      <c r="F55" s="246"/>
      <c r="G55" s="247">
        <f>ROUND(E55*F55,2)</f>
        <v>0</v>
      </c>
      <c r="H55" s="246"/>
      <c r="I55" s="247">
        <f>ROUND(E55*H55,2)</f>
        <v>0</v>
      </c>
      <c r="J55" s="246"/>
      <c r="K55" s="247">
        <f>ROUND(E55*J55,2)</f>
        <v>0</v>
      </c>
      <c r="L55" s="247">
        <v>21</v>
      </c>
      <c r="M55" s="247">
        <f>G55*(1+L55/100)</f>
        <v>0</v>
      </c>
      <c r="N55" s="245">
        <v>0.29160000000000003</v>
      </c>
      <c r="O55" s="245">
        <f>ROUND(E55*N55,2)</f>
        <v>46.66</v>
      </c>
      <c r="P55" s="245">
        <v>0</v>
      </c>
      <c r="Q55" s="245">
        <f>ROUND(E55*P55,2)</f>
        <v>0</v>
      </c>
      <c r="R55" s="247"/>
      <c r="S55" s="247" t="s">
        <v>94</v>
      </c>
      <c r="T55" s="248" t="s">
        <v>94</v>
      </c>
      <c r="U55" s="229">
        <v>5.8000000000000003E-2</v>
      </c>
      <c r="V55" s="229">
        <f>ROUND(E55*U55,2)</f>
        <v>9.2799999999999994</v>
      </c>
      <c r="W55" s="229"/>
      <c r="X55" s="229" t="s">
        <v>95</v>
      </c>
      <c r="Y55" s="229" t="s">
        <v>96</v>
      </c>
      <c r="Z55" s="209"/>
      <c r="AA55" s="209"/>
      <c r="AB55" s="209"/>
      <c r="AC55" s="209"/>
      <c r="AD55" s="209"/>
      <c r="AE55" s="209"/>
      <c r="AF55" s="209"/>
      <c r="AG55" s="209" t="s">
        <v>97</v>
      </c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09"/>
      <c r="BA55" s="209"/>
      <c r="BB55" s="209"/>
      <c r="BC55" s="209"/>
      <c r="BD55" s="209"/>
      <c r="BE55" s="209"/>
      <c r="BF55" s="209"/>
      <c r="BG55" s="209"/>
      <c r="BH55" s="209"/>
    </row>
    <row r="56" spans="1:60" outlineLevel="2" x14ac:dyDescent="0.2">
      <c r="A56" s="226"/>
      <c r="B56" s="227"/>
      <c r="C56" s="261" t="s">
        <v>163</v>
      </c>
      <c r="D56" s="230"/>
      <c r="E56" s="231"/>
      <c r="F56" s="229"/>
      <c r="G56" s="229"/>
      <c r="H56" s="229"/>
      <c r="I56" s="229"/>
      <c r="J56" s="229"/>
      <c r="K56" s="229"/>
      <c r="L56" s="229"/>
      <c r="M56" s="229"/>
      <c r="N56" s="228"/>
      <c r="O56" s="228"/>
      <c r="P56" s="228"/>
      <c r="Q56" s="228"/>
      <c r="R56" s="229"/>
      <c r="S56" s="229"/>
      <c r="T56" s="229"/>
      <c r="U56" s="229"/>
      <c r="V56" s="229"/>
      <c r="W56" s="229"/>
      <c r="X56" s="229"/>
      <c r="Y56" s="229"/>
      <c r="Z56" s="209"/>
      <c r="AA56" s="209"/>
      <c r="AB56" s="209"/>
      <c r="AC56" s="209"/>
      <c r="AD56" s="209"/>
      <c r="AE56" s="209"/>
      <c r="AF56" s="209"/>
      <c r="AG56" s="209" t="s">
        <v>99</v>
      </c>
      <c r="AH56" s="209">
        <v>0</v>
      </c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</row>
    <row r="57" spans="1:60" outlineLevel="3" x14ac:dyDescent="0.2">
      <c r="A57" s="226"/>
      <c r="B57" s="227"/>
      <c r="C57" s="261" t="s">
        <v>164</v>
      </c>
      <c r="D57" s="230"/>
      <c r="E57" s="231">
        <v>160</v>
      </c>
      <c r="F57" s="229"/>
      <c r="G57" s="229"/>
      <c r="H57" s="229"/>
      <c r="I57" s="229"/>
      <c r="J57" s="229"/>
      <c r="K57" s="229"/>
      <c r="L57" s="229"/>
      <c r="M57" s="229"/>
      <c r="N57" s="228"/>
      <c r="O57" s="228"/>
      <c r="P57" s="228"/>
      <c r="Q57" s="228"/>
      <c r="R57" s="229"/>
      <c r="S57" s="229"/>
      <c r="T57" s="229"/>
      <c r="U57" s="229"/>
      <c r="V57" s="229"/>
      <c r="W57" s="229"/>
      <c r="X57" s="229"/>
      <c r="Y57" s="229"/>
      <c r="Z57" s="209"/>
      <c r="AA57" s="209"/>
      <c r="AB57" s="209"/>
      <c r="AC57" s="209"/>
      <c r="AD57" s="209"/>
      <c r="AE57" s="209"/>
      <c r="AF57" s="209"/>
      <c r="AG57" s="209" t="s">
        <v>99</v>
      </c>
      <c r="AH57" s="209">
        <v>0</v>
      </c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</row>
    <row r="58" spans="1:60" ht="22.5" outlineLevel="1" x14ac:dyDescent="0.2">
      <c r="A58" s="242">
        <v>20</v>
      </c>
      <c r="B58" s="243" t="s">
        <v>165</v>
      </c>
      <c r="C58" s="260" t="s">
        <v>166</v>
      </c>
      <c r="D58" s="244" t="s">
        <v>167</v>
      </c>
      <c r="E58" s="245">
        <v>54</v>
      </c>
      <c r="F58" s="246"/>
      <c r="G58" s="247">
        <f>ROUND(E58*F58,2)</f>
        <v>0</v>
      </c>
      <c r="H58" s="246"/>
      <c r="I58" s="247">
        <f>ROUND(E58*H58,2)</f>
        <v>0</v>
      </c>
      <c r="J58" s="246"/>
      <c r="K58" s="247">
        <f>ROUND(E58*J58,2)</f>
        <v>0</v>
      </c>
      <c r="L58" s="247">
        <v>21</v>
      </c>
      <c r="M58" s="247">
        <f>G58*(1+L58/100)</f>
        <v>0</v>
      </c>
      <c r="N58" s="245">
        <v>0.47799999999999998</v>
      </c>
      <c r="O58" s="245">
        <f>ROUND(E58*N58,2)</f>
        <v>25.81</v>
      </c>
      <c r="P58" s="245">
        <v>0</v>
      </c>
      <c r="Q58" s="245">
        <f>ROUND(E58*P58,2)</f>
        <v>0</v>
      </c>
      <c r="R58" s="247"/>
      <c r="S58" s="247" t="s">
        <v>168</v>
      </c>
      <c r="T58" s="248" t="s">
        <v>144</v>
      </c>
      <c r="U58" s="229">
        <v>0.27</v>
      </c>
      <c r="V58" s="229">
        <f>ROUND(E58*U58,2)</f>
        <v>14.58</v>
      </c>
      <c r="W58" s="229"/>
      <c r="X58" s="229" t="s">
        <v>95</v>
      </c>
      <c r="Y58" s="229" t="s">
        <v>96</v>
      </c>
      <c r="Z58" s="209"/>
      <c r="AA58" s="209"/>
      <c r="AB58" s="209"/>
      <c r="AC58" s="209"/>
      <c r="AD58" s="209"/>
      <c r="AE58" s="209"/>
      <c r="AF58" s="209"/>
      <c r="AG58" s="209" t="s">
        <v>97</v>
      </c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</row>
    <row r="59" spans="1:60" outlineLevel="2" x14ac:dyDescent="0.2">
      <c r="A59" s="226"/>
      <c r="B59" s="227"/>
      <c r="C59" s="261" t="s">
        <v>169</v>
      </c>
      <c r="D59" s="230"/>
      <c r="E59" s="231">
        <v>54</v>
      </c>
      <c r="F59" s="229"/>
      <c r="G59" s="229"/>
      <c r="H59" s="229"/>
      <c r="I59" s="229"/>
      <c r="J59" s="229"/>
      <c r="K59" s="229"/>
      <c r="L59" s="229"/>
      <c r="M59" s="229"/>
      <c r="N59" s="228"/>
      <c r="O59" s="228"/>
      <c r="P59" s="228"/>
      <c r="Q59" s="228"/>
      <c r="R59" s="229"/>
      <c r="S59" s="229"/>
      <c r="T59" s="229"/>
      <c r="U59" s="229"/>
      <c r="V59" s="229"/>
      <c r="W59" s="229"/>
      <c r="X59" s="229"/>
      <c r="Y59" s="229"/>
      <c r="Z59" s="209"/>
      <c r="AA59" s="209"/>
      <c r="AB59" s="209"/>
      <c r="AC59" s="209"/>
      <c r="AD59" s="209"/>
      <c r="AE59" s="209"/>
      <c r="AF59" s="209"/>
      <c r="AG59" s="209" t="s">
        <v>99</v>
      </c>
      <c r="AH59" s="209">
        <v>0</v>
      </c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</row>
    <row r="60" spans="1:60" outlineLevel="1" x14ac:dyDescent="0.2">
      <c r="A60" s="242">
        <v>21</v>
      </c>
      <c r="B60" s="243" t="s">
        <v>170</v>
      </c>
      <c r="C60" s="260" t="s">
        <v>171</v>
      </c>
      <c r="D60" s="244" t="s">
        <v>148</v>
      </c>
      <c r="E60" s="245">
        <v>372.22</v>
      </c>
      <c r="F60" s="246"/>
      <c r="G60" s="247">
        <f>ROUND(E60*F60,2)</f>
        <v>0</v>
      </c>
      <c r="H60" s="246"/>
      <c r="I60" s="247">
        <f>ROUND(E60*H60,2)</f>
        <v>0</v>
      </c>
      <c r="J60" s="246"/>
      <c r="K60" s="247">
        <f>ROUND(E60*J60,2)</f>
        <v>0</v>
      </c>
      <c r="L60" s="247">
        <v>21</v>
      </c>
      <c r="M60" s="247">
        <f>G60*(1+L60/100)</f>
        <v>0</v>
      </c>
      <c r="N60" s="245">
        <v>1</v>
      </c>
      <c r="O60" s="245">
        <f>ROUND(E60*N60,2)</f>
        <v>372.22</v>
      </c>
      <c r="P60" s="245">
        <v>0</v>
      </c>
      <c r="Q60" s="245">
        <f>ROUND(E60*P60,2)</f>
        <v>0</v>
      </c>
      <c r="R60" s="247" t="s">
        <v>149</v>
      </c>
      <c r="S60" s="247" t="s">
        <v>94</v>
      </c>
      <c r="T60" s="248" t="s">
        <v>94</v>
      </c>
      <c r="U60" s="229">
        <v>0</v>
      </c>
      <c r="V60" s="229">
        <f>ROUND(E60*U60,2)</f>
        <v>0</v>
      </c>
      <c r="W60" s="229"/>
      <c r="X60" s="229" t="s">
        <v>150</v>
      </c>
      <c r="Y60" s="229" t="s">
        <v>96</v>
      </c>
      <c r="Z60" s="209"/>
      <c r="AA60" s="209"/>
      <c r="AB60" s="209"/>
      <c r="AC60" s="209"/>
      <c r="AD60" s="209"/>
      <c r="AE60" s="209"/>
      <c r="AF60" s="209"/>
      <c r="AG60" s="209" t="s">
        <v>151</v>
      </c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</row>
    <row r="61" spans="1:60" ht="22.5" outlineLevel="2" x14ac:dyDescent="0.2">
      <c r="A61" s="226"/>
      <c r="B61" s="227"/>
      <c r="C61" s="261" t="s">
        <v>172</v>
      </c>
      <c r="D61" s="230"/>
      <c r="E61" s="231"/>
      <c r="F61" s="229"/>
      <c r="G61" s="229"/>
      <c r="H61" s="229"/>
      <c r="I61" s="229"/>
      <c r="J61" s="229"/>
      <c r="K61" s="229"/>
      <c r="L61" s="229"/>
      <c r="M61" s="229"/>
      <c r="N61" s="228"/>
      <c r="O61" s="228"/>
      <c r="P61" s="228"/>
      <c r="Q61" s="228"/>
      <c r="R61" s="229"/>
      <c r="S61" s="229"/>
      <c r="T61" s="229"/>
      <c r="U61" s="229"/>
      <c r="V61" s="229"/>
      <c r="W61" s="229"/>
      <c r="X61" s="229"/>
      <c r="Y61" s="229"/>
      <c r="Z61" s="209"/>
      <c r="AA61" s="209"/>
      <c r="AB61" s="209"/>
      <c r="AC61" s="209"/>
      <c r="AD61" s="209"/>
      <c r="AE61" s="209"/>
      <c r="AF61" s="209"/>
      <c r="AG61" s="209" t="s">
        <v>99</v>
      </c>
      <c r="AH61" s="209">
        <v>0</v>
      </c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</row>
    <row r="62" spans="1:60" outlineLevel="3" x14ac:dyDescent="0.2">
      <c r="A62" s="226"/>
      <c r="B62" s="227"/>
      <c r="C62" s="261" t="s">
        <v>173</v>
      </c>
      <c r="D62" s="230"/>
      <c r="E62" s="231">
        <v>372.22</v>
      </c>
      <c r="F62" s="229"/>
      <c r="G62" s="229"/>
      <c r="H62" s="229"/>
      <c r="I62" s="229"/>
      <c r="J62" s="229"/>
      <c r="K62" s="229"/>
      <c r="L62" s="229"/>
      <c r="M62" s="229"/>
      <c r="N62" s="228"/>
      <c r="O62" s="228"/>
      <c r="P62" s="228"/>
      <c r="Q62" s="228"/>
      <c r="R62" s="229"/>
      <c r="S62" s="229"/>
      <c r="T62" s="229"/>
      <c r="U62" s="229"/>
      <c r="V62" s="229"/>
      <c r="W62" s="229"/>
      <c r="X62" s="229"/>
      <c r="Y62" s="229"/>
      <c r="Z62" s="209"/>
      <c r="AA62" s="209"/>
      <c r="AB62" s="209"/>
      <c r="AC62" s="209"/>
      <c r="AD62" s="209"/>
      <c r="AE62" s="209"/>
      <c r="AF62" s="209"/>
      <c r="AG62" s="209" t="s">
        <v>99</v>
      </c>
      <c r="AH62" s="209">
        <v>0</v>
      </c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</row>
    <row r="63" spans="1:60" outlineLevel="1" x14ac:dyDescent="0.2">
      <c r="A63" s="242">
        <v>22</v>
      </c>
      <c r="B63" s="243" t="s">
        <v>174</v>
      </c>
      <c r="C63" s="260" t="s">
        <v>175</v>
      </c>
      <c r="D63" s="244" t="s">
        <v>148</v>
      </c>
      <c r="E63" s="245">
        <v>44.1</v>
      </c>
      <c r="F63" s="246"/>
      <c r="G63" s="247">
        <f>ROUND(E63*F63,2)</f>
        <v>0</v>
      </c>
      <c r="H63" s="246"/>
      <c r="I63" s="247">
        <f>ROUND(E63*H63,2)</f>
        <v>0</v>
      </c>
      <c r="J63" s="246"/>
      <c r="K63" s="247">
        <f>ROUND(E63*J63,2)</f>
        <v>0</v>
      </c>
      <c r="L63" s="247">
        <v>21</v>
      </c>
      <c r="M63" s="247">
        <f>G63*(1+L63/100)</f>
        <v>0</v>
      </c>
      <c r="N63" s="245">
        <v>1</v>
      </c>
      <c r="O63" s="245">
        <f>ROUND(E63*N63,2)</f>
        <v>44.1</v>
      </c>
      <c r="P63" s="245">
        <v>0</v>
      </c>
      <c r="Q63" s="245">
        <f>ROUND(E63*P63,2)</f>
        <v>0</v>
      </c>
      <c r="R63" s="247" t="s">
        <v>149</v>
      </c>
      <c r="S63" s="247" t="s">
        <v>94</v>
      </c>
      <c r="T63" s="248" t="s">
        <v>144</v>
      </c>
      <c r="U63" s="229">
        <v>0</v>
      </c>
      <c r="V63" s="229">
        <f>ROUND(E63*U63,2)</f>
        <v>0</v>
      </c>
      <c r="W63" s="229"/>
      <c r="X63" s="229" t="s">
        <v>150</v>
      </c>
      <c r="Y63" s="229" t="s">
        <v>96</v>
      </c>
      <c r="Z63" s="209"/>
      <c r="AA63" s="209"/>
      <c r="AB63" s="209"/>
      <c r="AC63" s="209"/>
      <c r="AD63" s="209"/>
      <c r="AE63" s="209"/>
      <c r="AF63" s="209"/>
      <c r="AG63" s="209" t="s">
        <v>151</v>
      </c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</row>
    <row r="64" spans="1:60" outlineLevel="2" x14ac:dyDescent="0.2">
      <c r="A64" s="226"/>
      <c r="B64" s="227"/>
      <c r="C64" s="261" t="s">
        <v>176</v>
      </c>
      <c r="D64" s="230"/>
      <c r="E64" s="231"/>
      <c r="F64" s="229"/>
      <c r="G64" s="229"/>
      <c r="H64" s="229"/>
      <c r="I64" s="229"/>
      <c r="J64" s="229"/>
      <c r="K64" s="229"/>
      <c r="L64" s="229"/>
      <c r="M64" s="229"/>
      <c r="N64" s="228"/>
      <c r="O64" s="228"/>
      <c r="P64" s="228"/>
      <c r="Q64" s="228"/>
      <c r="R64" s="229"/>
      <c r="S64" s="229"/>
      <c r="T64" s="229"/>
      <c r="U64" s="229"/>
      <c r="V64" s="229"/>
      <c r="W64" s="229"/>
      <c r="X64" s="229"/>
      <c r="Y64" s="229"/>
      <c r="Z64" s="209"/>
      <c r="AA64" s="209"/>
      <c r="AB64" s="209"/>
      <c r="AC64" s="209"/>
      <c r="AD64" s="209"/>
      <c r="AE64" s="209"/>
      <c r="AF64" s="209"/>
      <c r="AG64" s="209" t="s">
        <v>99</v>
      </c>
      <c r="AH64" s="209">
        <v>0</v>
      </c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</row>
    <row r="65" spans="1:60" outlineLevel="3" x14ac:dyDescent="0.2">
      <c r="A65" s="226"/>
      <c r="B65" s="227"/>
      <c r="C65" s="261" t="s">
        <v>177</v>
      </c>
      <c r="D65" s="230"/>
      <c r="E65" s="231">
        <v>44.1</v>
      </c>
      <c r="F65" s="229"/>
      <c r="G65" s="229"/>
      <c r="H65" s="229"/>
      <c r="I65" s="229"/>
      <c r="J65" s="229"/>
      <c r="K65" s="229"/>
      <c r="L65" s="229"/>
      <c r="M65" s="229"/>
      <c r="N65" s="228"/>
      <c r="O65" s="228"/>
      <c r="P65" s="228"/>
      <c r="Q65" s="228"/>
      <c r="R65" s="229"/>
      <c r="S65" s="229"/>
      <c r="T65" s="229"/>
      <c r="U65" s="229"/>
      <c r="V65" s="229"/>
      <c r="W65" s="229"/>
      <c r="X65" s="229"/>
      <c r="Y65" s="229"/>
      <c r="Z65" s="209"/>
      <c r="AA65" s="209"/>
      <c r="AB65" s="209"/>
      <c r="AC65" s="209"/>
      <c r="AD65" s="209"/>
      <c r="AE65" s="209"/>
      <c r="AF65" s="209"/>
      <c r="AG65" s="209" t="s">
        <v>99</v>
      </c>
      <c r="AH65" s="209">
        <v>0</v>
      </c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</row>
    <row r="66" spans="1:60" ht="22.5" outlineLevel="1" x14ac:dyDescent="0.2">
      <c r="A66" s="242">
        <v>23</v>
      </c>
      <c r="B66" s="243" t="s">
        <v>178</v>
      </c>
      <c r="C66" s="260" t="s">
        <v>179</v>
      </c>
      <c r="D66" s="244" t="s">
        <v>167</v>
      </c>
      <c r="E66" s="245">
        <v>59.4</v>
      </c>
      <c r="F66" s="246"/>
      <c r="G66" s="247">
        <f>ROUND(E66*F66,2)</f>
        <v>0</v>
      </c>
      <c r="H66" s="246"/>
      <c r="I66" s="247">
        <f>ROUND(E66*H66,2)</f>
        <v>0</v>
      </c>
      <c r="J66" s="246"/>
      <c r="K66" s="247">
        <f>ROUND(E66*J66,2)</f>
        <v>0</v>
      </c>
      <c r="L66" s="247">
        <v>21</v>
      </c>
      <c r="M66" s="247">
        <f>G66*(1+L66/100)</f>
        <v>0</v>
      </c>
      <c r="N66" s="245">
        <v>6.9999999999999999E-4</v>
      </c>
      <c r="O66" s="245">
        <f>ROUND(E66*N66,2)</f>
        <v>0.04</v>
      </c>
      <c r="P66" s="245">
        <v>0</v>
      </c>
      <c r="Q66" s="245">
        <f>ROUND(E66*P66,2)</f>
        <v>0</v>
      </c>
      <c r="R66" s="247" t="s">
        <v>149</v>
      </c>
      <c r="S66" s="247" t="s">
        <v>94</v>
      </c>
      <c r="T66" s="248" t="s">
        <v>94</v>
      </c>
      <c r="U66" s="229">
        <v>0</v>
      </c>
      <c r="V66" s="229">
        <f>ROUND(E66*U66,2)</f>
        <v>0</v>
      </c>
      <c r="W66" s="229"/>
      <c r="X66" s="229" t="s">
        <v>150</v>
      </c>
      <c r="Y66" s="229" t="s">
        <v>96</v>
      </c>
      <c r="Z66" s="209"/>
      <c r="AA66" s="209"/>
      <c r="AB66" s="209"/>
      <c r="AC66" s="209"/>
      <c r="AD66" s="209"/>
      <c r="AE66" s="209"/>
      <c r="AF66" s="209"/>
      <c r="AG66" s="209" t="s">
        <v>151</v>
      </c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</row>
    <row r="67" spans="1:60" outlineLevel="2" x14ac:dyDescent="0.2">
      <c r="A67" s="226"/>
      <c r="B67" s="227"/>
      <c r="C67" s="261" t="s">
        <v>180</v>
      </c>
      <c r="D67" s="230"/>
      <c r="E67" s="231"/>
      <c r="F67" s="229"/>
      <c r="G67" s="229"/>
      <c r="H67" s="229"/>
      <c r="I67" s="229"/>
      <c r="J67" s="229"/>
      <c r="K67" s="229"/>
      <c r="L67" s="229"/>
      <c r="M67" s="229"/>
      <c r="N67" s="228"/>
      <c r="O67" s="228"/>
      <c r="P67" s="228"/>
      <c r="Q67" s="228"/>
      <c r="R67" s="229"/>
      <c r="S67" s="229"/>
      <c r="T67" s="229"/>
      <c r="U67" s="229"/>
      <c r="V67" s="229"/>
      <c r="W67" s="229"/>
      <c r="X67" s="229"/>
      <c r="Y67" s="229"/>
      <c r="Z67" s="209"/>
      <c r="AA67" s="209"/>
      <c r="AB67" s="209"/>
      <c r="AC67" s="209"/>
      <c r="AD67" s="209"/>
      <c r="AE67" s="209"/>
      <c r="AF67" s="209"/>
      <c r="AG67" s="209" t="s">
        <v>99</v>
      </c>
      <c r="AH67" s="209">
        <v>0</v>
      </c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</row>
    <row r="68" spans="1:60" outlineLevel="3" x14ac:dyDescent="0.2">
      <c r="A68" s="226"/>
      <c r="B68" s="227"/>
      <c r="C68" s="261" t="s">
        <v>181</v>
      </c>
      <c r="D68" s="230"/>
      <c r="E68" s="231">
        <v>59.4</v>
      </c>
      <c r="F68" s="229"/>
      <c r="G68" s="229"/>
      <c r="H68" s="229"/>
      <c r="I68" s="229"/>
      <c r="J68" s="229"/>
      <c r="K68" s="229"/>
      <c r="L68" s="229"/>
      <c r="M68" s="229"/>
      <c r="N68" s="228"/>
      <c r="O68" s="228"/>
      <c r="P68" s="228"/>
      <c r="Q68" s="228"/>
      <c r="R68" s="229"/>
      <c r="S68" s="229"/>
      <c r="T68" s="229"/>
      <c r="U68" s="229"/>
      <c r="V68" s="229"/>
      <c r="W68" s="229"/>
      <c r="X68" s="229"/>
      <c r="Y68" s="229"/>
      <c r="Z68" s="209"/>
      <c r="AA68" s="209"/>
      <c r="AB68" s="209"/>
      <c r="AC68" s="209"/>
      <c r="AD68" s="209"/>
      <c r="AE68" s="209"/>
      <c r="AF68" s="209"/>
      <c r="AG68" s="209" t="s">
        <v>99</v>
      </c>
      <c r="AH68" s="209">
        <v>0</v>
      </c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</row>
    <row r="69" spans="1:60" ht="22.5" outlineLevel="1" x14ac:dyDescent="0.2">
      <c r="A69" s="242">
        <v>24</v>
      </c>
      <c r="B69" s="243" t="s">
        <v>182</v>
      </c>
      <c r="C69" s="260" t="s">
        <v>183</v>
      </c>
      <c r="D69" s="244" t="s">
        <v>167</v>
      </c>
      <c r="E69" s="245">
        <v>59.4</v>
      </c>
      <c r="F69" s="246"/>
      <c r="G69" s="247">
        <f>ROUND(E69*F69,2)</f>
        <v>0</v>
      </c>
      <c r="H69" s="246"/>
      <c r="I69" s="247">
        <f>ROUND(E69*H69,2)</f>
        <v>0</v>
      </c>
      <c r="J69" s="246"/>
      <c r="K69" s="247">
        <f>ROUND(E69*J69,2)</f>
        <v>0</v>
      </c>
      <c r="L69" s="247">
        <v>21</v>
      </c>
      <c r="M69" s="247">
        <f>G69*(1+L69/100)</f>
        <v>0</v>
      </c>
      <c r="N69" s="245">
        <v>4.1000000000000003E-3</v>
      </c>
      <c r="O69" s="245">
        <f>ROUND(E69*N69,2)</f>
        <v>0.24</v>
      </c>
      <c r="P69" s="245">
        <v>0</v>
      </c>
      <c r="Q69" s="245">
        <f>ROUND(E69*P69,2)</f>
        <v>0</v>
      </c>
      <c r="R69" s="247" t="s">
        <v>149</v>
      </c>
      <c r="S69" s="247" t="s">
        <v>94</v>
      </c>
      <c r="T69" s="248" t="s">
        <v>94</v>
      </c>
      <c r="U69" s="229">
        <v>0</v>
      </c>
      <c r="V69" s="229">
        <f>ROUND(E69*U69,2)</f>
        <v>0</v>
      </c>
      <c r="W69" s="229"/>
      <c r="X69" s="229" t="s">
        <v>150</v>
      </c>
      <c r="Y69" s="229" t="s">
        <v>96</v>
      </c>
      <c r="Z69" s="209"/>
      <c r="AA69" s="209"/>
      <c r="AB69" s="209"/>
      <c r="AC69" s="209"/>
      <c r="AD69" s="209"/>
      <c r="AE69" s="209"/>
      <c r="AF69" s="209"/>
      <c r="AG69" s="209" t="s">
        <v>151</v>
      </c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</row>
    <row r="70" spans="1:60" outlineLevel="2" x14ac:dyDescent="0.2">
      <c r="A70" s="226"/>
      <c r="B70" s="227"/>
      <c r="C70" s="261" t="s">
        <v>184</v>
      </c>
      <c r="D70" s="230"/>
      <c r="E70" s="231">
        <v>59.4</v>
      </c>
      <c r="F70" s="229"/>
      <c r="G70" s="229"/>
      <c r="H70" s="229"/>
      <c r="I70" s="229"/>
      <c r="J70" s="229"/>
      <c r="K70" s="229"/>
      <c r="L70" s="229"/>
      <c r="M70" s="229"/>
      <c r="N70" s="228"/>
      <c r="O70" s="228"/>
      <c r="P70" s="228"/>
      <c r="Q70" s="228"/>
      <c r="R70" s="229"/>
      <c r="S70" s="229"/>
      <c r="T70" s="229"/>
      <c r="U70" s="229"/>
      <c r="V70" s="229"/>
      <c r="W70" s="229"/>
      <c r="X70" s="229"/>
      <c r="Y70" s="229"/>
      <c r="Z70" s="209"/>
      <c r="AA70" s="209"/>
      <c r="AB70" s="209"/>
      <c r="AC70" s="209"/>
      <c r="AD70" s="209"/>
      <c r="AE70" s="209"/>
      <c r="AF70" s="209"/>
      <c r="AG70" s="209" t="s">
        <v>99</v>
      </c>
      <c r="AH70" s="209">
        <v>0</v>
      </c>
      <c r="AI70" s="209"/>
      <c r="AJ70" s="209"/>
      <c r="AK70" s="209"/>
      <c r="AL70" s="209"/>
      <c r="AM70" s="209"/>
      <c r="AN70" s="209"/>
      <c r="AO70" s="209"/>
      <c r="AP70" s="209"/>
      <c r="AQ70" s="209"/>
      <c r="AR70" s="209"/>
      <c r="AS70" s="209"/>
      <c r="AT70" s="209"/>
      <c r="AU70" s="209"/>
      <c r="AV70" s="209"/>
      <c r="AW70" s="209"/>
      <c r="AX70" s="209"/>
      <c r="AY70" s="209"/>
      <c r="AZ70" s="209"/>
      <c r="BA70" s="209"/>
      <c r="BB70" s="209"/>
      <c r="BC70" s="209"/>
      <c r="BD70" s="209"/>
      <c r="BE70" s="209"/>
      <c r="BF70" s="209"/>
      <c r="BG70" s="209"/>
      <c r="BH70" s="209"/>
    </row>
    <row r="71" spans="1:60" x14ac:dyDescent="0.2">
      <c r="A71" s="235" t="s">
        <v>89</v>
      </c>
      <c r="B71" s="236" t="s">
        <v>59</v>
      </c>
      <c r="C71" s="259" t="s">
        <v>60</v>
      </c>
      <c r="D71" s="237"/>
      <c r="E71" s="238"/>
      <c r="F71" s="239"/>
      <c r="G71" s="239">
        <f>SUMIF(AG72:AG78,"&lt;&gt;NOR",G72:G78)</f>
        <v>0</v>
      </c>
      <c r="H71" s="239"/>
      <c r="I71" s="239">
        <f>SUM(I72:I78)</f>
        <v>0</v>
      </c>
      <c r="J71" s="239"/>
      <c r="K71" s="239">
        <f>SUM(K72:K78)</f>
        <v>0</v>
      </c>
      <c r="L71" s="239"/>
      <c r="M71" s="239">
        <f>SUM(M72:M78)</f>
        <v>0</v>
      </c>
      <c r="N71" s="238"/>
      <c r="O71" s="238">
        <f>SUM(O72:O78)</f>
        <v>0</v>
      </c>
      <c r="P71" s="238"/>
      <c r="Q71" s="238">
        <f>SUM(Q72:Q78)</f>
        <v>0</v>
      </c>
      <c r="R71" s="239"/>
      <c r="S71" s="239"/>
      <c r="T71" s="240"/>
      <c r="U71" s="234"/>
      <c r="V71" s="234">
        <f>SUM(V72:V78)</f>
        <v>97.7</v>
      </c>
      <c r="W71" s="234"/>
      <c r="X71" s="234"/>
      <c r="Y71" s="234"/>
      <c r="AG71" t="s">
        <v>90</v>
      </c>
    </row>
    <row r="72" spans="1:60" outlineLevel="1" x14ac:dyDescent="0.2">
      <c r="A72" s="242">
        <v>25</v>
      </c>
      <c r="B72" s="243" t="s">
        <v>185</v>
      </c>
      <c r="C72" s="260" t="s">
        <v>186</v>
      </c>
      <c r="D72" s="244" t="s">
        <v>148</v>
      </c>
      <c r="E72" s="245">
        <v>109.90584</v>
      </c>
      <c r="F72" s="246"/>
      <c r="G72" s="247">
        <f>ROUND(E72*F72,2)</f>
        <v>0</v>
      </c>
      <c r="H72" s="246"/>
      <c r="I72" s="247">
        <f>ROUND(E72*H72,2)</f>
        <v>0</v>
      </c>
      <c r="J72" s="246"/>
      <c r="K72" s="247">
        <f>ROUND(E72*J72,2)</f>
        <v>0</v>
      </c>
      <c r="L72" s="247">
        <v>21</v>
      </c>
      <c r="M72" s="247">
        <f>G72*(1+L72/100)</f>
        <v>0</v>
      </c>
      <c r="N72" s="245">
        <v>0</v>
      </c>
      <c r="O72" s="245">
        <f>ROUND(E72*N72,2)</f>
        <v>0</v>
      </c>
      <c r="P72" s="245">
        <v>0</v>
      </c>
      <c r="Q72" s="245">
        <f>ROUND(E72*P72,2)</f>
        <v>0</v>
      </c>
      <c r="R72" s="247"/>
      <c r="S72" s="247" t="s">
        <v>94</v>
      </c>
      <c r="T72" s="248" t="s">
        <v>94</v>
      </c>
      <c r="U72" s="229">
        <v>0.63800000000000001</v>
      </c>
      <c r="V72" s="229">
        <f>ROUND(E72*U72,2)</f>
        <v>70.12</v>
      </c>
      <c r="W72" s="229"/>
      <c r="X72" s="229" t="s">
        <v>95</v>
      </c>
      <c r="Y72" s="229" t="s">
        <v>96</v>
      </c>
      <c r="Z72" s="209"/>
      <c r="AA72" s="209"/>
      <c r="AB72" s="209"/>
      <c r="AC72" s="209"/>
      <c r="AD72" s="209"/>
      <c r="AE72" s="209"/>
      <c r="AF72" s="209"/>
      <c r="AG72" s="209" t="s">
        <v>97</v>
      </c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  <c r="BC72" s="209"/>
      <c r="BD72" s="209"/>
      <c r="BE72" s="209"/>
      <c r="BF72" s="209"/>
      <c r="BG72" s="209"/>
      <c r="BH72" s="209"/>
    </row>
    <row r="73" spans="1:60" outlineLevel="2" x14ac:dyDescent="0.2">
      <c r="A73" s="226"/>
      <c r="B73" s="227"/>
      <c r="C73" s="261" t="s">
        <v>187</v>
      </c>
      <c r="D73" s="230"/>
      <c r="E73" s="231">
        <v>109.8526</v>
      </c>
      <c r="F73" s="229"/>
      <c r="G73" s="229"/>
      <c r="H73" s="229"/>
      <c r="I73" s="229"/>
      <c r="J73" s="229"/>
      <c r="K73" s="229"/>
      <c r="L73" s="229"/>
      <c r="M73" s="229"/>
      <c r="N73" s="228"/>
      <c r="O73" s="228"/>
      <c r="P73" s="228"/>
      <c r="Q73" s="228"/>
      <c r="R73" s="229"/>
      <c r="S73" s="229"/>
      <c r="T73" s="229"/>
      <c r="U73" s="229"/>
      <c r="V73" s="229"/>
      <c r="W73" s="229"/>
      <c r="X73" s="229"/>
      <c r="Y73" s="229"/>
      <c r="Z73" s="209"/>
      <c r="AA73" s="209"/>
      <c r="AB73" s="209"/>
      <c r="AC73" s="209"/>
      <c r="AD73" s="209"/>
      <c r="AE73" s="209"/>
      <c r="AF73" s="209"/>
      <c r="AG73" s="209" t="s">
        <v>99</v>
      </c>
      <c r="AH73" s="209">
        <v>0</v>
      </c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  <c r="BC73" s="209"/>
      <c r="BD73" s="209"/>
      <c r="BE73" s="209"/>
      <c r="BF73" s="209"/>
      <c r="BG73" s="209"/>
      <c r="BH73" s="209"/>
    </row>
    <row r="74" spans="1:60" outlineLevel="3" x14ac:dyDescent="0.2">
      <c r="A74" s="226"/>
      <c r="B74" s="227"/>
      <c r="C74" s="261" t="s">
        <v>188</v>
      </c>
      <c r="D74" s="230"/>
      <c r="E74" s="231">
        <v>5.3240000000000003E-2</v>
      </c>
      <c r="F74" s="229"/>
      <c r="G74" s="229"/>
      <c r="H74" s="229"/>
      <c r="I74" s="229"/>
      <c r="J74" s="229"/>
      <c r="K74" s="229"/>
      <c r="L74" s="229"/>
      <c r="M74" s="229"/>
      <c r="N74" s="228"/>
      <c r="O74" s="228"/>
      <c r="P74" s="228"/>
      <c r="Q74" s="228"/>
      <c r="R74" s="229"/>
      <c r="S74" s="229"/>
      <c r="T74" s="229"/>
      <c r="U74" s="229"/>
      <c r="V74" s="229"/>
      <c r="W74" s="229"/>
      <c r="X74" s="229"/>
      <c r="Y74" s="229"/>
      <c r="Z74" s="209"/>
      <c r="AA74" s="209"/>
      <c r="AB74" s="209"/>
      <c r="AC74" s="209"/>
      <c r="AD74" s="209"/>
      <c r="AE74" s="209"/>
      <c r="AF74" s="209"/>
      <c r="AG74" s="209" t="s">
        <v>99</v>
      </c>
      <c r="AH74" s="209">
        <v>0</v>
      </c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  <c r="BC74" s="209"/>
      <c r="BD74" s="209"/>
      <c r="BE74" s="209"/>
      <c r="BF74" s="209"/>
      <c r="BG74" s="209"/>
      <c r="BH74" s="209"/>
    </row>
    <row r="75" spans="1:60" outlineLevel="1" x14ac:dyDescent="0.2">
      <c r="A75" s="242">
        <v>26</v>
      </c>
      <c r="B75" s="243" t="s">
        <v>189</v>
      </c>
      <c r="C75" s="260" t="s">
        <v>190</v>
      </c>
      <c r="D75" s="244" t="s">
        <v>148</v>
      </c>
      <c r="E75" s="245">
        <v>1379.0007599999999</v>
      </c>
      <c r="F75" s="246"/>
      <c r="G75" s="247">
        <f>ROUND(E75*F75,2)</f>
        <v>0</v>
      </c>
      <c r="H75" s="246"/>
      <c r="I75" s="247">
        <f>ROUND(E75*H75,2)</f>
        <v>0</v>
      </c>
      <c r="J75" s="246"/>
      <c r="K75" s="247">
        <f>ROUND(E75*J75,2)</f>
        <v>0</v>
      </c>
      <c r="L75" s="247">
        <v>21</v>
      </c>
      <c r="M75" s="247">
        <f>G75*(1+L75/100)</f>
        <v>0</v>
      </c>
      <c r="N75" s="245">
        <v>0</v>
      </c>
      <c r="O75" s="245">
        <f>ROUND(E75*N75,2)</f>
        <v>0</v>
      </c>
      <c r="P75" s="245">
        <v>0</v>
      </c>
      <c r="Q75" s="245">
        <f>ROUND(E75*P75,2)</f>
        <v>0</v>
      </c>
      <c r="R75" s="247"/>
      <c r="S75" s="247" t="s">
        <v>94</v>
      </c>
      <c r="T75" s="248" t="s">
        <v>94</v>
      </c>
      <c r="U75" s="229">
        <v>0.02</v>
      </c>
      <c r="V75" s="229">
        <f>ROUND(E75*U75,2)</f>
        <v>27.58</v>
      </c>
      <c r="W75" s="229"/>
      <c r="X75" s="229" t="s">
        <v>95</v>
      </c>
      <c r="Y75" s="229" t="s">
        <v>96</v>
      </c>
      <c r="Z75" s="209"/>
      <c r="AA75" s="209"/>
      <c r="AB75" s="209"/>
      <c r="AC75" s="209"/>
      <c r="AD75" s="209"/>
      <c r="AE75" s="209"/>
      <c r="AF75" s="209"/>
      <c r="AG75" s="209" t="s">
        <v>97</v>
      </c>
      <c r="AH75" s="209"/>
      <c r="AI75" s="209"/>
      <c r="AJ75" s="209"/>
      <c r="AK75" s="209"/>
      <c r="AL75" s="209"/>
      <c r="AM75" s="209"/>
      <c r="AN75" s="209"/>
      <c r="AO75" s="209"/>
      <c r="AP75" s="209"/>
      <c r="AQ75" s="209"/>
      <c r="AR75" s="209"/>
      <c r="AS75" s="209"/>
      <c r="AT75" s="209"/>
      <c r="AU75" s="209"/>
      <c r="AV75" s="209"/>
      <c r="AW75" s="209"/>
      <c r="AX75" s="209"/>
      <c r="AY75" s="209"/>
      <c r="AZ75" s="209"/>
      <c r="BA75" s="209"/>
      <c r="BB75" s="209"/>
      <c r="BC75" s="209"/>
      <c r="BD75" s="209"/>
      <c r="BE75" s="209"/>
      <c r="BF75" s="209"/>
      <c r="BG75" s="209"/>
      <c r="BH75" s="209"/>
    </row>
    <row r="76" spans="1:60" outlineLevel="2" x14ac:dyDescent="0.2">
      <c r="A76" s="226"/>
      <c r="B76" s="227"/>
      <c r="C76" s="261" t="s">
        <v>191</v>
      </c>
      <c r="D76" s="230"/>
      <c r="E76" s="231">
        <v>1488.9066</v>
      </c>
      <c r="F76" s="229"/>
      <c r="G76" s="229"/>
      <c r="H76" s="229"/>
      <c r="I76" s="229"/>
      <c r="J76" s="229"/>
      <c r="K76" s="229"/>
      <c r="L76" s="229"/>
      <c r="M76" s="229"/>
      <c r="N76" s="228"/>
      <c r="O76" s="228"/>
      <c r="P76" s="228"/>
      <c r="Q76" s="228"/>
      <c r="R76" s="229"/>
      <c r="S76" s="229"/>
      <c r="T76" s="229"/>
      <c r="U76" s="229"/>
      <c r="V76" s="229"/>
      <c r="W76" s="229"/>
      <c r="X76" s="229"/>
      <c r="Y76" s="229"/>
      <c r="Z76" s="209"/>
      <c r="AA76" s="209"/>
      <c r="AB76" s="209"/>
      <c r="AC76" s="209"/>
      <c r="AD76" s="209"/>
      <c r="AE76" s="209"/>
      <c r="AF76" s="209"/>
      <c r="AG76" s="209" t="s">
        <v>99</v>
      </c>
      <c r="AH76" s="209">
        <v>0</v>
      </c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</row>
    <row r="77" spans="1:60" outlineLevel="3" x14ac:dyDescent="0.2">
      <c r="A77" s="226"/>
      <c r="B77" s="227"/>
      <c r="C77" s="261" t="s">
        <v>192</v>
      </c>
      <c r="D77" s="230"/>
      <c r="E77" s="231">
        <v>-109.8526</v>
      </c>
      <c r="F77" s="229"/>
      <c r="G77" s="229"/>
      <c r="H77" s="229"/>
      <c r="I77" s="229"/>
      <c r="J77" s="229"/>
      <c r="K77" s="229"/>
      <c r="L77" s="229"/>
      <c r="M77" s="229"/>
      <c r="N77" s="228"/>
      <c r="O77" s="228"/>
      <c r="P77" s="228"/>
      <c r="Q77" s="228"/>
      <c r="R77" s="229"/>
      <c r="S77" s="229"/>
      <c r="T77" s="229"/>
      <c r="U77" s="229"/>
      <c r="V77" s="229"/>
      <c r="W77" s="229"/>
      <c r="X77" s="229"/>
      <c r="Y77" s="229"/>
      <c r="Z77" s="209"/>
      <c r="AA77" s="209"/>
      <c r="AB77" s="209"/>
      <c r="AC77" s="209"/>
      <c r="AD77" s="209"/>
      <c r="AE77" s="209"/>
      <c r="AF77" s="209"/>
      <c r="AG77" s="209" t="s">
        <v>99</v>
      </c>
      <c r="AH77" s="209">
        <v>0</v>
      </c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</row>
    <row r="78" spans="1:60" outlineLevel="3" x14ac:dyDescent="0.2">
      <c r="A78" s="226"/>
      <c r="B78" s="227"/>
      <c r="C78" s="261" t="s">
        <v>193</v>
      </c>
      <c r="D78" s="230"/>
      <c r="E78" s="231">
        <v>-5.3240000000000003E-2</v>
      </c>
      <c r="F78" s="229"/>
      <c r="G78" s="229"/>
      <c r="H78" s="229"/>
      <c r="I78" s="229"/>
      <c r="J78" s="229"/>
      <c r="K78" s="229"/>
      <c r="L78" s="229"/>
      <c r="M78" s="229"/>
      <c r="N78" s="228"/>
      <c r="O78" s="228"/>
      <c r="P78" s="228"/>
      <c r="Q78" s="228"/>
      <c r="R78" s="229"/>
      <c r="S78" s="229"/>
      <c r="T78" s="229"/>
      <c r="U78" s="229"/>
      <c r="V78" s="229"/>
      <c r="W78" s="229"/>
      <c r="X78" s="229"/>
      <c r="Y78" s="229"/>
      <c r="Z78" s="209"/>
      <c r="AA78" s="209"/>
      <c r="AB78" s="209"/>
      <c r="AC78" s="209"/>
      <c r="AD78" s="209"/>
      <c r="AE78" s="209"/>
      <c r="AF78" s="209"/>
      <c r="AG78" s="209" t="s">
        <v>99</v>
      </c>
      <c r="AH78" s="209">
        <v>0</v>
      </c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</row>
    <row r="79" spans="1:60" x14ac:dyDescent="0.2">
      <c r="A79" s="235" t="s">
        <v>89</v>
      </c>
      <c r="B79" s="236" t="s">
        <v>61</v>
      </c>
      <c r="C79" s="259" t="s">
        <v>29</v>
      </c>
      <c r="D79" s="237"/>
      <c r="E79" s="238"/>
      <c r="F79" s="239"/>
      <c r="G79" s="239">
        <f>SUMIF(AG80:AG86,"&lt;&gt;NOR",G80:G86)</f>
        <v>0</v>
      </c>
      <c r="H79" s="239"/>
      <c r="I79" s="239">
        <f>SUM(I80:I86)</f>
        <v>0</v>
      </c>
      <c r="J79" s="239"/>
      <c r="K79" s="239">
        <f>SUM(K80:K86)</f>
        <v>0</v>
      </c>
      <c r="L79" s="239"/>
      <c r="M79" s="239">
        <f>SUM(M80:M86)</f>
        <v>0</v>
      </c>
      <c r="N79" s="238"/>
      <c r="O79" s="238">
        <f>SUM(O80:O86)</f>
        <v>0</v>
      </c>
      <c r="P79" s="238"/>
      <c r="Q79" s="238">
        <f>SUM(Q80:Q86)</f>
        <v>0</v>
      </c>
      <c r="R79" s="239"/>
      <c r="S79" s="239"/>
      <c r="T79" s="240"/>
      <c r="U79" s="234"/>
      <c r="V79" s="234">
        <f>SUM(V80:V86)</f>
        <v>0</v>
      </c>
      <c r="W79" s="234"/>
      <c r="X79" s="234"/>
      <c r="Y79" s="234"/>
      <c r="AG79" t="s">
        <v>90</v>
      </c>
    </row>
    <row r="80" spans="1:60" outlineLevel="1" x14ac:dyDescent="0.2">
      <c r="A80" s="242">
        <v>27</v>
      </c>
      <c r="B80" s="243" t="s">
        <v>194</v>
      </c>
      <c r="C80" s="260" t="s">
        <v>195</v>
      </c>
      <c r="D80" s="244" t="s">
        <v>196</v>
      </c>
      <c r="E80" s="245">
        <v>1</v>
      </c>
      <c r="F80" s="246"/>
      <c r="G80" s="247">
        <f>ROUND(E80*F80,2)</f>
        <v>0</v>
      </c>
      <c r="H80" s="246"/>
      <c r="I80" s="247">
        <f>ROUND(E80*H80,2)</f>
        <v>0</v>
      </c>
      <c r="J80" s="246"/>
      <c r="K80" s="247">
        <f>ROUND(E80*J80,2)</f>
        <v>0</v>
      </c>
      <c r="L80" s="247">
        <v>21</v>
      </c>
      <c r="M80" s="247">
        <f>G80*(1+L80/100)</f>
        <v>0</v>
      </c>
      <c r="N80" s="245">
        <v>0</v>
      </c>
      <c r="O80" s="245">
        <f>ROUND(E80*N80,2)</f>
        <v>0</v>
      </c>
      <c r="P80" s="245">
        <v>0</v>
      </c>
      <c r="Q80" s="245">
        <f>ROUND(E80*P80,2)</f>
        <v>0</v>
      </c>
      <c r="R80" s="247"/>
      <c r="S80" s="247" t="s">
        <v>94</v>
      </c>
      <c r="T80" s="248" t="s">
        <v>144</v>
      </c>
      <c r="U80" s="229">
        <v>0</v>
      </c>
      <c r="V80" s="229">
        <f>ROUND(E80*U80,2)</f>
        <v>0</v>
      </c>
      <c r="W80" s="229"/>
      <c r="X80" s="229" t="s">
        <v>197</v>
      </c>
      <c r="Y80" s="229" t="s">
        <v>96</v>
      </c>
      <c r="Z80" s="209"/>
      <c r="AA80" s="209"/>
      <c r="AB80" s="209"/>
      <c r="AC80" s="209"/>
      <c r="AD80" s="209"/>
      <c r="AE80" s="209"/>
      <c r="AF80" s="209"/>
      <c r="AG80" s="209" t="s">
        <v>198</v>
      </c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</row>
    <row r="81" spans="1:60" outlineLevel="2" x14ac:dyDescent="0.2">
      <c r="A81" s="226"/>
      <c r="B81" s="227"/>
      <c r="C81" s="262" t="s">
        <v>199</v>
      </c>
      <c r="D81" s="249"/>
      <c r="E81" s="249"/>
      <c r="F81" s="249"/>
      <c r="G81" s="249"/>
      <c r="H81" s="229"/>
      <c r="I81" s="229"/>
      <c r="J81" s="229"/>
      <c r="K81" s="229"/>
      <c r="L81" s="229"/>
      <c r="M81" s="229"/>
      <c r="N81" s="228"/>
      <c r="O81" s="228"/>
      <c r="P81" s="228"/>
      <c r="Q81" s="228"/>
      <c r="R81" s="229"/>
      <c r="S81" s="229"/>
      <c r="T81" s="229"/>
      <c r="U81" s="229"/>
      <c r="V81" s="229"/>
      <c r="W81" s="229"/>
      <c r="X81" s="229"/>
      <c r="Y81" s="229"/>
      <c r="Z81" s="209"/>
      <c r="AA81" s="209"/>
      <c r="AB81" s="209"/>
      <c r="AC81" s="209"/>
      <c r="AD81" s="209"/>
      <c r="AE81" s="209"/>
      <c r="AF81" s="209"/>
      <c r="AG81" s="209" t="s">
        <v>131</v>
      </c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</row>
    <row r="82" spans="1:60" outlineLevel="3" x14ac:dyDescent="0.2">
      <c r="A82" s="226"/>
      <c r="B82" s="227"/>
      <c r="C82" s="263" t="s">
        <v>200</v>
      </c>
      <c r="D82" s="250"/>
      <c r="E82" s="250"/>
      <c r="F82" s="250"/>
      <c r="G82" s="250"/>
      <c r="H82" s="229"/>
      <c r="I82" s="229"/>
      <c r="J82" s="229"/>
      <c r="K82" s="229"/>
      <c r="L82" s="229"/>
      <c r="M82" s="229"/>
      <c r="N82" s="228"/>
      <c r="O82" s="228"/>
      <c r="P82" s="228"/>
      <c r="Q82" s="228"/>
      <c r="R82" s="229"/>
      <c r="S82" s="229"/>
      <c r="T82" s="229"/>
      <c r="U82" s="229"/>
      <c r="V82" s="229"/>
      <c r="W82" s="229"/>
      <c r="X82" s="229"/>
      <c r="Y82" s="229"/>
      <c r="Z82" s="209"/>
      <c r="AA82" s="209"/>
      <c r="AB82" s="209"/>
      <c r="AC82" s="209"/>
      <c r="AD82" s="209"/>
      <c r="AE82" s="209"/>
      <c r="AF82" s="209"/>
      <c r="AG82" s="209" t="s">
        <v>131</v>
      </c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</row>
    <row r="83" spans="1:60" outlineLevel="3" x14ac:dyDescent="0.2">
      <c r="A83" s="226"/>
      <c r="B83" s="227"/>
      <c r="C83" s="263" t="s">
        <v>201</v>
      </c>
      <c r="D83" s="250"/>
      <c r="E83" s="250"/>
      <c r="F83" s="250"/>
      <c r="G83" s="250"/>
      <c r="H83" s="229"/>
      <c r="I83" s="229"/>
      <c r="J83" s="229"/>
      <c r="K83" s="229"/>
      <c r="L83" s="229"/>
      <c r="M83" s="229"/>
      <c r="N83" s="228"/>
      <c r="O83" s="228"/>
      <c r="P83" s="228"/>
      <c r="Q83" s="228"/>
      <c r="R83" s="229"/>
      <c r="S83" s="229"/>
      <c r="T83" s="229"/>
      <c r="U83" s="229"/>
      <c r="V83" s="229"/>
      <c r="W83" s="229"/>
      <c r="X83" s="229"/>
      <c r="Y83" s="229"/>
      <c r="Z83" s="209"/>
      <c r="AA83" s="209"/>
      <c r="AB83" s="209"/>
      <c r="AC83" s="209"/>
      <c r="AD83" s="209"/>
      <c r="AE83" s="209"/>
      <c r="AF83" s="209"/>
      <c r="AG83" s="209" t="s">
        <v>131</v>
      </c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</row>
    <row r="84" spans="1:60" outlineLevel="3" x14ac:dyDescent="0.2">
      <c r="A84" s="226"/>
      <c r="B84" s="227"/>
      <c r="C84" s="263" t="s">
        <v>202</v>
      </c>
      <c r="D84" s="250"/>
      <c r="E84" s="250"/>
      <c r="F84" s="250"/>
      <c r="G84" s="250"/>
      <c r="H84" s="229"/>
      <c r="I84" s="229"/>
      <c r="J84" s="229"/>
      <c r="K84" s="229"/>
      <c r="L84" s="229"/>
      <c r="M84" s="229"/>
      <c r="N84" s="228"/>
      <c r="O84" s="228"/>
      <c r="P84" s="228"/>
      <c r="Q84" s="228"/>
      <c r="R84" s="229"/>
      <c r="S84" s="229"/>
      <c r="T84" s="229"/>
      <c r="U84" s="229"/>
      <c r="V84" s="229"/>
      <c r="W84" s="229"/>
      <c r="X84" s="229"/>
      <c r="Y84" s="229"/>
      <c r="Z84" s="209"/>
      <c r="AA84" s="209"/>
      <c r="AB84" s="209"/>
      <c r="AC84" s="209"/>
      <c r="AD84" s="209"/>
      <c r="AE84" s="209"/>
      <c r="AF84" s="209"/>
      <c r="AG84" s="209" t="s">
        <v>131</v>
      </c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</row>
    <row r="85" spans="1:60" outlineLevel="1" x14ac:dyDescent="0.2">
      <c r="A85" s="242">
        <v>28</v>
      </c>
      <c r="B85" s="243" t="s">
        <v>203</v>
      </c>
      <c r="C85" s="260" t="s">
        <v>204</v>
      </c>
      <c r="D85" s="244" t="s">
        <v>196</v>
      </c>
      <c r="E85" s="245">
        <v>1</v>
      </c>
      <c r="F85" s="246"/>
      <c r="G85" s="247">
        <f>ROUND(E85*F85,2)</f>
        <v>0</v>
      </c>
      <c r="H85" s="246"/>
      <c r="I85" s="247">
        <f>ROUND(E85*H85,2)</f>
        <v>0</v>
      </c>
      <c r="J85" s="246"/>
      <c r="K85" s="247">
        <f>ROUND(E85*J85,2)</f>
        <v>0</v>
      </c>
      <c r="L85" s="247">
        <v>21</v>
      </c>
      <c r="M85" s="247">
        <f>G85*(1+L85/100)</f>
        <v>0</v>
      </c>
      <c r="N85" s="245">
        <v>0</v>
      </c>
      <c r="O85" s="245">
        <f>ROUND(E85*N85,2)</f>
        <v>0</v>
      </c>
      <c r="P85" s="245">
        <v>0</v>
      </c>
      <c r="Q85" s="245">
        <f>ROUND(E85*P85,2)</f>
        <v>0</v>
      </c>
      <c r="R85" s="247"/>
      <c r="S85" s="247" t="s">
        <v>94</v>
      </c>
      <c r="T85" s="248" t="s">
        <v>144</v>
      </c>
      <c r="U85" s="229">
        <v>0</v>
      </c>
      <c r="V85" s="229">
        <f>ROUND(E85*U85,2)</f>
        <v>0</v>
      </c>
      <c r="W85" s="229"/>
      <c r="X85" s="229" t="s">
        <v>197</v>
      </c>
      <c r="Y85" s="229" t="s">
        <v>96</v>
      </c>
      <c r="Z85" s="209"/>
      <c r="AA85" s="209"/>
      <c r="AB85" s="209"/>
      <c r="AC85" s="209"/>
      <c r="AD85" s="209"/>
      <c r="AE85" s="209"/>
      <c r="AF85" s="209"/>
      <c r="AG85" s="209" t="s">
        <v>198</v>
      </c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</row>
    <row r="86" spans="1:60" outlineLevel="2" x14ac:dyDescent="0.2">
      <c r="A86" s="226"/>
      <c r="B86" s="227"/>
      <c r="C86" s="262" t="s">
        <v>205</v>
      </c>
      <c r="D86" s="249"/>
      <c r="E86" s="249"/>
      <c r="F86" s="249"/>
      <c r="G86" s="249"/>
      <c r="H86" s="229"/>
      <c r="I86" s="229"/>
      <c r="J86" s="229"/>
      <c r="K86" s="229"/>
      <c r="L86" s="229"/>
      <c r="M86" s="229"/>
      <c r="N86" s="228"/>
      <c r="O86" s="228"/>
      <c r="P86" s="228"/>
      <c r="Q86" s="228"/>
      <c r="R86" s="229"/>
      <c r="S86" s="229"/>
      <c r="T86" s="229"/>
      <c r="U86" s="229"/>
      <c r="V86" s="229"/>
      <c r="W86" s="229"/>
      <c r="X86" s="229"/>
      <c r="Y86" s="229"/>
      <c r="Z86" s="209"/>
      <c r="AA86" s="209"/>
      <c r="AB86" s="209"/>
      <c r="AC86" s="209"/>
      <c r="AD86" s="209"/>
      <c r="AE86" s="209"/>
      <c r="AF86" s="209"/>
      <c r="AG86" s="209" t="s">
        <v>131</v>
      </c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</row>
    <row r="87" spans="1:60" x14ac:dyDescent="0.2">
      <c r="A87" s="235" t="s">
        <v>89</v>
      </c>
      <c r="B87" s="236" t="s">
        <v>62</v>
      </c>
      <c r="C87" s="259" t="s">
        <v>30</v>
      </c>
      <c r="D87" s="237"/>
      <c r="E87" s="238"/>
      <c r="F87" s="239"/>
      <c r="G87" s="239">
        <f>SUMIF(AG88:AG89,"&lt;&gt;NOR",G88:G89)</f>
        <v>0</v>
      </c>
      <c r="H87" s="239"/>
      <c r="I87" s="239">
        <f>SUM(I88:I89)</f>
        <v>0</v>
      </c>
      <c r="J87" s="239"/>
      <c r="K87" s="239">
        <f>SUM(K88:K89)</f>
        <v>0</v>
      </c>
      <c r="L87" s="239"/>
      <c r="M87" s="239">
        <f>SUM(M88:M89)</f>
        <v>0</v>
      </c>
      <c r="N87" s="238"/>
      <c r="O87" s="238">
        <f>SUM(O88:O89)</f>
        <v>0</v>
      </c>
      <c r="P87" s="238"/>
      <c r="Q87" s="238">
        <f>SUM(Q88:Q89)</f>
        <v>0</v>
      </c>
      <c r="R87" s="239"/>
      <c r="S87" s="239"/>
      <c r="T87" s="240"/>
      <c r="U87" s="234"/>
      <c r="V87" s="234">
        <f>SUM(V88:V89)</f>
        <v>0</v>
      </c>
      <c r="W87" s="234"/>
      <c r="X87" s="234"/>
      <c r="Y87" s="234"/>
      <c r="AG87" t="s">
        <v>90</v>
      </c>
    </row>
    <row r="88" spans="1:60" outlineLevel="1" x14ac:dyDescent="0.2">
      <c r="A88" s="242">
        <v>29</v>
      </c>
      <c r="B88" s="243" t="s">
        <v>206</v>
      </c>
      <c r="C88" s="260" t="s">
        <v>207</v>
      </c>
      <c r="D88" s="244" t="s">
        <v>196</v>
      </c>
      <c r="E88" s="245">
        <v>1</v>
      </c>
      <c r="F88" s="246"/>
      <c r="G88" s="247">
        <f>ROUND(E88*F88,2)</f>
        <v>0</v>
      </c>
      <c r="H88" s="246"/>
      <c r="I88" s="247">
        <f>ROUND(E88*H88,2)</f>
        <v>0</v>
      </c>
      <c r="J88" s="246"/>
      <c r="K88" s="247">
        <f>ROUND(E88*J88,2)</f>
        <v>0</v>
      </c>
      <c r="L88" s="247">
        <v>21</v>
      </c>
      <c r="M88" s="247">
        <f>G88*(1+L88/100)</f>
        <v>0</v>
      </c>
      <c r="N88" s="245">
        <v>0</v>
      </c>
      <c r="O88" s="245">
        <f>ROUND(E88*N88,2)</f>
        <v>0</v>
      </c>
      <c r="P88" s="245">
        <v>0</v>
      </c>
      <c r="Q88" s="245">
        <f>ROUND(E88*P88,2)</f>
        <v>0</v>
      </c>
      <c r="R88" s="247"/>
      <c r="S88" s="247" t="s">
        <v>94</v>
      </c>
      <c r="T88" s="248" t="s">
        <v>144</v>
      </c>
      <c r="U88" s="229">
        <v>0</v>
      </c>
      <c r="V88" s="229">
        <f>ROUND(E88*U88,2)</f>
        <v>0</v>
      </c>
      <c r="W88" s="229"/>
      <c r="X88" s="229" t="s">
        <v>197</v>
      </c>
      <c r="Y88" s="229" t="s">
        <v>96</v>
      </c>
      <c r="Z88" s="209"/>
      <c r="AA88" s="209"/>
      <c r="AB88" s="209"/>
      <c r="AC88" s="209"/>
      <c r="AD88" s="209"/>
      <c r="AE88" s="209"/>
      <c r="AF88" s="209"/>
      <c r="AG88" s="209" t="s">
        <v>198</v>
      </c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09"/>
      <c r="BD88" s="209"/>
      <c r="BE88" s="209"/>
      <c r="BF88" s="209"/>
      <c r="BG88" s="209"/>
      <c r="BH88" s="209"/>
    </row>
    <row r="89" spans="1:60" ht="33.75" outlineLevel="2" x14ac:dyDescent="0.2">
      <c r="A89" s="226"/>
      <c r="B89" s="227"/>
      <c r="C89" s="262" t="s">
        <v>208</v>
      </c>
      <c r="D89" s="249"/>
      <c r="E89" s="249"/>
      <c r="F89" s="249"/>
      <c r="G89" s="249"/>
      <c r="H89" s="229"/>
      <c r="I89" s="229"/>
      <c r="J89" s="229"/>
      <c r="K89" s="229"/>
      <c r="L89" s="229"/>
      <c r="M89" s="229"/>
      <c r="N89" s="228"/>
      <c r="O89" s="228"/>
      <c r="P89" s="228"/>
      <c r="Q89" s="228"/>
      <c r="R89" s="229"/>
      <c r="S89" s="229"/>
      <c r="T89" s="229"/>
      <c r="U89" s="229"/>
      <c r="V89" s="229"/>
      <c r="W89" s="229"/>
      <c r="X89" s="229"/>
      <c r="Y89" s="229"/>
      <c r="Z89" s="209"/>
      <c r="AA89" s="209"/>
      <c r="AB89" s="209"/>
      <c r="AC89" s="209"/>
      <c r="AD89" s="209"/>
      <c r="AE89" s="209"/>
      <c r="AF89" s="209"/>
      <c r="AG89" s="209" t="s">
        <v>131</v>
      </c>
      <c r="AH89" s="209"/>
      <c r="AI89" s="209"/>
      <c r="AJ89" s="209"/>
      <c r="AK89" s="209"/>
      <c r="AL89" s="209"/>
      <c r="AM89" s="209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58" t="str">
        <f>C89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89" s="209"/>
      <c r="BC89" s="209"/>
      <c r="BD89" s="209"/>
      <c r="BE89" s="209"/>
      <c r="BF89" s="209"/>
      <c r="BG89" s="209"/>
      <c r="BH89" s="209"/>
    </row>
    <row r="90" spans="1:60" x14ac:dyDescent="0.2">
      <c r="A90" s="3"/>
      <c r="B90" s="4"/>
      <c r="C90" s="266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AE90">
        <v>12</v>
      </c>
      <c r="AF90">
        <v>21</v>
      </c>
      <c r="AG90" t="s">
        <v>75</v>
      </c>
    </row>
    <row r="91" spans="1:60" x14ac:dyDescent="0.2">
      <c r="A91" s="212"/>
      <c r="B91" s="213" t="s">
        <v>31</v>
      </c>
      <c r="C91" s="267"/>
      <c r="D91" s="214"/>
      <c r="E91" s="215"/>
      <c r="F91" s="215"/>
      <c r="G91" s="241">
        <f>G8+G42+G47+G71+G79+G87</f>
        <v>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AE91">
        <f>SUMIF(L7:L89,AE90,G7:G89)</f>
        <v>0</v>
      </c>
      <c r="AF91">
        <f>SUMIF(L7:L89,AF90,G7:G89)</f>
        <v>0</v>
      </c>
      <c r="AG91" t="s">
        <v>209</v>
      </c>
    </row>
    <row r="92" spans="1:60" x14ac:dyDescent="0.2">
      <c r="A92" s="3"/>
      <c r="B92" s="4"/>
      <c r="C92" s="266"/>
      <c r="D92" s="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60" x14ac:dyDescent="0.2">
      <c r="A93" s="3"/>
      <c r="B93" s="4"/>
      <c r="C93" s="266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60" x14ac:dyDescent="0.2">
      <c r="A94" s="216" t="s">
        <v>210</v>
      </c>
      <c r="B94" s="216"/>
      <c r="C94" s="268"/>
      <c r="D94" s="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60" x14ac:dyDescent="0.2">
      <c r="A95" s="217"/>
      <c r="B95" s="218"/>
      <c r="C95" s="269"/>
      <c r="D95" s="218"/>
      <c r="E95" s="218"/>
      <c r="F95" s="218"/>
      <c r="G95" s="219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AG95" t="s">
        <v>211</v>
      </c>
    </row>
    <row r="96" spans="1:60" x14ac:dyDescent="0.2">
      <c r="A96" s="220"/>
      <c r="B96" s="221"/>
      <c r="C96" s="270"/>
      <c r="D96" s="221"/>
      <c r="E96" s="221"/>
      <c r="F96" s="221"/>
      <c r="G96" s="22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33" x14ac:dyDescent="0.2">
      <c r="A97" s="220"/>
      <c r="B97" s="221"/>
      <c r="C97" s="270"/>
      <c r="D97" s="221"/>
      <c r="E97" s="221"/>
      <c r="F97" s="221"/>
      <c r="G97" s="22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33" x14ac:dyDescent="0.2">
      <c r="A98" s="220"/>
      <c r="B98" s="221"/>
      <c r="C98" s="270"/>
      <c r="D98" s="221"/>
      <c r="E98" s="221"/>
      <c r="F98" s="221"/>
      <c r="G98" s="22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33" x14ac:dyDescent="0.2">
      <c r="A99" s="223"/>
      <c r="B99" s="224"/>
      <c r="C99" s="271"/>
      <c r="D99" s="224"/>
      <c r="E99" s="224"/>
      <c r="F99" s="224"/>
      <c r="G99" s="225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33" x14ac:dyDescent="0.2">
      <c r="A100" s="3"/>
      <c r="B100" s="4"/>
      <c r="C100" s="266"/>
      <c r="D100" s="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33" x14ac:dyDescent="0.2">
      <c r="C101" s="272"/>
      <c r="D101" s="10"/>
      <c r="AG101" t="s">
        <v>212</v>
      </c>
    </row>
    <row r="102" spans="1:33" x14ac:dyDescent="0.2">
      <c r="D102" s="10"/>
    </row>
    <row r="103" spans="1:33" x14ac:dyDescent="0.2">
      <c r="D103" s="10"/>
    </row>
    <row r="104" spans="1:33" x14ac:dyDescent="0.2">
      <c r="D104" s="10"/>
    </row>
    <row r="105" spans="1:33" x14ac:dyDescent="0.2">
      <c r="D105" s="10"/>
    </row>
    <row r="106" spans="1:33" x14ac:dyDescent="0.2">
      <c r="D106" s="10"/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4">
    <mergeCell ref="C83:G83"/>
    <mergeCell ref="C84:G84"/>
    <mergeCell ref="C86:G86"/>
    <mergeCell ref="C89:G89"/>
    <mergeCell ref="A1:G1"/>
    <mergeCell ref="C2:G2"/>
    <mergeCell ref="C3:G3"/>
    <mergeCell ref="C4:G4"/>
    <mergeCell ref="A94:C94"/>
    <mergeCell ref="A95:G99"/>
    <mergeCell ref="C33:G33"/>
    <mergeCell ref="C34:G34"/>
    <mergeCell ref="C81:G81"/>
    <mergeCell ref="C82:G82"/>
  </mergeCells>
  <pageMargins left="0.59055118110236204" right="0.196850393700787" top="0.78740157499999996" bottom="0.78740157499999996" header="0.3" footer="0.3"/>
  <pageSetup paperSize="9" orientation="landscape" horizontalDpi="360" verticalDpi="360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76519-5EEF-4EA1-8ED8-C6C9E32C4DE6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3" customWidth="1"/>
    <col min="3" max="3" width="38.28515625" style="17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4" t="s">
        <v>7</v>
      </c>
      <c r="B1" s="194"/>
      <c r="C1" s="194"/>
      <c r="D1" s="194"/>
      <c r="E1" s="194"/>
      <c r="F1" s="194"/>
      <c r="G1" s="194"/>
      <c r="AG1" t="s">
        <v>63</v>
      </c>
    </row>
    <row r="2" spans="1:60" ht="24.95" customHeight="1" x14ac:dyDescent="0.2">
      <c r="A2" s="195" t="s">
        <v>8</v>
      </c>
      <c r="B2" s="49" t="s">
        <v>41</v>
      </c>
      <c r="C2" s="198" t="s">
        <v>42</v>
      </c>
      <c r="D2" s="196"/>
      <c r="E2" s="196"/>
      <c r="F2" s="196"/>
      <c r="G2" s="197"/>
      <c r="AG2" t="s">
        <v>64</v>
      </c>
    </row>
    <row r="3" spans="1:60" ht="24.95" customHeight="1" x14ac:dyDescent="0.2">
      <c r="A3" s="195" t="s">
        <v>9</v>
      </c>
      <c r="B3" s="49" t="s">
        <v>47</v>
      </c>
      <c r="C3" s="198" t="s">
        <v>48</v>
      </c>
      <c r="D3" s="196"/>
      <c r="E3" s="196"/>
      <c r="F3" s="196"/>
      <c r="G3" s="197"/>
      <c r="AC3" s="173" t="s">
        <v>64</v>
      </c>
      <c r="AG3" t="s">
        <v>65</v>
      </c>
    </row>
    <row r="4" spans="1:60" ht="24.95" customHeight="1" x14ac:dyDescent="0.2">
      <c r="A4" s="199" t="s">
        <v>10</v>
      </c>
      <c r="B4" s="200" t="s">
        <v>41</v>
      </c>
      <c r="C4" s="201" t="s">
        <v>46</v>
      </c>
      <c r="D4" s="202"/>
      <c r="E4" s="202"/>
      <c r="F4" s="202"/>
      <c r="G4" s="203"/>
      <c r="AG4" t="s">
        <v>66</v>
      </c>
    </row>
    <row r="5" spans="1:60" x14ac:dyDescent="0.2">
      <c r="D5" s="10"/>
    </row>
    <row r="6" spans="1:60" ht="38.25" x14ac:dyDescent="0.2">
      <c r="A6" s="205" t="s">
        <v>67</v>
      </c>
      <c r="B6" s="207" t="s">
        <v>68</v>
      </c>
      <c r="C6" s="207" t="s">
        <v>69</v>
      </c>
      <c r="D6" s="206" t="s">
        <v>70</v>
      </c>
      <c r="E6" s="205" t="s">
        <v>71</v>
      </c>
      <c r="F6" s="204" t="s">
        <v>72</v>
      </c>
      <c r="G6" s="205" t="s">
        <v>31</v>
      </c>
      <c r="H6" s="208" t="s">
        <v>32</v>
      </c>
      <c r="I6" s="208" t="s">
        <v>73</v>
      </c>
      <c r="J6" s="208" t="s">
        <v>33</v>
      </c>
      <c r="K6" s="208" t="s">
        <v>74</v>
      </c>
      <c r="L6" s="208" t="s">
        <v>75</v>
      </c>
      <c r="M6" s="208" t="s">
        <v>76</v>
      </c>
      <c r="N6" s="208" t="s">
        <v>77</v>
      </c>
      <c r="O6" s="208" t="s">
        <v>78</v>
      </c>
      <c r="P6" s="208" t="s">
        <v>79</v>
      </c>
      <c r="Q6" s="208" t="s">
        <v>80</v>
      </c>
      <c r="R6" s="208" t="s">
        <v>81</v>
      </c>
      <c r="S6" s="208" t="s">
        <v>82</v>
      </c>
      <c r="T6" s="208" t="s">
        <v>83</v>
      </c>
      <c r="U6" s="208" t="s">
        <v>84</v>
      </c>
      <c r="V6" s="208" t="s">
        <v>85</v>
      </c>
      <c r="W6" s="208" t="s">
        <v>86</v>
      </c>
      <c r="X6" s="208" t="s">
        <v>87</v>
      </c>
      <c r="Y6" s="208" t="s">
        <v>88</v>
      </c>
    </row>
    <row r="7" spans="1:60" hidden="1" x14ac:dyDescent="0.2">
      <c r="A7" s="3"/>
      <c r="B7" s="4"/>
      <c r="C7" s="4"/>
      <c r="D7" s="6"/>
      <c r="E7" s="210"/>
      <c r="F7" s="211"/>
      <c r="G7" s="211"/>
      <c r="H7" s="211"/>
      <c r="I7" s="211"/>
      <c r="J7" s="211"/>
      <c r="K7" s="211"/>
      <c r="L7" s="211"/>
      <c r="M7" s="211"/>
      <c r="N7" s="210"/>
      <c r="O7" s="210"/>
      <c r="P7" s="210"/>
      <c r="Q7" s="210"/>
      <c r="R7" s="211"/>
      <c r="S7" s="211"/>
      <c r="T7" s="211"/>
      <c r="U7" s="211"/>
      <c r="V7" s="211"/>
      <c r="W7" s="211"/>
      <c r="X7" s="211"/>
      <c r="Y7" s="211"/>
    </row>
    <row r="8" spans="1:60" x14ac:dyDescent="0.2">
      <c r="A8" s="235" t="s">
        <v>89</v>
      </c>
      <c r="B8" s="236" t="s">
        <v>53</v>
      </c>
      <c r="C8" s="259" t="s">
        <v>54</v>
      </c>
      <c r="D8" s="237"/>
      <c r="E8" s="238"/>
      <c r="F8" s="239"/>
      <c r="G8" s="239">
        <f>SUMIF(AG9:AG39,"&lt;&gt;NOR",G9:G39)</f>
        <v>0</v>
      </c>
      <c r="H8" s="239"/>
      <c r="I8" s="239">
        <f>SUM(I9:I39)</f>
        <v>0</v>
      </c>
      <c r="J8" s="239"/>
      <c r="K8" s="239">
        <f>SUM(K9:K39)</f>
        <v>0</v>
      </c>
      <c r="L8" s="239"/>
      <c r="M8" s="239">
        <f>SUM(M9:M39)</f>
        <v>0</v>
      </c>
      <c r="N8" s="238"/>
      <c r="O8" s="238">
        <f>SUM(O9:O39)</f>
        <v>0</v>
      </c>
      <c r="P8" s="238"/>
      <c r="Q8" s="238">
        <f>SUM(Q9:Q39)</f>
        <v>0</v>
      </c>
      <c r="R8" s="239"/>
      <c r="S8" s="239"/>
      <c r="T8" s="240"/>
      <c r="U8" s="234"/>
      <c r="V8" s="234">
        <f>SUM(V9:V39)</f>
        <v>91.509999999999991</v>
      </c>
      <c r="W8" s="234"/>
      <c r="X8" s="234"/>
      <c r="Y8" s="234"/>
      <c r="AG8" t="s">
        <v>90</v>
      </c>
    </row>
    <row r="9" spans="1:60" outlineLevel="1" x14ac:dyDescent="0.2">
      <c r="A9" s="242">
        <v>1</v>
      </c>
      <c r="B9" s="243" t="s">
        <v>91</v>
      </c>
      <c r="C9" s="260" t="s">
        <v>92</v>
      </c>
      <c r="D9" s="244" t="s">
        <v>93</v>
      </c>
      <c r="E9" s="245">
        <v>10</v>
      </c>
      <c r="F9" s="246"/>
      <c r="G9" s="247">
        <f>ROUND(E9*F9,2)</f>
        <v>0</v>
      </c>
      <c r="H9" s="246"/>
      <c r="I9" s="247">
        <f>ROUND(E9*H9,2)</f>
        <v>0</v>
      </c>
      <c r="J9" s="246"/>
      <c r="K9" s="247">
        <f>ROUND(E9*J9,2)</f>
        <v>0</v>
      </c>
      <c r="L9" s="247">
        <v>21</v>
      </c>
      <c r="M9" s="247">
        <f>G9*(1+L9/100)</f>
        <v>0</v>
      </c>
      <c r="N9" s="245">
        <v>0</v>
      </c>
      <c r="O9" s="245">
        <f>ROUND(E9*N9,2)</f>
        <v>0</v>
      </c>
      <c r="P9" s="245">
        <v>0</v>
      </c>
      <c r="Q9" s="245">
        <f>ROUND(E9*P9,2)</f>
        <v>0</v>
      </c>
      <c r="R9" s="247"/>
      <c r="S9" s="247" t="s">
        <v>94</v>
      </c>
      <c r="T9" s="248" t="s">
        <v>94</v>
      </c>
      <c r="U9" s="229">
        <v>0.49</v>
      </c>
      <c r="V9" s="229">
        <f>ROUND(E9*U9,2)</f>
        <v>4.9000000000000004</v>
      </c>
      <c r="W9" s="229"/>
      <c r="X9" s="229" t="s">
        <v>95</v>
      </c>
      <c r="Y9" s="229" t="s">
        <v>96</v>
      </c>
      <c r="Z9" s="209"/>
      <c r="AA9" s="209"/>
      <c r="AB9" s="209"/>
      <c r="AC9" s="209"/>
      <c r="AD9" s="209"/>
      <c r="AE9" s="209"/>
      <c r="AF9" s="209"/>
      <c r="AG9" s="209" t="s">
        <v>97</v>
      </c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</row>
    <row r="10" spans="1:60" outlineLevel="2" x14ac:dyDescent="0.2">
      <c r="A10" s="226"/>
      <c r="B10" s="227"/>
      <c r="C10" s="261" t="s">
        <v>213</v>
      </c>
      <c r="D10" s="230"/>
      <c r="E10" s="231">
        <v>10</v>
      </c>
      <c r="F10" s="229"/>
      <c r="G10" s="229"/>
      <c r="H10" s="229"/>
      <c r="I10" s="229"/>
      <c r="J10" s="229"/>
      <c r="K10" s="229"/>
      <c r="L10" s="229"/>
      <c r="M10" s="229"/>
      <c r="N10" s="228"/>
      <c r="O10" s="228"/>
      <c r="P10" s="228"/>
      <c r="Q10" s="228"/>
      <c r="R10" s="229"/>
      <c r="S10" s="229"/>
      <c r="T10" s="229"/>
      <c r="U10" s="229"/>
      <c r="V10" s="229"/>
      <c r="W10" s="229"/>
      <c r="X10" s="229"/>
      <c r="Y10" s="229"/>
      <c r="Z10" s="209"/>
      <c r="AA10" s="209"/>
      <c r="AB10" s="209"/>
      <c r="AC10" s="209"/>
      <c r="AD10" s="209"/>
      <c r="AE10" s="209"/>
      <c r="AF10" s="209"/>
      <c r="AG10" s="209" t="s">
        <v>99</v>
      </c>
      <c r="AH10" s="209">
        <v>0</v>
      </c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</row>
    <row r="11" spans="1:60" ht="22.5" outlineLevel="1" x14ac:dyDescent="0.2">
      <c r="A11" s="242">
        <v>2</v>
      </c>
      <c r="B11" s="243" t="s">
        <v>100</v>
      </c>
      <c r="C11" s="260" t="s">
        <v>101</v>
      </c>
      <c r="D11" s="244" t="s">
        <v>93</v>
      </c>
      <c r="E11" s="245">
        <v>10</v>
      </c>
      <c r="F11" s="246"/>
      <c r="G11" s="247">
        <f>ROUND(E11*F11,2)</f>
        <v>0</v>
      </c>
      <c r="H11" s="246"/>
      <c r="I11" s="247">
        <f>ROUND(E11*H11,2)</f>
        <v>0</v>
      </c>
      <c r="J11" s="246"/>
      <c r="K11" s="247">
        <f>ROUND(E11*J11,2)</f>
        <v>0</v>
      </c>
      <c r="L11" s="247">
        <v>21</v>
      </c>
      <c r="M11" s="247">
        <f>G11*(1+L11/100)</f>
        <v>0</v>
      </c>
      <c r="N11" s="245">
        <v>5.0000000000000002E-5</v>
      </c>
      <c r="O11" s="245">
        <f>ROUND(E11*N11,2)</f>
        <v>0</v>
      </c>
      <c r="P11" s="245">
        <v>0</v>
      </c>
      <c r="Q11" s="245">
        <f>ROUND(E11*P11,2)</f>
        <v>0</v>
      </c>
      <c r="R11" s="247"/>
      <c r="S11" s="247" t="s">
        <v>94</v>
      </c>
      <c r="T11" s="248" t="s">
        <v>94</v>
      </c>
      <c r="U11" s="229">
        <v>0.65900000000000003</v>
      </c>
      <c r="V11" s="229">
        <f>ROUND(E11*U11,2)</f>
        <v>6.59</v>
      </c>
      <c r="W11" s="229"/>
      <c r="X11" s="229" t="s">
        <v>95</v>
      </c>
      <c r="Y11" s="229" t="s">
        <v>96</v>
      </c>
      <c r="Z11" s="209"/>
      <c r="AA11" s="209"/>
      <c r="AB11" s="209"/>
      <c r="AC11" s="209"/>
      <c r="AD11" s="209"/>
      <c r="AE11" s="209"/>
      <c r="AF11" s="209"/>
      <c r="AG11" s="209" t="s">
        <v>97</v>
      </c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</row>
    <row r="12" spans="1:60" outlineLevel="2" x14ac:dyDescent="0.2">
      <c r="A12" s="226"/>
      <c r="B12" s="227"/>
      <c r="C12" s="261" t="s">
        <v>213</v>
      </c>
      <c r="D12" s="230"/>
      <c r="E12" s="231">
        <v>10</v>
      </c>
      <c r="F12" s="229"/>
      <c r="G12" s="229"/>
      <c r="H12" s="229"/>
      <c r="I12" s="229"/>
      <c r="J12" s="229"/>
      <c r="K12" s="229"/>
      <c r="L12" s="229"/>
      <c r="M12" s="229"/>
      <c r="N12" s="228"/>
      <c r="O12" s="228"/>
      <c r="P12" s="228"/>
      <c r="Q12" s="228"/>
      <c r="R12" s="229"/>
      <c r="S12" s="229"/>
      <c r="T12" s="229"/>
      <c r="U12" s="229"/>
      <c r="V12" s="229"/>
      <c r="W12" s="229"/>
      <c r="X12" s="229"/>
      <c r="Y12" s="229"/>
      <c r="Z12" s="209"/>
      <c r="AA12" s="209"/>
      <c r="AB12" s="209"/>
      <c r="AC12" s="209"/>
      <c r="AD12" s="209"/>
      <c r="AE12" s="209"/>
      <c r="AF12" s="209"/>
      <c r="AG12" s="209" t="s">
        <v>99</v>
      </c>
      <c r="AH12" s="209">
        <v>0</v>
      </c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</row>
    <row r="13" spans="1:60" ht="22.5" outlineLevel="1" x14ac:dyDescent="0.2">
      <c r="A13" s="242">
        <v>3</v>
      </c>
      <c r="B13" s="243" t="s">
        <v>102</v>
      </c>
      <c r="C13" s="260" t="s">
        <v>103</v>
      </c>
      <c r="D13" s="244" t="s">
        <v>104</v>
      </c>
      <c r="E13" s="245">
        <v>185</v>
      </c>
      <c r="F13" s="246"/>
      <c r="G13" s="247">
        <f>ROUND(E13*F13,2)</f>
        <v>0</v>
      </c>
      <c r="H13" s="246"/>
      <c r="I13" s="247">
        <f>ROUND(E13*H13,2)</f>
        <v>0</v>
      </c>
      <c r="J13" s="246"/>
      <c r="K13" s="247">
        <f>ROUND(E13*J13,2)</f>
        <v>0</v>
      </c>
      <c r="L13" s="247">
        <v>21</v>
      </c>
      <c r="M13" s="247">
        <f>G13*(1+L13/100)</f>
        <v>0</v>
      </c>
      <c r="N13" s="245">
        <v>0</v>
      </c>
      <c r="O13" s="245">
        <f>ROUND(E13*N13,2)</f>
        <v>0</v>
      </c>
      <c r="P13" s="245">
        <v>0</v>
      </c>
      <c r="Q13" s="245">
        <f>ROUND(E13*P13,2)</f>
        <v>0</v>
      </c>
      <c r="R13" s="247"/>
      <c r="S13" s="247" t="s">
        <v>94</v>
      </c>
      <c r="T13" s="248" t="s">
        <v>94</v>
      </c>
      <c r="U13" s="229">
        <v>8.0000000000000002E-3</v>
      </c>
      <c r="V13" s="229">
        <f>ROUND(E13*U13,2)</f>
        <v>1.48</v>
      </c>
      <c r="W13" s="229"/>
      <c r="X13" s="229" t="s">
        <v>95</v>
      </c>
      <c r="Y13" s="229" t="s">
        <v>96</v>
      </c>
      <c r="Z13" s="209"/>
      <c r="AA13" s="209"/>
      <c r="AB13" s="209"/>
      <c r="AC13" s="209"/>
      <c r="AD13" s="209"/>
      <c r="AE13" s="209"/>
      <c r="AF13" s="209"/>
      <c r="AG13" s="209" t="s">
        <v>97</v>
      </c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</row>
    <row r="14" spans="1:60" outlineLevel="2" x14ac:dyDescent="0.2">
      <c r="A14" s="226"/>
      <c r="B14" s="227"/>
      <c r="C14" s="261" t="s">
        <v>105</v>
      </c>
      <c r="D14" s="230"/>
      <c r="E14" s="231"/>
      <c r="F14" s="229"/>
      <c r="G14" s="229"/>
      <c r="H14" s="229"/>
      <c r="I14" s="229"/>
      <c r="J14" s="229"/>
      <c r="K14" s="229"/>
      <c r="L14" s="229"/>
      <c r="M14" s="229"/>
      <c r="N14" s="228"/>
      <c r="O14" s="228"/>
      <c r="P14" s="228"/>
      <c r="Q14" s="228"/>
      <c r="R14" s="229"/>
      <c r="S14" s="229"/>
      <c r="T14" s="229"/>
      <c r="U14" s="229"/>
      <c r="V14" s="229"/>
      <c r="W14" s="229"/>
      <c r="X14" s="229"/>
      <c r="Y14" s="229"/>
      <c r="Z14" s="209"/>
      <c r="AA14" s="209"/>
      <c r="AB14" s="209"/>
      <c r="AC14" s="209"/>
      <c r="AD14" s="209"/>
      <c r="AE14" s="209"/>
      <c r="AF14" s="209"/>
      <c r="AG14" s="209" t="s">
        <v>99</v>
      </c>
      <c r="AH14" s="209">
        <v>0</v>
      </c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</row>
    <row r="15" spans="1:60" outlineLevel="3" x14ac:dyDescent="0.2">
      <c r="A15" s="226"/>
      <c r="B15" s="227"/>
      <c r="C15" s="261" t="s">
        <v>214</v>
      </c>
      <c r="D15" s="230"/>
      <c r="E15" s="231">
        <v>185</v>
      </c>
      <c r="F15" s="229"/>
      <c r="G15" s="229"/>
      <c r="H15" s="229"/>
      <c r="I15" s="229"/>
      <c r="J15" s="229"/>
      <c r="K15" s="229"/>
      <c r="L15" s="229"/>
      <c r="M15" s="229"/>
      <c r="N15" s="228"/>
      <c r="O15" s="228"/>
      <c r="P15" s="228"/>
      <c r="Q15" s="228"/>
      <c r="R15" s="229"/>
      <c r="S15" s="229"/>
      <c r="T15" s="229"/>
      <c r="U15" s="229"/>
      <c r="V15" s="229"/>
      <c r="W15" s="229"/>
      <c r="X15" s="229"/>
      <c r="Y15" s="229"/>
      <c r="Z15" s="209"/>
      <c r="AA15" s="209"/>
      <c r="AB15" s="209"/>
      <c r="AC15" s="209"/>
      <c r="AD15" s="209"/>
      <c r="AE15" s="209"/>
      <c r="AF15" s="209"/>
      <c r="AG15" s="209" t="s">
        <v>99</v>
      </c>
      <c r="AH15" s="209">
        <v>0</v>
      </c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</row>
    <row r="16" spans="1:60" outlineLevel="1" x14ac:dyDescent="0.2">
      <c r="A16" s="242">
        <v>4</v>
      </c>
      <c r="B16" s="243" t="s">
        <v>107</v>
      </c>
      <c r="C16" s="260" t="s">
        <v>108</v>
      </c>
      <c r="D16" s="244" t="s">
        <v>109</v>
      </c>
      <c r="E16" s="245">
        <v>170</v>
      </c>
      <c r="F16" s="246"/>
      <c r="G16" s="247">
        <f>ROUND(E16*F16,2)</f>
        <v>0</v>
      </c>
      <c r="H16" s="246"/>
      <c r="I16" s="247">
        <f>ROUND(E16*H16,2)</f>
        <v>0</v>
      </c>
      <c r="J16" s="246"/>
      <c r="K16" s="247">
        <f>ROUND(E16*J16,2)</f>
        <v>0</v>
      </c>
      <c r="L16" s="247">
        <v>21</v>
      </c>
      <c r="M16" s="247">
        <f>G16*(1+L16/100)</f>
        <v>0</v>
      </c>
      <c r="N16" s="245">
        <v>0</v>
      </c>
      <c r="O16" s="245">
        <f>ROUND(E16*N16,2)</f>
        <v>0</v>
      </c>
      <c r="P16" s="245">
        <v>0</v>
      </c>
      <c r="Q16" s="245">
        <f>ROUND(E16*P16,2)</f>
        <v>0</v>
      </c>
      <c r="R16" s="247"/>
      <c r="S16" s="247" t="s">
        <v>94</v>
      </c>
      <c r="T16" s="248" t="s">
        <v>94</v>
      </c>
      <c r="U16" s="229">
        <v>0.223</v>
      </c>
      <c r="V16" s="229">
        <f>ROUND(E16*U16,2)</f>
        <v>37.909999999999997</v>
      </c>
      <c r="W16" s="229"/>
      <c r="X16" s="229" t="s">
        <v>95</v>
      </c>
      <c r="Y16" s="229" t="s">
        <v>96</v>
      </c>
      <c r="Z16" s="209"/>
      <c r="AA16" s="209"/>
      <c r="AB16" s="209"/>
      <c r="AC16" s="209"/>
      <c r="AD16" s="209"/>
      <c r="AE16" s="209"/>
      <c r="AF16" s="209"/>
      <c r="AG16" s="209" t="s">
        <v>97</v>
      </c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</row>
    <row r="17" spans="1:60" outlineLevel="2" x14ac:dyDescent="0.2">
      <c r="A17" s="226"/>
      <c r="B17" s="227"/>
      <c r="C17" s="261" t="s">
        <v>215</v>
      </c>
      <c r="D17" s="230"/>
      <c r="E17" s="231">
        <v>170</v>
      </c>
      <c r="F17" s="229"/>
      <c r="G17" s="229"/>
      <c r="H17" s="229"/>
      <c r="I17" s="229"/>
      <c r="J17" s="229"/>
      <c r="K17" s="229"/>
      <c r="L17" s="229"/>
      <c r="M17" s="229"/>
      <c r="N17" s="228"/>
      <c r="O17" s="228"/>
      <c r="P17" s="228"/>
      <c r="Q17" s="228"/>
      <c r="R17" s="229"/>
      <c r="S17" s="229"/>
      <c r="T17" s="229"/>
      <c r="U17" s="229"/>
      <c r="V17" s="229"/>
      <c r="W17" s="229"/>
      <c r="X17" s="229"/>
      <c r="Y17" s="229"/>
      <c r="Z17" s="209"/>
      <c r="AA17" s="209"/>
      <c r="AB17" s="209"/>
      <c r="AC17" s="209"/>
      <c r="AD17" s="209"/>
      <c r="AE17" s="209"/>
      <c r="AF17" s="209"/>
      <c r="AG17" s="209" t="s">
        <v>99</v>
      </c>
      <c r="AH17" s="209">
        <v>0</v>
      </c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</row>
    <row r="18" spans="1:60" outlineLevel="1" x14ac:dyDescent="0.2">
      <c r="A18" s="242">
        <v>5</v>
      </c>
      <c r="B18" s="243" t="s">
        <v>111</v>
      </c>
      <c r="C18" s="260" t="s">
        <v>112</v>
      </c>
      <c r="D18" s="244" t="s">
        <v>109</v>
      </c>
      <c r="E18" s="245">
        <v>85</v>
      </c>
      <c r="F18" s="246"/>
      <c r="G18" s="247">
        <f>ROUND(E18*F18,2)</f>
        <v>0</v>
      </c>
      <c r="H18" s="246"/>
      <c r="I18" s="247">
        <f>ROUND(E18*H18,2)</f>
        <v>0</v>
      </c>
      <c r="J18" s="246"/>
      <c r="K18" s="247">
        <f>ROUND(E18*J18,2)</f>
        <v>0</v>
      </c>
      <c r="L18" s="247">
        <v>21</v>
      </c>
      <c r="M18" s="247">
        <f>G18*(1+L18/100)</f>
        <v>0</v>
      </c>
      <c r="N18" s="245">
        <v>0</v>
      </c>
      <c r="O18" s="245">
        <f>ROUND(E18*N18,2)</f>
        <v>0</v>
      </c>
      <c r="P18" s="245">
        <v>0</v>
      </c>
      <c r="Q18" s="245">
        <f>ROUND(E18*P18,2)</f>
        <v>0</v>
      </c>
      <c r="R18" s="247"/>
      <c r="S18" s="247" t="s">
        <v>94</v>
      </c>
      <c r="T18" s="248" t="s">
        <v>94</v>
      </c>
      <c r="U18" s="229">
        <v>8.7999999999999995E-2</v>
      </c>
      <c r="V18" s="229">
        <f>ROUND(E18*U18,2)</f>
        <v>7.48</v>
      </c>
      <c r="W18" s="229"/>
      <c r="X18" s="229" t="s">
        <v>95</v>
      </c>
      <c r="Y18" s="229" t="s">
        <v>96</v>
      </c>
      <c r="Z18" s="209"/>
      <c r="AA18" s="209"/>
      <c r="AB18" s="209"/>
      <c r="AC18" s="209"/>
      <c r="AD18" s="209"/>
      <c r="AE18" s="209"/>
      <c r="AF18" s="209"/>
      <c r="AG18" s="209" t="s">
        <v>97</v>
      </c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</row>
    <row r="19" spans="1:60" outlineLevel="2" x14ac:dyDescent="0.2">
      <c r="A19" s="226"/>
      <c r="B19" s="227"/>
      <c r="C19" s="261" t="s">
        <v>113</v>
      </c>
      <c r="D19" s="230"/>
      <c r="E19" s="231"/>
      <c r="F19" s="229"/>
      <c r="G19" s="229"/>
      <c r="H19" s="229"/>
      <c r="I19" s="229"/>
      <c r="J19" s="229"/>
      <c r="K19" s="229"/>
      <c r="L19" s="229"/>
      <c r="M19" s="229"/>
      <c r="N19" s="228"/>
      <c r="O19" s="228"/>
      <c r="P19" s="228"/>
      <c r="Q19" s="228"/>
      <c r="R19" s="229"/>
      <c r="S19" s="229"/>
      <c r="T19" s="229"/>
      <c r="U19" s="229"/>
      <c r="V19" s="229"/>
      <c r="W19" s="229"/>
      <c r="X19" s="229"/>
      <c r="Y19" s="229"/>
      <c r="Z19" s="209"/>
      <c r="AA19" s="209"/>
      <c r="AB19" s="209"/>
      <c r="AC19" s="209"/>
      <c r="AD19" s="209"/>
      <c r="AE19" s="209"/>
      <c r="AF19" s="209"/>
      <c r="AG19" s="209" t="s">
        <v>99</v>
      </c>
      <c r="AH19" s="209">
        <v>0</v>
      </c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</row>
    <row r="20" spans="1:60" outlineLevel="3" x14ac:dyDescent="0.2">
      <c r="A20" s="226"/>
      <c r="B20" s="227"/>
      <c r="C20" s="261" t="s">
        <v>216</v>
      </c>
      <c r="D20" s="230"/>
      <c r="E20" s="231">
        <v>85</v>
      </c>
      <c r="F20" s="229"/>
      <c r="G20" s="229"/>
      <c r="H20" s="229"/>
      <c r="I20" s="229"/>
      <c r="J20" s="229"/>
      <c r="K20" s="229"/>
      <c r="L20" s="229"/>
      <c r="M20" s="229"/>
      <c r="N20" s="228"/>
      <c r="O20" s="228"/>
      <c r="P20" s="228"/>
      <c r="Q20" s="228"/>
      <c r="R20" s="229"/>
      <c r="S20" s="229"/>
      <c r="T20" s="229"/>
      <c r="U20" s="229"/>
      <c r="V20" s="229"/>
      <c r="W20" s="229"/>
      <c r="X20" s="229"/>
      <c r="Y20" s="229"/>
      <c r="Z20" s="209"/>
      <c r="AA20" s="209"/>
      <c r="AB20" s="209"/>
      <c r="AC20" s="209"/>
      <c r="AD20" s="209"/>
      <c r="AE20" s="209"/>
      <c r="AF20" s="209"/>
      <c r="AG20" s="209" t="s">
        <v>99</v>
      </c>
      <c r="AH20" s="209">
        <v>0</v>
      </c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</row>
    <row r="21" spans="1:60" ht="22.5" outlineLevel="1" x14ac:dyDescent="0.2">
      <c r="A21" s="242">
        <v>6</v>
      </c>
      <c r="B21" s="243" t="s">
        <v>114</v>
      </c>
      <c r="C21" s="260" t="s">
        <v>115</v>
      </c>
      <c r="D21" s="244" t="s">
        <v>109</v>
      </c>
      <c r="E21" s="245">
        <v>170</v>
      </c>
      <c r="F21" s="246"/>
      <c r="G21" s="247">
        <f>ROUND(E21*F21,2)</f>
        <v>0</v>
      </c>
      <c r="H21" s="246"/>
      <c r="I21" s="247">
        <f>ROUND(E21*H21,2)</f>
        <v>0</v>
      </c>
      <c r="J21" s="246"/>
      <c r="K21" s="247">
        <f>ROUND(E21*J21,2)</f>
        <v>0</v>
      </c>
      <c r="L21" s="247">
        <v>21</v>
      </c>
      <c r="M21" s="247">
        <f>G21*(1+L21/100)</f>
        <v>0</v>
      </c>
      <c r="N21" s="245">
        <v>0</v>
      </c>
      <c r="O21" s="245">
        <f>ROUND(E21*N21,2)</f>
        <v>0</v>
      </c>
      <c r="P21" s="245">
        <v>0</v>
      </c>
      <c r="Q21" s="245">
        <f>ROUND(E21*P21,2)</f>
        <v>0</v>
      </c>
      <c r="R21" s="247"/>
      <c r="S21" s="247" t="s">
        <v>94</v>
      </c>
      <c r="T21" s="248" t="s">
        <v>94</v>
      </c>
      <c r="U21" s="229">
        <v>1.0999999999999999E-2</v>
      </c>
      <c r="V21" s="229">
        <f>ROUND(E21*U21,2)</f>
        <v>1.87</v>
      </c>
      <c r="W21" s="229"/>
      <c r="X21" s="229" t="s">
        <v>95</v>
      </c>
      <c r="Y21" s="229" t="s">
        <v>96</v>
      </c>
      <c r="Z21" s="209"/>
      <c r="AA21" s="209"/>
      <c r="AB21" s="209"/>
      <c r="AC21" s="209"/>
      <c r="AD21" s="209"/>
      <c r="AE21" s="209"/>
      <c r="AF21" s="209"/>
      <c r="AG21" s="209" t="s">
        <v>97</v>
      </c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</row>
    <row r="22" spans="1:60" outlineLevel="2" x14ac:dyDescent="0.2">
      <c r="A22" s="226"/>
      <c r="B22" s="227"/>
      <c r="C22" s="261" t="s">
        <v>217</v>
      </c>
      <c r="D22" s="230"/>
      <c r="E22" s="231">
        <v>170</v>
      </c>
      <c r="F22" s="229"/>
      <c r="G22" s="229"/>
      <c r="H22" s="229"/>
      <c r="I22" s="229"/>
      <c r="J22" s="229"/>
      <c r="K22" s="229"/>
      <c r="L22" s="229"/>
      <c r="M22" s="229"/>
      <c r="N22" s="228"/>
      <c r="O22" s="228"/>
      <c r="P22" s="228"/>
      <c r="Q22" s="228"/>
      <c r="R22" s="229"/>
      <c r="S22" s="229"/>
      <c r="T22" s="229"/>
      <c r="U22" s="229"/>
      <c r="V22" s="229"/>
      <c r="W22" s="229"/>
      <c r="X22" s="229"/>
      <c r="Y22" s="229"/>
      <c r="Z22" s="209"/>
      <c r="AA22" s="209"/>
      <c r="AB22" s="209"/>
      <c r="AC22" s="209"/>
      <c r="AD22" s="209"/>
      <c r="AE22" s="209"/>
      <c r="AF22" s="209"/>
      <c r="AG22" s="209" t="s">
        <v>99</v>
      </c>
      <c r="AH22" s="209">
        <v>0</v>
      </c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</row>
    <row r="23" spans="1:60" outlineLevel="1" x14ac:dyDescent="0.2">
      <c r="A23" s="242">
        <v>7</v>
      </c>
      <c r="B23" s="243" t="s">
        <v>118</v>
      </c>
      <c r="C23" s="260" t="s">
        <v>119</v>
      </c>
      <c r="D23" s="244" t="s">
        <v>109</v>
      </c>
      <c r="E23" s="245">
        <v>3400</v>
      </c>
      <c r="F23" s="246"/>
      <c r="G23" s="247">
        <f>ROUND(E23*F23,2)</f>
        <v>0</v>
      </c>
      <c r="H23" s="246"/>
      <c r="I23" s="247">
        <f>ROUND(E23*H23,2)</f>
        <v>0</v>
      </c>
      <c r="J23" s="246"/>
      <c r="K23" s="247">
        <f>ROUND(E23*J23,2)</f>
        <v>0</v>
      </c>
      <c r="L23" s="247">
        <v>21</v>
      </c>
      <c r="M23" s="247">
        <f>G23*(1+L23/100)</f>
        <v>0</v>
      </c>
      <c r="N23" s="245">
        <v>0</v>
      </c>
      <c r="O23" s="245">
        <f>ROUND(E23*N23,2)</f>
        <v>0</v>
      </c>
      <c r="P23" s="245">
        <v>0</v>
      </c>
      <c r="Q23" s="245">
        <f>ROUND(E23*P23,2)</f>
        <v>0</v>
      </c>
      <c r="R23" s="247"/>
      <c r="S23" s="247" t="s">
        <v>94</v>
      </c>
      <c r="T23" s="248" t="s">
        <v>94</v>
      </c>
      <c r="U23" s="229">
        <v>0</v>
      </c>
      <c r="V23" s="229">
        <f>ROUND(E23*U23,2)</f>
        <v>0</v>
      </c>
      <c r="W23" s="229"/>
      <c r="X23" s="229" t="s">
        <v>95</v>
      </c>
      <c r="Y23" s="229" t="s">
        <v>96</v>
      </c>
      <c r="Z23" s="209"/>
      <c r="AA23" s="209"/>
      <c r="AB23" s="209"/>
      <c r="AC23" s="209"/>
      <c r="AD23" s="209"/>
      <c r="AE23" s="209"/>
      <c r="AF23" s="209"/>
      <c r="AG23" s="209" t="s">
        <v>97</v>
      </c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</row>
    <row r="24" spans="1:60" outlineLevel="2" x14ac:dyDescent="0.2">
      <c r="A24" s="226"/>
      <c r="B24" s="227"/>
      <c r="C24" s="261" t="s">
        <v>218</v>
      </c>
      <c r="D24" s="230"/>
      <c r="E24" s="231">
        <v>3400</v>
      </c>
      <c r="F24" s="229"/>
      <c r="G24" s="229"/>
      <c r="H24" s="229"/>
      <c r="I24" s="229"/>
      <c r="J24" s="229"/>
      <c r="K24" s="229"/>
      <c r="L24" s="229"/>
      <c r="M24" s="229"/>
      <c r="N24" s="228"/>
      <c r="O24" s="228"/>
      <c r="P24" s="228"/>
      <c r="Q24" s="228"/>
      <c r="R24" s="229"/>
      <c r="S24" s="229"/>
      <c r="T24" s="229"/>
      <c r="U24" s="229"/>
      <c r="V24" s="229"/>
      <c r="W24" s="229"/>
      <c r="X24" s="229"/>
      <c r="Y24" s="229"/>
      <c r="Z24" s="209"/>
      <c r="AA24" s="209"/>
      <c r="AB24" s="209"/>
      <c r="AC24" s="209"/>
      <c r="AD24" s="209"/>
      <c r="AE24" s="209"/>
      <c r="AF24" s="209"/>
      <c r="AG24" s="209" t="s">
        <v>99</v>
      </c>
      <c r="AH24" s="209">
        <v>0</v>
      </c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</row>
    <row r="25" spans="1:60" ht="22.5" outlineLevel="1" x14ac:dyDescent="0.2">
      <c r="A25" s="242">
        <v>8</v>
      </c>
      <c r="B25" s="243" t="s">
        <v>121</v>
      </c>
      <c r="C25" s="260" t="s">
        <v>122</v>
      </c>
      <c r="D25" s="244" t="s">
        <v>93</v>
      </c>
      <c r="E25" s="245">
        <v>10</v>
      </c>
      <c r="F25" s="246"/>
      <c r="G25" s="247">
        <f>ROUND(E25*F25,2)</f>
        <v>0</v>
      </c>
      <c r="H25" s="246"/>
      <c r="I25" s="247">
        <f>ROUND(E25*H25,2)</f>
        <v>0</v>
      </c>
      <c r="J25" s="246"/>
      <c r="K25" s="247">
        <f>ROUND(E25*J25,2)</f>
        <v>0</v>
      </c>
      <c r="L25" s="247">
        <v>21</v>
      </c>
      <c r="M25" s="247">
        <f>G25*(1+L25/100)</f>
        <v>0</v>
      </c>
      <c r="N25" s="245">
        <v>0</v>
      </c>
      <c r="O25" s="245">
        <f>ROUND(E25*N25,2)</f>
        <v>0</v>
      </c>
      <c r="P25" s="245">
        <v>0</v>
      </c>
      <c r="Q25" s="245">
        <f>ROUND(E25*P25,2)</f>
        <v>0</v>
      </c>
      <c r="R25" s="247"/>
      <c r="S25" s="247" t="s">
        <v>94</v>
      </c>
      <c r="T25" s="248" t="s">
        <v>94</v>
      </c>
      <c r="U25" s="229">
        <v>0.56999999999999995</v>
      </c>
      <c r="V25" s="229">
        <f>ROUND(E25*U25,2)</f>
        <v>5.7</v>
      </c>
      <c r="W25" s="229"/>
      <c r="X25" s="229" t="s">
        <v>95</v>
      </c>
      <c r="Y25" s="229" t="s">
        <v>96</v>
      </c>
      <c r="Z25" s="209"/>
      <c r="AA25" s="209"/>
      <c r="AB25" s="209"/>
      <c r="AC25" s="209"/>
      <c r="AD25" s="209"/>
      <c r="AE25" s="209"/>
      <c r="AF25" s="209"/>
      <c r="AG25" s="209" t="s">
        <v>97</v>
      </c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</row>
    <row r="26" spans="1:60" outlineLevel="2" x14ac:dyDescent="0.2">
      <c r="A26" s="226"/>
      <c r="B26" s="227"/>
      <c r="C26" s="261" t="s">
        <v>213</v>
      </c>
      <c r="D26" s="230"/>
      <c r="E26" s="231">
        <v>10</v>
      </c>
      <c r="F26" s="229"/>
      <c r="G26" s="229"/>
      <c r="H26" s="229"/>
      <c r="I26" s="229"/>
      <c r="J26" s="229"/>
      <c r="K26" s="229"/>
      <c r="L26" s="229"/>
      <c r="M26" s="229"/>
      <c r="N26" s="228"/>
      <c r="O26" s="228"/>
      <c r="P26" s="228"/>
      <c r="Q26" s="228"/>
      <c r="R26" s="229"/>
      <c r="S26" s="229"/>
      <c r="T26" s="229"/>
      <c r="U26" s="229"/>
      <c r="V26" s="229"/>
      <c r="W26" s="229"/>
      <c r="X26" s="229"/>
      <c r="Y26" s="229"/>
      <c r="Z26" s="209"/>
      <c r="AA26" s="209"/>
      <c r="AB26" s="209"/>
      <c r="AC26" s="209"/>
      <c r="AD26" s="209"/>
      <c r="AE26" s="209"/>
      <c r="AF26" s="209"/>
      <c r="AG26" s="209" t="s">
        <v>99</v>
      </c>
      <c r="AH26" s="209">
        <v>0</v>
      </c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</row>
    <row r="27" spans="1:60" ht="22.5" outlineLevel="1" x14ac:dyDescent="0.2">
      <c r="A27" s="242">
        <v>9</v>
      </c>
      <c r="B27" s="243" t="s">
        <v>123</v>
      </c>
      <c r="C27" s="260" t="s">
        <v>124</v>
      </c>
      <c r="D27" s="244" t="s">
        <v>93</v>
      </c>
      <c r="E27" s="245">
        <v>10</v>
      </c>
      <c r="F27" s="246"/>
      <c r="G27" s="247">
        <f>ROUND(E27*F27,2)</f>
        <v>0</v>
      </c>
      <c r="H27" s="246"/>
      <c r="I27" s="247">
        <f>ROUND(E27*H27,2)</f>
        <v>0</v>
      </c>
      <c r="J27" s="246"/>
      <c r="K27" s="247">
        <f>ROUND(E27*J27,2)</f>
        <v>0</v>
      </c>
      <c r="L27" s="247">
        <v>21</v>
      </c>
      <c r="M27" s="247">
        <f>G27*(1+L27/100)</f>
        <v>0</v>
      </c>
      <c r="N27" s="245">
        <v>0</v>
      </c>
      <c r="O27" s="245">
        <f>ROUND(E27*N27,2)</f>
        <v>0</v>
      </c>
      <c r="P27" s="245">
        <v>0</v>
      </c>
      <c r="Q27" s="245">
        <f>ROUND(E27*P27,2)</f>
        <v>0</v>
      </c>
      <c r="R27" s="247"/>
      <c r="S27" s="247" t="s">
        <v>94</v>
      </c>
      <c r="T27" s="248" t="s">
        <v>94</v>
      </c>
      <c r="U27" s="229">
        <v>6.6000000000000003E-2</v>
      </c>
      <c r="V27" s="229">
        <f>ROUND(E27*U27,2)</f>
        <v>0.66</v>
      </c>
      <c r="W27" s="229"/>
      <c r="X27" s="229" t="s">
        <v>95</v>
      </c>
      <c r="Y27" s="229" t="s">
        <v>96</v>
      </c>
      <c r="Z27" s="209"/>
      <c r="AA27" s="209"/>
      <c r="AB27" s="209"/>
      <c r="AC27" s="209"/>
      <c r="AD27" s="209"/>
      <c r="AE27" s="209"/>
      <c r="AF27" s="209"/>
      <c r="AG27" s="209" t="s">
        <v>97</v>
      </c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</row>
    <row r="28" spans="1:60" outlineLevel="2" x14ac:dyDescent="0.2">
      <c r="A28" s="226"/>
      <c r="B28" s="227"/>
      <c r="C28" s="261" t="s">
        <v>213</v>
      </c>
      <c r="D28" s="230"/>
      <c r="E28" s="231">
        <v>10</v>
      </c>
      <c r="F28" s="229"/>
      <c r="G28" s="229"/>
      <c r="H28" s="229"/>
      <c r="I28" s="229"/>
      <c r="J28" s="229"/>
      <c r="K28" s="229"/>
      <c r="L28" s="229"/>
      <c r="M28" s="229"/>
      <c r="N28" s="228"/>
      <c r="O28" s="228"/>
      <c r="P28" s="228"/>
      <c r="Q28" s="228"/>
      <c r="R28" s="229"/>
      <c r="S28" s="229"/>
      <c r="T28" s="229"/>
      <c r="U28" s="229"/>
      <c r="V28" s="229"/>
      <c r="W28" s="229"/>
      <c r="X28" s="229"/>
      <c r="Y28" s="229"/>
      <c r="Z28" s="209"/>
      <c r="AA28" s="209"/>
      <c r="AB28" s="209"/>
      <c r="AC28" s="209"/>
      <c r="AD28" s="209"/>
      <c r="AE28" s="209"/>
      <c r="AF28" s="209"/>
      <c r="AG28" s="209" t="s">
        <v>99</v>
      </c>
      <c r="AH28" s="209">
        <v>0</v>
      </c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</row>
    <row r="29" spans="1:60" outlineLevel="1" x14ac:dyDescent="0.2">
      <c r="A29" s="242">
        <v>10</v>
      </c>
      <c r="B29" s="243" t="s">
        <v>128</v>
      </c>
      <c r="C29" s="260" t="s">
        <v>129</v>
      </c>
      <c r="D29" s="244" t="s">
        <v>104</v>
      </c>
      <c r="E29" s="245">
        <v>300</v>
      </c>
      <c r="F29" s="246"/>
      <c r="G29" s="247">
        <f>ROUND(E29*F29,2)</f>
        <v>0</v>
      </c>
      <c r="H29" s="246"/>
      <c r="I29" s="247">
        <f>ROUND(E29*H29,2)</f>
        <v>0</v>
      </c>
      <c r="J29" s="246"/>
      <c r="K29" s="247">
        <f>ROUND(E29*J29,2)</f>
        <v>0</v>
      </c>
      <c r="L29" s="247">
        <v>21</v>
      </c>
      <c r="M29" s="247">
        <f>G29*(1+L29/100)</f>
        <v>0</v>
      </c>
      <c r="N29" s="245">
        <v>0</v>
      </c>
      <c r="O29" s="245">
        <f>ROUND(E29*N29,2)</f>
        <v>0</v>
      </c>
      <c r="P29" s="245">
        <v>0</v>
      </c>
      <c r="Q29" s="245">
        <f>ROUND(E29*P29,2)</f>
        <v>0</v>
      </c>
      <c r="R29" s="247"/>
      <c r="S29" s="247" t="s">
        <v>94</v>
      </c>
      <c r="T29" s="248" t="s">
        <v>94</v>
      </c>
      <c r="U29" s="229">
        <v>1.7999999999999999E-2</v>
      </c>
      <c r="V29" s="229">
        <f>ROUND(E29*U29,2)</f>
        <v>5.4</v>
      </c>
      <c r="W29" s="229"/>
      <c r="X29" s="229" t="s">
        <v>95</v>
      </c>
      <c r="Y29" s="229" t="s">
        <v>96</v>
      </c>
      <c r="Z29" s="209"/>
      <c r="AA29" s="209"/>
      <c r="AB29" s="209"/>
      <c r="AC29" s="209"/>
      <c r="AD29" s="209"/>
      <c r="AE29" s="209"/>
      <c r="AF29" s="209"/>
      <c r="AG29" s="209" t="s">
        <v>97</v>
      </c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</row>
    <row r="30" spans="1:60" outlineLevel="2" x14ac:dyDescent="0.2">
      <c r="A30" s="226"/>
      <c r="B30" s="227"/>
      <c r="C30" s="262" t="s">
        <v>130</v>
      </c>
      <c r="D30" s="249"/>
      <c r="E30" s="249"/>
      <c r="F30" s="249"/>
      <c r="G30" s="249"/>
      <c r="H30" s="229"/>
      <c r="I30" s="229"/>
      <c r="J30" s="229"/>
      <c r="K30" s="229"/>
      <c r="L30" s="229"/>
      <c r="M30" s="229"/>
      <c r="N30" s="228"/>
      <c r="O30" s="228"/>
      <c r="P30" s="228"/>
      <c r="Q30" s="228"/>
      <c r="R30" s="229"/>
      <c r="S30" s="229"/>
      <c r="T30" s="229"/>
      <c r="U30" s="229"/>
      <c r="V30" s="229"/>
      <c r="W30" s="229"/>
      <c r="X30" s="229"/>
      <c r="Y30" s="229"/>
      <c r="Z30" s="209"/>
      <c r="AA30" s="209"/>
      <c r="AB30" s="209"/>
      <c r="AC30" s="209"/>
      <c r="AD30" s="209"/>
      <c r="AE30" s="209"/>
      <c r="AF30" s="209"/>
      <c r="AG30" s="209" t="s">
        <v>131</v>
      </c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</row>
    <row r="31" spans="1:60" outlineLevel="3" x14ac:dyDescent="0.2">
      <c r="A31" s="226"/>
      <c r="B31" s="227"/>
      <c r="C31" s="263" t="s">
        <v>132</v>
      </c>
      <c r="D31" s="250"/>
      <c r="E31" s="250"/>
      <c r="F31" s="250"/>
      <c r="G31" s="250"/>
      <c r="H31" s="229"/>
      <c r="I31" s="229"/>
      <c r="J31" s="229"/>
      <c r="K31" s="229"/>
      <c r="L31" s="229"/>
      <c r="M31" s="229"/>
      <c r="N31" s="228"/>
      <c r="O31" s="228"/>
      <c r="P31" s="228"/>
      <c r="Q31" s="228"/>
      <c r="R31" s="229"/>
      <c r="S31" s="229"/>
      <c r="T31" s="229"/>
      <c r="U31" s="229"/>
      <c r="V31" s="229"/>
      <c r="W31" s="229"/>
      <c r="X31" s="229"/>
      <c r="Y31" s="229"/>
      <c r="Z31" s="209"/>
      <c r="AA31" s="209"/>
      <c r="AB31" s="209"/>
      <c r="AC31" s="209"/>
      <c r="AD31" s="209"/>
      <c r="AE31" s="209"/>
      <c r="AF31" s="209"/>
      <c r="AG31" s="209" t="s">
        <v>131</v>
      </c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</row>
    <row r="32" spans="1:60" outlineLevel="2" x14ac:dyDescent="0.2">
      <c r="A32" s="226"/>
      <c r="B32" s="227"/>
      <c r="C32" s="261" t="s">
        <v>219</v>
      </c>
      <c r="D32" s="230"/>
      <c r="E32" s="231">
        <v>300</v>
      </c>
      <c r="F32" s="229"/>
      <c r="G32" s="229"/>
      <c r="H32" s="229"/>
      <c r="I32" s="229"/>
      <c r="J32" s="229"/>
      <c r="K32" s="229"/>
      <c r="L32" s="229"/>
      <c r="M32" s="229"/>
      <c r="N32" s="228"/>
      <c r="O32" s="228"/>
      <c r="P32" s="228"/>
      <c r="Q32" s="228"/>
      <c r="R32" s="229"/>
      <c r="S32" s="229"/>
      <c r="T32" s="229"/>
      <c r="U32" s="229"/>
      <c r="V32" s="229"/>
      <c r="W32" s="229"/>
      <c r="X32" s="229"/>
      <c r="Y32" s="229"/>
      <c r="Z32" s="209"/>
      <c r="AA32" s="209"/>
      <c r="AB32" s="209"/>
      <c r="AC32" s="209"/>
      <c r="AD32" s="209"/>
      <c r="AE32" s="209"/>
      <c r="AF32" s="209"/>
      <c r="AG32" s="209" t="s">
        <v>99</v>
      </c>
      <c r="AH32" s="209">
        <v>0</v>
      </c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</row>
    <row r="33" spans="1:60" outlineLevel="1" x14ac:dyDescent="0.2">
      <c r="A33" s="242">
        <v>11</v>
      </c>
      <c r="B33" s="243" t="s">
        <v>134</v>
      </c>
      <c r="C33" s="260" t="s">
        <v>135</v>
      </c>
      <c r="D33" s="244" t="s">
        <v>104</v>
      </c>
      <c r="E33" s="245">
        <v>152.5</v>
      </c>
      <c r="F33" s="246"/>
      <c r="G33" s="247">
        <f>ROUND(E33*F33,2)</f>
        <v>0</v>
      </c>
      <c r="H33" s="246"/>
      <c r="I33" s="247">
        <f>ROUND(E33*H33,2)</f>
        <v>0</v>
      </c>
      <c r="J33" s="246"/>
      <c r="K33" s="247">
        <f>ROUND(E33*J33,2)</f>
        <v>0</v>
      </c>
      <c r="L33" s="247">
        <v>21</v>
      </c>
      <c r="M33" s="247">
        <f>G33*(1+L33/100)</f>
        <v>0</v>
      </c>
      <c r="N33" s="245">
        <v>0</v>
      </c>
      <c r="O33" s="245">
        <f>ROUND(E33*N33,2)</f>
        <v>0</v>
      </c>
      <c r="P33" s="245">
        <v>0</v>
      </c>
      <c r="Q33" s="245">
        <f>ROUND(E33*P33,2)</f>
        <v>0</v>
      </c>
      <c r="R33" s="247"/>
      <c r="S33" s="247" t="s">
        <v>94</v>
      </c>
      <c r="T33" s="248" t="s">
        <v>94</v>
      </c>
      <c r="U33" s="229">
        <v>0.128</v>
      </c>
      <c r="V33" s="229">
        <f>ROUND(E33*U33,2)</f>
        <v>19.52</v>
      </c>
      <c r="W33" s="229"/>
      <c r="X33" s="229" t="s">
        <v>95</v>
      </c>
      <c r="Y33" s="229" t="s">
        <v>96</v>
      </c>
      <c r="Z33" s="209"/>
      <c r="AA33" s="209"/>
      <c r="AB33" s="209"/>
      <c r="AC33" s="209"/>
      <c r="AD33" s="209"/>
      <c r="AE33" s="209"/>
      <c r="AF33" s="209"/>
      <c r="AG33" s="209" t="s">
        <v>97</v>
      </c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</row>
    <row r="34" spans="1:60" outlineLevel="2" x14ac:dyDescent="0.2">
      <c r="A34" s="226"/>
      <c r="B34" s="227"/>
      <c r="C34" s="261" t="s">
        <v>136</v>
      </c>
      <c r="D34" s="230"/>
      <c r="E34" s="231"/>
      <c r="F34" s="229"/>
      <c r="G34" s="229"/>
      <c r="H34" s="229"/>
      <c r="I34" s="229"/>
      <c r="J34" s="229"/>
      <c r="K34" s="229"/>
      <c r="L34" s="229"/>
      <c r="M34" s="229"/>
      <c r="N34" s="228"/>
      <c r="O34" s="228"/>
      <c r="P34" s="228"/>
      <c r="Q34" s="228"/>
      <c r="R34" s="229"/>
      <c r="S34" s="229"/>
      <c r="T34" s="229"/>
      <c r="U34" s="229"/>
      <c r="V34" s="229"/>
      <c r="W34" s="229"/>
      <c r="X34" s="229"/>
      <c r="Y34" s="229"/>
      <c r="Z34" s="209"/>
      <c r="AA34" s="209"/>
      <c r="AB34" s="209"/>
      <c r="AC34" s="209"/>
      <c r="AD34" s="209"/>
      <c r="AE34" s="209"/>
      <c r="AF34" s="209"/>
      <c r="AG34" s="209" t="s">
        <v>99</v>
      </c>
      <c r="AH34" s="209">
        <v>0</v>
      </c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</row>
    <row r="35" spans="1:60" outlineLevel="3" x14ac:dyDescent="0.2">
      <c r="A35" s="226"/>
      <c r="B35" s="227"/>
      <c r="C35" s="261" t="s">
        <v>220</v>
      </c>
      <c r="D35" s="230"/>
      <c r="E35" s="231">
        <v>27.5</v>
      </c>
      <c r="F35" s="229"/>
      <c r="G35" s="229"/>
      <c r="H35" s="229"/>
      <c r="I35" s="229"/>
      <c r="J35" s="229"/>
      <c r="K35" s="229"/>
      <c r="L35" s="229"/>
      <c r="M35" s="229"/>
      <c r="N35" s="228"/>
      <c r="O35" s="228"/>
      <c r="P35" s="228"/>
      <c r="Q35" s="228"/>
      <c r="R35" s="229"/>
      <c r="S35" s="229"/>
      <c r="T35" s="229"/>
      <c r="U35" s="229"/>
      <c r="V35" s="229"/>
      <c r="W35" s="229"/>
      <c r="X35" s="229"/>
      <c r="Y35" s="229"/>
      <c r="Z35" s="209"/>
      <c r="AA35" s="209"/>
      <c r="AB35" s="209"/>
      <c r="AC35" s="209"/>
      <c r="AD35" s="209"/>
      <c r="AE35" s="209"/>
      <c r="AF35" s="209"/>
      <c r="AG35" s="209" t="s">
        <v>99</v>
      </c>
      <c r="AH35" s="209">
        <v>0</v>
      </c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</row>
    <row r="36" spans="1:60" outlineLevel="3" x14ac:dyDescent="0.2">
      <c r="A36" s="226"/>
      <c r="B36" s="227"/>
      <c r="C36" s="264" t="s">
        <v>138</v>
      </c>
      <c r="D36" s="232"/>
      <c r="E36" s="233">
        <v>27.5</v>
      </c>
      <c r="F36" s="229"/>
      <c r="G36" s="229"/>
      <c r="H36" s="229"/>
      <c r="I36" s="229"/>
      <c r="J36" s="229"/>
      <c r="K36" s="229"/>
      <c r="L36" s="229"/>
      <c r="M36" s="229"/>
      <c r="N36" s="228"/>
      <c r="O36" s="228"/>
      <c r="P36" s="228"/>
      <c r="Q36" s="228"/>
      <c r="R36" s="229"/>
      <c r="S36" s="229"/>
      <c r="T36" s="229"/>
      <c r="U36" s="229"/>
      <c r="V36" s="229"/>
      <c r="W36" s="229"/>
      <c r="X36" s="229"/>
      <c r="Y36" s="229"/>
      <c r="Z36" s="209"/>
      <c r="AA36" s="209"/>
      <c r="AB36" s="209"/>
      <c r="AC36" s="209"/>
      <c r="AD36" s="209"/>
      <c r="AE36" s="209"/>
      <c r="AF36" s="209"/>
      <c r="AG36" s="209" t="s">
        <v>99</v>
      </c>
      <c r="AH36" s="209">
        <v>1</v>
      </c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</row>
    <row r="37" spans="1:60" outlineLevel="3" x14ac:dyDescent="0.2">
      <c r="A37" s="226"/>
      <c r="B37" s="227"/>
      <c r="C37" s="261" t="s">
        <v>221</v>
      </c>
      <c r="D37" s="230"/>
      <c r="E37" s="231">
        <v>125</v>
      </c>
      <c r="F37" s="229"/>
      <c r="G37" s="229"/>
      <c r="H37" s="229"/>
      <c r="I37" s="229"/>
      <c r="J37" s="229"/>
      <c r="K37" s="229"/>
      <c r="L37" s="229"/>
      <c r="M37" s="229"/>
      <c r="N37" s="228"/>
      <c r="O37" s="228"/>
      <c r="P37" s="228"/>
      <c r="Q37" s="228"/>
      <c r="R37" s="229"/>
      <c r="S37" s="229"/>
      <c r="T37" s="229"/>
      <c r="U37" s="229"/>
      <c r="V37" s="229"/>
      <c r="W37" s="229"/>
      <c r="X37" s="229"/>
      <c r="Y37" s="229"/>
      <c r="Z37" s="209"/>
      <c r="AA37" s="209"/>
      <c r="AB37" s="209"/>
      <c r="AC37" s="209"/>
      <c r="AD37" s="209"/>
      <c r="AE37" s="209"/>
      <c r="AF37" s="209"/>
      <c r="AG37" s="209" t="s">
        <v>99</v>
      </c>
      <c r="AH37" s="209">
        <v>0</v>
      </c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</row>
    <row r="38" spans="1:60" ht="22.5" outlineLevel="1" x14ac:dyDescent="0.2">
      <c r="A38" s="242">
        <v>12</v>
      </c>
      <c r="B38" s="243" t="s">
        <v>140</v>
      </c>
      <c r="C38" s="260" t="s">
        <v>141</v>
      </c>
      <c r="D38" s="244" t="s">
        <v>109</v>
      </c>
      <c r="E38" s="245">
        <v>170</v>
      </c>
      <c r="F38" s="246"/>
      <c r="G38" s="247">
        <f>ROUND(E38*F38,2)</f>
        <v>0</v>
      </c>
      <c r="H38" s="246"/>
      <c r="I38" s="247">
        <f>ROUND(E38*H38,2)</f>
        <v>0</v>
      </c>
      <c r="J38" s="246"/>
      <c r="K38" s="247">
        <f>ROUND(E38*J38,2)</f>
        <v>0</v>
      </c>
      <c r="L38" s="247">
        <v>21</v>
      </c>
      <c r="M38" s="247">
        <f>G38*(1+L38/100)</f>
        <v>0</v>
      </c>
      <c r="N38" s="245">
        <v>0</v>
      </c>
      <c r="O38" s="245">
        <f>ROUND(E38*N38,2)</f>
        <v>0</v>
      </c>
      <c r="P38" s="245">
        <v>0</v>
      </c>
      <c r="Q38" s="245">
        <f>ROUND(E38*P38,2)</f>
        <v>0</v>
      </c>
      <c r="R38" s="247"/>
      <c r="S38" s="247" t="s">
        <v>94</v>
      </c>
      <c r="T38" s="248" t="s">
        <v>94</v>
      </c>
      <c r="U38" s="229">
        <v>0</v>
      </c>
      <c r="V38" s="229">
        <f>ROUND(E38*U38,2)</f>
        <v>0</v>
      </c>
      <c r="W38" s="229"/>
      <c r="X38" s="229" t="s">
        <v>95</v>
      </c>
      <c r="Y38" s="229" t="s">
        <v>96</v>
      </c>
      <c r="Z38" s="209"/>
      <c r="AA38" s="209"/>
      <c r="AB38" s="209"/>
      <c r="AC38" s="209"/>
      <c r="AD38" s="209"/>
      <c r="AE38" s="209"/>
      <c r="AF38" s="209"/>
      <c r="AG38" s="209" t="s">
        <v>97</v>
      </c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</row>
    <row r="39" spans="1:60" outlineLevel="2" x14ac:dyDescent="0.2">
      <c r="A39" s="226"/>
      <c r="B39" s="227"/>
      <c r="C39" s="261" t="s">
        <v>215</v>
      </c>
      <c r="D39" s="230"/>
      <c r="E39" s="231">
        <v>170</v>
      </c>
      <c r="F39" s="229"/>
      <c r="G39" s="229"/>
      <c r="H39" s="229"/>
      <c r="I39" s="229"/>
      <c r="J39" s="229"/>
      <c r="K39" s="229"/>
      <c r="L39" s="229"/>
      <c r="M39" s="229"/>
      <c r="N39" s="228"/>
      <c r="O39" s="228"/>
      <c r="P39" s="228"/>
      <c r="Q39" s="228"/>
      <c r="R39" s="229"/>
      <c r="S39" s="229"/>
      <c r="T39" s="229"/>
      <c r="U39" s="229"/>
      <c r="V39" s="229"/>
      <c r="W39" s="229"/>
      <c r="X39" s="229"/>
      <c r="Y39" s="229"/>
      <c r="Z39" s="209"/>
      <c r="AA39" s="209"/>
      <c r="AB39" s="209"/>
      <c r="AC39" s="209"/>
      <c r="AD39" s="209"/>
      <c r="AE39" s="209"/>
      <c r="AF39" s="209"/>
      <c r="AG39" s="209" t="s">
        <v>99</v>
      </c>
      <c r="AH39" s="209">
        <v>0</v>
      </c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9"/>
      <c r="BC39" s="209"/>
      <c r="BD39" s="209"/>
      <c r="BE39" s="209"/>
      <c r="BF39" s="209"/>
      <c r="BG39" s="209"/>
      <c r="BH39" s="209"/>
    </row>
    <row r="40" spans="1:60" x14ac:dyDescent="0.2">
      <c r="A40" s="235" t="s">
        <v>89</v>
      </c>
      <c r="B40" s="236" t="s">
        <v>57</v>
      </c>
      <c r="C40" s="259" t="s">
        <v>58</v>
      </c>
      <c r="D40" s="237"/>
      <c r="E40" s="238"/>
      <c r="F40" s="239"/>
      <c r="G40" s="239">
        <f>SUMIF(AG41:AG60,"&lt;&gt;NOR",G41:G60)</f>
        <v>0</v>
      </c>
      <c r="H40" s="239"/>
      <c r="I40" s="239">
        <f>SUM(I41:I60)</f>
        <v>0</v>
      </c>
      <c r="J40" s="239"/>
      <c r="K40" s="239">
        <f>SUM(K41:K60)</f>
        <v>0</v>
      </c>
      <c r="L40" s="239"/>
      <c r="M40" s="239">
        <f>SUM(M41:M60)</f>
        <v>0</v>
      </c>
      <c r="N40" s="238"/>
      <c r="O40" s="238">
        <f>SUM(O41:O60)</f>
        <v>332.35</v>
      </c>
      <c r="P40" s="238"/>
      <c r="Q40" s="238">
        <f>SUM(Q41:Q60)</f>
        <v>0</v>
      </c>
      <c r="R40" s="239"/>
      <c r="S40" s="239"/>
      <c r="T40" s="240"/>
      <c r="U40" s="234"/>
      <c r="V40" s="234">
        <f>SUM(V41:V60)</f>
        <v>34.089999999999996</v>
      </c>
      <c r="W40" s="234"/>
      <c r="X40" s="234"/>
      <c r="Y40" s="234"/>
      <c r="AG40" t="s">
        <v>90</v>
      </c>
    </row>
    <row r="41" spans="1:60" ht="22.5" outlineLevel="1" x14ac:dyDescent="0.2">
      <c r="A41" s="242">
        <v>13</v>
      </c>
      <c r="B41" s="243" t="s">
        <v>153</v>
      </c>
      <c r="C41" s="260" t="s">
        <v>154</v>
      </c>
      <c r="D41" s="244" t="s">
        <v>104</v>
      </c>
      <c r="E41" s="245">
        <v>300</v>
      </c>
      <c r="F41" s="246"/>
      <c r="G41" s="247">
        <f>ROUND(E41*F41,2)</f>
        <v>0</v>
      </c>
      <c r="H41" s="246"/>
      <c r="I41" s="247">
        <f>ROUND(E41*H41,2)</f>
        <v>0</v>
      </c>
      <c r="J41" s="246"/>
      <c r="K41" s="247">
        <f>ROUND(E41*J41,2)</f>
        <v>0</v>
      </c>
      <c r="L41" s="247">
        <v>21</v>
      </c>
      <c r="M41" s="247">
        <f>G41*(1+L41/100)</f>
        <v>0</v>
      </c>
      <c r="N41" s="245">
        <v>0</v>
      </c>
      <c r="O41" s="245">
        <f>ROUND(E41*N41,2)</f>
        <v>0</v>
      </c>
      <c r="P41" s="245">
        <v>0</v>
      </c>
      <c r="Q41" s="245">
        <f>ROUND(E41*P41,2)</f>
        <v>0</v>
      </c>
      <c r="R41" s="247"/>
      <c r="S41" s="247" t="s">
        <v>94</v>
      </c>
      <c r="T41" s="248" t="s">
        <v>94</v>
      </c>
      <c r="U41" s="229">
        <v>3.456E-2</v>
      </c>
      <c r="V41" s="229">
        <f>ROUND(E41*U41,2)</f>
        <v>10.37</v>
      </c>
      <c r="W41" s="229"/>
      <c r="X41" s="229" t="s">
        <v>95</v>
      </c>
      <c r="Y41" s="229" t="s">
        <v>96</v>
      </c>
      <c r="Z41" s="209"/>
      <c r="AA41" s="209"/>
      <c r="AB41" s="209"/>
      <c r="AC41" s="209"/>
      <c r="AD41" s="209"/>
      <c r="AE41" s="209"/>
      <c r="AF41" s="209"/>
      <c r="AG41" s="209" t="s">
        <v>97</v>
      </c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</row>
    <row r="42" spans="1:60" outlineLevel="2" x14ac:dyDescent="0.2">
      <c r="A42" s="226"/>
      <c r="B42" s="227"/>
      <c r="C42" s="261" t="s">
        <v>219</v>
      </c>
      <c r="D42" s="230"/>
      <c r="E42" s="231">
        <v>300</v>
      </c>
      <c r="F42" s="229"/>
      <c r="G42" s="229"/>
      <c r="H42" s="229"/>
      <c r="I42" s="229"/>
      <c r="J42" s="229"/>
      <c r="K42" s="229"/>
      <c r="L42" s="229"/>
      <c r="M42" s="229"/>
      <c r="N42" s="228"/>
      <c r="O42" s="228"/>
      <c r="P42" s="228"/>
      <c r="Q42" s="228"/>
      <c r="R42" s="229"/>
      <c r="S42" s="229"/>
      <c r="T42" s="229"/>
      <c r="U42" s="229"/>
      <c r="V42" s="229"/>
      <c r="W42" s="229"/>
      <c r="X42" s="229"/>
      <c r="Y42" s="229"/>
      <c r="Z42" s="209"/>
      <c r="AA42" s="209"/>
      <c r="AB42" s="209"/>
      <c r="AC42" s="209"/>
      <c r="AD42" s="209"/>
      <c r="AE42" s="209"/>
      <c r="AF42" s="209"/>
      <c r="AG42" s="209" t="s">
        <v>99</v>
      </c>
      <c r="AH42" s="209">
        <v>0</v>
      </c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</row>
    <row r="43" spans="1:60" ht="22.5" outlineLevel="1" x14ac:dyDescent="0.2">
      <c r="A43" s="242">
        <v>14</v>
      </c>
      <c r="B43" s="243" t="s">
        <v>155</v>
      </c>
      <c r="C43" s="260" t="s">
        <v>156</v>
      </c>
      <c r="D43" s="244" t="s">
        <v>104</v>
      </c>
      <c r="E43" s="245">
        <v>300</v>
      </c>
      <c r="F43" s="246"/>
      <c r="G43" s="247">
        <f>ROUND(E43*F43,2)</f>
        <v>0</v>
      </c>
      <c r="H43" s="246"/>
      <c r="I43" s="247">
        <f>ROUND(E43*H43,2)</f>
        <v>0</v>
      </c>
      <c r="J43" s="246"/>
      <c r="K43" s="247">
        <f>ROUND(E43*J43,2)</f>
        <v>0</v>
      </c>
      <c r="L43" s="247">
        <v>21</v>
      </c>
      <c r="M43" s="247">
        <f>G43*(1+L43/100)</f>
        <v>0</v>
      </c>
      <c r="N43" s="245">
        <v>0.34499999999999997</v>
      </c>
      <c r="O43" s="245">
        <f>ROUND(E43*N43,2)</f>
        <v>103.5</v>
      </c>
      <c r="P43" s="245">
        <v>0</v>
      </c>
      <c r="Q43" s="245">
        <f>ROUND(E43*P43,2)</f>
        <v>0</v>
      </c>
      <c r="R43" s="247"/>
      <c r="S43" s="247" t="s">
        <v>94</v>
      </c>
      <c r="T43" s="248" t="s">
        <v>94</v>
      </c>
      <c r="U43" s="229">
        <v>2.5999999999999999E-2</v>
      </c>
      <c r="V43" s="229">
        <f>ROUND(E43*U43,2)</f>
        <v>7.8</v>
      </c>
      <c r="W43" s="229"/>
      <c r="X43" s="229" t="s">
        <v>95</v>
      </c>
      <c r="Y43" s="229" t="s">
        <v>96</v>
      </c>
      <c r="Z43" s="209"/>
      <c r="AA43" s="209"/>
      <c r="AB43" s="209"/>
      <c r="AC43" s="209"/>
      <c r="AD43" s="209"/>
      <c r="AE43" s="209"/>
      <c r="AF43" s="209"/>
      <c r="AG43" s="209" t="s">
        <v>97</v>
      </c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</row>
    <row r="44" spans="1:60" outlineLevel="2" x14ac:dyDescent="0.2">
      <c r="A44" s="226"/>
      <c r="B44" s="227"/>
      <c r="C44" s="261" t="s">
        <v>219</v>
      </c>
      <c r="D44" s="230"/>
      <c r="E44" s="231">
        <v>300</v>
      </c>
      <c r="F44" s="229"/>
      <c r="G44" s="229"/>
      <c r="H44" s="229"/>
      <c r="I44" s="229"/>
      <c r="J44" s="229"/>
      <c r="K44" s="229"/>
      <c r="L44" s="229"/>
      <c r="M44" s="229"/>
      <c r="N44" s="228"/>
      <c r="O44" s="228"/>
      <c r="P44" s="228"/>
      <c r="Q44" s="228"/>
      <c r="R44" s="229"/>
      <c r="S44" s="229"/>
      <c r="T44" s="229"/>
      <c r="U44" s="229"/>
      <c r="V44" s="229"/>
      <c r="W44" s="229"/>
      <c r="X44" s="229"/>
      <c r="Y44" s="229"/>
      <c r="Z44" s="209"/>
      <c r="AA44" s="209"/>
      <c r="AB44" s="209"/>
      <c r="AC44" s="209"/>
      <c r="AD44" s="209"/>
      <c r="AE44" s="209"/>
      <c r="AF44" s="209"/>
      <c r="AG44" s="209" t="s">
        <v>99</v>
      </c>
      <c r="AH44" s="209">
        <v>0</v>
      </c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</row>
    <row r="45" spans="1:60" ht="22.5" outlineLevel="1" x14ac:dyDescent="0.2">
      <c r="A45" s="242">
        <v>15</v>
      </c>
      <c r="B45" s="243" t="s">
        <v>157</v>
      </c>
      <c r="C45" s="260" t="s">
        <v>158</v>
      </c>
      <c r="D45" s="244" t="s">
        <v>104</v>
      </c>
      <c r="E45" s="245">
        <v>263</v>
      </c>
      <c r="F45" s="246"/>
      <c r="G45" s="247">
        <f>ROUND(E45*F45,2)</f>
        <v>0</v>
      </c>
      <c r="H45" s="246"/>
      <c r="I45" s="247">
        <f>ROUND(E45*H45,2)</f>
        <v>0</v>
      </c>
      <c r="J45" s="246"/>
      <c r="K45" s="247">
        <f>ROUND(E45*J45,2)</f>
        <v>0</v>
      </c>
      <c r="L45" s="247">
        <v>21</v>
      </c>
      <c r="M45" s="247">
        <f>G45*(1+L45/100)</f>
        <v>0</v>
      </c>
      <c r="N45" s="245">
        <v>0.43878</v>
      </c>
      <c r="O45" s="245">
        <f>ROUND(E45*N45,2)</f>
        <v>115.4</v>
      </c>
      <c r="P45" s="245">
        <v>0</v>
      </c>
      <c r="Q45" s="245">
        <f>ROUND(E45*P45,2)</f>
        <v>0</v>
      </c>
      <c r="R45" s="247"/>
      <c r="S45" s="247" t="s">
        <v>94</v>
      </c>
      <c r="T45" s="248" t="s">
        <v>94</v>
      </c>
      <c r="U45" s="229">
        <v>3.7999999999999999E-2</v>
      </c>
      <c r="V45" s="229">
        <f>ROUND(E45*U45,2)</f>
        <v>9.99</v>
      </c>
      <c r="W45" s="229"/>
      <c r="X45" s="229" t="s">
        <v>95</v>
      </c>
      <c r="Y45" s="229" t="s">
        <v>96</v>
      </c>
      <c r="Z45" s="209"/>
      <c r="AA45" s="209"/>
      <c r="AB45" s="209"/>
      <c r="AC45" s="209"/>
      <c r="AD45" s="209"/>
      <c r="AE45" s="209"/>
      <c r="AF45" s="209"/>
      <c r="AG45" s="209" t="s">
        <v>97</v>
      </c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</row>
    <row r="46" spans="1:60" outlineLevel="2" x14ac:dyDescent="0.2">
      <c r="A46" s="226"/>
      <c r="B46" s="227"/>
      <c r="C46" s="261" t="s">
        <v>222</v>
      </c>
      <c r="D46" s="230"/>
      <c r="E46" s="231">
        <v>263</v>
      </c>
      <c r="F46" s="229"/>
      <c r="G46" s="229"/>
      <c r="H46" s="229"/>
      <c r="I46" s="229"/>
      <c r="J46" s="229"/>
      <c r="K46" s="229"/>
      <c r="L46" s="229"/>
      <c r="M46" s="229"/>
      <c r="N46" s="228"/>
      <c r="O46" s="228"/>
      <c r="P46" s="228"/>
      <c r="Q46" s="228"/>
      <c r="R46" s="229"/>
      <c r="S46" s="229"/>
      <c r="T46" s="229"/>
      <c r="U46" s="229"/>
      <c r="V46" s="229"/>
      <c r="W46" s="229"/>
      <c r="X46" s="229"/>
      <c r="Y46" s="229"/>
      <c r="Z46" s="209"/>
      <c r="AA46" s="209"/>
      <c r="AB46" s="209"/>
      <c r="AC46" s="209"/>
      <c r="AD46" s="209"/>
      <c r="AE46" s="209"/>
      <c r="AF46" s="209"/>
      <c r="AG46" s="209" t="s">
        <v>99</v>
      </c>
      <c r="AH46" s="209">
        <v>0</v>
      </c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</row>
    <row r="47" spans="1:60" ht="22.5" outlineLevel="1" x14ac:dyDescent="0.2">
      <c r="A47" s="242">
        <v>16</v>
      </c>
      <c r="B47" s="243" t="s">
        <v>161</v>
      </c>
      <c r="C47" s="260" t="s">
        <v>162</v>
      </c>
      <c r="D47" s="244" t="s">
        <v>104</v>
      </c>
      <c r="E47" s="245">
        <v>37</v>
      </c>
      <c r="F47" s="246"/>
      <c r="G47" s="247">
        <f>ROUND(E47*F47,2)</f>
        <v>0</v>
      </c>
      <c r="H47" s="246"/>
      <c r="I47" s="247">
        <f>ROUND(E47*H47,2)</f>
        <v>0</v>
      </c>
      <c r="J47" s="246"/>
      <c r="K47" s="247">
        <f>ROUND(E47*J47,2)</f>
        <v>0</v>
      </c>
      <c r="L47" s="247">
        <v>21</v>
      </c>
      <c r="M47" s="247">
        <f>G47*(1+L47/100)</f>
        <v>0</v>
      </c>
      <c r="N47" s="245">
        <v>0.29160000000000003</v>
      </c>
      <c r="O47" s="245">
        <f>ROUND(E47*N47,2)</f>
        <v>10.79</v>
      </c>
      <c r="P47" s="245">
        <v>0</v>
      </c>
      <c r="Q47" s="245">
        <f>ROUND(E47*P47,2)</f>
        <v>0</v>
      </c>
      <c r="R47" s="247"/>
      <c r="S47" s="247" t="s">
        <v>94</v>
      </c>
      <c r="T47" s="248" t="s">
        <v>94</v>
      </c>
      <c r="U47" s="229">
        <v>5.8000000000000003E-2</v>
      </c>
      <c r="V47" s="229">
        <f>ROUND(E47*U47,2)</f>
        <v>2.15</v>
      </c>
      <c r="W47" s="229"/>
      <c r="X47" s="229" t="s">
        <v>95</v>
      </c>
      <c r="Y47" s="229" t="s">
        <v>96</v>
      </c>
      <c r="Z47" s="209"/>
      <c r="AA47" s="209"/>
      <c r="AB47" s="209"/>
      <c r="AC47" s="209"/>
      <c r="AD47" s="209"/>
      <c r="AE47" s="209"/>
      <c r="AF47" s="209"/>
      <c r="AG47" s="209" t="s">
        <v>97</v>
      </c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</row>
    <row r="48" spans="1:60" outlineLevel="2" x14ac:dyDescent="0.2">
      <c r="A48" s="226"/>
      <c r="B48" s="227"/>
      <c r="C48" s="261" t="s">
        <v>163</v>
      </c>
      <c r="D48" s="230"/>
      <c r="E48" s="231"/>
      <c r="F48" s="229"/>
      <c r="G48" s="229"/>
      <c r="H48" s="229"/>
      <c r="I48" s="229"/>
      <c r="J48" s="229"/>
      <c r="K48" s="229"/>
      <c r="L48" s="229"/>
      <c r="M48" s="229"/>
      <c r="N48" s="228"/>
      <c r="O48" s="228"/>
      <c r="P48" s="228"/>
      <c r="Q48" s="228"/>
      <c r="R48" s="229"/>
      <c r="S48" s="229"/>
      <c r="T48" s="229"/>
      <c r="U48" s="229"/>
      <c r="V48" s="229"/>
      <c r="W48" s="229"/>
      <c r="X48" s="229"/>
      <c r="Y48" s="229"/>
      <c r="Z48" s="209"/>
      <c r="AA48" s="209"/>
      <c r="AB48" s="209"/>
      <c r="AC48" s="209"/>
      <c r="AD48" s="209"/>
      <c r="AE48" s="209"/>
      <c r="AF48" s="209"/>
      <c r="AG48" s="209" t="s">
        <v>99</v>
      </c>
      <c r="AH48" s="209">
        <v>0</v>
      </c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</row>
    <row r="49" spans="1:60" outlineLevel="3" x14ac:dyDescent="0.2">
      <c r="A49" s="226"/>
      <c r="B49" s="227"/>
      <c r="C49" s="261" t="s">
        <v>223</v>
      </c>
      <c r="D49" s="230"/>
      <c r="E49" s="231">
        <v>37</v>
      </c>
      <c r="F49" s="229"/>
      <c r="G49" s="229"/>
      <c r="H49" s="229"/>
      <c r="I49" s="229"/>
      <c r="J49" s="229"/>
      <c r="K49" s="229"/>
      <c r="L49" s="229"/>
      <c r="M49" s="229"/>
      <c r="N49" s="228"/>
      <c r="O49" s="228"/>
      <c r="P49" s="228"/>
      <c r="Q49" s="228"/>
      <c r="R49" s="229"/>
      <c r="S49" s="229"/>
      <c r="T49" s="229"/>
      <c r="U49" s="229"/>
      <c r="V49" s="229"/>
      <c r="W49" s="229"/>
      <c r="X49" s="229"/>
      <c r="Y49" s="229"/>
      <c r="Z49" s="209"/>
      <c r="AA49" s="209"/>
      <c r="AB49" s="209"/>
      <c r="AC49" s="209"/>
      <c r="AD49" s="209"/>
      <c r="AE49" s="209"/>
      <c r="AF49" s="209"/>
      <c r="AG49" s="209" t="s">
        <v>99</v>
      </c>
      <c r="AH49" s="209">
        <v>0</v>
      </c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</row>
    <row r="50" spans="1:60" ht="22.5" outlineLevel="1" x14ac:dyDescent="0.2">
      <c r="A50" s="251">
        <v>17</v>
      </c>
      <c r="B50" s="252" t="s">
        <v>165</v>
      </c>
      <c r="C50" s="265" t="s">
        <v>166</v>
      </c>
      <c r="D50" s="253" t="s">
        <v>167</v>
      </c>
      <c r="E50" s="254">
        <v>14</v>
      </c>
      <c r="F50" s="255"/>
      <c r="G50" s="256">
        <f>ROUND(E50*F50,2)</f>
        <v>0</v>
      </c>
      <c r="H50" s="255"/>
      <c r="I50" s="256">
        <f>ROUND(E50*H50,2)</f>
        <v>0</v>
      </c>
      <c r="J50" s="255"/>
      <c r="K50" s="256">
        <f>ROUND(E50*J50,2)</f>
        <v>0</v>
      </c>
      <c r="L50" s="256">
        <v>21</v>
      </c>
      <c r="M50" s="256">
        <f>G50*(1+L50/100)</f>
        <v>0</v>
      </c>
      <c r="N50" s="254">
        <v>0.47799999999999998</v>
      </c>
      <c r="O50" s="254">
        <f>ROUND(E50*N50,2)</f>
        <v>6.69</v>
      </c>
      <c r="P50" s="254">
        <v>0</v>
      </c>
      <c r="Q50" s="254">
        <f>ROUND(E50*P50,2)</f>
        <v>0</v>
      </c>
      <c r="R50" s="256"/>
      <c r="S50" s="256" t="s">
        <v>168</v>
      </c>
      <c r="T50" s="257" t="s">
        <v>144</v>
      </c>
      <c r="U50" s="229">
        <v>0.27</v>
      </c>
      <c r="V50" s="229">
        <f>ROUND(E50*U50,2)</f>
        <v>3.78</v>
      </c>
      <c r="W50" s="229"/>
      <c r="X50" s="229" t="s">
        <v>95</v>
      </c>
      <c r="Y50" s="229" t="s">
        <v>96</v>
      </c>
      <c r="Z50" s="209"/>
      <c r="AA50" s="209"/>
      <c r="AB50" s="209"/>
      <c r="AC50" s="209"/>
      <c r="AD50" s="209"/>
      <c r="AE50" s="209"/>
      <c r="AF50" s="209"/>
      <c r="AG50" s="209" t="s">
        <v>97</v>
      </c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</row>
    <row r="51" spans="1:60" outlineLevel="1" x14ac:dyDescent="0.2">
      <c r="A51" s="242">
        <v>18</v>
      </c>
      <c r="B51" s="243" t="s">
        <v>170</v>
      </c>
      <c r="C51" s="260" t="s">
        <v>171</v>
      </c>
      <c r="D51" s="244" t="s">
        <v>148</v>
      </c>
      <c r="E51" s="245">
        <v>85.1</v>
      </c>
      <c r="F51" s="246"/>
      <c r="G51" s="247">
        <f>ROUND(E51*F51,2)</f>
        <v>0</v>
      </c>
      <c r="H51" s="246"/>
      <c r="I51" s="247">
        <f>ROUND(E51*H51,2)</f>
        <v>0</v>
      </c>
      <c r="J51" s="246"/>
      <c r="K51" s="247">
        <f>ROUND(E51*J51,2)</f>
        <v>0</v>
      </c>
      <c r="L51" s="247">
        <v>21</v>
      </c>
      <c r="M51" s="247">
        <f>G51*(1+L51/100)</f>
        <v>0</v>
      </c>
      <c r="N51" s="245">
        <v>1</v>
      </c>
      <c r="O51" s="245">
        <f>ROUND(E51*N51,2)</f>
        <v>85.1</v>
      </c>
      <c r="P51" s="245">
        <v>0</v>
      </c>
      <c r="Q51" s="245">
        <f>ROUND(E51*P51,2)</f>
        <v>0</v>
      </c>
      <c r="R51" s="247" t="s">
        <v>149</v>
      </c>
      <c r="S51" s="247" t="s">
        <v>94</v>
      </c>
      <c r="T51" s="248" t="s">
        <v>94</v>
      </c>
      <c r="U51" s="229">
        <v>0</v>
      </c>
      <c r="V51" s="229">
        <f>ROUND(E51*U51,2)</f>
        <v>0</v>
      </c>
      <c r="W51" s="229"/>
      <c r="X51" s="229" t="s">
        <v>150</v>
      </c>
      <c r="Y51" s="229" t="s">
        <v>96</v>
      </c>
      <c r="Z51" s="209"/>
      <c r="AA51" s="209"/>
      <c r="AB51" s="209"/>
      <c r="AC51" s="209"/>
      <c r="AD51" s="209"/>
      <c r="AE51" s="209"/>
      <c r="AF51" s="209"/>
      <c r="AG51" s="209" t="s">
        <v>151</v>
      </c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</row>
    <row r="52" spans="1:60" ht="22.5" outlineLevel="2" x14ac:dyDescent="0.2">
      <c r="A52" s="226"/>
      <c r="B52" s="227"/>
      <c r="C52" s="261" t="s">
        <v>172</v>
      </c>
      <c r="D52" s="230"/>
      <c r="E52" s="231"/>
      <c r="F52" s="229"/>
      <c r="G52" s="229"/>
      <c r="H52" s="229"/>
      <c r="I52" s="229"/>
      <c r="J52" s="229"/>
      <c r="K52" s="229"/>
      <c r="L52" s="229"/>
      <c r="M52" s="229"/>
      <c r="N52" s="228"/>
      <c r="O52" s="228"/>
      <c r="P52" s="228"/>
      <c r="Q52" s="228"/>
      <c r="R52" s="229"/>
      <c r="S52" s="229"/>
      <c r="T52" s="229"/>
      <c r="U52" s="229"/>
      <c r="V52" s="229"/>
      <c r="W52" s="229"/>
      <c r="X52" s="229"/>
      <c r="Y52" s="229"/>
      <c r="Z52" s="209"/>
      <c r="AA52" s="209"/>
      <c r="AB52" s="209"/>
      <c r="AC52" s="209"/>
      <c r="AD52" s="209"/>
      <c r="AE52" s="209"/>
      <c r="AF52" s="209"/>
      <c r="AG52" s="209" t="s">
        <v>99</v>
      </c>
      <c r="AH52" s="209">
        <v>0</v>
      </c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209"/>
      <c r="AV52" s="209"/>
      <c r="AW52" s="209"/>
      <c r="AX52" s="209"/>
      <c r="AY52" s="209"/>
      <c r="AZ52" s="209"/>
      <c r="BA52" s="209"/>
      <c r="BB52" s="209"/>
      <c r="BC52" s="209"/>
      <c r="BD52" s="209"/>
      <c r="BE52" s="209"/>
      <c r="BF52" s="209"/>
      <c r="BG52" s="209"/>
      <c r="BH52" s="209"/>
    </row>
    <row r="53" spans="1:60" outlineLevel="3" x14ac:dyDescent="0.2">
      <c r="A53" s="226"/>
      <c r="B53" s="227"/>
      <c r="C53" s="261" t="s">
        <v>224</v>
      </c>
      <c r="D53" s="230"/>
      <c r="E53" s="231">
        <v>85.1</v>
      </c>
      <c r="F53" s="229"/>
      <c r="G53" s="229"/>
      <c r="H53" s="229"/>
      <c r="I53" s="229"/>
      <c r="J53" s="229"/>
      <c r="K53" s="229"/>
      <c r="L53" s="229"/>
      <c r="M53" s="229"/>
      <c r="N53" s="228"/>
      <c r="O53" s="228"/>
      <c r="P53" s="228"/>
      <c r="Q53" s="228"/>
      <c r="R53" s="229"/>
      <c r="S53" s="229"/>
      <c r="T53" s="229"/>
      <c r="U53" s="229"/>
      <c r="V53" s="229"/>
      <c r="W53" s="229"/>
      <c r="X53" s="229"/>
      <c r="Y53" s="229"/>
      <c r="Z53" s="209"/>
      <c r="AA53" s="209"/>
      <c r="AB53" s="209"/>
      <c r="AC53" s="209"/>
      <c r="AD53" s="209"/>
      <c r="AE53" s="209"/>
      <c r="AF53" s="209"/>
      <c r="AG53" s="209" t="s">
        <v>99</v>
      </c>
      <c r="AH53" s="209">
        <v>0</v>
      </c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</row>
    <row r="54" spans="1:60" outlineLevel="1" x14ac:dyDescent="0.2">
      <c r="A54" s="242">
        <v>19</v>
      </c>
      <c r="B54" s="243" t="s">
        <v>174</v>
      </c>
      <c r="C54" s="260" t="s">
        <v>175</v>
      </c>
      <c r="D54" s="244" t="s">
        <v>148</v>
      </c>
      <c r="E54" s="245">
        <v>10.8</v>
      </c>
      <c r="F54" s="246"/>
      <c r="G54" s="247">
        <f>ROUND(E54*F54,2)</f>
        <v>0</v>
      </c>
      <c r="H54" s="246"/>
      <c r="I54" s="247">
        <f>ROUND(E54*H54,2)</f>
        <v>0</v>
      </c>
      <c r="J54" s="246"/>
      <c r="K54" s="247">
        <f>ROUND(E54*J54,2)</f>
        <v>0</v>
      </c>
      <c r="L54" s="247">
        <v>21</v>
      </c>
      <c r="M54" s="247">
        <f>G54*(1+L54/100)</f>
        <v>0</v>
      </c>
      <c r="N54" s="245">
        <v>1</v>
      </c>
      <c r="O54" s="245">
        <f>ROUND(E54*N54,2)</f>
        <v>10.8</v>
      </c>
      <c r="P54" s="245">
        <v>0</v>
      </c>
      <c r="Q54" s="245">
        <f>ROUND(E54*P54,2)</f>
        <v>0</v>
      </c>
      <c r="R54" s="247" t="s">
        <v>149</v>
      </c>
      <c r="S54" s="247" t="s">
        <v>94</v>
      </c>
      <c r="T54" s="248" t="s">
        <v>144</v>
      </c>
      <c r="U54" s="229">
        <v>0</v>
      </c>
      <c r="V54" s="229">
        <f>ROUND(E54*U54,2)</f>
        <v>0</v>
      </c>
      <c r="W54" s="229"/>
      <c r="X54" s="229" t="s">
        <v>150</v>
      </c>
      <c r="Y54" s="229" t="s">
        <v>96</v>
      </c>
      <c r="Z54" s="209"/>
      <c r="AA54" s="209"/>
      <c r="AB54" s="209"/>
      <c r="AC54" s="209"/>
      <c r="AD54" s="209"/>
      <c r="AE54" s="209"/>
      <c r="AF54" s="209"/>
      <c r="AG54" s="209" t="s">
        <v>151</v>
      </c>
      <c r="AH54" s="209"/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  <c r="AV54" s="209"/>
      <c r="AW54" s="209"/>
      <c r="AX54" s="209"/>
      <c r="AY54" s="209"/>
      <c r="AZ54" s="209"/>
      <c r="BA54" s="209"/>
      <c r="BB54" s="209"/>
      <c r="BC54" s="209"/>
      <c r="BD54" s="209"/>
      <c r="BE54" s="209"/>
      <c r="BF54" s="209"/>
      <c r="BG54" s="209"/>
      <c r="BH54" s="209"/>
    </row>
    <row r="55" spans="1:60" outlineLevel="2" x14ac:dyDescent="0.2">
      <c r="A55" s="226"/>
      <c r="B55" s="227"/>
      <c r="C55" s="261" t="s">
        <v>225</v>
      </c>
      <c r="D55" s="230"/>
      <c r="E55" s="231">
        <v>10.8</v>
      </c>
      <c r="F55" s="229"/>
      <c r="G55" s="229"/>
      <c r="H55" s="229"/>
      <c r="I55" s="229"/>
      <c r="J55" s="229"/>
      <c r="K55" s="229"/>
      <c r="L55" s="229"/>
      <c r="M55" s="229"/>
      <c r="N55" s="228"/>
      <c r="O55" s="228"/>
      <c r="P55" s="228"/>
      <c r="Q55" s="228"/>
      <c r="R55" s="229"/>
      <c r="S55" s="229"/>
      <c r="T55" s="229"/>
      <c r="U55" s="229"/>
      <c r="V55" s="229"/>
      <c r="W55" s="229"/>
      <c r="X55" s="229"/>
      <c r="Y55" s="229"/>
      <c r="Z55" s="209"/>
      <c r="AA55" s="209"/>
      <c r="AB55" s="209"/>
      <c r="AC55" s="209"/>
      <c r="AD55" s="209"/>
      <c r="AE55" s="209"/>
      <c r="AF55" s="209"/>
      <c r="AG55" s="209" t="s">
        <v>99</v>
      </c>
      <c r="AH55" s="209">
        <v>0</v>
      </c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09"/>
      <c r="BA55" s="209"/>
      <c r="BB55" s="209"/>
      <c r="BC55" s="209"/>
      <c r="BD55" s="209"/>
      <c r="BE55" s="209"/>
      <c r="BF55" s="209"/>
      <c r="BG55" s="209"/>
      <c r="BH55" s="209"/>
    </row>
    <row r="56" spans="1:60" ht="22.5" outlineLevel="1" x14ac:dyDescent="0.2">
      <c r="A56" s="242">
        <v>20</v>
      </c>
      <c r="B56" s="243" t="s">
        <v>178</v>
      </c>
      <c r="C56" s="260" t="s">
        <v>179</v>
      </c>
      <c r="D56" s="244" t="s">
        <v>167</v>
      </c>
      <c r="E56" s="245">
        <v>15.4</v>
      </c>
      <c r="F56" s="246"/>
      <c r="G56" s="247">
        <f>ROUND(E56*F56,2)</f>
        <v>0</v>
      </c>
      <c r="H56" s="246"/>
      <c r="I56" s="247">
        <f>ROUND(E56*H56,2)</f>
        <v>0</v>
      </c>
      <c r="J56" s="246"/>
      <c r="K56" s="247">
        <f>ROUND(E56*J56,2)</f>
        <v>0</v>
      </c>
      <c r="L56" s="247">
        <v>21</v>
      </c>
      <c r="M56" s="247">
        <f>G56*(1+L56/100)</f>
        <v>0</v>
      </c>
      <c r="N56" s="245">
        <v>6.9999999999999999E-4</v>
      </c>
      <c r="O56" s="245">
        <f>ROUND(E56*N56,2)</f>
        <v>0.01</v>
      </c>
      <c r="P56" s="245">
        <v>0</v>
      </c>
      <c r="Q56" s="245">
        <f>ROUND(E56*P56,2)</f>
        <v>0</v>
      </c>
      <c r="R56" s="247" t="s">
        <v>149</v>
      </c>
      <c r="S56" s="247" t="s">
        <v>94</v>
      </c>
      <c r="T56" s="248" t="s">
        <v>94</v>
      </c>
      <c r="U56" s="229">
        <v>0</v>
      </c>
      <c r="V56" s="229">
        <f>ROUND(E56*U56,2)</f>
        <v>0</v>
      </c>
      <c r="W56" s="229"/>
      <c r="X56" s="229" t="s">
        <v>150</v>
      </c>
      <c r="Y56" s="229" t="s">
        <v>96</v>
      </c>
      <c r="Z56" s="209"/>
      <c r="AA56" s="209"/>
      <c r="AB56" s="209"/>
      <c r="AC56" s="209"/>
      <c r="AD56" s="209"/>
      <c r="AE56" s="209"/>
      <c r="AF56" s="209"/>
      <c r="AG56" s="209" t="s">
        <v>151</v>
      </c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</row>
    <row r="57" spans="1:60" outlineLevel="2" x14ac:dyDescent="0.2">
      <c r="A57" s="226"/>
      <c r="B57" s="227"/>
      <c r="C57" s="261" t="s">
        <v>180</v>
      </c>
      <c r="D57" s="230"/>
      <c r="E57" s="231"/>
      <c r="F57" s="229"/>
      <c r="G57" s="229"/>
      <c r="H57" s="229"/>
      <c r="I57" s="229"/>
      <c r="J57" s="229"/>
      <c r="K57" s="229"/>
      <c r="L57" s="229"/>
      <c r="M57" s="229"/>
      <c r="N57" s="228"/>
      <c r="O57" s="228"/>
      <c r="P57" s="228"/>
      <c r="Q57" s="228"/>
      <c r="R57" s="229"/>
      <c r="S57" s="229"/>
      <c r="T57" s="229"/>
      <c r="U57" s="229"/>
      <c r="V57" s="229"/>
      <c r="W57" s="229"/>
      <c r="X57" s="229"/>
      <c r="Y57" s="229"/>
      <c r="Z57" s="209"/>
      <c r="AA57" s="209"/>
      <c r="AB57" s="209"/>
      <c r="AC57" s="209"/>
      <c r="AD57" s="209"/>
      <c r="AE57" s="209"/>
      <c r="AF57" s="209"/>
      <c r="AG57" s="209" t="s">
        <v>99</v>
      </c>
      <c r="AH57" s="209">
        <v>0</v>
      </c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</row>
    <row r="58" spans="1:60" outlineLevel="3" x14ac:dyDescent="0.2">
      <c r="A58" s="226"/>
      <c r="B58" s="227"/>
      <c r="C58" s="261" t="s">
        <v>226</v>
      </c>
      <c r="D58" s="230"/>
      <c r="E58" s="231">
        <v>15.4</v>
      </c>
      <c r="F58" s="229"/>
      <c r="G58" s="229"/>
      <c r="H58" s="229"/>
      <c r="I58" s="229"/>
      <c r="J58" s="229"/>
      <c r="K58" s="229"/>
      <c r="L58" s="229"/>
      <c r="M58" s="229"/>
      <c r="N58" s="228"/>
      <c r="O58" s="228"/>
      <c r="P58" s="228"/>
      <c r="Q58" s="228"/>
      <c r="R58" s="229"/>
      <c r="S58" s="229"/>
      <c r="T58" s="229"/>
      <c r="U58" s="229"/>
      <c r="V58" s="229"/>
      <c r="W58" s="229"/>
      <c r="X58" s="229"/>
      <c r="Y58" s="229"/>
      <c r="Z58" s="209"/>
      <c r="AA58" s="209"/>
      <c r="AB58" s="209"/>
      <c r="AC58" s="209"/>
      <c r="AD58" s="209"/>
      <c r="AE58" s="209"/>
      <c r="AF58" s="209"/>
      <c r="AG58" s="209" t="s">
        <v>99</v>
      </c>
      <c r="AH58" s="209">
        <v>0</v>
      </c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</row>
    <row r="59" spans="1:60" ht="22.5" outlineLevel="1" x14ac:dyDescent="0.2">
      <c r="A59" s="242">
        <v>21</v>
      </c>
      <c r="B59" s="243" t="s">
        <v>182</v>
      </c>
      <c r="C59" s="260" t="s">
        <v>183</v>
      </c>
      <c r="D59" s="244" t="s">
        <v>167</v>
      </c>
      <c r="E59" s="245">
        <v>15.4</v>
      </c>
      <c r="F59" s="246"/>
      <c r="G59" s="247">
        <f>ROUND(E59*F59,2)</f>
        <v>0</v>
      </c>
      <c r="H59" s="246"/>
      <c r="I59" s="247">
        <f>ROUND(E59*H59,2)</f>
        <v>0</v>
      </c>
      <c r="J59" s="246"/>
      <c r="K59" s="247">
        <f>ROUND(E59*J59,2)</f>
        <v>0</v>
      </c>
      <c r="L59" s="247">
        <v>21</v>
      </c>
      <c r="M59" s="247">
        <f>G59*(1+L59/100)</f>
        <v>0</v>
      </c>
      <c r="N59" s="245">
        <v>4.1000000000000003E-3</v>
      </c>
      <c r="O59" s="245">
        <f>ROUND(E59*N59,2)</f>
        <v>0.06</v>
      </c>
      <c r="P59" s="245">
        <v>0</v>
      </c>
      <c r="Q59" s="245">
        <f>ROUND(E59*P59,2)</f>
        <v>0</v>
      </c>
      <c r="R59" s="247" t="s">
        <v>149</v>
      </c>
      <c r="S59" s="247" t="s">
        <v>94</v>
      </c>
      <c r="T59" s="248" t="s">
        <v>94</v>
      </c>
      <c r="U59" s="229">
        <v>0</v>
      </c>
      <c r="V59" s="229">
        <f>ROUND(E59*U59,2)</f>
        <v>0</v>
      </c>
      <c r="W59" s="229"/>
      <c r="X59" s="229" t="s">
        <v>150</v>
      </c>
      <c r="Y59" s="229" t="s">
        <v>96</v>
      </c>
      <c r="Z59" s="209"/>
      <c r="AA59" s="209"/>
      <c r="AB59" s="209"/>
      <c r="AC59" s="209"/>
      <c r="AD59" s="209"/>
      <c r="AE59" s="209"/>
      <c r="AF59" s="209"/>
      <c r="AG59" s="209" t="s">
        <v>151</v>
      </c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</row>
    <row r="60" spans="1:60" outlineLevel="2" x14ac:dyDescent="0.2">
      <c r="A60" s="226"/>
      <c r="B60" s="227"/>
      <c r="C60" s="261" t="s">
        <v>227</v>
      </c>
      <c r="D60" s="230"/>
      <c r="E60" s="231">
        <v>15.4</v>
      </c>
      <c r="F60" s="229"/>
      <c r="G60" s="229"/>
      <c r="H60" s="229"/>
      <c r="I60" s="229"/>
      <c r="J60" s="229"/>
      <c r="K60" s="229"/>
      <c r="L60" s="229"/>
      <c r="M60" s="229"/>
      <c r="N60" s="228"/>
      <c r="O60" s="228"/>
      <c r="P60" s="228"/>
      <c r="Q60" s="228"/>
      <c r="R60" s="229"/>
      <c r="S60" s="229"/>
      <c r="T60" s="229"/>
      <c r="U60" s="229"/>
      <c r="V60" s="229"/>
      <c r="W60" s="229"/>
      <c r="X60" s="229"/>
      <c r="Y60" s="229"/>
      <c r="Z60" s="209"/>
      <c r="AA60" s="209"/>
      <c r="AB60" s="209"/>
      <c r="AC60" s="209"/>
      <c r="AD60" s="209"/>
      <c r="AE60" s="209"/>
      <c r="AF60" s="209"/>
      <c r="AG60" s="209" t="s">
        <v>99</v>
      </c>
      <c r="AH60" s="209">
        <v>0</v>
      </c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</row>
    <row r="61" spans="1:60" x14ac:dyDescent="0.2">
      <c r="A61" s="235" t="s">
        <v>89</v>
      </c>
      <c r="B61" s="236" t="s">
        <v>59</v>
      </c>
      <c r="C61" s="259" t="s">
        <v>60</v>
      </c>
      <c r="D61" s="237"/>
      <c r="E61" s="238"/>
      <c r="F61" s="239"/>
      <c r="G61" s="239">
        <f>SUMIF(AG62:AG62,"&lt;&gt;NOR",G62:G62)</f>
        <v>0</v>
      </c>
      <c r="H61" s="239"/>
      <c r="I61" s="239">
        <f>SUM(I62:I62)</f>
        <v>0</v>
      </c>
      <c r="J61" s="239"/>
      <c r="K61" s="239">
        <f>SUM(K62:K62)</f>
        <v>0</v>
      </c>
      <c r="L61" s="239"/>
      <c r="M61" s="239">
        <f>SUM(M62:M62)</f>
        <v>0</v>
      </c>
      <c r="N61" s="238"/>
      <c r="O61" s="238">
        <f>SUM(O62:O62)</f>
        <v>0</v>
      </c>
      <c r="P61" s="238"/>
      <c r="Q61" s="238">
        <f>SUM(Q62:Q62)</f>
        <v>0</v>
      </c>
      <c r="R61" s="239"/>
      <c r="S61" s="239"/>
      <c r="T61" s="240"/>
      <c r="U61" s="234"/>
      <c r="V61" s="234">
        <f>SUM(V62:V62)</f>
        <v>6.65</v>
      </c>
      <c r="W61" s="234"/>
      <c r="X61" s="234"/>
      <c r="Y61" s="234"/>
      <c r="AG61" t="s">
        <v>90</v>
      </c>
    </row>
    <row r="62" spans="1:60" outlineLevel="1" x14ac:dyDescent="0.2">
      <c r="A62" s="251">
        <v>22</v>
      </c>
      <c r="B62" s="252" t="s">
        <v>189</v>
      </c>
      <c r="C62" s="265" t="s">
        <v>190</v>
      </c>
      <c r="D62" s="253" t="s">
        <v>148</v>
      </c>
      <c r="E62" s="254">
        <v>332.35476</v>
      </c>
      <c r="F62" s="255"/>
      <c r="G62" s="256">
        <f>ROUND(E62*F62,2)</f>
        <v>0</v>
      </c>
      <c r="H62" s="255"/>
      <c r="I62" s="256">
        <f>ROUND(E62*H62,2)</f>
        <v>0</v>
      </c>
      <c r="J62" s="255"/>
      <c r="K62" s="256">
        <f>ROUND(E62*J62,2)</f>
        <v>0</v>
      </c>
      <c r="L62" s="256">
        <v>21</v>
      </c>
      <c r="M62" s="256">
        <f>G62*(1+L62/100)</f>
        <v>0</v>
      </c>
      <c r="N62" s="254">
        <v>0</v>
      </c>
      <c r="O62" s="254">
        <f>ROUND(E62*N62,2)</f>
        <v>0</v>
      </c>
      <c r="P62" s="254">
        <v>0</v>
      </c>
      <c r="Q62" s="254">
        <f>ROUND(E62*P62,2)</f>
        <v>0</v>
      </c>
      <c r="R62" s="256"/>
      <c r="S62" s="256" t="s">
        <v>94</v>
      </c>
      <c r="T62" s="257" t="s">
        <v>94</v>
      </c>
      <c r="U62" s="229">
        <v>0.02</v>
      </c>
      <c r="V62" s="229">
        <f>ROUND(E62*U62,2)</f>
        <v>6.65</v>
      </c>
      <c r="W62" s="229"/>
      <c r="X62" s="229" t="s">
        <v>228</v>
      </c>
      <c r="Y62" s="229" t="s">
        <v>96</v>
      </c>
      <c r="Z62" s="209"/>
      <c r="AA62" s="209"/>
      <c r="AB62" s="209"/>
      <c r="AC62" s="209"/>
      <c r="AD62" s="209"/>
      <c r="AE62" s="209"/>
      <c r="AF62" s="209"/>
      <c r="AG62" s="209" t="s">
        <v>229</v>
      </c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</row>
    <row r="63" spans="1:60" x14ac:dyDescent="0.2">
      <c r="A63" s="235" t="s">
        <v>89</v>
      </c>
      <c r="B63" s="236" t="s">
        <v>61</v>
      </c>
      <c r="C63" s="259" t="s">
        <v>29</v>
      </c>
      <c r="D63" s="237"/>
      <c r="E63" s="238"/>
      <c r="F63" s="239"/>
      <c r="G63" s="239">
        <f>SUMIF(AG64:AG70,"&lt;&gt;NOR",G64:G70)</f>
        <v>0</v>
      </c>
      <c r="H63" s="239"/>
      <c r="I63" s="239">
        <f>SUM(I64:I70)</f>
        <v>0</v>
      </c>
      <c r="J63" s="239"/>
      <c r="K63" s="239">
        <f>SUM(K64:K70)</f>
        <v>0</v>
      </c>
      <c r="L63" s="239"/>
      <c r="M63" s="239">
        <f>SUM(M64:M70)</f>
        <v>0</v>
      </c>
      <c r="N63" s="238"/>
      <c r="O63" s="238">
        <f>SUM(O64:O70)</f>
        <v>0</v>
      </c>
      <c r="P63" s="238"/>
      <c r="Q63" s="238">
        <f>SUM(Q64:Q70)</f>
        <v>0</v>
      </c>
      <c r="R63" s="239"/>
      <c r="S63" s="239"/>
      <c r="T63" s="240"/>
      <c r="U63" s="234"/>
      <c r="V63" s="234">
        <f>SUM(V64:V70)</f>
        <v>0</v>
      </c>
      <c r="W63" s="234"/>
      <c r="X63" s="234"/>
      <c r="Y63" s="234"/>
      <c r="AG63" t="s">
        <v>90</v>
      </c>
    </row>
    <row r="64" spans="1:60" outlineLevel="1" x14ac:dyDescent="0.2">
      <c r="A64" s="242">
        <v>23</v>
      </c>
      <c r="B64" s="243" t="s">
        <v>194</v>
      </c>
      <c r="C64" s="260" t="s">
        <v>195</v>
      </c>
      <c r="D64" s="244" t="s">
        <v>196</v>
      </c>
      <c r="E64" s="245">
        <v>1</v>
      </c>
      <c r="F64" s="246"/>
      <c r="G64" s="247">
        <f>ROUND(E64*F64,2)</f>
        <v>0</v>
      </c>
      <c r="H64" s="246"/>
      <c r="I64" s="247">
        <f>ROUND(E64*H64,2)</f>
        <v>0</v>
      </c>
      <c r="J64" s="246"/>
      <c r="K64" s="247">
        <f>ROUND(E64*J64,2)</f>
        <v>0</v>
      </c>
      <c r="L64" s="247">
        <v>21</v>
      </c>
      <c r="M64" s="247">
        <f>G64*(1+L64/100)</f>
        <v>0</v>
      </c>
      <c r="N64" s="245">
        <v>0</v>
      </c>
      <c r="O64" s="245">
        <f>ROUND(E64*N64,2)</f>
        <v>0</v>
      </c>
      <c r="P64" s="245">
        <v>0</v>
      </c>
      <c r="Q64" s="245">
        <f>ROUND(E64*P64,2)</f>
        <v>0</v>
      </c>
      <c r="R64" s="247"/>
      <c r="S64" s="247" t="s">
        <v>94</v>
      </c>
      <c r="T64" s="248" t="s">
        <v>144</v>
      </c>
      <c r="U64" s="229">
        <v>0</v>
      </c>
      <c r="V64" s="229">
        <f>ROUND(E64*U64,2)</f>
        <v>0</v>
      </c>
      <c r="W64" s="229"/>
      <c r="X64" s="229" t="s">
        <v>197</v>
      </c>
      <c r="Y64" s="229" t="s">
        <v>96</v>
      </c>
      <c r="Z64" s="209"/>
      <c r="AA64" s="209"/>
      <c r="AB64" s="209"/>
      <c r="AC64" s="209"/>
      <c r="AD64" s="209"/>
      <c r="AE64" s="209"/>
      <c r="AF64" s="209"/>
      <c r="AG64" s="209" t="s">
        <v>198</v>
      </c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</row>
    <row r="65" spans="1:60" outlineLevel="2" x14ac:dyDescent="0.2">
      <c r="A65" s="226"/>
      <c r="B65" s="227"/>
      <c r="C65" s="262" t="s">
        <v>199</v>
      </c>
      <c r="D65" s="249"/>
      <c r="E65" s="249"/>
      <c r="F65" s="249"/>
      <c r="G65" s="249"/>
      <c r="H65" s="229"/>
      <c r="I65" s="229"/>
      <c r="J65" s="229"/>
      <c r="K65" s="229"/>
      <c r="L65" s="229"/>
      <c r="M65" s="229"/>
      <c r="N65" s="228"/>
      <c r="O65" s="228"/>
      <c r="P65" s="228"/>
      <c r="Q65" s="228"/>
      <c r="R65" s="229"/>
      <c r="S65" s="229"/>
      <c r="T65" s="229"/>
      <c r="U65" s="229"/>
      <c r="V65" s="229"/>
      <c r="W65" s="229"/>
      <c r="X65" s="229"/>
      <c r="Y65" s="229"/>
      <c r="Z65" s="209"/>
      <c r="AA65" s="209"/>
      <c r="AB65" s="209"/>
      <c r="AC65" s="209"/>
      <c r="AD65" s="209"/>
      <c r="AE65" s="209"/>
      <c r="AF65" s="209"/>
      <c r="AG65" s="209" t="s">
        <v>131</v>
      </c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</row>
    <row r="66" spans="1:60" outlineLevel="3" x14ac:dyDescent="0.2">
      <c r="A66" s="226"/>
      <c r="B66" s="227"/>
      <c r="C66" s="263" t="s">
        <v>200</v>
      </c>
      <c r="D66" s="250"/>
      <c r="E66" s="250"/>
      <c r="F66" s="250"/>
      <c r="G66" s="250"/>
      <c r="H66" s="229"/>
      <c r="I66" s="229"/>
      <c r="J66" s="229"/>
      <c r="K66" s="229"/>
      <c r="L66" s="229"/>
      <c r="M66" s="229"/>
      <c r="N66" s="228"/>
      <c r="O66" s="228"/>
      <c r="P66" s="228"/>
      <c r="Q66" s="228"/>
      <c r="R66" s="229"/>
      <c r="S66" s="229"/>
      <c r="T66" s="229"/>
      <c r="U66" s="229"/>
      <c r="V66" s="229"/>
      <c r="W66" s="229"/>
      <c r="X66" s="229"/>
      <c r="Y66" s="229"/>
      <c r="Z66" s="209"/>
      <c r="AA66" s="209"/>
      <c r="AB66" s="209"/>
      <c r="AC66" s="209"/>
      <c r="AD66" s="209"/>
      <c r="AE66" s="209"/>
      <c r="AF66" s="209"/>
      <c r="AG66" s="209" t="s">
        <v>131</v>
      </c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</row>
    <row r="67" spans="1:60" outlineLevel="3" x14ac:dyDescent="0.2">
      <c r="A67" s="226"/>
      <c r="B67" s="227"/>
      <c r="C67" s="263" t="s">
        <v>201</v>
      </c>
      <c r="D67" s="250"/>
      <c r="E67" s="250"/>
      <c r="F67" s="250"/>
      <c r="G67" s="250"/>
      <c r="H67" s="229"/>
      <c r="I67" s="229"/>
      <c r="J67" s="229"/>
      <c r="K67" s="229"/>
      <c r="L67" s="229"/>
      <c r="M67" s="229"/>
      <c r="N67" s="228"/>
      <c r="O67" s="228"/>
      <c r="P67" s="228"/>
      <c r="Q67" s="228"/>
      <c r="R67" s="229"/>
      <c r="S67" s="229"/>
      <c r="T67" s="229"/>
      <c r="U67" s="229"/>
      <c r="V67" s="229"/>
      <c r="W67" s="229"/>
      <c r="X67" s="229"/>
      <c r="Y67" s="229"/>
      <c r="Z67" s="209"/>
      <c r="AA67" s="209"/>
      <c r="AB67" s="209"/>
      <c r="AC67" s="209"/>
      <c r="AD67" s="209"/>
      <c r="AE67" s="209"/>
      <c r="AF67" s="209"/>
      <c r="AG67" s="209" t="s">
        <v>131</v>
      </c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</row>
    <row r="68" spans="1:60" outlineLevel="3" x14ac:dyDescent="0.2">
      <c r="A68" s="226"/>
      <c r="B68" s="227"/>
      <c r="C68" s="263" t="s">
        <v>202</v>
      </c>
      <c r="D68" s="250"/>
      <c r="E68" s="250"/>
      <c r="F68" s="250"/>
      <c r="G68" s="250"/>
      <c r="H68" s="229"/>
      <c r="I68" s="229"/>
      <c r="J68" s="229"/>
      <c r="K68" s="229"/>
      <c r="L68" s="229"/>
      <c r="M68" s="229"/>
      <c r="N68" s="228"/>
      <c r="O68" s="228"/>
      <c r="P68" s="228"/>
      <c r="Q68" s="228"/>
      <c r="R68" s="229"/>
      <c r="S68" s="229"/>
      <c r="T68" s="229"/>
      <c r="U68" s="229"/>
      <c r="V68" s="229"/>
      <c r="W68" s="229"/>
      <c r="X68" s="229"/>
      <c r="Y68" s="229"/>
      <c r="Z68" s="209"/>
      <c r="AA68" s="209"/>
      <c r="AB68" s="209"/>
      <c r="AC68" s="209"/>
      <c r="AD68" s="209"/>
      <c r="AE68" s="209"/>
      <c r="AF68" s="209"/>
      <c r="AG68" s="209" t="s">
        <v>131</v>
      </c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</row>
    <row r="69" spans="1:60" outlineLevel="1" x14ac:dyDescent="0.2">
      <c r="A69" s="242">
        <v>24</v>
      </c>
      <c r="B69" s="243" t="s">
        <v>203</v>
      </c>
      <c r="C69" s="260" t="s">
        <v>204</v>
      </c>
      <c r="D69" s="244" t="s">
        <v>196</v>
      </c>
      <c r="E69" s="245">
        <v>1</v>
      </c>
      <c r="F69" s="246"/>
      <c r="G69" s="247">
        <f>ROUND(E69*F69,2)</f>
        <v>0</v>
      </c>
      <c r="H69" s="246"/>
      <c r="I69" s="247">
        <f>ROUND(E69*H69,2)</f>
        <v>0</v>
      </c>
      <c r="J69" s="246"/>
      <c r="K69" s="247">
        <f>ROUND(E69*J69,2)</f>
        <v>0</v>
      </c>
      <c r="L69" s="247">
        <v>21</v>
      </c>
      <c r="M69" s="247">
        <f>G69*(1+L69/100)</f>
        <v>0</v>
      </c>
      <c r="N69" s="245">
        <v>0</v>
      </c>
      <c r="O69" s="245">
        <f>ROUND(E69*N69,2)</f>
        <v>0</v>
      </c>
      <c r="P69" s="245">
        <v>0</v>
      </c>
      <c r="Q69" s="245">
        <f>ROUND(E69*P69,2)</f>
        <v>0</v>
      </c>
      <c r="R69" s="247"/>
      <c r="S69" s="247" t="s">
        <v>94</v>
      </c>
      <c r="T69" s="248" t="s">
        <v>144</v>
      </c>
      <c r="U69" s="229">
        <v>0</v>
      </c>
      <c r="V69" s="229">
        <f>ROUND(E69*U69,2)</f>
        <v>0</v>
      </c>
      <c r="W69" s="229"/>
      <c r="X69" s="229" t="s">
        <v>197</v>
      </c>
      <c r="Y69" s="229" t="s">
        <v>96</v>
      </c>
      <c r="Z69" s="209"/>
      <c r="AA69" s="209"/>
      <c r="AB69" s="209"/>
      <c r="AC69" s="209"/>
      <c r="AD69" s="209"/>
      <c r="AE69" s="209"/>
      <c r="AF69" s="209"/>
      <c r="AG69" s="209" t="s">
        <v>198</v>
      </c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</row>
    <row r="70" spans="1:60" outlineLevel="2" x14ac:dyDescent="0.2">
      <c r="A70" s="226"/>
      <c r="B70" s="227"/>
      <c r="C70" s="262" t="s">
        <v>205</v>
      </c>
      <c r="D70" s="249"/>
      <c r="E70" s="249"/>
      <c r="F70" s="249"/>
      <c r="G70" s="249"/>
      <c r="H70" s="229"/>
      <c r="I70" s="229"/>
      <c r="J70" s="229"/>
      <c r="K70" s="229"/>
      <c r="L70" s="229"/>
      <c r="M70" s="229"/>
      <c r="N70" s="228"/>
      <c r="O70" s="228"/>
      <c r="P70" s="228"/>
      <c r="Q70" s="228"/>
      <c r="R70" s="229"/>
      <c r="S70" s="229"/>
      <c r="T70" s="229"/>
      <c r="U70" s="229"/>
      <c r="V70" s="229"/>
      <c r="W70" s="229"/>
      <c r="X70" s="229"/>
      <c r="Y70" s="229"/>
      <c r="Z70" s="209"/>
      <c r="AA70" s="209"/>
      <c r="AB70" s="209"/>
      <c r="AC70" s="209"/>
      <c r="AD70" s="209"/>
      <c r="AE70" s="209"/>
      <c r="AF70" s="209"/>
      <c r="AG70" s="209" t="s">
        <v>131</v>
      </c>
      <c r="AH70" s="209"/>
      <c r="AI70" s="209"/>
      <c r="AJ70" s="209"/>
      <c r="AK70" s="209"/>
      <c r="AL70" s="209"/>
      <c r="AM70" s="209"/>
      <c r="AN70" s="209"/>
      <c r="AO70" s="209"/>
      <c r="AP70" s="209"/>
      <c r="AQ70" s="209"/>
      <c r="AR70" s="209"/>
      <c r="AS70" s="209"/>
      <c r="AT70" s="209"/>
      <c r="AU70" s="209"/>
      <c r="AV70" s="209"/>
      <c r="AW70" s="209"/>
      <c r="AX70" s="209"/>
      <c r="AY70" s="209"/>
      <c r="AZ70" s="209"/>
      <c r="BA70" s="209"/>
      <c r="BB70" s="209"/>
      <c r="BC70" s="209"/>
      <c r="BD70" s="209"/>
      <c r="BE70" s="209"/>
      <c r="BF70" s="209"/>
      <c r="BG70" s="209"/>
      <c r="BH70" s="209"/>
    </row>
    <row r="71" spans="1:60" x14ac:dyDescent="0.2">
      <c r="A71" s="235" t="s">
        <v>89</v>
      </c>
      <c r="B71" s="236" t="s">
        <v>62</v>
      </c>
      <c r="C71" s="259" t="s">
        <v>30</v>
      </c>
      <c r="D71" s="237"/>
      <c r="E71" s="238"/>
      <c r="F71" s="239"/>
      <c r="G71" s="239">
        <f>SUMIF(AG72:AG73,"&lt;&gt;NOR",G72:G73)</f>
        <v>0</v>
      </c>
      <c r="H71" s="239"/>
      <c r="I71" s="239">
        <f>SUM(I72:I73)</f>
        <v>0</v>
      </c>
      <c r="J71" s="239"/>
      <c r="K71" s="239">
        <f>SUM(K72:K73)</f>
        <v>0</v>
      </c>
      <c r="L71" s="239"/>
      <c r="M71" s="239">
        <f>SUM(M72:M73)</f>
        <v>0</v>
      </c>
      <c r="N71" s="238"/>
      <c r="O71" s="238">
        <f>SUM(O72:O73)</f>
        <v>0</v>
      </c>
      <c r="P71" s="238"/>
      <c r="Q71" s="238">
        <f>SUM(Q72:Q73)</f>
        <v>0</v>
      </c>
      <c r="R71" s="239"/>
      <c r="S71" s="239"/>
      <c r="T71" s="240"/>
      <c r="U71" s="234"/>
      <c r="V71" s="234">
        <f>SUM(V72:V73)</f>
        <v>0</v>
      </c>
      <c r="W71" s="234"/>
      <c r="X71" s="234"/>
      <c r="Y71" s="234"/>
      <c r="AG71" t="s">
        <v>90</v>
      </c>
    </row>
    <row r="72" spans="1:60" outlineLevel="1" x14ac:dyDescent="0.2">
      <c r="A72" s="242">
        <v>25</v>
      </c>
      <c r="B72" s="243" t="s">
        <v>206</v>
      </c>
      <c r="C72" s="260" t="s">
        <v>207</v>
      </c>
      <c r="D72" s="244" t="s">
        <v>196</v>
      </c>
      <c r="E72" s="245">
        <v>1</v>
      </c>
      <c r="F72" s="246"/>
      <c r="G72" s="247">
        <f>ROUND(E72*F72,2)</f>
        <v>0</v>
      </c>
      <c r="H72" s="246"/>
      <c r="I72" s="247">
        <f>ROUND(E72*H72,2)</f>
        <v>0</v>
      </c>
      <c r="J72" s="246"/>
      <c r="K72" s="247">
        <f>ROUND(E72*J72,2)</f>
        <v>0</v>
      </c>
      <c r="L72" s="247">
        <v>21</v>
      </c>
      <c r="M72" s="247">
        <f>G72*(1+L72/100)</f>
        <v>0</v>
      </c>
      <c r="N72" s="245">
        <v>0</v>
      </c>
      <c r="O72" s="245">
        <f>ROUND(E72*N72,2)</f>
        <v>0</v>
      </c>
      <c r="P72" s="245">
        <v>0</v>
      </c>
      <c r="Q72" s="245">
        <f>ROUND(E72*P72,2)</f>
        <v>0</v>
      </c>
      <c r="R72" s="247"/>
      <c r="S72" s="247" t="s">
        <v>94</v>
      </c>
      <c r="T72" s="248" t="s">
        <v>144</v>
      </c>
      <c r="U72" s="229">
        <v>0</v>
      </c>
      <c r="V72" s="229">
        <f>ROUND(E72*U72,2)</f>
        <v>0</v>
      </c>
      <c r="W72" s="229"/>
      <c r="X72" s="229" t="s">
        <v>197</v>
      </c>
      <c r="Y72" s="229" t="s">
        <v>96</v>
      </c>
      <c r="Z72" s="209"/>
      <c r="AA72" s="209"/>
      <c r="AB72" s="209"/>
      <c r="AC72" s="209"/>
      <c r="AD72" s="209"/>
      <c r="AE72" s="209"/>
      <c r="AF72" s="209"/>
      <c r="AG72" s="209" t="s">
        <v>198</v>
      </c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  <c r="BC72" s="209"/>
      <c r="BD72" s="209"/>
      <c r="BE72" s="209"/>
      <c r="BF72" s="209"/>
      <c r="BG72" s="209"/>
      <c r="BH72" s="209"/>
    </row>
    <row r="73" spans="1:60" ht="33.75" outlineLevel="2" x14ac:dyDescent="0.2">
      <c r="A73" s="226"/>
      <c r="B73" s="227"/>
      <c r="C73" s="262" t="s">
        <v>208</v>
      </c>
      <c r="D73" s="249"/>
      <c r="E73" s="249"/>
      <c r="F73" s="249"/>
      <c r="G73" s="249"/>
      <c r="H73" s="229"/>
      <c r="I73" s="229"/>
      <c r="J73" s="229"/>
      <c r="K73" s="229"/>
      <c r="L73" s="229"/>
      <c r="M73" s="229"/>
      <c r="N73" s="228"/>
      <c r="O73" s="228"/>
      <c r="P73" s="228"/>
      <c r="Q73" s="228"/>
      <c r="R73" s="229"/>
      <c r="S73" s="229"/>
      <c r="T73" s="229"/>
      <c r="U73" s="229"/>
      <c r="V73" s="229"/>
      <c r="W73" s="229"/>
      <c r="X73" s="229"/>
      <c r="Y73" s="229"/>
      <c r="Z73" s="209"/>
      <c r="AA73" s="209"/>
      <c r="AB73" s="209"/>
      <c r="AC73" s="209"/>
      <c r="AD73" s="209"/>
      <c r="AE73" s="209"/>
      <c r="AF73" s="209"/>
      <c r="AG73" s="209" t="s">
        <v>131</v>
      </c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58" t="str">
        <f>C73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73" s="209"/>
      <c r="BC73" s="209"/>
      <c r="BD73" s="209"/>
      <c r="BE73" s="209"/>
      <c r="BF73" s="209"/>
      <c r="BG73" s="209"/>
      <c r="BH73" s="209"/>
    </row>
    <row r="74" spans="1:60" x14ac:dyDescent="0.2">
      <c r="A74" s="3"/>
      <c r="B74" s="4"/>
      <c r="C74" s="266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AE74">
        <v>12</v>
      </c>
      <c r="AF74">
        <v>21</v>
      </c>
      <c r="AG74" t="s">
        <v>75</v>
      </c>
    </row>
    <row r="75" spans="1:60" x14ac:dyDescent="0.2">
      <c r="A75" s="212"/>
      <c r="B75" s="213" t="s">
        <v>31</v>
      </c>
      <c r="C75" s="267"/>
      <c r="D75" s="214"/>
      <c r="E75" s="215"/>
      <c r="F75" s="215"/>
      <c r="G75" s="241">
        <f>G8+G40+G61+G63+G71</f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AE75">
        <f>SUMIF(L7:L73,AE74,G7:G73)</f>
        <v>0</v>
      </c>
      <c r="AF75">
        <f>SUMIF(L7:L73,AF74,G7:G73)</f>
        <v>0</v>
      </c>
      <c r="AG75" t="s">
        <v>209</v>
      </c>
    </row>
    <row r="76" spans="1:60" x14ac:dyDescent="0.2">
      <c r="A76" s="3"/>
      <c r="B76" s="4"/>
      <c r="C76" s="266"/>
      <c r="D76" s="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60" x14ac:dyDescent="0.2">
      <c r="A77" s="3"/>
      <c r="B77" s="4"/>
      <c r="C77" s="266"/>
      <c r="D77" s="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60" x14ac:dyDescent="0.2">
      <c r="A78" s="216" t="s">
        <v>210</v>
      </c>
      <c r="B78" s="216"/>
      <c r="C78" s="268"/>
      <c r="D78" s="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60" x14ac:dyDescent="0.2">
      <c r="A79" s="217"/>
      <c r="B79" s="218"/>
      <c r="C79" s="269"/>
      <c r="D79" s="218"/>
      <c r="E79" s="218"/>
      <c r="F79" s="218"/>
      <c r="G79" s="219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AG79" t="s">
        <v>211</v>
      </c>
    </row>
    <row r="80" spans="1:60" x14ac:dyDescent="0.2">
      <c r="A80" s="220"/>
      <c r="B80" s="221"/>
      <c r="C80" s="270"/>
      <c r="D80" s="221"/>
      <c r="E80" s="221"/>
      <c r="F80" s="221"/>
      <c r="G80" s="22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33" x14ac:dyDescent="0.2">
      <c r="A81" s="220"/>
      <c r="B81" s="221"/>
      <c r="C81" s="270"/>
      <c r="D81" s="221"/>
      <c r="E81" s="221"/>
      <c r="F81" s="221"/>
      <c r="G81" s="22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33" x14ac:dyDescent="0.2">
      <c r="A82" s="220"/>
      <c r="B82" s="221"/>
      <c r="C82" s="270"/>
      <c r="D82" s="221"/>
      <c r="E82" s="221"/>
      <c r="F82" s="221"/>
      <c r="G82" s="22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33" x14ac:dyDescent="0.2">
      <c r="A83" s="223"/>
      <c r="B83" s="224"/>
      <c r="C83" s="271"/>
      <c r="D83" s="224"/>
      <c r="E83" s="224"/>
      <c r="F83" s="224"/>
      <c r="G83" s="225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33" x14ac:dyDescent="0.2">
      <c r="A84" s="3"/>
      <c r="B84" s="4"/>
      <c r="C84" s="266"/>
      <c r="D84" s="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33" x14ac:dyDescent="0.2">
      <c r="C85" s="272"/>
      <c r="D85" s="10"/>
      <c r="AG85" t="s">
        <v>212</v>
      </c>
    </row>
    <row r="86" spans="1:33" x14ac:dyDescent="0.2">
      <c r="D86" s="10"/>
    </row>
    <row r="87" spans="1:33" x14ac:dyDescent="0.2">
      <c r="D87" s="10"/>
    </row>
    <row r="88" spans="1:33" x14ac:dyDescent="0.2">
      <c r="D88" s="10"/>
    </row>
    <row r="89" spans="1:33" x14ac:dyDescent="0.2">
      <c r="D89" s="10"/>
    </row>
    <row r="90" spans="1:33" x14ac:dyDescent="0.2">
      <c r="D90" s="10"/>
    </row>
    <row r="91" spans="1:33" x14ac:dyDescent="0.2">
      <c r="D91" s="10"/>
    </row>
    <row r="92" spans="1:33" x14ac:dyDescent="0.2">
      <c r="D92" s="10"/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4">
    <mergeCell ref="C67:G67"/>
    <mergeCell ref="C68:G68"/>
    <mergeCell ref="C70:G70"/>
    <mergeCell ref="C73:G73"/>
    <mergeCell ref="A1:G1"/>
    <mergeCell ref="C2:G2"/>
    <mergeCell ref="C3:G3"/>
    <mergeCell ref="C4:G4"/>
    <mergeCell ref="A78:C78"/>
    <mergeCell ref="A79:G83"/>
    <mergeCell ref="C30:G30"/>
    <mergeCell ref="C31:G31"/>
    <mergeCell ref="C65:G65"/>
    <mergeCell ref="C66:G66"/>
  </mergeCells>
  <pageMargins left="0.59055118110236204" right="0.196850393700787" top="0.78740157499999996" bottom="0.78740157499999996" header="0.3" footer="0.3"/>
  <pageSetup paperSize="9" orientation="landscape" horizontalDpi="360" verticalDpi="36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50</vt:i4>
      </vt:variant>
    </vt:vector>
  </HeadingPairs>
  <TitlesOfParts>
    <vt:vector size="54" baseType="lpstr">
      <vt:lpstr>Stavba</vt:lpstr>
      <vt:lpstr>VzorPolozky</vt:lpstr>
      <vt:lpstr>SO 100.1 2026094 Pol</vt:lpstr>
      <vt:lpstr>SO 100.2 2026094 Pol</vt:lpstr>
      <vt:lpstr>CelkemDPHVypocet</vt:lpstr>
      <vt:lpstr>CenaCelkem</vt:lpstr>
      <vt:lpstr>CenaCelkemBezDPH</vt:lpstr>
      <vt:lpstr>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100.1 2026094 Pol'!Názvy_tisku</vt:lpstr>
      <vt:lpstr>'SO 100.2 2026094 Pol'!Názvy_tisku</vt:lpstr>
      <vt:lpstr>oadresa</vt:lpstr>
      <vt:lpstr>Stavba!Objednatel</vt:lpstr>
      <vt:lpstr>Stavba!Objekt</vt:lpstr>
      <vt:lpstr>'SO 100.1 2026094 Pol'!Oblast_tisku</vt:lpstr>
      <vt:lpstr>'SO 100.2 2026094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ZakladDPHSniVypocet</vt:lpstr>
      <vt:lpstr>ZakladDPHZakl</vt:lpstr>
      <vt:lpstr>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Legner</dc:creator>
  <cp:lastModifiedBy>Michal Legner</cp:lastModifiedBy>
  <cp:lastPrinted>2019-03-19T12:27:02Z</cp:lastPrinted>
  <dcterms:created xsi:type="dcterms:W3CDTF">2009-04-08T07:15:50Z</dcterms:created>
  <dcterms:modified xsi:type="dcterms:W3CDTF">2026-08-04T07:41:53Z</dcterms:modified>
</cp:coreProperties>
</file>