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0005259\Desktop\2024 - Final\Prezentace\Letní 2022\2023\"/>
    </mc:Choice>
  </mc:AlternateContent>
  <xr:revisionPtr revIDLastSave="0" documentId="13_ncr:1_{CF8F0A78-0DCC-4D95-B672-98AF9D3369D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8" i="1"/>
  <c r="E20" i="1"/>
  <c r="C20" i="1"/>
  <c r="B20" i="1"/>
  <c r="F10" i="1"/>
  <c r="E18" i="1"/>
  <c r="F18" i="1"/>
  <c r="F20" i="1" s="1"/>
  <c r="G18" i="1"/>
  <c r="G20" i="1" s="1"/>
  <c r="H18" i="1"/>
  <c r="I18" i="1"/>
  <c r="I21" i="1" s="1"/>
  <c r="J18" i="1"/>
  <c r="J20" i="1" s="1"/>
  <c r="K18" i="1"/>
  <c r="L18" i="1"/>
  <c r="L21" i="1" s="1"/>
  <c r="M18" i="1"/>
  <c r="M21" i="1" s="1"/>
  <c r="E8" i="1"/>
  <c r="F8" i="1"/>
  <c r="G8" i="1"/>
  <c r="H8" i="1"/>
  <c r="I8" i="1"/>
  <c r="J8" i="1"/>
  <c r="K8" i="1"/>
  <c r="L8" i="1"/>
  <c r="M8" i="1"/>
  <c r="H20" i="1"/>
  <c r="K20" i="1"/>
  <c r="N17" i="1"/>
  <c r="N7" i="1"/>
  <c r="N16" i="1"/>
  <c r="N6" i="1"/>
  <c r="B15" i="1"/>
  <c r="B5" i="1"/>
  <c r="B9" i="1" s="1"/>
  <c r="I20" i="1" l="1"/>
  <c r="J21" i="1"/>
  <c r="B18" i="1"/>
  <c r="F21" i="1"/>
  <c r="L20" i="1"/>
  <c r="G21" i="1"/>
  <c r="M20" i="1"/>
  <c r="D15" i="1"/>
  <c r="D18" i="1" s="1"/>
  <c r="C15" i="1"/>
  <c r="C18" i="1" s="1"/>
  <c r="E9" i="1"/>
  <c r="H9" i="1"/>
  <c r="I9" i="1"/>
  <c r="J9" i="1"/>
  <c r="K9" i="1"/>
  <c r="L9" i="1"/>
  <c r="M9" i="1"/>
  <c r="N15" i="1" l="1"/>
  <c r="D20" i="1"/>
  <c r="D21" i="1"/>
  <c r="N21" i="1" s="1"/>
  <c r="E11" i="1"/>
  <c r="H11" i="1"/>
  <c r="I11" i="1"/>
  <c r="J11" i="1"/>
  <c r="K11" i="1"/>
  <c r="L11" i="1"/>
  <c r="M11" i="1"/>
  <c r="E10" i="1"/>
  <c r="H10" i="1"/>
  <c r="I10" i="1"/>
  <c r="J10" i="1"/>
  <c r="K10" i="1"/>
  <c r="L10" i="1"/>
  <c r="M10" i="1"/>
  <c r="N20" i="1" l="1"/>
  <c r="N22" i="1" s="1"/>
  <c r="D5" i="1"/>
  <c r="D8" i="1" s="1"/>
  <c r="D10" i="1" s="1"/>
  <c r="C5" i="1"/>
  <c r="C8" i="1" l="1"/>
  <c r="C10" i="1" s="1"/>
  <c r="N5" i="1"/>
  <c r="F9" i="1"/>
  <c r="C9" i="1"/>
  <c r="C11" i="1" s="1"/>
  <c r="D9" i="1"/>
  <c r="D11" i="1" s="1"/>
  <c r="G10" i="1"/>
  <c r="N10" i="1" s="1"/>
  <c r="G9" i="1"/>
  <c r="G11" i="1" s="1"/>
  <c r="F11" i="1" l="1"/>
  <c r="N11" i="1" s="1"/>
  <c r="N12" i="1" s="1"/>
</calcChain>
</file>

<file path=xl/sharedStrings.xml><?xml version="1.0" encoding="utf-8"?>
<sst xmlns="http://schemas.openxmlformats.org/spreadsheetml/2006/main" count="49" uniqueCount="28">
  <si>
    <t>TOTAL/CZK</t>
  </si>
  <si>
    <t xml:space="preserve">Odprac. hod. celkem: </t>
  </si>
  <si>
    <t>Odprac. hod. projekt:</t>
  </si>
  <si>
    <t>Hodinová mzda pracovníka:</t>
  </si>
  <si>
    <t>Měsíční pracovní fond:</t>
  </si>
  <si>
    <t>Název organizace:</t>
  </si>
  <si>
    <t>Název projektu:</t>
  </si>
  <si>
    <t>Vyúčtování projektů NNO na MZe</t>
  </si>
  <si>
    <t xml:space="preserve">Rozhodnutí reg. č. </t>
  </si>
  <si>
    <t>Hrubá mzda zahrnutá do dotace</t>
  </si>
  <si>
    <t>Hodinová mzda dle limitu</t>
  </si>
  <si>
    <t>Hrubá mzda zahrnutá do vlastních zdrojů</t>
  </si>
  <si>
    <t>Celková hrubá mzda zahrnutá do projektu</t>
  </si>
  <si>
    <t>Řídící pracovník v pozici ředitele se středoškolským vzděláním</t>
  </si>
  <si>
    <t>Technický a odborný pracovník s bakalářským vzděláním</t>
  </si>
  <si>
    <t>I.22</t>
  </si>
  <si>
    <t>II.22</t>
  </si>
  <si>
    <t>III.22</t>
  </si>
  <si>
    <t>IV.22</t>
  </si>
  <si>
    <t>V.22</t>
  </si>
  <si>
    <t>VI.22</t>
  </si>
  <si>
    <t>VII.22</t>
  </si>
  <si>
    <t>VIII.22</t>
  </si>
  <si>
    <t>IX.22</t>
  </si>
  <si>
    <t>X.22</t>
  </si>
  <si>
    <t>XI.22</t>
  </si>
  <si>
    <t>XII.22</t>
  </si>
  <si>
    <t>XY/2023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</si>
</sst>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2" fontId="0" fillId="0" borderId="0" xfId="0" applyNumberFormat="1"/>
    <xf numFmtId="6" fontId="11" fillId="0" borderId="0" xfId="0" applyNumberFormat="1" applyFont="1" applyAlignment="1">
      <alignment horizontal="right" vertical="center"/>
    </xf>
    <xf numFmtId="8" fontId="0" fillId="0" borderId="0" xfId="0" applyNumberFormat="1"/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3" fillId="0" borderId="0" xfId="0" applyFont="1" applyAlignment="1">
      <alignment vertical="center"/>
    </xf>
    <xf numFmtId="6" fontId="14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left" vertical="center"/>
    </xf>
    <xf numFmtId="0" fontId="15" fillId="0" borderId="0" xfId="0" applyFont="1"/>
    <xf numFmtId="0" fontId="6" fillId="0" borderId="0" xfId="0" applyFont="1"/>
    <xf numFmtId="0" fontId="6" fillId="0" borderId="1" xfId="0" applyFont="1" applyBorder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1" fontId="18" fillId="4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2" fontId="6" fillId="0" borderId="0" xfId="0" applyNumberFormat="1" applyFont="1"/>
    <xf numFmtId="6" fontId="20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 wrapText="1"/>
    </xf>
    <xf numFmtId="1" fontId="18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6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workbookViewId="0">
      <selection activeCell="E25" sqref="E25"/>
    </sheetView>
  </sheetViews>
  <sheetFormatPr defaultRowHeight="15" x14ac:dyDescent="0.25"/>
  <cols>
    <col min="1" max="1" width="30.85546875" customWidth="1"/>
    <col min="2" max="2" width="9.5703125" bestFit="1" customWidth="1"/>
    <col min="3" max="5" width="9.28515625" bestFit="1" customWidth="1"/>
    <col min="6" max="9" width="9.5703125" bestFit="1" customWidth="1"/>
    <col min="10" max="10" width="9.28515625" bestFit="1" customWidth="1"/>
    <col min="11" max="13" width="9.5703125" bestFit="1" customWidth="1"/>
    <col min="14" max="14" width="10.42578125" customWidth="1"/>
    <col min="15" max="15" width="14.7109375" customWidth="1"/>
  </cols>
  <sheetData>
    <row r="1" spans="1:26" x14ac:dyDescent="0.25">
      <c r="A1" s="28" t="s">
        <v>5</v>
      </c>
      <c r="B1" s="50"/>
      <c r="C1" s="50"/>
      <c r="D1" s="50"/>
      <c r="E1" s="50"/>
      <c r="F1" s="50"/>
      <c r="G1" s="50"/>
      <c r="H1" s="50"/>
      <c r="I1" s="29"/>
      <c r="J1" s="29"/>
      <c r="K1" s="51" t="s">
        <v>8</v>
      </c>
      <c r="L1" s="51"/>
      <c r="M1" s="52" t="s">
        <v>27</v>
      </c>
      <c r="N1" s="52"/>
    </row>
    <row r="2" spans="1:26" ht="15.75" thickBot="1" x14ac:dyDescent="0.3">
      <c r="A2" s="28" t="s">
        <v>6</v>
      </c>
      <c r="B2" s="50" t="s">
        <v>7</v>
      </c>
      <c r="C2" s="50"/>
      <c r="D2" s="50"/>
      <c r="E2" s="50"/>
      <c r="F2" s="50"/>
      <c r="G2" s="50"/>
      <c r="H2" s="50"/>
      <c r="I2" s="29"/>
      <c r="J2" s="29"/>
      <c r="K2" s="29"/>
      <c r="L2" s="29"/>
      <c r="M2" s="29"/>
      <c r="N2" s="29"/>
    </row>
    <row r="3" spans="1:26" ht="15.75" thickTop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6" ht="38.25" x14ac:dyDescent="0.25">
      <c r="A4" s="31" t="s">
        <v>13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20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32" t="s">
        <v>0</v>
      </c>
    </row>
    <row r="5" spans="1:26" x14ac:dyDescent="0.25">
      <c r="A5" s="1" t="s">
        <v>4</v>
      </c>
      <c r="B5" s="33">
        <f>21*8</f>
        <v>168</v>
      </c>
      <c r="C5" s="33">
        <f>20*8</f>
        <v>160</v>
      </c>
      <c r="D5" s="33">
        <f>23*8</f>
        <v>184</v>
      </c>
      <c r="E5" s="33">
        <v>168</v>
      </c>
      <c r="F5" s="33">
        <v>176</v>
      </c>
      <c r="G5" s="33">
        <v>176</v>
      </c>
      <c r="H5" s="33">
        <v>168</v>
      </c>
      <c r="I5" s="33">
        <v>184</v>
      </c>
      <c r="J5" s="33">
        <v>176</v>
      </c>
      <c r="K5" s="33">
        <v>168</v>
      </c>
      <c r="L5" s="33">
        <v>176</v>
      </c>
      <c r="M5" s="33">
        <v>176</v>
      </c>
      <c r="N5" s="34">
        <f>SUM(B5:M5)</f>
        <v>2080</v>
      </c>
    </row>
    <row r="6" spans="1:26" x14ac:dyDescent="0.25">
      <c r="A6" s="1" t="s">
        <v>1</v>
      </c>
      <c r="B6" s="33">
        <v>168</v>
      </c>
      <c r="C6" s="33">
        <v>160</v>
      </c>
      <c r="D6" s="33">
        <v>184</v>
      </c>
      <c r="E6" s="33">
        <v>152</v>
      </c>
      <c r="F6" s="33">
        <v>176</v>
      </c>
      <c r="G6" s="33">
        <v>176</v>
      </c>
      <c r="H6" s="33">
        <v>152</v>
      </c>
      <c r="I6" s="33">
        <v>184</v>
      </c>
      <c r="J6" s="33">
        <v>168</v>
      </c>
      <c r="K6" s="33">
        <v>160</v>
      </c>
      <c r="L6" s="33">
        <v>168</v>
      </c>
      <c r="M6" s="33">
        <v>168</v>
      </c>
      <c r="N6" s="34">
        <f>SUM(B6:M6)</f>
        <v>2016</v>
      </c>
    </row>
    <row r="7" spans="1:26" x14ac:dyDescent="0.25">
      <c r="A7" s="1" t="s">
        <v>2</v>
      </c>
      <c r="B7" s="35">
        <v>51</v>
      </c>
      <c r="C7" s="35">
        <v>30</v>
      </c>
      <c r="D7" s="35">
        <v>10</v>
      </c>
      <c r="E7" s="35">
        <v>50</v>
      </c>
      <c r="F7" s="35">
        <v>70</v>
      </c>
      <c r="G7" s="35">
        <v>10</v>
      </c>
      <c r="H7" s="35">
        <v>90</v>
      </c>
      <c r="I7" s="35">
        <v>10</v>
      </c>
      <c r="J7" s="35">
        <v>10</v>
      </c>
      <c r="K7" s="35">
        <v>10</v>
      </c>
      <c r="L7" s="35">
        <v>10</v>
      </c>
      <c r="M7" s="35">
        <v>10</v>
      </c>
      <c r="N7" s="36">
        <f>SUM(B7:M7)</f>
        <v>361</v>
      </c>
    </row>
    <row r="8" spans="1:26" x14ac:dyDescent="0.25">
      <c r="A8" s="1" t="s">
        <v>10</v>
      </c>
      <c r="B8" s="37">
        <f>31820/B5</f>
        <v>189.4047619047619</v>
      </c>
      <c r="C8" s="37">
        <f t="shared" ref="C8:M8" si="0">31820/C5</f>
        <v>198.875</v>
      </c>
      <c r="D8" s="37">
        <f t="shared" si="0"/>
        <v>172.93478260869566</v>
      </c>
      <c r="E8" s="37">
        <f t="shared" si="0"/>
        <v>189.4047619047619</v>
      </c>
      <c r="F8" s="37">
        <f t="shared" si="0"/>
        <v>180.79545454545453</v>
      </c>
      <c r="G8" s="37">
        <f t="shared" si="0"/>
        <v>180.79545454545453</v>
      </c>
      <c r="H8" s="37">
        <f t="shared" si="0"/>
        <v>189.4047619047619</v>
      </c>
      <c r="I8" s="37">
        <f t="shared" si="0"/>
        <v>172.93478260869566</v>
      </c>
      <c r="J8" s="37">
        <f t="shared" si="0"/>
        <v>180.79545454545453</v>
      </c>
      <c r="K8" s="37">
        <f t="shared" si="0"/>
        <v>189.4047619047619</v>
      </c>
      <c r="L8" s="37">
        <f t="shared" si="0"/>
        <v>180.79545454545453</v>
      </c>
      <c r="M8" s="37">
        <f t="shared" si="0"/>
        <v>180.79545454545453</v>
      </c>
      <c r="N8" s="38"/>
    </row>
    <row r="9" spans="1:26" x14ac:dyDescent="0.25">
      <c r="A9" s="1" t="s">
        <v>3</v>
      </c>
      <c r="B9" s="37">
        <f>60000/B5</f>
        <v>357.14285714285717</v>
      </c>
      <c r="C9" s="37">
        <f t="shared" ref="C9:M9" si="1">60000/C5</f>
        <v>375</v>
      </c>
      <c r="D9" s="37">
        <f t="shared" si="1"/>
        <v>326.08695652173913</v>
      </c>
      <c r="E9" s="37">
        <f t="shared" si="1"/>
        <v>357.14285714285717</v>
      </c>
      <c r="F9" s="37">
        <f t="shared" si="1"/>
        <v>340.90909090909093</v>
      </c>
      <c r="G9" s="37">
        <f t="shared" si="1"/>
        <v>340.90909090909093</v>
      </c>
      <c r="H9" s="37">
        <f t="shared" si="1"/>
        <v>357.14285714285717</v>
      </c>
      <c r="I9" s="37">
        <f t="shared" si="1"/>
        <v>326.08695652173913</v>
      </c>
      <c r="J9" s="37">
        <f t="shared" si="1"/>
        <v>340.90909090909093</v>
      </c>
      <c r="K9" s="37">
        <f t="shared" si="1"/>
        <v>357.14285714285717</v>
      </c>
      <c r="L9" s="37">
        <f t="shared" si="1"/>
        <v>340.90909090909093</v>
      </c>
      <c r="M9" s="37">
        <f t="shared" si="1"/>
        <v>340.90909090909093</v>
      </c>
      <c r="N9" s="39"/>
      <c r="O9" s="27"/>
      <c r="P9" s="6"/>
    </row>
    <row r="10" spans="1:26" x14ac:dyDescent="0.25">
      <c r="A10" s="40" t="s">
        <v>9</v>
      </c>
      <c r="B10" s="41">
        <f>B7*B8</f>
        <v>9659.6428571428569</v>
      </c>
      <c r="C10" s="41">
        <f>C7*C8</f>
        <v>5966.25</v>
      </c>
      <c r="D10" s="41">
        <f>D7*D8</f>
        <v>1729.3478260869565</v>
      </c>
      <c r="E10" s="41">
        <f t="shared" ref="E10:M10" si="2">E7*E8</f>
        <v>9470.2380952380954</v>
      </c>
      <c r="F10" s="41">
        <f>F7*F8</f>
        <v>12655.681818181818</v>
      </c>
      <c r="G10" s="41">
        <f t="shared" si="2"/>
        <v>1807.9545454545453</v>
      </c>
      <c r="H10" s="41">
        <f t="shared" si="2"/>
        <v>17046.428571428572</v>
      </c>
      <c r="I10" s="41">
        <f t="shared" si="2"/>
        <v>1729.3478260869565</v>
      </c>
      <c r="J10" s="41">
        <f t="shared" si="2"/>
        <v>1807.9545454545453</v>
      </c>
      <c r="K10" s="41">
        <f t="shared" si="2"/>
        <v>1894.047619047619</v>
      </c>
      <c r="L10" s="41">
        <f t="shared" si="2"/>
        <v>1807.9545454545453</v>
      </c>
      <c r="M10" s="41">
        <f t="shared" si="2"/>
        <v>1807.9545454545453</v>
      </c>
      <c r="N10" s="42">
        <f>SUM(B10:M10)</f>
        <v>67382.802795031064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 x14ac:dyDescent="0.25">
      <c r="A11" s="40" t="s">
        <v>11</v>
      </c>
      <c r="B11" s="43">
        <f>B7*(B9-B8)</f>
        <v>8554.6428571428587</v>
      </c>
      <c r="C11" s="43">
        <f>C7*(C9-C8)</f>
        <v>5283.75</v>
      </c>
      <c r="D11" s="43">
        <f>D7*(D9-D8)</f>
        <v>1531.5217391304348</v>
      </c>
      <c r="E11" s="43">
        <f t="shared" ref="E11:M11" si="3">E7*(E9-E8)</f>
        <v>8386.9047619047633</v>
      </c>
      <c r="F11" s="43">
        <f t="shared" si="3"/>
        <v>11207.954545454548</v>
      </c>
      <c r="G11" s="43">
        <f t="shared" si="3"/>
        <v>1601.136363636364</v>
      </c>
      <c r="H11" s="43">
        <f t="shared" si="3"/>
        <v>15096.428571428574</v>
      </c>
      <c r="I11" s="43">
        <f t="shared" si="3"/>
        <v>1531.5217391304348</v>
      </c>
      <c r="J11" s="43">
        <f t="shared" si="3"/>
        <v>1601.136363636364</v>
      </c>
      <c r="K11" s="43">
        <f t="shared" si="3"/>
        <v>1677.3809523809527</v>
      </c>
      <c r="L11" s="43">
        <f t="shared" si="3"/>
        <v>1601.136363636364</v>
      </c>
      <c r="M11" s="43">
        <f t="shared" si="3"/>
        <v>1601.136363636364</v>
      </c>
      <c r="N11" s="42">
        <f>SUM(B11:M11)</f>
        <v>59674.650621118024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5">
      <c r="A12" s="49" t="s">
        <v>12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2">
        <f>N10+N11</f>
        <v>127057.45341614909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x14ac:dyDescent="0.25">
      <c r="A14" s="44" t="s">
        <v>14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19</v>
      </c>
      <c r="G14" s="2" t="s">
        <v>20</v>
      </c>
      <c r="H14" s="2" t="s">
        <v>21</v>
      </c>
      <c r="I14" s="2" t="s">
        <v>22</v>
      </c>
      <c r="J14" s="2" t="s">
        <v>23</v>
      </c>
      <c r="K14" s="2" t="s">
        <v>24</v>
      </c>
      <c r="L14" s="2" t="s">
        <v>25</v>
      </c>
      <c r="M14" s="2" t="s">
        <v>26</v>
      </c>
      <c r="N14" s="32" t="s">
        <v>0</v>
      </c>
    </row>
    <row r="15" spans="1:26" x14ac:dyDescent="0.25">
      <c r="A15" s="1" t="s">
        <v>4</v>
      </c>
      <c r="B15" s="33">
        <f>21*8</f>
        <v>168</v>
      </c>
      <c r="C15" s="33">
        <f>20*8</f>
        <v>160</v>
      </c>
      <c r="D15" s="33">
        <f>23*8</f>
        <v>184</v>
      </c>
      <c r="E15" s="33">
        <v>168</v>
      </c>
      <c r="F15" s="33">
        <v>176</v>
      </c>
      <c r="G15" s="33">
        <v>176</v>
      </c>
      <c r="H15" s="33">
        <v>168</v>
      </c>
      <c r="I15" s="33">
        <v>184</v>
      </c>
      <c r="J15" s="33">
        <v>176</v>
      </c>
      <c r="K15" s="33">
        <v>168</v>
      </c>
      <c r="L15" s="33">
        <v>176</v>
      </c>
      <c r="M15" s="33">
        <v>176</v>
      </c>
      <c r="N15" s="34">
        <f>SUM(B15:M15)</f>
        <v>2080</v>
      </c>
    </row>
    <row r="16" spans="1:26" x14ac:dyDescent="0.25">
      <c r="A16" s="1" t="s">
        <v>1</v>
      </c>
      <c r="B16" s="33">
        <v>168</v>
      </c>
      <c r="C16" s="33">
        <v>160</v>
      </c>
      <c r="D16" s="33">
        <v>184</v>
      </c>
      <c r="E16" s="33">
        <v>152</v>
      </c>
      <c r="F16" s="33">
        <v>176</v>
      </c>
      <c r="G16" s="33">
        <v>176</v>
      </c>
      <c r="H16" s="33">
        <v>152</v>
      </c>
      <c r="I16" s="33">
        <v>184</v>
      </c>
      <c r="J16" s="33">
        <v>168</v>
      </c>
      <c r="K16" s="33">
        <v>160</v>
      </c>
      <c r="L16" s="33">
        <v>168</v>
      </c>
      <c r="M16" s="33">
        <v>168</v>
      </c>
      <c r="N16" s="34">
        <f>SUM(B16:M16)</f>
        <v>2016</v>
      </c>
    </row>
    <row r="17" spans="1:15" x14ac:dyDescent="0.25">
      <c r="A17" s="1" t="s">
        <v>2</v>
      </c>
      <c r="B17" s="35">
        <v>30</v>
      </c>
      <c r="C17" s="35">
        <v>30</v>
      </c>
      <c r="D17" s="35">
        <v>30</v>
      </c>
      <c r="E17" s="35">
        <v>30</v>
      </c>
      <c r="F17" s="35">
        <v>60</v>
      </c>
      <c r="G17" s="35">
        <v>50</v>
      </c>
      <c r="H17" s="35">
        <v>60</v>
      </c>
      <c r="I17" s="35">
        <v>80</v>
      </c>
      <c r="J17" s="35">
        <v>30</v>
      </c>
      <c r="K17" s="35">
        <v>50</v>
      </c>
      <c r="L17" s="35">
        <v>50</v>
      </c>
      <c r="M17" s="35">
        <v>50</v>
      </c>
      <c r="N17" s="36">
        <f>SUM(B17:M17)</f>
        <v>550</v>
      </c>
    </row>
    <row r="18" spans="1:15" x14ac:dyDescent="0.25">
      <c r="A18" s="1" t="s">
        <v>10</v>
      </c>
      <c r="B18" s="35">
        <f>40120/B15</f>
        <v>238.8095238095238</v>
      </c>
      <c r="C18" s="35">
        <f t="shared" ref="C18:M18" si="4">40120/C15</f>
        <v>250.75</v>
      </c>
      <c r="D18" s="35">
        <f t="shared" si="4"/>
        <v>218.04347826086956</v>
      </c>
      <c r="E18" s="35">
        <f t="shared" si="4"/>
        <v>238.8095238095238</v>
      </c>
      <c r="F18" s="35">
        <f t="shared" si="4"/>
        <v>227.95454545454547</v>
      </c>
      <c r="G18" s="35">
        <f t="shared" si="4"/>
        <v>227.95454545454547</v>
      </c>
      <c r="H18" s="35">
        <f t="shared" si="4"/>
        <v>238.8095238095238</v>
      </c>
      <c r="I18" s="35">
        <f t="shared" si="4"/>
        <v>218.04347826086956</v>
      </c>
      <c r="J18" s="35">
        <f t="shared" si="4"/>
        <v>227.95454545454547</v>
      </c>
      <c r="K18" s="35">
        <f t="shared" si="4"/>
        <v>238.8095238095238</v>
      </c>
      <c r="L18" s="35">
        <f t="shared" si="4"/>
        <v>227.95454545454547</v>
      </c>
      <c r="M18" s="35">
        <f t="shared" si="4"/>
        <v>227.95454545454547</v>
      </c>
      <c r="N18" s="38"/>
      <c r="O18" s="5"/>
    </row>
    <row r="19" spans="1:15" x14ac:dyDescent="0.25">
      <c r="A19" s="1" t="s">
        <v>3</v>
      </c>
      <c r="B19" s="45">
        <v>230</v>
      </c>
      <c r="C19" s="45">
        <v>230</v>
      </c>
      <c r="D19" s="45">
        <v>230</v>
      </c>
      <c r="E19" s="45">
        <v>230</v>
      </c>
      <c r="F19" s="45">
        <v>230</v>
      </c>
      <c r="G19" s="45">
        <v>230</v>
      </c>
      <c r="H19" s="45">
        <v>230</v>
      </c>
      <c r="I19" s="45">
        <v>230</v>
      </c>
      <c r="J19" s="45">
        <v>230</v>
      </c>
      <c r="K19" s="45">
        <v>230</v>
      </c>
      <c r="L19" s="45">
        <v>230</v>
      </c>
      <c r="M19" s="45">
        <v>230</v>
      </c>
      <c r="N19" s="39"/>
    </row>
    <row r="20" spans="1:15" x14ac:dyDescent="0.25">
      <c r="A20" s="40" t="s">
        <v>9</v>
      </c>
      <c r="B20" s="41">
        <f>B19*B17</f>
        <v>6900</v>
      </c>
      <c r="C20" s="41">
        <f>C17*C19</f>
        <v>6900</v>
      </c>
      <c r="D20" s="41">
        <f>D18*D17</f>
        <v>6541.304347826087</v>
      </c>
      <c r="E20" s="41">
        <f>E17*E19</f>
        <v>6900</v>
      </c>
      <c r="F20" s="41">
        <f>F18*F17</f>
        <v>13677.272727272728</v>
      </c>
      <c r="G20" s="41">
        <f>G18*G17</f>
        <v>11397.727272727274</v>
      </c>
      <c r="H20" s="41">
        <f t="shared" ref="H20:K20" si="5">H17*H19</f>
        <v>13800</v>
      </c>
      <c r="I20" s="41">
        <f>I18*I17</f>
        <v>17443.478260869564</v>
      </c>
      <c r="J20" s="41">
        <f>J18*J17</f>
        <v>6838.636363636364</v>
      </c>
      <c r="K20" s="41">
        <f t="shared" si="5"/>
        <v>11500</v>
      </c>
      <c r="L20" s="41">
        <f>L18*L17</f>
        <v>11397.727272727274</v>
      </c>
      <c r="M20" s="41">
        <f>M18*M17</f>
        <v>11397.727272727274</v>
      </c>
      <c r="N20" s="42">
        <f>SUM(B20:M20)</f>
        <v>124693.87351778657</v>
      </c>
      <c r="O20" s="6"/>
    </row>
    <row r="21" spans="1:15" ht="25.5" x14ac:dyDescent="0.25">
      <c r="A21" s="40" t="s">
        <v>11</v>
      </c>
      <c r="B21" s="43"/>
      <c r="C21" s="43"/>
      <c r="D21" s="43">
        <f>D17*(D19-D18)</f>
        <v>358.69565217391312</v>
      </c>
      <c r="E21" s="43"/>
      <c r="F21" s="43">
        <f>F17*(F19-F18)</f>
        <v>122.72727272727195</v>
      </c>
      <c r="G21" s="43">
        <f>G17*(G19-G18)</f>
        <v>102.27272727272663</v>
      </c>
      <c r="H21" s="43"/>
      <c r="I21" s="43">
        <f>I17*(I19-I18)</f>
        <v>956.52173913043498</v>
      </c>
      <c r="J21" s="43">
        <f t="shared" ref="J21" si="6">J17*(J19-J18)</f>
        <v>61.363636363635976</v>
      </c>
      <c r="K21" s="43"/>
      <c r="L21" s="43">
        <f>L17*(L19-L18)</f>
        <v>102.27272727272663</v>
      </c>
      <c r="M21" s="43">
        <f>M17*(M19-M18)</f>
        <v>102.27272727272663</v>
      </c>
      <c r="N21" s="42">
        <f>SUM(B21:M21)</f>
        <v>1806.1264822134358</v>
      </c>
      <c r="O21" s="8"/>
    </row>
    <row r="22" spans="1:15" x14ac:dyDescent="0.25">
      <c r="A22" s="49" t="s">
        <v>12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2">
        <f>N20+N21</f>
        <v>126500.00000000001</v>
      </c>
    </row>
    <row r="23" spans="1:15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5" x14ac:dyDescent="0.25">
      <c r="A24" s="12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14"/>
    </row>
    <row r="25" spans="1:15" x14ac:dyDescent="0.25">
      <c r="A25" s="1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"/>
    </row>
    <row r="26" spans="1:15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1:15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</row>
    <row r="28" spans="1:15" x14ac:dyDescent="0.25">
      <c r="A28" s="1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spans="1:15" x14ac:dyDescent="0.25">
      <c r="A29" s="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7"/>
    </row>
    <row r="30" spans="1:15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21"/>
    </row>
    <row r="31" spans="1:1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</row>
    <row r="32" spans="1:15" x14ac:dyDescent="0.25">
      <c r="A32" s="1"/>
      <c r="B32" s="3"/>
      <c r="C32" s="3"/>
      <c r="D32" s="3"/>
      <c r="E32" s="20"/>
      <c r="F32" s="3"/>
      <c r="G32" s="3"/>
      <c r="H32" s="20"/>
      <c r="I32" s="3"/>
      <c r="J32" s="3"/>
      <c r="K32" s="3"/>
      <c r="L32" s="3"/>
      <c r="M32" s="3"/>
      <c r="N32" s="4"/>
    </row>
    <row r="33" spans="1:14" x14ac:dyDescent="0.25">
      <c r="A33" s="1"/>
      <c r="B33" s="3"/>
      <c r="C33" s="3"/>
      <c r="D33" s="3"/>
      <c r="E33" s="3"/>
      <c r="F33" s="3"/>
      <c r="G33" s="3"/>
      <c r="H33" s="20"/>
      <c r="I33" s="3"/>
      <c r="J33" s="3"/>
      <c r="K33" s="3"/>
      <c r="L33" s="3"/>
      <c r="M33" s="3"/>
      <c r="N33" s="4"/>
    </row>
    <row r="34" spans="1:14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</row>
    <row r="35" spans="1:14" x14ac:dyDescent="0.25">
      <c r="A35" s="1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2"/>
    </row>
    <row r="36" spans="1:14" x14ac:dyDescent="0.25">
      <c r="A36" s="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7"/>
    </row>
    <row r="37" spans="1:14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21"/>
    </row>
    <row r="38" spans="1:14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</row>
    <row r="39" spans="1:14" x14ac:dyDescent="0.25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1:14" x14ac:dyDescent="0.25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1:14" x14ac:dyDescent="0.2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</row>
    <row r="42" spans="1:14" x14ac:dyDescent="0.25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</row>
    <row r="43" spans="1:14" x14ac:dyDescent="0.25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7"/>
    </row>
    <row r="44" spans="1:14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5">
      <c r="A45" s="1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6"/>
    </row>
  </sheetData>
  <mergeCells count="7">
    <mergeCell ref="A13:N13"/>
    <mergeCell ref="A22:M22"/>
    <mergeCell ref="B1:H1"/>
    <mergeCell ref="B2:H2"/>
    <mergeCell ref="K1:L1"/>
    <mergeCell ref="M1:N1"/>
    <mergeCell ref="A12:M12"/>
  </mergeCells>
  <phoneticPr fontId="21" type="noConversion"/>
  <pageMargins left="0.70866141732283472" right="0.70866141732283472" top="0.78740157480314965" bottom="0.78740157480314965" header="0.31496062992125984" footer="0.31496062992125984"/>
  <pageSetup paperSize="9" scale="77" fitToHeight="3" orientation="landscape" r:id="rId1"/>
  <ignoredErrors>
    <ignoredError sqref="D20:E20 H20 K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Pangrác Jiří</dc:creator>
  <cp:lastModifiedBy>Plaček Jakub</cp:lastModifiedBy>
  <cp:lastPrinted>2022-09-22T12:28:42Z</cp:lastPrinted>
  <dcterms:created xsi:type="dcterms:W3CDTF">2022-01-19T10:16:31Z</dcterms:created>
  <dcterms:modified xsi:type="dcterms:W3CDTF">2023-09-15T09:39:16Z</dcterms:modified>
</cp:coreProperties>
</file>