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moricky_mze_gov_cz/Documents/Dokumenty/Povodne/1/"/>
    </mc:Choice>
  </mc:AlternateContent>
  <xr:revisionPtr revIDLastSave="2" documentId="13_ncr:1_{BBA9E696-A0B7-413B-A000-F5FEE69F04DF}" xr6:coauthVersionLast="47" xr6:coauthVersionMax="47" xr10:uidLastSave="{AB1C0ACD-AAE9-4D13-A435-665E05648C7E}"/>
  <bookViews>
    <workbookView xWindow="-120" yWindow="-120" windowWidth="29040" windowHeight="17640" xr2:uid="{089D2825-BBB9-48FE-AB9F-402CC0A2C303}"/>
  </bookViews>
  <sheets>
    <sheet name="Příloha 5 vz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X20" i="1"/>
  <c r="T20" i="1"/>
  <c r="W20" i="1" s="1"/>
  <c r="Z20" i="1" s="1"/>
  <c r="W19" i="1"/>
  <c r="T19" i="1"/>
  <c r="T17" i="1" l="1"/>
  <c r="W17" i="1" s="1"/>
  <c r="T16" i="1"/>
  <c r="W16" i="1" s="1"/>
  <c r="T15" i="1"/>
  <c r="W15" i="1" s="1"/>
  <c r="T14" i="1"/>
  <c r="W14" i="1" s="1"/>
  <c r="T12" i="1"/>
  <c r="W12" i="1" s="1"/>
  <c r="W13" i="1"/>
  <c r="T11" i="1"/>
  <c r="W11" i="1" s="1"/>
  <c r="T18" i="1"/>
  <c r="W18" i="1" s="1"/>
  <c r="T10" i="1"/>
  <c r="W10" i="1" s="1"/>
  <c r="T7" i="1"/>
  <c r="W7" i="1" s="1"/>
  <c r="T9" i="1"/>
  <c r="W9" i="1" s="1"/>
  <c r="Z9" i="1" s="1"/>
  <c r="T8" i="1"/>
  <c r="W8" i="1" s="1"/>
  <c r="C27" i="1"/>
  <c r="Y26" i="1"/>
  <c r="X26" i="1"/>
  <c r="Y25" i="1"/>
  <c r="X25" i="1"/>
  <c r="Y24" i="1"/>
  <c r="X24" i="1"/>
  <c r="Y23" i="1"/>
  <c r="X23" i="1"/>
  <c r="Y22" i="1"/>
  <c r="X22" i="1"/>
  <c r="Y21" i="1"/>
  <c r="X21" i="1"/>
  <c r="Y19" i="1"/>
  <c r="Z19" i="1" s="1"/>
  <c r="X19" i="1"/>
  <c r="Y18" i="1"/>
  <c r="X18" i="1"/>
  <c r="Y17" i="1"/>
  <c r="X17" i="1"/>
  <c r="Y16" i="1"/>
  <c r="X16" i="1"/>
  <c r="Y15" i="1"/>
  <c r="X15" i="1"/>
  <c r="Y14" i="1"/>
  <c r="X14" i="1"/>
  <c r="Y12" i="1"/>
  <c r="X12" i="1"/>
  <c r="Y11" i="1"/>
  <c r="X11" i="1"/>
  <c r="Y10" i="1"/>
  <c r="X10" i="1"/>
  <c r="Y9" i="1"/>
  <c r="X9" i="1"/>
  <c r="Y8" i="1"/>
  <c r="X8" i="1"/>
  <c r="Y7" i="1"/>
  <c r="X7" i="1"/>
  <c r="Z10" i="1" l="1"/>
  <c r="Z8" i="1"/>
  <c r="Z18" i="1"/>
  <c r="Z11" i="1"/>
  <c r="Z12" i="1"/>
  <c r="Z14" i="1"/>
  <c r="Z7" i="1"/>
  <c r="Z27" i="1" s="1"/>
  <c r="Z15" i="1"/>
  <c r="Z16" i="1"/>
  <c r="Z17" i="1"/>
</calcChain>
</file>

<file path=xl/sharedStrings.xml><?xml version="1.0" encoding="utf-8"?>
<sst xmlns="http://schemas.openxmlformats.org/spreadsheetml/2006/main" count="93" uniqueCount="57">
  <si>
    <t xml:space="preserve">Poškozený subjekt: </t>
  </si>
  <si>
    <t xml:space="preserve">FROV JU, Zátiší 728/II, 389 25 Vodňany </t>
  </si>
  <si>
    <t>Poř. číslo</t>
  </si>
  <si>
    <t>Název rybníka či vodní plochy rybníkářsky obhospodařované</t>
  </si>
  <si>
    <t>Výměra</t>
  </si>
  <si>
    <t>Typ vodní plochy</t>
  </si>
  <si>
    <t>Násady (dle karty rybníka) k datu 30.4.</t>
  </si>
  <si>
    <t>Dosazení během produkčního roku do počátku povodně</t>
  </si>
  <si>
    <t>Dosazení rybí obsádky po skončení povodně</t>
  </si>
  <si>
    <t>Stupeň poškození (odhad k datu povodně)</t>
  </si>
  <si>
    <t>1)</t>
  </si>
  <si>
    <t>Výlovek dle karty rybníka</t>
  </si>
  <si>
    <t>Ztráta  na obsádce</t>
  </si>
  <si>
    <t>Průměrná hmotnost v době nasazení</t>
  </si>
  <si>
    <t>Vyčíslená ztráta na danou kategorii</t>
  </si>
  <si>
    <t>v ha (katastr.)</t>
  </si>
  <si>
    <t>ks</t>
  </si>
  <si>
    <t>kg</t>
  </si>
  <si>
    <t>Kč (bez DPH)</t>
  </si>
  <si>
    <t>AAAAAAA</t>
  </si>
  <si>
    <t>rybník</t>
  </si>
  <si>
    <t>K1</t>
  </si>
  <si>
    <t>Ab2</t>
  </si>
  <si>
    <t>L2</t>
  </si>
  <si>
    <t>Ca1</t>
  </si>
  <si>
    <t>BBBBBBBB</t>
  </si>
  <si>
    <t>K2</t>
  </si>
  <si>
    <t>CCCCCCC</t>
  </si>
  <si>
    <t>DDDDDDDD</t>
  </si>
  <si>
    <t>EEEEEEEEEE</t>
  </si>
  <si>
    <t>K0</t>
  </si>
  <si>
    <t>neloven</t>
  </si>
  <si>
    <r>
      <t xml:space="preserve">1) V případě, že rybník nebyl loven k datu předložení protokolu Žádosti o náhradu škody, do sloupce se uvede </t>
    </r>
    <r>
      <rPr>
        <b/>
        <sz val="8"/>
        <rFont val="Arial"/>
        <family val="2"/>
        <charset val="238"/>
      </rPr>
      <t>"neloven"</t>
    </r>
    <r>
      <rPr>
        <sz val="8"/>
        <rFont val="Arial"/>
        <family val="2"/>
        <charset val="238"/>
      </rPr>
      <t xml:space="preserve"> a  ztráta způsobená tímto povodňovým stavem nebude hodnocena.</t>
    </r>
  </si>
  <si>
    <t>Vypracoval: Ing. David Gela, Ph.D.</t>
  </si>
  <si>
    <t>Datum výlovu vodního díla po povodni v září 2024</t>
  </si>
  <si>
    <t>Druh a stáří rybích obsádek k datu výlovu vodního díla</t>
  </si>
  <si>
    <t>Cena položky dle Ceníku pro stanovení škod na rybích obsádkách</t>
  </si>
  <si>
    <t>Ab3</t>
  </si>
  <si>
    <t>L3</t>
  </si>
  <si>
    <t>Ca2</t>
  </si>
  <si>
    <t>Kč/kg bez DPH</t>
  </si>
  <si>
    <t>Průměrná hmotnost v době povodně 3)</t>
  </si>
  <si>
    <t>3) Průměrná hmotnost obsádky ryb v době povodně bude stanovena z průměrné hmotnosti ryb lovených.</t>
  </si>
  <si>
    <t>Přirozené ztráty rybí obsádky za vegetační sezónu 2)</t>
  </si>
  <si>
    <t>%</t>
  </si>
  <si>
    <t>Plánovaný výlovek při nezasažení obsádky ryb povodní</t>
  </si>
  <si>
    <t>K3</t>
  </si>
  <si>
    <t>Letní odlovy rybí obsádky do začátku povodně</t>
  </si>
  <si>
    <t>2) Váčkový plůdek přirozená ztráta 70% v daném roce nasazení, u jednoletých ryb přirozená ztráta 25%, u víceletých ryb přirozená ztráta 15%. U váčkového plůdku nasazeného v roce předcházejícím do povodní zasaženého rybníka je přirozená ztráta 90%.</t>
  </si>
  <si>
    <t>Druh a stáří rybích obsádek k datu 30.4. mimo váčkové plůdky ryb nasazené později</t>
  </si>
  <si>
    <t>Nádrž č.4</t>
  </si>
  <si>
    <r>
      <t>20 m</t>
    </r>
    <r>
      <rPr>
        <vertAlign val="superscript"/>
        <sz val="12"/>
        <rFont val="Times New Roman"/>
        <family val="1"/>
        <charset val="238"/>
      </rPr>
      <t>3</t>
    </r>
  </si>
  <si>
    <t>RAS</t>
  </si>
  <si>
    <t>Pd2</t>
  </si>
  <si>
    <t>PdT</t>
  </si>
  <si>
    <t>FFFFFF</t>
  </si>
  <si>
    <t>Příloha č. 3 Vzorová tabulka k protokolu o zjištěných škodách na rybích obsádkách, vývojových stádiích ryb, popř. na dalších vodních živočiších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</si>
</sst>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top" wrapText="1"/>
    </xf>
    <xf numFmtId="1" fontId="4" fillId="0" borderId="3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/>
    <xf numFmtId="9" fontId="4" fillId="0" borderId="5" xfId="0" applyNumberFormat="1" applyFont="1" applyBorder="1" applyAlignment="1">
      <alignment vertical="top" wrapText="1"/>
    </xf>
    <xf numFmtId="0" fontId="4" fillId="0" borderId="5" xfId="0" applyFont="1" applyBorder="1"/>
    <xf numFmtId="164" fontId="4" fillId="0" borderId="5" xfId="0" applyNumberFormat="1" applyFont="1" applyBorder="1" applyAlignment="1">
      <alignment vertical="top" wrapText="1"/>
    </xf>
    <xf numFmtId="1" fontId="4" fillId="0" borderId="6" xfId="0" applyNumberFormat="1" applyFont="1" applyBorder="1"/>
    <xf numFmtId="0" fontId="5" fillId="0" borderId="4" xfId="0" applyFont="1" applyBorder="1"/>
    <xf numFmtId="1" fontId="5" fillId="0" borderId="6" xfId="0" applyNumberFormat="1" applyFont="1" applyBorder="1"/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0" fillId="0" borderId="8" xfId="0" applyBorder="1"/>
    <xf numFmtId="9" fontId="4" fillId="0" borderId="8" xfId="0" applyNumberFormat="1" applyFont="1" applyBorder="1" applyAlignment="1">
      <alignment vertical="top" wrapText="1"/>
    </xf>
    <xf numFmtId="164" fontId="4" fillId="0" borderId="8" xfId="0" applyNumberFormat="1" applyFont="1" applyBorder="1" applyAlignment="1">
      <alignment vertical="top" wrapText="1"/>
    </xf>
    <xf numFmtId="1" fontId="5" fillId="0" borderId="9" xfId="0" applyNumberFormat="1" applyFont="1" applyBorder="1"/>
    <xf numFmtId="3" fontId="2" fillId="0" borderId="0" xfId="0" applyNumberFormat="1" applyFont="1"/>
    <xf numFmtId="0" fontId="6" fillId="0" borderId="0" xfId="0" applyFont="1"/>
    <xf numFmtId="14" fontId="4" fillId="0" borderId="2" xfId="0" applyNumberFormat="1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9" xfId="0" applyBorder="1"/>
    <xf numFmtId="0" fontId="0" fillId="0" borderId="0" xfId="0" applyAlignment="1">
      <alignment horizontal="center"/>
    </xf>
    <xf numFmtId="14" fontId="4" fillId="0" borderId="5" xfId="0" applyNumberFormat="1" applyFont="1" applyBorder="1" applyAlignment="1">
      <alignment vertical="top" wrapText="1"/>
    </xf>
    <xf numFmtId="0" fontId="0" fillId="0" borderId="8" xfId="0" applyBorder="1" applyAlignment="1">
      <alignment horizontal="center"/>
    </xf>
    <xf numFmtId="1" fontId="4" fillId="0" borderId="2" xfId="0" applyNumberFormat="1" applyFont="1" applyBorder="1" applyAlignment="1">
      <alignment horizontal="center" vertical="top" wrapText="1"/>
    </xf>
    <xf numFmtId="9" fontId="4" fillId="0" borderId="5" xfId="0" applyNumberFormat="1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9" fontId="4" fillId="0" borderId="8" xfId="0" applyNumberFormat="1" applyFont="1" applyBorder="1" applyAlignment="1">
      <alignment horizontal="center" vertical="top" wrapText="1"/>
    </xf>
    <xf numFmtId="2" fontId="4" fillId="0" borderId="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02AD-A65D-4E45-88A5-488ADBCB1F70}">
  <sheetPr>
    <pageSetUpPr fitToPage="1"/>
  </sheetPr>
  <dimension ref="A1:Z32"/>
  <sheetViews>
    <sheetView tabSelected="1" workbookViewId="0"/>
  </sheetViews>
  <sheetFormatPr defaultRowHeight="12.75" x14ac:dyDescent="0.2"/>
  <cols>
    <col min="1" max="1" width="8.7109375" customWidth="1"/>
    <col min="2" max="2" width="14" customWidth="1"/>
    <col min="3" max="3" width="9.140625" style="32"/>
    <col min="4" max="4" width="8.5703125" customWidth="1"/>
    <col min="8" max="8" width="12.42578125" customWidth="1"/>
    <col min="9" max="10" width="12" customWidth="1"/>
    <col min="11" max="13" width="11.85546875" customWidth="1"/>
    <col min="14" max="14" width="10.85546875" customWidth="1"/>
    <col min="16" max="16" width="11.28515625" bestFit="1" customWidth="1"/>
    <col min="17" max="17" width="9.140625" style="32"/>
    <col min="18" max="19" width="11.28515625" style="32" customWidth="1"/>
    <col min="20" max="20" width="16.7109375" style="32" customWidth="1"/>
    <col min="21" max="23" width="9.140625" style="32"/>
    <col min="24" max="24" width="10.85546875" customWidth="1"/>
    <col min="25" max="25" width="10.5703125" customWidth="1"/>
    <col min="26" max="26" width="20" bestFit="1" customWidth="1"/>
    <col min="264" max="264" width="8.7109375" customWidth="1"/>
    <col min="265" max="265" width="14" customWidth="1"/>
    <col min="267" max="267" width="8.5703125" customWidth="1"/>
    <col min="271" max="271" width="12.42578125" customWidth="1"/>
    <col min="272" max="273" width="12" customWidth="1"/>
    <col min="274" max="274" width="11.85546875" customWidth="1"/>
    <col min="275" max="275" width="10.85546875" customWidth="1"/>
    <col min="280" max="280" width="10.85546875" customWidth="1"/>
    <col min="281" max="281" width="10.5703125" customWidth="1"/>
    <col min="282" max="282" width="20" bestFit="1" customWidth="1"/>
    <col min="520" max="520" width="8.7109375" customWidth="1"/>
    <col min="521" max="521" width="14" customWidth="1"/>
    <col min="523" max="523" width="8.5703125" customWidth="1"/>
    <col min="527" max="527" width="12.42578125" customWidth="1"/>
    <col min="528" max="529" width="12" customWidth="1"/>
    <col min="530" max="530" width="11.85546875" customWidth="1"/>
    <col min="531" max="531" width="10.85546875" customWidth="1"/>
    <col min="536" max="536" width="10.85546875" customWidth="1"/>
    <col min="537" max="537" width="10.5703125" customWidth="1"/>
    <col min="538" max="538" width="20" bestFit="1" customWidth="1"/>
    <col min="776" max="776" width="8.7109375" customWidth="1"/>
    <col min="777" max="777" width="14" customWidth="1"/>
    <col min="779" max="779" width="8.5703125" customWidth="1"/>
    <col min="783" max="783" width="12.42578125" customWidth="1"/>
    <col min="784" max="785" width="12" customWidth="1"/>
    <col min="786" max="786" width="11.85546875" customWidth="1"/>
    <col min="787" max="787" width="10.85546875" customWidth="1"/>
    <col min="792" max="792" width="10.85546875" customWidth="1"/>
    <col min="793" max="793" width="10.5703125" customWidth="1"/>
    <col min="794" max="794" width="20" bestFit="1" customWidth="1"/>
    <col min="1032" max="1032" width="8.7109375" customWidth="1"/>
    <col min="1033" max="1033" width="14" customWidth="1"/>
    <col min="1035" max="1035" width="8.5703125" customWidth="1"/>
    <col min="1039" max="1039" width="12.42578125" customWidth="1"/>
    <col min="1040" max="1041" width="12" customWidth="1"/>
    <col min="1042" max="1042" width="11.85546875" customWidth="1"/>
    <col min="1043" max="1043" width="10.85546875" customWidth="1"/>
    <col min="1048" max="1048" width="10.85546875" customWidth="1"/>
    <col min="1049" max="1049" width="10.5703125" customWidth="1"/>
    <col min="1050" max="1050" width="20" bestFit="1" customWidth="1"/>
    <col min="1288" max="1288" width="8.7109375" customWidth="1"/>
    <col min="1289" max="1289" width="14" customWidth="1"/>
    <col min="1291" max="1291" width="8.5703125" customWidth="1"/>
    <col min="1295" max="1295" width="12.42578125" customWidth="1"/>
    <col min="1296" max="1297" width="12" customWidth="1"/>
    <col min="1298" max="1298" width="11.85546875" customWidth="1"/>
    <col min="1299" max="1299" width="10.85546875" customWidth="1"/>
    <col min="1304" max="1304" width="10.85546875" customWidth="1"/>
    <col min="1305" max="1305" width="10.5703125" customWidth="1"/>
    <col min="1306" max="1306" width="20" bestFit="1" customWidth="1"/>
    <col min="1544" max="1544" width="8.7109375" customWidth="1"/>
    <col min="1545" max="1545" width="14" customWidth="1"/>
    <col min="1547" max="1547" width="8.5703125" customWidth="1"/>
    <col min="1551" max="1551" width="12.42578125" customWidth="1"/>
    <col min="1552" max="1553" width="12" customWidth="1"/>
    <col min="1554" max="1554" width="11.85546875" customWidth="1"/>
    <col min="1555" max="1555" width="10.85546875" customWidth="1"/>
    <col min="1560" max="1560" width="10.85546875" customWidth="1"/>
    <col min="1561" max="1561" width="10.5703125" customWidth="1"/>
    <col min="1562" max="1562" width="20" bestFit="1" customWidth="1"/>
    <col min="1800" max="1800" width="8.7109375" customWidth="1"/>
    <col min="1801" max="1801" width="14" customWidth="1"/>
    <col min="1803" max="1803" width="8.5703125" customWidth="1"/>
    <col min="1807" max="1807" width="12.42578125" customWidth="1"/>
    <col min="1808" max="1809" width="12" customWidth="1"/>
    <col min="1810" max="1810" width="11.85546875" customWidth="1"/>
    <col min="1811" max="1811" width="10.85546875" customWidth="1"/>
    <col min="1816" max="1816" width="10.85546875" customWidth="1"/>
    <col min="1817" max="1817" width="10.5703125" customWidth="1"/>
    <col min="1818" max="1818" width="20" bestFit="1" customWidth="1"/>
    <col min="2056" max="2056" width="8.7109375" customWidth="1"/>
    <col min="2057" max="2057" width="14" customWidth="1"/>
    <col min="2059" max="2059" width="8.5703125" customWidth="1"/>
    <col min="2063" max="2063" width="12.42578125" customWidth="1"/>
    <col min="2064" max="2065" width="12" customWidth="1"/>
    <col min="2066" max="2066" width="11.85546875" customWidth="1"/>
    <col min="2067" max="2067" width="10.85546875" customWidth="1"/>
    <col min="2072" max="2072" width="10.85546875" customWidth="1"/>
    <col min="2073" max="2073" width="10.5703125" customWidth="1"/>
    <col min="2074" max="2074" width="20" bestFit="1" customWidth="1"/>
    <col min="2312" max="2312" width="8.7109375" customWidth="1"/>
    <col min="2313" max="2313" width="14" customWidth="1"/>
    <col min="2315" max="2315" width="8.5703125" customWidth="1"/>
    <col min="2319" max="2319" width="12.42578125" customWidth="1"/>
    <col min="2320" max="2321" width="12" customWidth="1"/>
    <col min="2322" max="2322" width="11.85546875" customWidth="1"/>
    <col min="2323" max="2323" width="10.85546875" customWidth="1"/>
    <col min="2328" max="2328" width="10.85546875" customWidth="1"/>
    <col min="2329" max="2329" width="10.5703125" customWidth="1"/>
    <col min="2330" max="2330" width="20" bestFit="1" customWidth="1"/>
    <col min="2568" max="2568" width="8.7109375" customWidth="1"/>
    <col min="2569" max="2569" width="14" customWidth="1"/>
    <col min="2571" max="2571" width="8.5703125" customWidth="1"/>
    <col min="2575" max="2575" width="12.42578125" customWidth="1"/>
    <col min="2576" max="2577" width="12" customWidth="1"/>
    <col min="2578" max="2578" width="11.85546875" customWidth="1"/>
    <col min="2579" max="2579" width="10.85546875" customWidth="1"/>
    <col min="2584" max="2584" width="10.85546875" customWidth="1"/>
    <col min="2585" max="2585" width="10.5703125" customWidth="1"/>
    <col min="2586" max="2586" width="20" bestFit="1" customWidth="1"/>
    <col min="2824" max="2824" width="8.7109375" customWidth="1"/>
    <col min="2825" max="2825" width="14" customWidth="1"/>
    <col min="2827" max="2827" width="8.5703125" customWidth="1"/>
    <col min="2831" max="2831" width="12.42578125" customWidth="1"/>
    <col min="2832" max="2833" width="12" customWidth="1"/>
    <col min="2834" max="2834" width="11.85546875" customWidth="1"/>
    <col min="2835" max="2835" width="10.85546875" customWidth="1"/>
    <col min="2840" max="2840" width="10.85546875" customWidth="1"/>
    <col min="2841" max="2841" width="10.5703125" customWidth="1"/>
    <col min="2842" max="2842" width="20" bestFit="1" customWidth="1"/>
    <col min="3080" max="3080" width="8.7109375" customWidth="1"/>
    <col min="3081" max="3081" width="14" customWidth="1"/>
    <col min="3083" max="3083" width="8.5703125" customWidth="1"/>
    <col min="3087" max="3087" width="12.42578125" customWidth="1"/>
    <col min="3088" max="3089" width="12" customWidth="1"/>
    <col min="3090" max="3090" width="11.85546875" customWidth="1"/>
    <col min="3091" max="3091" width="10.85546875" customWidth="1"/>
    <col min="3096" max="3096" width="10.85546875" customWidth="1"/>
    <col min="3097" max="3097" width="10.5703125" customWidth="1"/>
    <col min="3098" max="3098" width="20" bestFit="1" customWidth="1"/>
    <col min="3336" max="3336" width="8.7109375" customWidth="1"/>
    <col min="3337" max="3337" width="14" customWidth="1"/>
    <col min="3339" max="3339" width="8.5703125" customWidth="1"/>
    <col min="3343" max="3343" width="12.42578125" customWidth="1"/>
    <col min="3344" max="3345" width="12" customWidth="1"/>
    <col min="3346" max="3346" width="11.85546875" customWidth="1"/>
    <col min="3347" max="3347" width="10.85546875" customWidth="1"/>
    <col min="3352" max="3352" width="10.85546875" customWidth="1"/>
    <col min="3353" max="3353" width="10.5703125" customWidth="1"/>
    <col min="3354" max="3354" width="20" bestFit="1" customWidth="1"/>
    <col min="3592" max="3592" width="8.7109375" customWidth="1"/>
    <col min="3593" max="3593" width="14" customWidth="1"/>
    <col min="3595" max="3595" width="8.5703125" customWidth="1"/>
    <col min="3599" max="3599" width="12.42578125" customWidth="1"/>
    <col min="3600" max="3601" width="12" customWidth="1"/>
    <col min="3602" max="3602" width="11.85546875" customWidth="1"/>
    <col min="3603" max="3603" width="10.85546875" customWidth="1"/>
    <col min="3608" max="3608" width="10.85546875" customWidth="1"/>
    <col min="3609" max="3609" width="10.5703125" customWidth="1"/>
    <col min="3610" max="3610" width="20" bestFit="1" customWidth="1"/>
    <col min="3848" max="3848" width="8.7109375" customWidth="1"/>
    <col min="3849" max="3849" width="14" customWidth="1"/>
    <col min="3851" max="3851" width="8.5703125" customWidth="1"/>
    <col min="3855" max="3855" width="12.42578125" customWidth="1"/>
    <col min="3856" max="3857" width="12" customWidth="1"/>
    <col min="3858" max="3858" width="11.85546875" customWidth="1"/>
    <col min="3859" max="3859" width="10.85546875" customWidth="1"/>
    <col min="3864" max="3864" width="10.85546875" customWidth="1"/>
    <col min="3865" max="3865" width="10.5703125" customWidth="1"/>
    <col min="3866" max="3866" width="20" bestFit="1" customWidth="1"/>
    <col min="4104" max="4104" width="8.7109375" customWidth="1"/>
    <col min="4105" max="4105" width="14" customWidth="1"/>
    <col min="4107" max="4107" width="8.5703125" customWidth="1"/>
    <col min="4111" max="4111" width="12.42578125" customWidth="1"/>
    <col min="4112" max="4113" width="12" customWidth="1"/>
    <col min="4114" max="4114" width="11.85546875" customWidth="1"/>
    <col min="4115" max="4115" width="10.85546875" customWidth="1"/>
    <col min="4120" max="4120" width="10.85546875" customWidth="1"/>
    <col min="4121" max="4121" width="10.5703125" customWidth="1"/>
    <col min="4122" max="4122" width="20" bestFit="1" customWidth="1"/>
    <col min="4360" max="4360" width="8.7109375" customWidth="1"/>
    <col min="4361" max="4361" width="14" customWidth="1"/>
    <col min="4363" max="4363" width="8.5703125" customWidth="1"/>
    <col min="4367" max="4367" width="12.42578125" customWidth="1"/>
    <col min="4368" max="4369" width="12" customWidth="1"/>
    <col min="4370" max="4370" width="11.85546875" customWidth="1"/>
    <col min="4371" max="4371" width="10.85546875" customWidth="1"/>
    <col min="4376" max="4376" width="10.85546875" customWidth="1"/>
    <col min="4377" max="4377" width="10.5703125" customWidth="1"/>
    <col min="4378" max="4378" width="20" bestFit="1" customWidth="1"/>
    <col min="4616" max="4616" width="8.7109375" customWidth="1"/>
    <col min="4617" max="4617" width="14" customWidth="1"/>
    <col min="4619" max="4619" width="8.5703125" customWidth="1"/>
    <col min="4623" max="4623" width="12.42578125" customWidth="1"/>
    <col min="4624" max="4625" width="12" customWidth="1"/>
    <col min="4626" max="4626" width="11.85546875" customWidth="1"/>
    <col min="4627" max="4627" width="10.85546875" customWidth="1"/>
    <col min="4632" max="4632" width="10.85546875" customWidth="1"/>
    <col min="4633" max="4633" width="10.5703125" customWidth="1"/>
    <col min="4634" max="4634" width="20" bestFit="1" customWidth="1"/>
    <col min="4872" max="4872" width="8.7109375" customWidth="1"/>
    <col min="4873" max="4873" width="14" customWidth="1"/>
    <col min="4875" max="4875" width="8.5703125" customWidth="1"/>
    <col min="4879" max="4879" width="12.42578125" customWidth="1"/>
    <col min="4880" max="4881" width="12" customWidth="1"/>
    <col min="4882" max="4882" width="11.85546875" customWidth="1"/>
    <col min="4883" max="4883" width="10.85546875" customWidth="1"/>
    <col min="4888" max="4888" width="10.85546875" customWidth="1"/>
    <col min="4889" max="4889" width="10.5703125" customWidth="1"/>
    <col min="4890" max="4890" width="20" bestFit="1" customWidth="1"/>
    <col min="5128" max="5128" width="8.7109375" customWidth="1"/>
    <col min="5129" max="5129" width="14" customWidth="1"/>
    <col min="5131" max="5131" width="8.5703125" customWidth="1"/>
    <col min="5135" max="5135" width="12.42578125" customWidth="1"/>
    <col min="5136" max="5137" width="12" customWidth="1"/>
    <col min="5138" max="5138" width="11.85546875" customWidth="1"/>
    <col min="5139" max="5139" width="10.85546875" customWidth="1"/>
    <col min="5144" max="5144" width="10.85546875" customWidth="1"/>
    <col min="5145" max="5145" width="10.5703125" customWidth="1"/>
    <col min="5146" max="5146" width="20" bestFit="1" customWidth="1"/>
    <col min="5384" max="5384" width="8.7109375" customWidth="1"/>
    <col min="5385" max="5385" width="14" customWidth="1"/>
    <col min="5387" max="5387" width="8.5703125" customWidth="1"/>
    <col min="5391" max="5391" width="12.42578125" customWidth="1"/>
    <col min="5392" max="5393" width="12" customWidth="1"/>
    <col min="5394" max="5394" width="11.85546875" customWidth="1"/>
    <col min="5395" max="5395" width="10.85546875" customWidth="1"/>
    <col min="5400" max="5400" width="10.85546875" customWidth="1"/>
    <col min="5401" max="5401" width="10.5703125" customWidth="1"/>
    <col min="5402" max="5402" width="20" bestFit="1" customWidth="1"/>
    <col min="5640" max="5640" width="8.7109375" customWidth="1"/>
    <col min="5641" max="5641" width="14" customWidth="1"/>
    <col min="5643" max="5643" width="8.5703125" customWidth="1"/>
    <col min="5647" max="5647" width="12.42578125" customWidth="1"/>
    <col min="5648" max="5649" width="12" customWidth="1"/>
    <col min="5650" max="5650" width="11.85546875" customWidth="1"/>
    <col min="5651" max="5651" width="10.85546875" customWidth="1"/>
    <col min="5656" max="5656" width="10.85546875" customWidth="1"/>
    <col min="5657" max="5657" width="10.5703125" customWidth="1"/>
    <col min="5658" max="5658" width="20" bestFit="1" customWidth="1"/>
    <col min="5896" max="5896" width="8.7109375" customWidth="1"/>
    <col min="5897" max="5897" width="14" customWidth="1"/>
    <col min="5899" max="5899" width="8.5703125" customWidth="1"/>
    <col min="5903" max="5903" width="12.42578125" customWidth="1"/>
    <col min="5904" max="5905" width="12" customWidth="1"/>
    <col min="5906" max="5906" width="11.85546875" customWidth="1"/>
    <col min="5907" max="5907" width="10.85546875" customWidth="1"/>
    <col min="5912" max="5912" width="10.85546875" customWidth="1"/>
    <col min="5913" max="5913" width="10.5703125" customWidth="1"/>
    <col min="5914" max="5914" width="20" bestFit="1" customWidth="1"/>
    <col min="6152" max="6152" width="8.7109375" customWidth="1"/>
    <col min="6153" max="6153" width="14" customWidth="1"/>
    <col min="6155" max="6155" width="8.5703125" customWidth="1"/>
    <col min="6159" max="6159" width="12.42578125" customWidth="1"/>
    <col min="6160" max="6161" width="12" customWidth="1"/>
    <col min="6162" max="6162" width="11.85546875" customWidth="1"/>
    <col min="6163" max="6163" width="10.85546875" customWidth="1"/>
    <col min="6168" max="6168" width="10.85546875" customWidth="1"/>
    <col min="6169" max="6169" width="10.5703125" customWidth="1"/>
    <col min="6170" max="6170" width="20" bestFit="1" customWidth="1"/>
    <col min="6408" max="6408" width="8.7109375" customWidth="1"/>
    <col min="6409" max="6409" width="14" customWidth="1"/>
    <col min="6411" max="6411" width="8.5703125" customWidth="1"/>
    <col min="6415" max="6415" width="12.42578125" customWidth="1"/>
    <col min="6416" max="6417" width="12" customWidth="1"/>
    <col min="6418" max="6418" width="11.85546875" customWidth="1"/>
    <col min="6419" max="6419" width="10.85546875" customWidth="1"/>
    <col min="6424" max="6424" width="10.85546875" customWidth="1"/>
    <col min="6425" max="6425" width="10.5703125" customWidth="1"/>
    <col min="6426" max="6426" width="20" bestFit="1" customWidth="1"/>
    <col min="6664" max="6664" width="8.7109375" customWidth="1"/>
    <col min="6665" max="6665" width="14" customWidth="1"/>
    <col min="6667" max="6667" width="8.5703125" customWidth="1"/>
    <col min="6671" max="6671" width="12.42578125" customWidth="1"/>
    <col min="6672" max="6673" width="12" customWidth="1"/>
    <col min="6674" max="6674" width="11.85546875" customWidth="1"/>
    <col min="6675" max="6675" width="10.85546875" customWidth="1"/>
    <col min="6680" max="6680" width="10.85546875" customWidth="1"/>
    <col min="6681" max="6681" width="10.5703125" customWidth="1"/>
    <col min="6682" max="6682" width="20" bestFit="1" customWidth="1"/>
    <col min="6920" max="6920" width="8.7109375" customWidth="1"/>
    <col min="6921" max="6921" width="14" customWidth="1"/>
    <col min="6923" max="6923" width="8.5703125" customWidth="1"/>
    <col min="6927" max="6927" width="12.42578125" customWidth="1"/>
    <col min="6928" max="6929" width="12" customWidth="1"/>
    <col min="6930" max="6930" width="11.85546875" customWidth="1"/>
    <col min="6931" max="6931" width="10.85546875" customWidth="1"/>
    <col min="6936" max="6936" width="10.85546875" customWidth="1"/>
    <col min="6937" max="6937" width="10.5703125" customWidth="1"/>
    <col min="6938" max="6938" width="20" bestFit="1" customWidth="1"/>
    <col min="7176" max="7176" width="8.7109375" customWidth="1"/>
    <col min="7177" max="7177" width="14" customWidth="1"/>
    <col min="7179" max="7179" width="8.5703125" customWidth="1"/>
    <col min="7183" max="7183" width="12.42578125" customWidth="1"/>
    <col min="7184" max="7185" width="12" customWidth="1"/>
    <col min="7186" max="7186" width="11.85546875" customWidth="1"/>
    <col min="7187" max="7187" width="10.85546875" customWidth="1"/>
    <col min="7192" max="7192" width="10.85546875" customWidth="1"/>
    <col min="7193" max="7193" width="10.5703125" customWidth="1"/>
    <col min="7194" max="7194" width="20" bestFit="1" customWidth="1"/>
    <col min="7432" max="7432" width="8.7109375" customWidth="1"/>
    <col min="7433" max="7433" width="14" customWidth="1"/>
    <col min="7435" max="7435" width="8.5703125" customWidth="1"/>
    <col min="7439" max="7439" width="12.42578125" customWidth="1"/>
    <col min="7440" max="7441" width="12" customWidth="1"/>
    <col min="7442" max="7442" width="11.85546875" customWidth="1"/>
    <col min="7443" max="7443" width="10.85546875" customWidth="1"/>
    <col min="7448" max="7448" width="10.85546875" customWidth="1"/>
    <col min="7449" max="7449" width="10.5703125" customWidth="1"/>
    <col min="7450" max="7450" width="20" bestFit="1" customWidth="1"/>
    <col min="7688" max="7688" width="8.7109375" customWidth="1"/>
    <col min="7689" max="7689" width="14" customWidth="1"/>
    <col min="7691" max="7691" width="8.5703125" customWidth="1"/>
    <col min="7695" max="7695" width="12.42578125" customWidth="1"/>
    <col min="7696" max="7697" width="12" customWidth="1"/>
    <col min="7698" max="7698" width="11.85546875" customWidth="1"/>
    <col min="7699" max="7699" width="10.85546875" customWidth="1"/>
    <col min="7704" max="7704" width="10.85546875" customWidth="1"/>
    <col min="7705" max="7705" width="10.5703125" customWidth="1"/>
    <col min="7706" max="7706" width="20" bestFit="1" customWidth="1"/>
    <col min="7944" max="7944" width="8.7109375" customWidth="1"/>
    <col min="7945" max="7945" width="14" customWidth="1"/>
    <col min="7947" max="7947" width="8.5703125" customWidth="1"/>
    <col min="7951" max="7951" width="12.42578125" customWidth="1"/>
    <col min="7952" max="7953" width="12" customWidth="1"/>
    <col min="7954" max="7954" width="11.85546875" customWidth="1"/>
    <col min="7955" max="7955" width="10.85546875" customWidth="1"/>
    <col min="7960" max="7960" width="10.85546875" customWidth="1"/>
    <col min="7961" max="7961" width="10.5703125" customWidth="1"/>
    <col min="7962" max="7962" width="20" bestFit="1" customWidth="1"/>
    <col min="8200" max="8200" width="8.7109375" customWidth="1"/>
    <col min="8201" max="8201" width="14" customWidth="1"/>
    <col min="8203" max="8203" width="8.5703125" customWidth="1"/>
    <col min="8207" max="8207" width="12.42578125" customWidth="1"/>
    <col min="8208" max="8209" width="12" customWidth="1"/>
    <col min="8210" max="8210" width="11.85546875" customWidth="1"/>
    <col min="8211" max="8211" width="10.85546875" customWidth="1"/>
    <col min="8216" max="8216" width="10.85546875" customWidth="1"/>
    <col min="8217" max="8217" width="10.5703125" customWidth="1"/>
    <col min="8218" max="8218" width="20" bestFit="1" customWidth="1"/>
    <col min="8456" max="8456" width="8.7109375" customWidth="1"/>
    <col min="8457" max="8457" width="14" customWidth="1"/>
    <col min="8459" max="8459" width="8.5703125" customWidth="1"/>
    <col min="8463" max="8463" width="12.42578125" customWidth="1"/>
    <col min="8464" max="8465" width="12" customWidth="1"/>
    <col min="8466" max="8466" width="11.85546875" customWidth="1"/>
    <col min="8467" max="8467" width="10.85546875" customWidth="1"/>
    <col min="8472" max="8472" width="10.85546875" customWidth="1"/>
    <col min="8473" max="8473" width="10.5703125" customWidth="1"/>
    <col min="8474" max="8474" width="20" bestFit="1" customWidth="1"/>
    <col min="8712" max="8712" width="8.7109375" customWidth="1"/>
    <col min="8713" max="8713" width="14" customWidth="1"/>
    <col min="8715" max="8715" width="8.5703125" customWidth="1"/>
    <col min="8719" max="8719" width="12.42578125" customWidth="1"/>
    <col min="8720" max="8721" width="12" customWidth="1"/>
    <col min="8722" max="8722" width="11.85546875" customWidth="1"/>
    <col min="8723" max="8723" width="10.85546875" customWidth="1"/>
    <col min="8728" max="8728" width="10.85546875" customWidth="1"/>
    <col min="8729" max="8729" width="10.5703125" customWidth="1"/>
    <col min="8730" max="8730" width="20" bestFit="1" customWidth="1"/>
    <col min="8968" max="8968" width="8.7109375" customWidth="1"/>
    <col min="8969" max="8969" width="14" customWidth="1"/>
    <col min="8971" max="8971" width="8.5703125" customWidth="1"/>
    <col min="8975" max="8975" width="12.42578125" customWidth="1"/>
    <col min="8976" max="8977" width="12" customWidth="1"/>
    <col min="8978" max="8978" width="11.85546875" customWidth="1"/>
    <col min="8979" max="8979" width="10.85546875" customWidth="1"/>
    <col min="8984" max="8984" width="10.85546875" customWidth="1"/>
    <col min="8985" max="8985" width="10.5703125" customWidth="1"/>
    <col min="8986" max="8986" width="20" bestFit="1" customWidth="1"/>
    <col min="9224" max="9224" width="8.7109375" customWidth="1"/>
    <col min="9225" max="9225" width="14" customWidth="1"/>
    <col min="9227" max="9227" width="8.5703125" customWidth="1"/>
    <col min="9231" max="9231" width="12.42578125" customWidth="1"/>
    <col min="9232" max="9233" width="12" customWidth="1"/>
    <col min="9234" max="9234" width="11.85546875" customWidth="1"/>
    <col min="9235" max="9235" width="10.85546875" customWidth="1"/>
    <col min="9240" max="9240" width="10.85546875" customWidth="1"/>
    <col min="9241" max="9241" width="10.5703125" customWidth="1"/>
    <col min="9242" max="9242" width="20" bestFit="1" customWidth="1"/>
    <col min="9480" max="9480" width="8.7109375" customWidth="1"/>
    <col min="9481" max="9481" width="14" customWidth="1"/>
    <col min="9483" max="9483" width="8.5703125" customWidth="1"/>
    <col min="9487" max="9487" width="12.42578125" customWidth="1"/>
    <col min="9488" max="9489" width="12" customWidth="1"/>
    <col min="9490" max="9490" width="11.85546875" customWidth="1"/>
    <col min="9491" max="9491" width="10.85546875" customWidth="1"/>
    <col min="9496" max="9496" width="10.85546875" customWidth="1"/>
    <col min="9497" max="9497" width="10.5703125" customWidth="1"/>
    <col min="9498" max="9498" width="20" bestFit="1" customWidth="1"/>
    <col min="9736" max="9736" width="8.7109375" customWidth="1"/>
    <col min="9737" max="9737" width="14" customWidth="1"/>
    <col min="9739" max="9739" width="8.5703125" customWidth="1"/>
    <col min="9743" max="9743" width="12.42578125" customWidth="1"/>
    <col min="9744" max="9745" width="12" customWidth="1"/>
    <col min="9746" max="9746" width="11.85546875" customWidth="1"/>
    <col min="9747" max="9747" width="10.85546875" customWidth="1"/>
    <col min="9752" max="9752" width="10.85546875" customWidth="1"/>
    <col min="9753" max="9753" width="10.5703125" customWidth="1"/>
    <col min="9754" max="9754" width="20" bestFit="1" customWidth="1"/>
    <col min="9992" max="9992" width="8.7109375" customWidth="1"/>
    <col min="9993" max="9993" width="14" customWidth="1"/>
    <col min="9995" max="9995" width="8.5703125" customWidth="1"/>
    <col min="9999" max="9999" width="12.42578125" customWidth="1"/>
    <col min="10000" max="10001" width="12" customWidth="1"/>
    <col min="10002" max="10002" width="11.85546875" customWidth="1"/>
    <col min="10003" max="10003" width="10.85546875" customWidth="1"/>
    <col min="10008" max="10008" width="10.85546875" customWidth="1"/>
    <col min="10009" max="10009" width="10.5703125" customWidth="1"/>
    <col min="10010" max="10010" width="20" bestFit="1" customWidth="1"/>
    <col min="10248" max="10248" width="8.7109375" customWidth="1"/>
    <col min="10249" max="10249" width="14" customWidth="1"/>
    <col min="10251" max="10251" width="8.5703125" customWidth="1"/>
    <col min="10255" max="10255" width="12.42578125" customWidth="1"/>
    <col min="10256" max="10257" width="12" customWidth="1"/>
    <col min="10258" max="10258" width="11.85546875" customWidth="1"/>
    <col min="10259" max="10259" width="10.85546875" customWidth="1"/>
    <col min="10264" max="10264" width="10.85546875" customWidth="1"/>
    <col min="10265" max="10265" width="10.5703125" customWidth="1"/>
    <col min="10266" max="10266" width="20" bestFit="1" customWidth="1"/>
    <col min="10504" max="10504" width="8.7109375" customWidth="1"/>
    <col min="10505" max="10505" width="14" customWidth="1"/>
    <col min="10507" max="10507" width="8.5703125" customWidth="1"/>
    <col min="10511" max="10511" width="12.42578125" customWidth="1"/>
    <col min="10512" max="10513" width="12" customWidth="1"/>
    <col min="10514" max="10514" width="11.85546875" customWidth="1"/>
    <col min="10515" max="10515" width="10.85546875" customWidth="1"/>
    <col min="10520" max="10520" width="10.85546875" customWidth="1"/>
    <col min="10521" max="10521" width="10.5703125" customWidth="1"/>
    <col min="10522" max="10522" width="20" bestFit="1" customWidth="1"/>
    <col min="10760" max="10760" width="8.7109375" customWidth="1"/>
    <col min="10761" max="10761" width="14" customWidth="1"/>
    <col min="10763" max="10763" width="8.5703125" customWidth="1"/>
    <col min="10767" max="10767" width="12.42578125" customWidth="1"/>
    <col min="10768" max="10769" width="12" customWidth="1"/>
    <col min="10770" max="10770" width="11.85546875" customWidth="1"/>
    <col min="10771" max="10771" width="10.85546875" customWidth="1"/>
    <col min="10776" max="10776" width="10.85546875" customWidth="1"/>
    <col min="10777" max="10777" width="10.5703125" customWidth="1"/>
    <col min="10778" max="10778" width="20" bestFit="1" customWidth="1"/>
    <col min="11016" max="11016" width="8.7109375" customWidth="1"/>
    <col min="11017" max="11017" width="14" customWidth="1"/>
    <col min="11019" max="11019" width="8.5703125" customWidth="1"/>
    <col min="11023" max="11023" width="12.42578125" customWidth="1"/>
    <col min="11024" max="11025" width="12" customWidth="1"/>
    <col min="11026" max="11026" width="11.85546875" customWidth="1"/>
    <col min="11027" max="11027" width="10.85546875" customWidth="1"/>
    <col min="11032" max="11032" width="10.85546875" customWidth="1"/>
    <col min="11033" max="11033" width="10.5703125" customWidth="1"/>
    <col min="11034" max="11034" width="20" bestFit="1" customWidth="1"/>
    <col min="11272" max="11272" width="8.7109375" customWidth="1"/>
    <col min="11273" max="11273" width="14" customWidth="1"/>
    <col min="11275" max="11275" width="8.5703125" customWidth="1"/>
    <col min="11279" max="11279" width="12.42578125" customWidth="1"/>
    <col min="11280" max="11281" width="12" customWidth="1"/>
    <col min="11282" max="11282" width="11.85546875" customWidth="1"/>
    <col min="11283" max="11283" width="10.85546875" customWidth="1"/>
    <col min="11288" max="11288" width="10.85546875" customWidth="1"/>
    <col min="11289" max="11289" width="10.5703125" customWidth="1"/>
    <col min="11290" max="11290" width="20" bestFit="1" customWidth="1"/>
    <col min="11528" max="11528" width="8.7109375" customWidth="1"/>
    <col min="11529" max="11529" width="14" customWidth="1"/>
    <col min="11531" max="11531" width="8.5703125" customWidth="1"/>
    <col min="11535" max="11535" width="12.42578125" customWidth="1"/>
    <col min="11536" max="11537" width="12" customWidth="1"/>
    <col min="11538" max="11538" width="11.85546875" customWidth="1"/>
    <col min="11539" max="11539" width="10.85546875" customWidth="1"/>
    <col min="11544" max="11544" width="10.85546875" customWidth="1"/>
    <col min="11545" max="11545" width="10.5703125" customWidth="1"/>
    <col min="11546" max="11546" width="20" bestFit="1" customWidth="1"/>
    <col min="11784" max="11784" width="8.7109375" customWidth="1"/>
    <col min="11785" max="11785" width="14" customWidth="1"/>
    <col min="11787" max="11787" width="8.5703125" customWidth="1"/>
    <col min="11791" max="11791" width="12.42578125" customWidth="1"/>
    <col min="11792" max="11793" width="12" customWidth="1"/>
    <col min="11794" max="11794" width="11.85546875" customWidth="1"/>
    <col min="11795" max="11795" width="10.85546875" customWidth="1"/>
    <col min="11800" max="11800" width="10.85546875" customWidth="1"/>
    <col min="11801" max="11801" width="10.5703125" customWidth="1"/>
    <col min="11802" max="11802" width="20" bestFit="1" customWidth="1"/>
    <col min="12040" max="12040" width="8.7109375" customWidth="1"/>
    <col min="12041" max="12041" width="14" customWidth="1"/>
    <col min="12043" max="12043" width="8.5703125" customWidth="1"/>
    <col min="12047" max="12047" width="12.42578125" customWidth="1"/>
    <col min="12048" max="12049" width="12" customWidth="1"/>
    <col min="12050" max="12050" width="11.85546875" customWidth="1"/>
    <col min="12051" max="12051" width="10.85546875" customWidth="1"/>
    <col min="12056" max="12056" width="10.85546875" customWidth="1"/>
    <col min="12057" max="12057" width="10.5703125" customWidth="1"/>
    <col min="12058" max="12058" width="20" bestFit="1" customWidth="1"/>
    <col min="12296" max="12296" width="8.7109375" customWidth="1"/>
    <col min="12297" max="12297" width="14" customWidth="1"/>
    <col min="12299" max="12299" width="8.5703125" customWidth="1"/>
    <col min="12303" max="12303" width="12.42578125" customWidth="1"/>
    <col min="12304" max="12305" width="12" customWidth="1"/>
    <col min="12306" max="12306" width="11.85546875" customWidth="1"/>
    <col min="12307" max="12307" width="10.85546875" customWidth="1"/>
    <col min="12312" max="12312" width="10.85546875" customWidth="1"/>
    <col min="12313" max="12313" width="10.5703125" customWidth="1"/>
    <col min="12314" max="12314" width="20" bestFit="1" customWidth="1"/>
    <col min="12552" max="12552" width="8.7109375" customWidth="1"/>
    <col min="12553" max="12553" width="14" customWidth="1"/>
    <col min="12555" max="12555" width="8.5703125" customWidth="1"/>
    <col min="12559" max="12559" width="12.42578125" customWidth="1"/>
    <col min="12560" max="12561" width="12" customWidth="1"/>
    <col min="12562" max="12562" width="11.85546875" customWidth="1"/>
    <col min="12563" max="12563" width="10.85546875" customWidth="1"/>
    <col min="12568" max="12568" width="10.85546875" customWidth="1"/>
    <col min="12569" max="12569" width="10.5703125" customWidth="1"/>
    <col min="12570" max="12570" width="20" bestFit="1" customWidth="1"/>
    <col min="12808" max="12808" width="8.7109375" customWidth="1"/>
    <col min="12809" max="12809" width="14" customWidth="1"/>
    <col min="12811" max="12811" width="8.5703125" customWidth="1"/>
    <col min="12815" max="12815" width="12.42578125" customWidth="1"/>
    <col min="12816" max="12817" width="12" customWidth="1"/>
    <col min="12818" max="12818" width="11.85546875" customWidth="1"/>
    <col min="12819" max="12819" width="10.85546875" customWidth="1"/>
    <col min="12824" max="12824" width="10.85546875" customWidth="1"/>
    <col min="12825" max="12825" width="10.5703125" customWidth="1"/>
    <col min="12826" max="12826" width="20" bestFit="1" customWidth="1"/>
    <col min="13064" max="13064" width="8.7109375" customWidth="1"/>
    <col min="13065" max="13065" width="14" customWidth="1"/>
    <col min="13067" max="13067" width="8.5703125" customWidth="1"/>
    <col min="13071" max="13071" width="12.42578125" customWidth="1"/>
    <col min="13072" max="13073" width="12" customWidth="1"/>
    <col min="13074" max="13074" width="11.85546875" customWidth="1"/>
    <col min="13075" max="13075" width="10.85546875" customWidth="1"/>
    <col min="13080" max="13080" width="10.85546875" customWidth="1"/>
    <col min="13081" max="13081" width="10.5703125" customWidth="1"/>
    <col min="13082" max="13082" width="20" bestFit="1" customWidth="1"/>
    <col min="13320" max="13320" width="8.7109375" customWidth="1"/>
    <col min="13321" max="13321" width="14" customWidth="1"/>
    <col min="13323" max="13323" width="8.5703125" customWidth="1"/>
    <col min="13327" max="13327" width="12.42578125" customWidth="1"/>
    <col min="13328" max="13329" width="12" customWidth="1"/>
    <col min="13330" max="13330" width="11.85546875" customWidth="1"/>
    <col min="13331" max="13331" width="10.85546875" customWidth="1"/>
    <col min="13336" max="13336" width="10.85546875" customWidth="1"/>
    <col min="13337" max="13337" width="10.5703125" customWidth="1"/>
    <col min="13338" max="13338" width="20" bestFit="1" customWidth="1"/>
    <col min="13576" max="13576" width="8.7109375" customWidth="1"/>
    <col min="13577" max="13577" width="14" customWidth="1"/>
    <col min="13579" max="13579" width="8.5703125" customWidth="1"/>
    <col min="13583" max="13583" width="12.42578125" customWidth="1"/>
    <col min="13584" max="13585" width="12" customWidth="1"/>
    <col min="13586" max="13586" width="11.85546875" customWidth="1"/>
    <col min="13587" max="13587" width="10.85546875" customWidth="1"/>
    <col min="13592" max="13592" width="10.85546875" customWidth="1"/>
    <col min="13593" max="13593" width="10.5703125" customWidth="1"/>
    <col min="13594" max="13594" width="20" bestFit="1" customWidth="1"/>
    <col min="13832" max="13832" width="8.7109375" customWidth="1"/>
    <col min="13833" max="13833" width="14" customWidth="1"/>
    <col min="13835" max="13835" width="8.5703125" customWidth="1"/>
    <col min="13839" max="13839" width="12.42578125" customWidth="1"/>
    <col min="13840" max="13841" width="12" customWidth="1"/>
    <col min="13842" max="13842" width="11.85546875" customWidth="1"/>
    <col min="13843" max="13843" width="10.85546875" customWidth="1"/>
    <col min="13848" max="13848" width="10.85546875" customWidth="1"/>
    <col min="13849" max="13849" width="10.5703125" customWidth="1"/>
    <col min="13850" max="13850" width="20" bestFit="1" customWidth="1"/>
    <col min="14088" max="14088" width="8.7109375" customWidth="1"/>
    <col min="14089" max="14089" width="14" customWidth="1"/>
    <col min="14091" max="14091" width="8.5703125" customWidth="1"/>
    <col min="14095" max="14095" width="12.42578125" customWidth="1"/>
    <col min="14096" max="14097" width="12" customWidth="1"/>
    <col min="14098" max="14098" width="11.85546875" customWidth="1"/>
    <col min="14099" max="14099" width="10.85546875" customWidth="1"/>
    <col min="14104" max="14104" width="10.85546875" customWidth="1"/>
    <col min="14105" max="14105" width="10.5703125" customWidth="1"/>
    <col min="14106" max="14106" width="20" bestFit="1" customWidth="1"/>
    <col min="14344" max="14344" width="8.7109375" customWidth="1"/>
    <col min="14345" max="14345" width="14" customWidth="1"/>
    <col min="14347" max="14347" width="8.5703125" customWidth="1"/>
    <col min="14351" max="14351" width="12.42578125" customWidth="1"/>
    <col min="14352" max="14353" width="12" customWidth="1"/>
    <col min="14354" max="14354" width="11.85546875" customWidth="1"/>
    <col min="14355" max="14355" width="10.85546875" customWidth="1"/>
    <col min="14360" max="14360" width="10.85546875" customWidth="1"/>
    <col min="14361" max="14361" width="10.5703125" customWidth="1"/>
    <col min="14362" max="14362" width="20" bestFit="1" customWidth="1"/>
    <col min="14600" max="14600" width="8.7109375" customWidth="1"/>
    <col min="14601" max="14601" width="14" customWidth="1"/>
    <col min="14603" max="14603" width="8.5703125" customWidth="1"/>
    <col min="14607" max="14607" width="12.42578125" customWidth="1"/>
    <col min="14608" max="14609" width="12" customWidth="1"/>
    <col min="14610" max="14610" width="11.85546875" customWidth="1"/>
    <col min="14611" max="14611" width="10.85546875" customWidth="1"/>
    <col min="14616" max="14616" width="10.85546875" customWidth="1"/>
    <col min="14617" max="14617" width="10.5703125" customWidth="1"/>
    <col min="14618" max="14618" width="20" bestFit="1" customWidth="1"/>
    <col min="14856" max="14856" width="8.7109375" customWidth="1"/>
    <col min="14857" max="14857" width="14" customWidth="1"/>
    <col min="14859" max="14859" width="8.5703125" customWidth="1"/>
    <col min="14863" max="14863" width="12.42578125" customWidth="1"/>
    <col min="14864" max="14865" width="12" customWidth="1"/>
    <col min="14866" max="14866" width="11.85546875" customWidth="1"/>
    <col min="14867" max="14867" width="10.85546875" customWidth="1"/>
    <col min="14872" max="14872" width="10.85546875" customWidth="1"/>
    <col min="14873" max="14873" width="10.5703125" customWidth="1"/>
    <col min="14874" max="14874" width="20" bestFit="1" customWidth="1"/>
    <col min="15112" max="15112" width="8.7109375" customWidth="1"/>
    <col min="15113" max="15113" width="14" customWidth="1"/>
    <col min="15115" max="15115" width="8.5703125" customWidth="1"/>
    <col min="15119" max="15119" width="12.42578125" customWidth="1"/>
    <col min="15120" max="15121" width="12" customWidth="1"/>
    <col min="15122" max="15122" width="11.85546875" customWidth="1"/>
    <col min="15123" max="15123" width="10.85546875" customWidth="1"/>
    <col min="15128" max="15128" width="10.85546875" customWidth="1"/>
    <col min="15129" max="15129" width="10.5703125" customWidth="1"/>
    <col min="15130" max="15130" width="20" bestFit="1" customWidth="1"/>
    <col min="15368" max="15368" width="8.7109375" customWidth="1"/>
    <col min="15369" max="15369" width="14" customWidth="1"/>
    <col min="15371" max="15371" width="8.5703125" customWidth="1"/>
    <col min="15375" max="15375" width="12.42578125" customWidth="1"/>
    <col min="15376" max="15377" width="12" customWidth="1"/>
    <col min="15378" max="15378" width="11.85546875" customWidth="1"/>
    <col min="15379" max="15379" width="10.85546875" customWidth="1"/>
    <col min="15384" max="15384" width="10.85546875" customWidth="1"/>
    <col min="15385" max="15385" width="10.5703125" customWidth="1"/>
    <col min="15386" max="15386" width="20" bestFit="1" customWidth="1"/>
    <col min="15624" max="15624" width="8.7109375" customWidth="1"/>
    <col min="15625" max="15625" width="14" customWidth="1"/>
    <col min="15627" max="15627" width="8.5703125" customWidth="1"/>
    <col min="15631" max="15631" width="12.42578125" customWidth="1"/>
    <col min="15632" max="15633" width="12" customWidth="1"/>
    <col min="15634" max="15634" width="11.85546875" customWidth="1"/>
    <col min="15635" max="15635" width="10.85546875" customWidth="1"/>
    <col min="15640" max="15640" width="10.85546875" customWidth="1"/>
    <col min="15641" max="15641" width="10.5703125" customWidth="1"/>
    <col min="15642" max="15642" width="20" bestFit="1" customWidth="1"/>
    <col min="15880" max="15880" width="8.7109375" customWidth="1"/>
    <col min="15881" max="15881" width="14" customWidth="1"/>
    <col min="15883" max="15883" width="8.5703125" customWidth="1"/>
    <col min="15887" max="15887" width="12.42578125" customWidth="1"/>
    <col min="15888" max="15889" width="12" customWidth="1"/>
    <col min="15890" max="15890" width="11.85546875" customWidth="1"/>
    <col min="15891" max="15891" width="10.85546875" customWidth="1"/>
    <col min="15896" max="15896" width="10.85546875" customWidth="1"/>
    <col min="15897" max="15897" width="10.5703125" customWidth="1"/>
    <col min="15898" max="15898" width="20" bestFit="1" customWidth="1"/>
    <col min="16136" max="16136" width="8.7109375" customWidth="1"/>
    <col min="16137" max="16137" width="14" customWidth="1"/>
    <col min="16139" max="16139" width="8.5703125" customWidth="1"/>
    <col min="16143" max="16143" width="12.42578125" customWidth="1"/>
    <col min="16144" max="16145" width="12" customWidth="1"/>
    <col min="16146" max="16146" width="11.85546875" customWidth="1"/>
    <col min="16147" max="16147" width="10.85546875" customWidth="1"/>
    <col min="16152" max="16152" width="10.85546875" customWidth="1"/>
    <col min="16153" max="16153" width="10.5703125" customWidth="1"/>
    <col min="16154" max="16154" width="20" bestFit="1" customWidth="1"/>
  </cols>
  <sheetData>
    <row r="1" spans="1:26" x14ac:dyDescent="0.2">
      <c r="A1" s="1" t="s">
        <v>56</v>
      </c>
    </row>
    <row r="2" spans="1:26" ht="33" customHeight="1" x14ac:dyDescent="0.2">
      <c r="A2" s="2" t="s">
        <v>0</v>
      </c>
      <c r="C2" s="52" t="s">
        <v>1</v>
      </c>
      <c r="D2" s="52"/>
      <c r="E2" s="52"/>
      <c r="F2" s="52"/>
    </row>
    <row r="3" spans="1:26" ht="15.75" customHeight="1" thickBot="1" x14ac:dyDescent="0.25"/>
    <row r="4" spans="1:26" ht="189" x14ac:dyDescent="0.2">
      <c r="A4" s="53" t="s">
        <v>2</v>
      </c>
      <c r="B4" s="47" t="s">
        <v>3</v>
      </c>
      <c r="C4" s="3" t="s">
        <v>4</v>
      </c>
      <c r="D4" s="47" t="s">
        <v>5</v>
      </c>
      <c r="E4" s="3" t="s">
        <v>49</v>
      </c>
      <c r="F4" s="3" t="s">
        <v>6</v>
      </c>
      <c r="G4" s="3" t="s">
        <v>6</v>
      </c>
      <c r="H4" s="3" t="s">
        <v>7</v>
      </c>
      <c r="I4" s="3" t="s">
        <v>7</v>
      </c>
      <c r="J4" s="3" t="s">
        <v>8</v>
      </c>
      <c r="K4" s="3" t="s">
        <v>8</v>
      </c>
      <c r="L4" s="3" t="s">
        <v>47</v>
      </c>
      <c r="M4" s="3" t="s">
        <v>47</v>
      </c>
      <c r="N4" s="47" t="s">
        <v>9</v>
      </c>
      <c r="O4" s="3" t="s">
        <v>10</v>
      </c>
      <c r="P4" s="3" t="s">
        <v>34</v>
      </c>
      <c r="Q4" s="3" t="s">
        <v>35</v>
      </c>
      <c r="R4" s="3" t="s">
        <v>36</v>
      </c>
      <c r="S4" s="3" t="s">
        <v>43</v>
      </c>
      <c r="T4" s="3" t="s">
        <v>45</v>
      </c>
      <c r="U4" s="3" t="s">
        <v>11</v>
      </c>
      <c r="V4" s="3" t="s">
        <v>11</v>
      </c>
      <c r="W4" s="3" t="s">
        <v>12</v>
      </c>
      <c r="X4" s="3" t="s">
        <v>13</v>
      </c>
      <c r="Y4" s="3" t="s">
        <v>41</v>
      </c>
      <c r="Z4" s="4" t="s">
        <v>14</v>
      </c>
    </row>
    <row r="5" spans="1:26" ht="31.5" customHeight="1" x14ac:dyDescent="0.2">
      <c r="A5" s="54"/>
      <c r="B5" s="48"/>
      <c r="C5" s="5" t="s">
        <v>15</v>
      </c>
      <c r="D5" s="48"/>
      <c r="E5" s="5"/>
      <c r="F5" s="5" t="s">
        <v>16</v>
      </c>
      <c r="G5" s="5" t="s">
        <v>17</v>
      </c>
      <c r="H5" s="5" t="s">
        <v>16</v>
      </c>
      <c r="I5" s="5" t="s">
        <v>17</v>
      </c>
      <c r="J5" s="5" t="s">
        <v>16</v>
      </c>
      <c r="K5" s="5" t="s">
        <v>17</v>
      </c>
      <c r="L5" s="5" t="s">
        <v>16</v>
      </c>
      <c r="M5" s="5" t="s">
        <v>17</v>
      </c>
      <c r="N5" s="48"/>
      <c r="O5" s="5"/>
      <c r="P5" s="5"/>
      <c r="Q5" s="5"/>
      <c r="R5" s="5" t="s">
        <v>40</v>
      </c>
      <c r="S5" s="5" t="s">
        <v>44</v>
      </c>
      <c r="T5" s="5" t="s">
        <v>16</v>
      </c>
      <c r="U5" s="5" t="s">
        <v>16</v>
      </c>
      <c r="V5" s="5" t="s">
        <v>17</v>
      </c>
      <c r="W5" s="5" t="s">
        <v>16</v>
      </c>
      <c r="X5" s="5"/>
      <c r="Y5" s="5" t="s">
        <v>17</v>
      </c>
      <c r="Z5" s="6" t="s">
        <v>18</v>
      </c>
    </row>
    <row r="6" spans="1:26" ht="1.1499999999999999" customHeight="1" thickBot="1" x14ac:dyDescent="0.25">
      <c r="A6" s="55"/>
      <c r="B6" s="49"/>
      <c r="C6" s="44"/>
      <c r="D6" s="49"/>
      <c r="E6" s="30"/>
      <c r="F6" s="30"/>
      <c r="G6" s="30"/>
      <c r="H6" s="30"/>
      <c r="I6" s="30"/>
      <c r="J6" s="30"/>
      <c r="K6" s="22"/>
      <c r="L6" s="22"/>
      <c r="M6" s="22"/>
      <c r="N6" s="49"/>
      <c r="O6" s="29"/>
      <c r="P6" s="29"/>
      <c r="Q6" s="29"/>
      <c r="R6" s="29"/>
      <c r="S6" s="29"/>
      <c r="T6" s="29"/>
      <c r="U6" s="29"/>
      <c r="V6" s="29"/>
      <c r="W6" s="34"/>
      <c r="X6" s="22"/>
      <c r="Y6" s="22"/>
      <c r="Z6" s="31"/>
    </row>
    <row r="7" spans="1:26" ht="15.75" x14ac:dyDescent="0.2">
      <c r="A7" s="7">
        <v>1</v>
      </c>
      <c r="B7" s="8" t="s">
        <v>19</v>
      </c>
      <c r="C7" s="3">
        <v>4.51</v>
      </c>
      <c r="D7" s="8" t="s">
        <v>20</v>
      </c>
      <c r="E7" s="8" t="s">
        <v>21</v>
      </c>
      <c r="F7" s="8">
        <v>24000</v>
      </c>
      <c r="G7" s="8">
        <v>690</v>
      </c>
      <c r="H7" s="8"/>
      <c r="I7" s="8"/>
      <c r="J7" s="8"/>
      <c r="K7" s="8"/>
      <c r="L7" s="8"/>
      <c r="M7" s="8"/>
      <c r="N7" s="8"/>
      <c r="O7" s="8"/>
      <c r="P7" s="28">
        <v>45580</v>
      </c>
      <c r="Q7" s="3" t="s">
        <v>26</v>
      </c>
      <c r="R7" s="3">
        <v>80</v>
      </c>
      <c r="S7" s="3">
        <v>25</v>
      </c>
      <c r="T7" s="35">
        <f>F7*0.75</f>
        <v>18000</v>
      </c>
      <c r="U7" s="3">
        <v>3240</v>
      </c>
      <c r="V7" s="3">
        <v>2430</v>
      </c>
      <c r="W7" s="35">
        <f t="shared" ref="W7:W20" si="0">T7-U7</f>
        <v>14760</v>
      </c>
      <c r="X7" s="9">
        <f t="shared" ref="X7:X12" si="1">G7/F7</f>
        <v>2.8750000000000001E-2</v>
      </c>
      <c r="Y7" s="9">
        <f>V7/U7</f>
        <v>0.75</v>
      </c>
      <c r="Z7" s="10">
        <f t="shared" ref="Z7:Z12" si="2">(W7*Y7)*R7</f>
        <v>885600</v>
      </c>
    </row>
    <row r="8" spans="1:26" ht="15.75" x14ac:dyDescent="0.25">
      <c r="A8" s="11"/>
      <c r="B8" s="12"/>
      <c r="C8" s="5"/>
      <c r="D8" s="12"/>
      <c r="E8" s="12" t="s">
        <v>22</v>
      </c>
      <c r="F8" s="12">
        <v>3000</v>
      </c>
      <c r="G8" s="12">
        <v>300</v>
      </c>
      <c r="H8" s="12"/>
      <c r="I8" s="12"/>
      <c r="J8" s="12"/>
      <c r="K8" s="13"/>
      <c r="L8" s="13"/>
      <c r="M8" s="13"/>
      <c r="N8" s="14"/>
      <c r="O8" s="14"/>
      <c r="P8" s="14"/>
      <c r="Q8" s="36" t="s">
        <v>37</v>
      </c>
      <c r="R8" s="37">
        <v>69</v>
      </c>
      <c r="S8" s="37">
        <v>15</v>
      </c>
      <c r="T8" s="37">
        <f>F8*0.85</f>
        <v>2550</v>
      </c>
      <c r="U8" s="5">
        <v>110</v>
      </c>
      <c r="V8" s="5">
        <v>48</v>
      </c>
      <c r="W8" s="38">
        <f t="shared" si="0"/>
        <v>2440</v>
      </c>
      <c r="X8" s="16">
        <f t="shared" si="1"/>
        <v>0.1</v>
      </c>
      <c r="Y8" s="16">
        <f t="shared" ref="Y8:Y26" si="3">V8/U8</f>
        <v>0.43636363636363634</v>
      </c>
      <c r="Z8" s="17">
        <f t="shared" si="2"/>
        <v>73466.181818181823</v>
      </c>
    </row>
    <row r="9" spans="1:26" ht="15.75" x14ac:dyDescent="0.25">
      <c r="A9" s="11"/>
      <c r="B9" s="12"/>
      <c r="C9" s="5"/>
      <c r="D9" s="12"/>
      <c r="E9" s="12" t="s">
        <v>23</v>
      </c>
      <c r="F9" s="12">
        <v>3000</v>
      </c>
      <c r="G9" s="12">
        <v>240</v>
      </c>
      <c r="H9" s="12"/>
      <c r="I9" s="12"/>
      <c r="J9" s="12"/>
      <c r="K9" s="13"/>
      <c r="L9" s="13"/>
      <c r="M9" s="13"/>
      <c r="N9" s="14"/>
      <c r="O9" s="14"/>
      <c r="P9" s="14"/>
      <c r="Q9" s="36" t="s">
        <v>38</v>
      </c>
      <c r="R9" s="37">
        <v>130</v>
      </c>
      <c r="S9" s="37">
        <v>15</v>
      </c>
      <c r="T9" s="37">
        <f>F9*0.85</f>
        <v>2550</v>
      </c>
      <c r="U9" s="5">
        <v>440</v>
      </c>
      <c r="V9" s="5">
        <v>114</v>
      </c>
      <c r="W9" s="38">
        <f t="shared" si="0"/>
        <v>2110</v>
      </c>
      <c r="X9" s="16">
        <f t="shared" si="1"/>
        <v>0.08</v>
      </c>
      <c r="Y9" s="16">
        <f t="shared" si="3"/>
        <v>0.25909090909090909</v>
      </c>
      <c r="Z9" s="17">
        <f t="shared" si="2"/>
        <v>71068.636363636368</v>
      </c>
    </row>
    <row r="10" spans="1:26" ht="15.75" x14ac:dyDescent="0.25">
      <c r="A10" s="18"/>
      <c r="B10" s="15"/>
      <c r="C10" s="38"/>
      <c r="D10" s="15"/>
      <c r="E10" s="15" t="s">
        <v>24</v>
      </c>
      <c r="F10" s="15">
        <v>800</v>
      </c>
      <c r="G10" s="15">
        <v>38</v>
      </c>
      <c r="H10" s="12"/>
      <c r="I10" s="12"/>
      <c r="J10" s="12"/>
      <c r="K10" s="15"/>
      <c r="L10" s="15"/>
      <c r="M10" s="15"/>
      <c r="N10" s="14"/>
      <c r="O10" s="14"/>
      <c r="P10" s="14"/>
      <c r="Q10" s="36" t="s">
        <v>39</v>
      </c>
      <c r="R10" s="37">
        <v>450</v>
      </c>
      <c r="S10" s="37">
        <v>25</v>
      </c>
      <c r="T10" s="37">
        <f>F10*0.75</f>
        <v>600</v>
      </c>
      <c r="U10" s="5">
        <v>23</v>
      </c>
      <c r="V10" s="5">
        <v>8</v>
      </c>
      <c r="W10" s="38">
        <f t="shared" si="0"/>
        <v>577</v>
      </c>
      <c r="X10" s="16">
        <f t="shared" si="1"/>
        <v>4.7500000000000001E-2</v>
      </c>
      <c r="Y10" s="16">
        <f t="shared" si="3"/>
        <v>0.34782608695652173</v>
      </c>
      <c r="Z10" s="17">
        <f t="shared" si="2"/>
        <v>90313.043478260865</v>
      </c>
    </row>
    <row r="11" spans="1:26" ht="15.75" x14ac:dyDescent="0.25">
      <c r="A11" s="18">
        <v>2</v>
      </c>
      <c r="B11" s="15" t="s">
        <v>25</v>
      </c>
      <c r="C11" s="38">
        <v>1.74</v>
      </c>
      <c r="D11" s="15" t="s">
        <v>20</v>
      </c>
      <c r="E11" s="15" t="s">
        <v>26</v>
      </c>
      <c r="F11" s="15">
        <v>1660</v>
      </c>
      <c r="G11" s="15">
        <v>550</v>
      </c>
      <c r="H11" s="12"/>
      <c r="I11" s="12"/>
      <c r="J11" s="12"/>
      <c r="K11" s="15"/>
      <c r="L11" s="15"/>
      <c r="M11" s="15"/>
      <c r="N11" s="14"/>
      <c r="O11" s="14"/>
      <c r="P11" s="33">
        <v>45587</v>
      </c>
      <c r="Q11" s="36" t="s">
        <v>46</v>
      </c>
      <c r="R11" s="37">
        <v>75</v>
      </c>
      <c r="S11" s="37">
        <v>15</v>
      </c>
      <c r="T11" s="37">
        <f>F11*0.85</f>
        <v>1411</v>
      </c>
      <c r="U11" s="5">
        <v>240</v>
      </c>
      <c r="V11" s="5">
        <v>385</v>
      </c>
      <c r="W11" s="38">
        <f t="shared" si="0"/>
        <v>1171</v>
      </c>
      <c r="X11" s="46">
        <f t="shared" si="1"/>
        <v>0.33132530120481929</v>
      </c>
      <c r="Y11" s="46">
        <f t="shared" si="3"/>
        <v>1.6041666666666667</v>
      </c>
      <c r="Z11" s="45">
        <f t="shared" si="2"/>
        <v>140885.9375</v>
      </c>
    </row>
    <row r="12" spans="1:26" ht="15.75" x14ac:dyDescent="0.25">
      <c r="A12" s="18"/>
      <c r="B12" s="15"/>
      <c r="C12" s="38"/>
      <c r="D12" s="15"/>
      <c r="E12" s="15" t="s">
        <v>24</v>
      </c>
      <c r="F12" s="15">
        <v>800</v>
      </c>
      <c r="G12" s="15">
        <v>38</v>
      </c>
      <c r="H12" s="12"/>
      <c r="I12" s="12"/>
      <c r="J12" s="12"/>
      <c r="K12" s="15"/>
      <c r="L12" s="15"/>
      <c r="M12" s="15"/>
      <c r="N12" s="14"/>
      <c r="O12" s="14"/>
      <c r="P12" s="14"/>
      <c r="Q12" s="36" t="s">
        <v>39</v>
      </c>
      <c r="R12" s="37">
        <v>450</v>
      </c>
      <c r="S12" s="37">
        <v>25</v>
      </c>
      <c r="T12" s="37">
        <f>F12*0.85</f>
        <v>680</v>
      </c>
      <c r="U12" s="5">
        <v>25</v>
      </c>
      <c r="V12" s="5">
        <v>11</v>
      </c>
      <c r="W12" s="38">
        <f t="shared" si="0"/>
        <v>655</v>
      </c>
      <c r="X12" s="46">
        <f t="shared" si="1"/>
        <v>4.7500000000000001E-2</v>
      </c>
      <c r="Y12" s="46">
        <f t="shared" si="3"/>
        <v>0.44</v>
      </c>
      <c r="Z12" s="45">
        <f t="shared" si="2"/>
        <v>129690</v>
      </c>
    </row>
    <row r="13" spans="1:26" ht="15.75" x14ac:dyDescent="0.25">
      <c r="A13" s="18">
        <v>3</v>
      </c>
      <c r="B13" s="15" t="s">
        <v>27</v>
      </c>
      <c r="C13" s="38">
        <v>1.41</v>
      </c>
      <c r="D13" s="15" t="s">
        <v>20</v>
      </c>
      <c r="E13" s="12" t="s">
        <v>23</v>
      </c>
      <c r="F13" s="12">
        <v>19000</v>
      </c>
      <c r="G13" s="12">
        <v>380</v>
      </c>
      <c r="H13" s="12"/>
      <c r="I13" s="12"/>
      <c r="J13" s="12"/>
      <c r="K13" s="15"/>
      <c r="L13" s="15"/>
      <c r="M13" s="15"/>
      <c r="N13" s="14">
        <v>0.8</v>
      </c>
      <c r="O13" s="12" t="s">
        <v>31</v>
      </c>
      <c r="P13" s="14"/>
      <c r="Q13" s="36"/>
      <c r="R13" s="37"/>
      <c r="S13" s="37"/>
      <c r="T13" s="39"/>
      <c r="U13" s="5"/>
      <c r="V13" s="5"/>
      <c r="W13" s="38">
        <f t="shared" si="0"/>
        <v>0</v>
      </c>
      <c r="X13" s="46"/>
      <c r="Y13" s="46"/>
      <c r="Z13" s="45">
        <v>0</v>
      </c>
    </row>
    <row r="14" spans="1:26" ht="15.75" x14ac:dyDescent="0.25">
      <c r="A14" s="11">
        <v>4</v>
      </c>
      <c r="B14" s="12" t="s">
        <v>28</v>
      </c>
      <c r="C14" s="5">
        <v>3.42</v>
      </c>
      <c r="D14" s="12" t="s">
        <v>20</v>
      </c>
      <c r="E14" s="12" t="s">
        <v>26</v>
      </c>
      <c r="F14" s="12">
        <v>7000</v>
      </c>
      <c r="G14" s="12">
        <v>630</v>
      </c>
      <c r="H14" s="12"/>
      <c r="I14" s="12"/>
      <c r="J14" s="12"/>
      <c r="K14" s="15"/>
      <c r="L14" s="15"/>
      <c r="M14" s="15"/>
      <c r="N14" s="14"/>
      <c r="O14" s="14"/>
      <c r="P14" s="33">
        <v>45608</v>
      </c>
      <c r="Q14" s="36" t="s">
        <v>46</v>
      </c>
      <c r="R14" s="37">
        <v>75</v>
      </c>
      <c r="S14" s="37">
        <v>15</v>
      </c>
      <c r="T14" s="37">
        <f>F14*0.85</f>
        <v>5950</v>
      </c>
      <c r="U14" s="5">
        <v>1150</v>
      </c>
      <c r="V14" s="5">
        <v>1320</v>
      </c>
      <c r="W14" s="38">
        <f t="shared" si="0"/>
        <v>4800</v>
      </c>
      <c r="X14" s="46">
        <f t="shared" ref="X14:X26" si="4">G14/F14</f>
        <v>0.09</v>
      </c>
      <c r="Y14" s="46">
        <f t="shared" si="3"/>
        <v>1.1478260869565218</v>
      </c>
      <c r="Z14" s="45">
        <f t="shared" ref="Z14:Z20" si="5">(W14*Y14)*R14</f>
        <v>413217.3913043479</v>
      </c>
    </row>
    <row r="15" spans="1:26" ht="15.75" x14ac:dyDescent="0.25">
      <c r="A15" s="11"/>
      <c r="B15" s="12"/>
      <c r="C15" s="5"/>
      <c r="D15" s="12"/>
      <c r="E15" s="12" t="s">
        <v>22</v>
      </c>
      <c r="F15" s="12">
        <v>2400</v>
      </c>
      <c r="G15" s="12">
        <v>240</v>
      </c>
      <c r="H15" s="12"/>
      <c r="I15" s="12"/>
      <c r="J15" s="12"/>
      <c r="K15" s="15"/>
      <c r="L15" s="15"/>
      <c r="M15" s="15"/>
      <c r="N15" s="14"/>
      <c r="O15" s="14"/>
      <c r="P15" s="14"/>
      <c r="Q15" s="36" t="s">
        <v>37</v>
      </c>
      <c r="R15" s="37">
        <v>69</v>
      </c>
      <c r="S15" s="37">
        <v>15</v>
      </c>
      <c r="T15" s="37">
        <f>F15*0.85</f>
        <v>2040</v>
      </c>
      <c r="U15" s="5">
        <v>50</v>
      </c>
      <c r="V15" s="5">
        <v>25</v>
      </c>
      <c r="W15" s="38">
        <f t="shared" si="0"/>
        <v>1990</v>
      </c>
      <c r="X15" s="46">
        <f t="shared" si="4"/>
        <v>0.1</v>
      </c>
      <c r="Y15" s="46">
        <f t="shared" si="3"/>
        <v>0.5</v>
      </c>
      <c r="Z15" s="45">
        <f t="shared" si="5"/>
        <v>68655</v>
      </c>
    </row>
    <row r="16" spans="1:26" ht="15.75" x14ac:dyDescent="0.25">
      <c r="A16" s="11"/>
      <c r="B16" s="12"/>
      <c r="C16" s="5"/>
      <c r="D16" s="12"/>
      <c r="E16" s="12" t="s">
        <v>24</v>
      </c>
      <c r="F16" s="12">
        <v>2000</v>
      </c>
      <c r="G16" s="12">
        <v>95</v>
      </c>
      <c r="H16" s="12"/>
      <c r="I16" s="12"/>
      <c r="J16" s="12"/>
      <c r="K16" s="15"/>
      <c r="L16" s="15"/>
      <c r="M16" s="15"/>
      <c r="N16" s="14"/>
      <c r="O16" s="14"/>
      <c r="P16" s="14"/>
      <c r="Q16" s="36" t="s">
        <v>39</v>
      </c>
      <c r="R16" s="37">
        <v>450</v>
      </c>
      <c r="S16" s="37">
        <v>25</v>
      </c>
      <c r="T16" s="37">
        <f>F16*0.75</f>
        <v>1500</v>
      </c>
      <c r="U16" s="5">
        <v>180</v>
      </c>
      <c r="V16" s="5">
        <v>63</v>
      </c>
      <c r="W16" s="38">
        <f t="shared" si="0"/>
        <v>1320</v>
      </c>
      <c r="X16" s="46">
        <f t="shared" si="4"/>
        <v>4.7500000000000001E-2</v>
      </c>
      <c r="Y16" s="46">
        <f t="shared" si="3"/>
        <v>0.35</v>
      </c>
      <c r="Z16" s="45">
        <f t="shared" si="5"/>
        <v>207899.99999999997</v>
      </c>
    </row>
    <row r="17" spans="1:26" ht="15.75" x14ac:dyDescent="0.25">
      <c r="A17" s="11"/>
      <c r="B17" s="12"/>
      <c r="C17" s="5"/>
      <c r="D17" s="12"/>
      <c r="E17" s="12" t="s">
        <v>23</v>
      </c>
      <c r="F17" s="12">
        <v>1100</v>
      </c>
      <c r="G17" s="12">
        <v>140</v>
      </c>
      <c r="H17" s="12"/>
      <c r="I17" s="12"/>
      <c r="J17" s="12"/>
      <c r="K17" s="15"/>
      <c r="L17" s="15"/>
      <c r="M17" s="15"/>
      <c r="N17" s="14"/>
      <c r="O17" s="12"/>
      <c r="P17" s="12"/>
      <c r="Q17" s="5" t="s">
        <v>38</v>
      </c>
      <c r="R17" s="37">
        <v>130</v>
      </c>
      <c r="S17" s="37">
        <v>15</v>
      </c>
      <c r="T17" s="37">
        <f>F17*0.85</f>
        <v>935</v>
      </c>
      <c r="U17" s="5">
        <v>250</v>
      </c>
      <c r="V17" s="5">
        <v>62</v>
      </c>
      <c r="W17" s="38">
        <f t="shared" si="0"/>
        <v>685</v>
      </c>
      <c r="X17" s="46">
        <f t="shared" si="4"/>
        <v>0.12727272727272726</v>
      </c>
      <c r="Y17" s="46">
        <f t="shared" si="3"/>
        <v>0.248</v>
      </c>
      <c r="Z17" s="45">
        <f t="shared" si="5"/>
        <v>22084.399999999998</v>
      </c>
    </row>
    <row r="18" spans="1:26" ht="15.75" x14ac:dyDescent="0.25">
      <c r="A18" s="11">
        <v>11</v>
      </c>
      <c r="B18" s="12" t="s">
        <v>29</v>
      </c>
      <c r="C18" s="5">
        <v>3.4</v>
      </c>
      <c r="D18" s="12" t="s">
        <v>20</v>
      </c>
      <c r="E18" s="12" t="s">
        <v>30</v>
      </c>
      <c r="F18" s="12">
        <v>600000</v>
      </c>
      <c r="G18" s="12"/>
      <c r="H18" s="12"/>
      <c r="I18" s="12"/>
      <c r="J18" s="12"/>
      <c r="K18" s="15"/>
      <c r="L18" s="15"/>
      <c r="M18" s="15"/>
      <c r="N18" s="14"/>
      <c r="O18" s="12"/>
      <c r="P18" s="33">
        <v>45723</v>
      </c>
      <c r="Q18" s="5" t="s">
        <v>21</v>
      </c>
      <c r="R18" s="37">
        <v>110</v>
      </c>
      <c r="S18" s="37">
        <v>70</v>
      </c>
      <c r="T18" s="37">
        <f>F18*0.3</f>
        <v>180000</v>
      </c>
      <c r="U18" s="5">
        <v>5000</v>
      </c>
      <c r="V18" s="5">
        <v>125</v>
      </c>
      <c r="W18" s="38">
        <f t="shared" si="0"/>
        <v>175000</v>
      </c>
      <c r="X18" s="46">
        <f t="shared" si="4"/>
        <v>0</v>
      </c>
      <c r="Y18" s="46">
        <f t="shared" si="3"/>
        <v>2.5000000000000001E-2</v>
      </c>
      <c r="Z18" s="45">
        <f t="shared" si="5"/>
        <v>481250</v>
      </c>
    </row>
    <row r="19" spans="1:26" ht="18.75" x14ac:dyDescent="0.25">
      <c r="A19" s="11">
        <v>12</v>
      </c>
      <c r="B19" s="12" t="s">
        <v>50</v>
      </c>
      <c r="C19" s="5" t="s">
        <v>51</v>
      </c>
      <c r="D19" s="12" t="s">
        <v>52</v>
      </c>
      <c r="E19" s="12" t="s">
        <v>53</v>
      </c>
      <c r="F19" s="12">
        <v>5000</v>
      </c>
      <c r="G19" s="12">
        <v>750</v>
      </c>
      <c r="H19" s="12"/>
      <c r="I19" s="12"/>
      <c r="J19" s="12"/>
      <c r="K19" s="15"/>
      <c r="L19" s="15"/>
      <c r="M19" s="15"/>
      <c r="N19" s="14"/>
      <c r="O19" s="12"/>
      <c r="P19" s="33">
        <v>45555</v>
      </c>
      <c r="Q19" s="5" t="s">
        <v>54</v>
      </c>
      <c r="R19" s="37">
        <v>134</v>
      </c>
      <c r="S19" s="37">
        <v>15</v>
      </c>
      <c r="T19" s="37">
        <f>F19*0.85</f>
        <v>4250</v>
      </c>
      <c r="U19" s="5">
        <v>1</v>
      </c>
      <c r="V19" s="5">
        <v>0.3</v>
      </c>
      <c r="W19" s="38">
        <f t="shared" si="0"/>
        <v>4249</v>
      </c>
      <c r="X19" s="46">
        <f t="shared" si="4"/>
        <v>0.15</v>
      </c>
      <c r="Y19" s="46">
        <f t="shared" si="3"/>
        <v>0.3</v>
      </c>
      <c r="Z19" s="45">
        <f t="shared" si="5"/>
        <v>170809.80000000002</v>
      </c>
    </row>
    <row r="20" spans="1:26" ht="15.75" x14ac:dyDescent="0.25">
      <c r="A20" s="11">
        <v>13</v>
      </c>
      <c r="B20" s="15" t="s">
        <v>55</v>
      </c>
      <c r="C20" s="38">
        <v>1</v>
      </c>
      <c r="D20" s="15" t="s">
        <v>20</v>
      </c>
      <c r="E20" s="15" t="s">
        <v>26</v>
      </c>
      <c r="F20" s="15"/>
      <c r="G20" s="15"/>
      <c r="H20" s="12">
        <v>2000</v>
      </c>
      <c r="I20" s="12">
        <v>400</v>
      </c>
      <c r="J20" s="12"/>
      <c r="K20" s="15"/>
      <c r="L20" s="15"/>
      <c r="M20" s="15"/>
      <c r="N20" s="14"/>
      <c r="O20" s="14"/>
      <c r="P20" s="33">
        <v>45629</v>
      </c>
      <c r="Q20" s="36" t="s">
        <v>46</v>
      </c>
      <c r="R20" s="37">
        <v>72</v>
      </c>
      <c r="S20" s="37">
        <v>15</v>
      </c>
      <c r="T20" s="37">
        <f>H20*0.85</f>
        <v>1700</v>
      </c>
      <c r="U20" s="5">
        <v>500</v>
      </c>
      <c r="V20" s="5">
        <v>500</v>
      </c>
      <c r="W20" s="38">
        <f t="shared" si="0"/>
        <v>1200</v>
      </c>
      <c r="X20" s="16">
        <f>I20/H20</f>
        <v>0.2</v>
      </c>
      <c r="Y20" s="16">
        <f t="shared" si="3"/>
        <v>1</v>
      </c>
      <c r="Z20" s="17">
        <f t="shared" si="5"/>
        <v>86400</v>
      </c>
    </row>
    <row r="21" spans="1:26" ht="15.75" x14ac:dyDescent="0.25">
      <c r="A21" s="11"/>
      <c r="B21" s="12"/>
      <c r="C21" s="5"/>
      <c r="D21" s="12"/>
      <c r="E21" s="12"/>
      <c r="F21" s="12"/>
      <c r="G21" s="12"/>
      <c r="H21" s="12"/>
      <c r="I21" s="12"/>
      <c r="J21" s="12"/>
      <c r="K21" s="15"/>
      <c r="L21" s="15"/>
      <c r="M21" s="15"/>
      <c r="N21" s="14"/>
      <c r="O21" s="12"/>
      <c r="P21" s="12"/>
      <c r="Q21" s="5"/>
      <c r="R21" s="37"/>
      <c r="S21" s="37"/>
      <c r="T21" s="39"/>
      <c r="U21" s="5"/>
      <c r="V21" s="5"/>
      <c r="W21" s="40"/>
      <c r="X21" s="16" t="e">
        <f t="shared" si="4"/>
        <v>#DIV/0!</v>
      </c>
      <c r="Y21" s="16" t="e">
        <f t="shared" si="3"/>
        <v>#DIV/0!</v>
      </c>
      <c r="Z21" s="19"/>
    </row>
    <row r="22" spans="1:26" ht="15.75" x14ac:dyDescent="0.25">
      <c r="A22" s="11"/>
      <c r="B22" s="12"/>
      <c r="C22" s="5"/>
      <c r="D22" s="12"/>
      <c r="E22" s="12"/>
      <c r="F22" s="12"/>
      <c r="G22" s="12"/>
      <c r="H22" s="12"/>
      <c r="I22" s="12"/>
      <c r="J22" s="12"/>
      <c r="K22" s="15"/>
      <c r="L22" s="15"/>
      <c r="M22" s="15"/>
      <c r="N22" s="14"/>
      <c r="O22" s="14"/>
      <c r="P22" s="14"/>
      <c r="Q22" s="36"/>
      <c r="R22" s="37"/>
      <c r="S22" s="37"/>
      <c r="T22" s="39"/>
      <c r="U22" s="5"/>
      <c r="V22" s="5"/>
      <c r="W22" s="40"/>
      <c r="X22" s="16" t="e">
        <f t="shared" si="4"/>
        <v>#DIV/0!</v>
      </c>
      <c r="Y22" s="16" t="e">
        <f t="shared" si="3"/>
        <v>#DIV/0!</v>
      </c>
      <c r="Z22" s="19"/>
    </row>
    <row r="23" spans="1:26" ht="15.75" x14ac:dyDescent="0.25">
      <c r="A23" s="11"/>
      <c r="B23" s="12"/>
      <c r="C23" s="5"/>
      <c r="D23" s="12"/>
      <c r="E23" s="12"/>
      <c r="F23" s="12"/>
      <c r="G23" s="12"/>
      <c r="H23" s="12"/>
      <c r="I23" s="12"/>
      <c r="J23" s="12"/>
      <c r="K23" s="15"/>
      <c r="L23" s="15"/>
      <c r="M23" s="15"/>
      <c r="N23" s="14"/>
      <c r="O23" s="14"/>
      <c r="P23" s="14"/>
      <c r="Q23" s="36"/>
      <c r="R23" s="37"/>
      <c r="S23" s="37"/>
      <c r="T23" s="39"/>
      <c r="U23" s="5"/>
      <c r="V23" s="5"/>
      <c r="W23" s="40"/>
      <c r="X23" s="16" t="e">
        <f t="shared" si="4"/>
        <v>#DIV/0!</v>
      </c>
      <c r="Y23" s="16" t="e">
        <f t="shared" si="3"/>
        <v>#DIV/0!</v>
      </c>
      <c r="Z23" s="19"/>
    </row>
    <row r="24" spans="1:26" ht="15.75" x14ac:dyDescent="0.25">
      <c r="A24" s="11"/>
      <c r="B24" s="12"/>
      <c r="C24" s="5"/>
      <c r="D24" s="12"/>
      <c r="E24" s="12"/>
      <c r="F24" s="12"/>
      <c r="G24" s="12"/>
      <c r="H24" s="12"/>
      <c r="I24" s="12"/>
      <c r="J24" s="12"/>
      <c r="K24" s="15"/>
      <c r="L24" s="15"/>
      <c r="M24" s="15"/>
      <c r="N24" s="14"/>
      <c r="O24" s="14"/>
      <c r="P24" s="14"/>
      <c r="Q24" s="36"/>
      <c r="R24" s="37"/>
      <c r="S24" s="37"/>
      <c r="T24" s="39"/>
      <c r="U24" s="5"/>
      <c r="V24" s="5"/>
      <c r="W24" s="40"/>
      <c r="X24" s="16" t="e">
        <f t="shared" si="4"/>
        <v>#DIV/0!</v>
      </c>
      <c r="Y24" s="16" t="e">
        <f t="shared" si="3"/>
        <v>#DIV/0!</v>
      </c>
      <c r="Z24" s="19"/>
    </row>
    <row r="25" spans="1:26" ht="15.75" x14ac:dyDescent="0.25">
      <c r="A25" s="11"/>
      <c r="B25" s="12"/>
      <c r="C25" s="5"/>
      <c r="D25" s="12"/>
      <c r="E25" s="12"/>
      <c r="F25" s="12"/>
      <c r="G25" s="12"/>
      <c r="H25" s="12"/>
      <c r="I25" s="12"/>
      <c r="J25" s="12"/>
      <c r="K25" s="15"/>
      <c r="L25" s="15"/>
      <c r="M25" s="15"/>
      <c r="N25" s="14"/>
      <c r="O25" s="14"/>
      <c r="P25" s="14"/>
      <c r="Q25" s="36"/>
      <c r="R25" s="37"/>
      <c r="S25" s="37"/>
      <c r="T25" s="39"/>
      <c r="U25" s="5"/>
      <c r="V25" s="5"/>
      <c r="W25" s="40"/>
      <c r="X25" s="16" t="e">
        <f t="shared" si="4"/>
        <v>#DIV/0!</v>
      </c>
      <c r="Y25" s="16" t="e">
        <f t="shared" si="3"/>
        <v>#DIV/0!</v>
      </c>
      <c r="Z25" s="19"/>
    </row>
    <row r="26" spans="1:26" ht="16.5" thickBot="1" x14ac:dyDescent="0.25">
      <c r="A26" s="20"/>
      <c r="B26" s="21"/>
      <c r="C26" s="29"/>
      <c r="D26" s="21"/>
      <c r="E26" s="21"/>
      <c r="F26" s="21"/>
      <c r="G26" s="21"/>
      <c r="H26" s="21"/>
      <c r="I26" s="21"/>
      <c r="J26" s="21"/>
      <c r="K26" s="22"/>
      <c r="L26" s="22"/>
      <c r="M26" s="22"/>
      <c r="N26" s="23"/>
      <c r="O26" s="23"/>
      <c r="P26" s="23"/>
      <c r="Q26" s="41"/>
      <c r="R26" s="41"/>
      <c r="S26" s="41"/>
      <c r="T26" s="42"/>
      <c r="U26" s="29"/>
      <c r="V26" s="29"/>
      <c r="W26" s="34"/>
      <c r="X26" s="24" t="e">
        <f t="shared" si="4"/>
        <v>#DIV/0!</v>
      </c>
      <c r="Y26" s="24" t="e">
        <f t="shared" si="3"/>
        <v>#DIV/0!</v>
      </c>
      <c r="Z26" s="25"/>
    </row>
    <row r="27" spans="1:26" x14ac:dyDescent="0.2">
      <c r="C27" s="32">
        <f>SUM(C7:C26)</f>
        <v>15.48</v>
      </c>
      <c r="Z27" s="26">
        <f>SUM(Z7:Z26)</f>
        <v>2841340.3904644269</v>
      </c>
    </row>
    <row r="28" spans="1:26" s="27" customFormat="1" ht="11.25" x14ac:dyDescent="0.2">
      <c r="A28" s="27" t="s">
        <v>32</v>
      </c>
      <c r="C28" s="43"/>
      <c r="Q28" s="43"/>
      <c r="R28" s="43"/>
      <c r="S28" s="43"/>
      <c r="T28" s="43"/>
      <c r="U28" s="43"/>
      <c r="V28" s="43"/>
      <c r="W28" s="43"/>
    </row>
    <row r="29" spans="1:26" s="27" customFormat="1" ht="11.25" x14ac:dyDescent="0.2">
      <c r="A29" s="27" t="s">
        <v>48</v>
      </c>
      <c r="C29" s="43"/>
      <c r="Q29" s="43"/>
      <c r="R29" s="43"/>
      <c r="S29" s="43"/>
      <c r="T29" s="43"/>
      <c r="U29" s="43"/>
      <c r="V29" s="43"/>
      <c r="W29" s="43"/>
    </row>
    <row r="30" spans="1:26" s="27" customFormat="1" ht="11.25" x14ac:dyDescent="0.2">
      <c r="A30" s="27" t="s">
        <v>42</v>
      </c>
      <c r="C30" s="43"/>
      <c r="Q30" s="43"/>
      <c r="R30" s="43"/>
      <c r="S30" s="43"/>
      <c r="T30" s="43"/>
      <c r="U30" s="43"/>
      <c r="V30" s="43"/>
      <c r="W30" s="43"/>
    </row>
    <row r="32" spans="1:26" x14ac:dyDescent="0.2">
      <c r="A32" t="s">
        <v>33</v>
      </c>
      <c r="D32" s="50"/>
      <c r="E32" s="51"/>
    </row>
  </sheetData>
  <mergeCells count="6">
    <mergeCell ref="N4:N6"/>
    <mergeCell ref="D32:E32"/>
    <mergeCell ref="C2:F2"/>
    <mergeCell ref="A4:A6"/>
    <mergeCell ref="B4:B6"/>
    <mergeCell ref="D4:D6"/>
  </mergeCells>
  <pageMargins left="0.78740157499999996" right="0.78740157499999996" top="0.984251969" bottom="0.984251969" header="0.4921259845" footer="0.4921259845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5 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Gela</dc:creator>
  <cp:lastModifiedBy>Mořický Jakub</cp:lastModifiedBy>
  <cp:lastPrinted>2024-12-06T06:59:49Z</cp:lastPrinted>
  <dcterms:created xsi:type="dcterms:W3CDTF">2024-11-20T12:43:32Z</dcterms:created>
  <dcterms:modified xsi:type="dcterms:W3CDTF">2025-03-24T09:31:35Z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2025-03-24T09:30:30Z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c53177b6-9872-4e74-8bfc-2de825d6b3d6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