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pt\S13302\priv\Národní dotace\MIMOŘÁDNÉ UDÁLOSTI\Sucho 2017\"/>
    </mc:Choice>
  </mc:AlternateContent>
  <bookViews>
    <workbookView xWindow="0" yWindow="0" windowWidth="20730" windowHeight="11760"/>
  </bookViews>
  <sheets>
    <sheet name="Tabulka č. 4" sheetId="6" r:id="rId1"/>
    <sheet name="Přílohy č. 5, 6 a 8" sheetId="9" r:id="rId2"/>
  </sheets>
  <externalReferences>
    <externalReference r:id="rId3"/>
  </externalReferences>
  <definedNames>
    <definedName name="_xlnm.Print_Area" localSheetId="0">'Tabulka č. 4'!$A$1:$M$65</definedName>
    <definedName name="Okres">[1]Katastry!$AG$2:$AG$72</definedName>
    <definedName name="Okres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6" l="1"/>
  <c r="K15" i="6" s="1"/>
  <c r="K17" i="6" s="1"/>
  <c r="M31" i="6" l="1"/>
  <c r="M28" i="6"/>
  <c r="D31" i="6" l="1"/>
  <c r="Q14" i="6" l="1"/>
  <c r="R14" i="6"/>
  <c r="S14" i="6"/>
  <c r="T14" i="6"/>
  <c r="U14" i="6"/>
  <c r="P14" i="6"/>
  <c r="S20" i="6"/>
  <c r="P20" i="6"/>
  <c r="D28" i="6" l="1"/>
  <c r="F28" i="6" s="1"/>
  <c r="M29" i="6" s="1"/>
  <c r="F31" i="6"/>
  <c r="K8" i="6" l="1"/>
  <c r="S9" i="6"/>
  <c r="M32" i="6" l="1"/>
  <c r="M36" i="6" s="1"/>
  <c r="J51" i="6" l="1"/>
  <c r="M34" i="6"/>
  <c r="J39" i="6" s="1"/>
  <c r="J42" i="6" l="1"/>
  <c r="J45" i="6" s="1"/>
  <c r="J55" i="6" s="1"/>
  <c r="J57" i="6" s="1"/>
</calcChain>
</file>

<file path=xl/sharedStrings.xml><?xml version="1.0" encoding="utf-8"?>
<sst xmlns="http://schemas.openxmlformats.org/spreadsheetml/2006/main" count="166" uniqueCount="123">
  <si>
    <t xml:space="preserve"> V</t>
  </si>
  <si>
    <t>zaokrouhleno na 
2 desetinná místa</t>
  </si>
  <si>
    <t>(u správné odpovědi vepiště 1)</t>
  </si>
  <si>
    <t xml:space="preserve"> (PO)/žadatele (FO):</t>
  </si>
  <si>
    <t xml:space="preserve"> Dne:</t>
  </si>
  <si>
    <t xml:space="preserve"> Podpis statutárního orgánu</t>
  </si>
  <si>
    <t xml:space="preserve"> Otisk razítka:</t>
  </si>
  <si>
    <t>A2</t>
  </si>
  <si>
    <t>Plodina, na kterou je vztažen předmět dotace</t>
  </si>
  <si>
    <t>Zaokrouhleno na 2 desetinná místa matematicky</t>
  </si>
  <si>
    <t>Celková výměra pěstované plodiny (ha)</t>
  </si>
  <si>
    <t>B1</t>
  </si>
  <si>
    <t>B2</t>
  </si>
  <si>
    <t>Rok</t>
  </si>
  <si>
    <t>A4</t>
  </si>
  <si>
    <t>A3 (A1 x A2)</t>
  </si>
  <si>
    <t>A5 (A3 / A4)</t>
  </si>
  <si>
    <t>Celková výměra plodiny v ha</t>
  </si>
  <si>
    <t>Produkce v Kč/ha</t>
  </si>
  <si>
    <t>2012</t>
  </si>
  <si>
    <t>2013</t>
  </si>
  <si>
    <t>2014</t>
  </si>
  <si>
    <t>2015</t>
  </si>
  <si>
    <t>2016</t>
  </si>
  <si>
    <t>2017</t>
  </si>
  <si>
    <t xml:space="preserve">Celková výměra obhospodařované zemědělské půdy v ha v roce 2017 dle LPIS </t>
  </si>
  <si>
    <t>•</t>
  </si>
  <si>
    <t>Celková             produkce               plodiny v t</t>
  </si>
  <si>
    <t>Průměrná produkce na plochu v předchozích letech v Kč/ha</t>
  </si>
  <si>
    <t xml:space="preserve">(pokud žadatel vyplnil údaje pro roky 2012-2016, do průměru se nezapočítává nejvyšší a nejnižší hodnota).                       
Zaokrouhleno na 2 desetinná místa matematicky                                                 </t>
  </si>
  <si>
    <t>Zaokrouhleno                   na 2 desetiná místa matematicky</t>
  </si>
  <si>
    <t>Zaokrouhleno                                         na 2 desetiná místa matematicky</t>
  </si>
  <si>
    <t>Zaokrouhleno                                                      na 2 desetiná místa                               matematicky</t>
  </si>
  <si>
    <t>Výše škody v Kč/ha</t>
  </si>
  <si>
    <t xml:space="preserve">Zaokrouhleno na 2 desetinná místa matematicky                                                                  </t>
  </si>
  <si>
    <t>Propočtená výše škody v %</t>
  </si>
  <si>
    <t>Škoda v Kč</t>
  </si>
  <si>
    <t>Požadovaná plocha plodiny v roce 2017 v ha</t>
  </si>
  <si>
    <t>Požadavek na dotaci v Kč (před případným odečtem)</t>
  </si>
  <si>
    <t>Doklad o pojištění</t>
  </si>
  <si>
    <t>Požadavek na dotaci po zhodnocení úrovně pojistné ochrany v Kč</t>
  </si>
  <si>
    <t xml:space="preserve">V případě, že je předložen doklad o pojištění s pojistnou ochranou vztahující se alespoň 
na 50 % celkové výměry dané plodiny nebo alespoň na 50 % výměry zemědělské půdy celého zemědělského podniku nebo doklad o nepojistitelnosti v roce 2017, zůstane částka stejná. Pokud doklad není doložen, sníží se částka o 50 %.
</t>
  </si>
  <si>
    <t xml:space="preserve">Zaokrouhleno na celé koruny směrem dolů                                </t>
  </si>
  <si>
    <t>Doklad o obdrženém pojistném plnění nebo jiné platby vztahující se na předmět dotace</t>
  </si>
  <si>
    <t>80 % z výše škody v roce 2017 v Kč</t>
  </si>
  <si>
    <t xml:space="preserve">Zaokrouhleno na 2 desetinná místa matematicky                                               </t>
  </si>
  <si>
    <t>Výše obdrženého pojistného plnění nebo jiné platby vztahující se na předmět dotace + požadavek na dotaci po zhodnocení úrovně pojistné ochrany v Kč</t>
  </si>
  <si>
    <t>B3 = B1 x B2</t>
  </si>
  <si>
    <t>A8 = A6 - A7</t>
  </si>
  <si>
    <t>A10 = A8 x A11</t>
  </si>
  <si>
    <t>C1 = A10 x 0,8</t>
  </si>
  <si>
    <t>C2</t>
  </si>
  <si>
    <t>C3 = C2 + B4</t>
  </si>
  <si>
    <t>C4</t>
  </si>
  <si>
    <t>Normativní náklady pro vypořádání škod</t>
  </si>
  <si>
    <t xml:space="preserve">Maximální sazba dotace </t>
  </si>
  <si>
    <t xml:space="preserve">při poškození plodin </t>
  </si>
  <si>
    <t>30,01 - 50,00 %</t>
  </si>
  <si>
    <t>50,01 - 100,00 %</t>
  </si>
  <si>
    <t>Náklady Kč/ha</t>
  </si>
  <si>
    <t>%</t>
  </si>
  <si>
    <t>Plodina/Rok</t>
  </si>
  <si>
    <t>Kč/t (Kč/ks)</t>
  </si>
  <si>
    <t>Tabulka č. 4</t>
  </si>
  <si>
    <t>Určeno pro žadatele, který uplatňuje škodu na porostech krmných plodin tj. kukuřici (kromě kukuřice na zrno) a TTP na základě dokladů o celkové roční produkci poškozené krmné plodiny.</t>
  </si>
  <si>
    <t>Údaje v řádcích pro roky 2012 – 2017 vyplňuje žadatel, který uplatňuje škodu na porostech krmných plodin tj. kukuřici (kromě kukuřice na zrno) a TTP ve vztahu k období předchozích 5 let, přičemž do výpočtu průměru nezahrne nejnižší a nejvyšší údaj.</t>
  </si>
  <si>
    <t>Údaje v řádcích pro roky 2015 – 2017 vyplňuje žadatel, který uplatňuje pouze škodu na porostech krmných plodin tj. kukuřici (kromě kukuřice na zrno) a TTP ve vztahu k období let 2015 a 2016, za předpokladu, že zahájil činnost jako FO nebo PO v období od 1. 1. 2014 do 31. 12. 2014.</t>
  </si>
  <si>
    <t>Údaje v řádcích pro roky 2016 – 2017 vyplňuje žadatel, který uplatňuje škodu na porostech krmných plodin tj. kukuřici (kromě kukuřice na zrno) a TTP ve vztahu k období roku 2016, za předpokladu že zahájil činnost jako FO nebo PO v období po 31. 12. 2014. V případě, že žadatel nemá údaje o sklizni z roku 2016, jako údaj o celkové produkci v Kč v roce 2016 použije výsledek výpočtu: počet ha příslušné zemědělské plodiny pěstované v roce 2016 vynásobeno hodnotou průměrného výnosu příslušné zemědělské plodiny v roce 2016 v t/ha z Přílohy č. 9 v Části F Zásad vynásobeno hodnotou průměrné realizační ceny pro rok 2016 v Kč/t pro příslušnou zemědělskou plodinu uvedenou v Příloze č. 6 v Části F Zásad.</t>
  </si>
  <si>
    <r>
      <t>Použití  tabulky  č.  4  v  žádosti  o  dotaci  lze  pro  danou  krmnou  plodinu  kombinovat  s  použitím</t>
    </r>
    <r>
      <rPr>
        <b/>
        <u/>
        <sz val="9.5"/>
        <color indexed="8"/>
        <rFont val="Arial"/>
        <family val="2"/>
        <charset val="238"/>
      </rPr>
      <t xml:space="preserve">  tabulky  č.  3.</t>
    </r>
  </si>
  <si>
    <t>Počet VDJ vedených v ústřední evidenci uplatňovaných na celkovou požadovanou výměru uvedené plodiny</t>
  </si>
  <si>
    <t>Celková požadovaná výměra uvedené plodiny (ha)</t>
  </si>
  <si>
    <t xml:space="preserve">Minimální intenzita chovu: TTP 1 VDJ/ha, kukuřice 3 VDJ/ha                            </t>
  </si>
  <si>
    <r>
      <t xml:space="preserve">Intenzita chovu (VDJ/ha)            </t>
    </r>
    <r>
      <rPr>
        <sz val="10"/>
        <color indexed="8"/>
        <rFont val="Arial"/>
        <family val="2"/>
        <charset val="238"/>
      </rPr>
      <t xml:space="preserve">        </t>
    </r>
    <r>
      <rPr>
        <sz val="8"/>
        <color indexed="8"/>
        <rFont val="Arial"/>
        <family val="2"/>
        <charset val="238"/>
      </rPr>
      <t>Uvedeno na 2 desetinná místa (nezaokrouhleno)</t>
    </r>
  </si>
  <si>
    <t>4A Sklizeň plodiny a propočtená výše škody</t>
  </si>
  <si>
    <r>
      <rPr>
        <sz val="10"/>
        <color indexed="17"/>
        <rFont val="Arial"/>
        <family val="2"/>
        <charset val="238"/>
      </rPr>
      <t>A1</t>
    </r>
    <r>
      <rPr>
        <b/>
        <sz val="7.5"/>
        <color indexed="8"/>
        <rFont val="Arial"/>
        <family val="2"/>
        <charset val="238"/>
      </rPr>
      <t/>
    </r>
  </si>
  <si>
    <r>
      <t xml:space="preserve">Cena plodiny             v Kč/t                     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dle přílohy č. 6 části F Zásad</t>
    </r>
  </si>
  <si>
    <r>
      <t xml:space="preserve">Produkce v Kč    </t>
    </r>
    <r>
      <rPr>
        <sz val="8"/>
        <color theme="1"/>
        <rFont val="Arial"/>
        <family val="2"/>
        <charset val="238"/>
      </rPr>
      <t xml:space="preserve"> (Cena vynásobená                   počtem t)</t>
    </r>
  </si>
  <si>
    <t>4B Výpočet požadavku dotace</t>
  </si>
  <si>
    <r>
      <t>Výše sazby dotace</t>
    </r>
    <r>
      <rPr>
        <b/>
        <sz val="10"/>
        <color indexed="8"/>
        <rFont val="Arial"/>
        <family val="2"/>
        <charset val="238"/>
      </rPr>
      <t xml:space="preserve"> dle přílohy č. 5</t>
    </r>
    <r>
      <rPr>
        <sz val="10"/>
        <color indexed="8"/>
        <rFont val="Arial"/>
        <family val="2"/>
        <charset val="238"/>
      </rPr>
      <t xml:space="preserve"> v části F Zásad v Kč/ha</t>
    </r>
  </si>
  <si>
    <t>4C Odpočet pojistného plnění</t>
  </si>
  <si>
    <t>Výše obdrženého pojistného plnění nebo jiné platby vztahující se na předmět dotace u uvedené plodiny v Kč</t>
  </si>
  <si>
    <t>Požadavek na dotaci v Kč nesmí přesahovat 80 %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</t>
  </si>
  <si>
    <t>B0</t>
  </si>
  <si>
    <t>B5</t>
  </si>
  <si>
    <t>B0/B5</t>
  </si>
  <si>
    <t>A6 = průměr z A5</t>
  </si>
  <si>
    <t>A11         A7</t>
  </si>
  <si>
    <t>A9 = A8 / A6 x 100</t>
  </si>
  <si>
    <t xml:space="preserve">Příloha č. 5 </t>
  </si>
  <si>
    <t>Normativní náklady pro vypořádání škod na porostech krmných plodin způsobených suchem v roce 2017</t>
  </si>
  <si>
    <r>
      <t>Plodina</t>
    </r>
    <r>
      <rPr>
        <b/>
        <vertAlign val="superscript"/>
        <sz val="12"/>
        <color theme="1"/>
        <rFont val="Arial"/>
        <family val="2"/>
        <charset val="238"/>
      </rPr>
      <t>1)</t>
    </r>
  </si>
  <si>
    <r>
      <t xml:space="preserve">do </t>
    </r>
    <r>
      <rPr>
        <b/>
        <sz val="12"/>
        <color theme="1"/>
        <rFont val="Arial"/>
        <family val="2"/>
        <charset val="238"/>
      </rPr>
      <t>Kč/ha</t>
    </r>
  </si>
  <si>
    <t>Kukuřice (kromě kukuřice na zrno)</t>
  </si>
  <si>
    <t>TTP</t>
  </si>
  <si>
    <t>Poznámka:  1) Zdroj ÚZEI</t>
  </si>
  <si>
    <t>Příloha č. 6</t>
  </si>
  <si>
    <t>Průměrné realizační ceny pro výpočet finančního vyjádření produkce do tabulky v části D Zásad</t>
  </si>
  <si>
    <t>2012 - 2017</t>
  </si>
  <si>
    <t>Pro ocenění produkce v jednotlivých letech bude oceněno průměrnou cenou let 2012-2017</t>
  </si>
  <si>
    <t xml:space="preserve">Příloha č. 8 </t>
  </si>
  <si>
    <t>Stanovení počtu velkých dobytčích jednotek hospodářských zvířat</t>
  </si>
  <si>
    <t>Druh a kategorie hospodářských zvířat</t>
  </si>
  <si>
    <t>Koeficient přepočtu</t>
  </si>
  <si>
    <t>na velké dobytčí jednotky (VDJ)</t>
  </si>
  <si>
    <t>skot ve věku nad 2 roky</t>
  </si>
  <si>
    <t>skot ve věku nad 6 měsíců do 2 let včetně</t>
  </si>
  <si>
    <t>skot ve věku do 6 měsíců včetně</t>
  </si>
  <si>
    <t>ovce a kozy ve věku nad 1 rok</t>
  </si>
  <si>
    <t>prasnice</t>
  </si>
  <si>
    <t>ostatní prasata</t>
  </si>
  <si>
    <t>Poznámka: 1 rokem se rozumí 365 dní, 1 měsícem se rozumí 30 dní. U skotu ve věku do 6 měsíců včetně se počítá stáří ode dne následujícího po dni narození.</t>
  </si>
  <si>
    <t>Míra poškození</t>
  </si>
  <si>
    <t>Pomocná část pro výběr</t>
  </si>
  <si>
    <t>Průměrné ceny v jednotlivých letech</t>
  </si>
  <si>
    <t>*Uveďte ANO nebo NE.</t>
  </si>
  <si>
    <t>ANO – NE*</t>
  </si>
  <si>
    <t xml:space="preserve">Zaokrouhleno na 2 desetinná místa matematicky                        </t>
  </si>
  <si>
    <t>B4 = B3 nebo         B3 x 0,5</t>
  </si>
  <si>
    <r>
      <t xml:space="preserve">Pokud je C3 &gt; C1 pak C4 = C1 - C2                                   Pokud je C3 </t>
    </r>
    <r>
      <rPr>
        <sz val="9"/>
        <color theme="1"/>
        <rFont val="Calibri"/>
        <family val="2"/>
        <charset val="238"/>
      </rPr>
      <t>≤</t>
    </r>
    <r>
      <rPr>
        <sz val="9"/>
        <color theme="1"/>
        <rFont val="Arial"/>
        <family val="2"/>
        <charset val="238"/>
      </rPr>
      <t xml:space="preserve"> C1 pak C4 = B4</t>
    </r>
  </si>
  <si>
    <t>Údaje v řádcích pro roky 2014 – 2017 vyplňuje žadatel, který uplatňuje škodu na porostech krmných plodin tj. kukuřici (kromě kukuřice na zrno) a TTP ve vztahu k období předcházejících 3 let.</t>
  </si>
  <si>
    <t>x</t>
  </si>
  <si>
    <t>Vyberte plodinu</t>
  </si>
  <si>
    <r>
      <t xml:space="preserve">
1. Ve fialové buňce upravte hodnotu tak, aby odpovídala požadovanému výběru
    z tabulky napravo.
2. Ve žlutých buňkách v hlavní tabulce vyplňte údaje dle skutečnosti.
    V případě uplatnění nulové produkce je nutné ve sloupci A1 v daném roce vyplnit nulu!
</t>
    </r>
    <r>
      <rPr>
        <b/>
        <sz val="11"/>
        <color theme="1"/>
        <rFont val="Arial"/>
        <family val="2"/>
        <charset val="238"/>
      </rPr>
      <t>V některých případech je text uvedený v buňce větší než samotná buňka, ale v případě tisku je vše v pořádku.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</si>
</sst>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7.5"/>
      <color indexed="8"/>
      <name val="Arial"/>
      <family val="2"/>
      <charset val="238"/>
    </font>
    <font>
      <sz val="7.5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10"/>
      <color indexed="8"/>
      <name val="Arial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u/>
      <sz val="9.5"/>
      <color indexed="8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6" fillId="0" borderId="0" xfId="0" applyFont="1" applyAlignment="1">
      <alignment horizontal="justify" vertical="center"/>
    </xf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vertical="center"/>
    </xf>
    <xf numFmtId="49" fontId="7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/>
    <xf numFmtId="0" fontId="4" fillId="0" borderId="0" xfId="0" applyFont="1" applyAlignment="1">
      <alignment horizontal="left" vertical="center"/>
    </xf>
    <xf numFmtId="0" fontId="14" fillId="0" borderId="0" xfId="0" applyFont="1" applyFill="1" applyAlignment="1"/>
    <xf numFmtId="0" fontId="12" fillId="0" borderId="0" xfId="0" applyFont="1" applyFill="1" applyBorder="1"/>
    <xf numFmtId="0" fontId="0" fillId="0" borderId="0" xfId="0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Fill="1"/>
    <xf numFmtId="0" fontId="3" fillId="0" borderId="0" xfId="0" applyFont="1"/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lef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top" wrapText="1"/>
    </xf>
    <xf numFmtId="14" fontId="9" fillId="0" borderId="0" xfId="0" applyNumberFormat="1" applyFont="1" applyFill="1" applyBorder="1" applyAlignment="1">
      <alignment horizontal="center" vertical="top" wrapText="1"/>
    </xf>
    <xf numFmtId="49" fontId="27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justify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6" fillId="0" borderId="9" xfId="0" applyNumberFormat="1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top" wrapText="1"/>
    </xf>
    <xf numFmtId="49" fontId="37" fillId="0" borderId="12" xfId="0" applyNumberFormat="1" applyFont="1" applyFill="1" applyBorder="1" applyAlignment="1">
      <alignment horizontal="center" vertical="top" wrapText="1"/>
    </xf>
    <xf numFmtId="49" fontId="38" fillId="0" borderId="12" xfId="0" applyNumberFormat="1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49" fontId="10" fillId="0" borderId="10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Border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5"/>
    </xf>
    <xf numFmtId="0" fontId="26" fillId="0" borderId="3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justify" vertical="center" wrapText="1"/>
    </xf>
    <xf numFmtId="3" fontId="24" fillId="0" borderId="24" xfId="0" applyNumberFormat="1" applyFont="1" applyBorder="1" applyAlignment="1">
      <alignment horizontal="center" vertical="center" wrapText="1"/>
    </xf>
    <xf numFmtId="3" fontId="24" fillId="0" borderId="25" xfId="0" applyNumberFormat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3" fontId="24" fillId="0" borderId="20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/>
    </xf>
    <xf numFmtId="0" fontId="0" fillId="0" borderId="40" xfId="0" applyFill="1" applyBorder="1"/>
    <xf numFmtId="0" fontId="0" fillId="6" borderId="0" xfId="0" applyFill="1" applyBorder="1" applyAlignment="1"/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40" xfId="0" applyFill="1" applyBorder="1"/>
    <xf numFmtId="0" fontId="0" fillId="6" borderId="39" xfId="0" applyFill="1" applyBorder="1"/>
    <xf numFmtId="0" fontId="0" fillId="6" borderId="37" xfId="0" applyFill="1" applyBorder="1"/>
    <xf numFmtId="0" fontId="7" fillId="0" borderId="13" xfId="0" applyFont="1" applyFill="1" applyBorder="1" applyAlignment="1"/>
    <xf numFmtId="0" fontId="7" fillId="0" borderId="13" xfId="0" applyFont="1" applyFill="1" applyBorder="1" applyAlignment="1">
      <alignment vertical="center"/>
    </xf>
    <xf numFmtId="0" fontId="7" fillId="0" borderId="13" xfId="0" applyFont="1" applyBorder="1" applyAlignment="1"/>
    <xf numFmtId="0" fontId="15" fillId="0" borderId="0" xfId="0" applyFont="1" applyFill="1" applyBorder="1"/>
    <xf numFmtId="0" fontId="12" fillId="0" borderId="40" xfId="0" applyFont="1" applyFill="1" applyBorder="1"/>
    <xf numFmtId="0" fontId="12" fillId="0" borderId="4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13" xfId="0" applyFont="1" applyFill="1" applyBorder="1"/>
    <xf numFmtId="49" fontId="7" fillId="0" borderId="13" xfId="0" applyNumberFormat="1" applyFont="1" applyFill="1" applyBorder="1" applyAlignment="1">
      <alignment vertical="top" wrapText="1"/>
    </xf>
    <xf numFmtId="0" fontId="7" fillId="6" borderId="38" xfId="0" applyFont="1" applyFill="1" applyBorder="1" applyAlignment="1"/>
    <xf numFmtId="0" fontId="7" fillId="6" borderId="13" xfId="0" applyFont="1" applyFill="1" applyBorder="1" applyAlignment="1"/>
    <xf numFmtId="0" fontId="0" fillId="6" borderId="40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2" fontId="0" fillId="6" borderId="0" xfId="0" applyNumberFormat="1" applyFill="1" applyBorder="1" applyAlignment="1">
      <alignment vertical="center"/>
    </xf>
    <xf numFmtId="0" fontId="15" fillId="6" borderId="40" xfId="0" applyFont="1" applyFill="1" applyBorder="1" applyAlignment="1">
      <alignment vertical="center"/>
    </xf>
    <xf numFmtId="0" fontId="15" fillId="6" borderId="13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5" fillId="6" borderId="13" xfId="0" applyFont="1" applyFill="1" applyBorder="1" applyAlignment="1"/>
    <xf numFmtId="0" fontId="15" fillId="6" borderId="40" xfId="0" applyFont="1" applyFill="1" applyBorder="1"/>
    <xf numFmtId="0" fontId="15" fillId="6" borderId="0" xfId="0" applyFont="1" applyFill="1" applyBorder="1"/>
    <xf numFmtId="0" fontId="40" fillId="6" borderId="0" xfId="0" applyFont="1" applyFill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4" fontId="28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Alignment="1"/>
    <xf numFmtId="0" fontId="42" fillId="0" borderId="0" xfId="0" applyFont="1" applyFill="1" applyBorder="1" applyAlignment="1"/>
    <xf numFmtId="0" fontId="42" fillId="0" borderId="0" xfId="0" applyFont="1" applyBorder="1" applyAlignment="1"/>
    <xf numFmtId="0" fontId="42" fillId="0" borderId="0" xfId="0" applyFont="1" applyFill="1" applyBorder="1"/>
    <xf numFmtId="49" fontId="42" fillId="0" borderId="0" xfId="0" applyNumberFormat="1" applyFont="1" applyFill="1" applyBorder="1" applyAlignment="1">
      <alignment vertical="top" wrapText="1"/>
    </xf>
    <xf numFmtId="0" fontId="42" fillId="0" borderId="0" xfId="0" applyFont="1" applyFill="1" applyAlignment="1">
      <alignment wrapText="1"/>
    </xf>
    <xf numFmtId="2" fontId="26" fillId="0" borderId="24" xfId="0" applyNumberFormat="1" applyFont="1" applyBorder="1" applyAlignment="1">
      <alignment horizontal="center" vertical="center" wrapText="1"/>
    </xf>
    <xf numFmtId="0" fontId="29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8" fillId="4" borderId="61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1" fillId="6" borderId="0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9" fillId="0" borderId="46" xfId="0" applyFont="1" applyFill="1" applyBorder="1" applyAlignment="1" applyProtection="1">
      <alignment horizontal="center" vertical="center"/>
    </xf>
    <xf numFmtId="0" fontId="15" fillId="0" borderId="64" xfId="0" applyFont="1" applyFill="1" applyBorder="1" applyAlignment="1" applyProtection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8" fillId="0" borderId="56" xfId="0" applyFont="1" applyBorder="1" applyAlignment="1"/>
    <xf numFmtId="0" fontId="9" fillId="0" borderId="64" xfId="0" applyFont="1" applyFill="1" applyBorder="1" applyAlignment="1" applyProtection="1">
      <alignment horizontal="center" vertical="center"/>
    </xf>
    <xf numFmtId="0" fontId="15" fillId="0" borderId="47" xfId="0" applyFont="1" applyFill="1" applyBorder="1" applyAlignment="1" applyProtection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8" fillId="0" borderId="24" xfId="0" applyFont="1" applyBorder="1" applyAlignment="1"/>
    <xf numFmtId="0" fontId="8" fillId="6" borderId="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9" fillId="7" borderId="48" xfId="0" applyFont="1" applyFill="1" applyBorder="1" applyAlignment="1" applyProtection="1">
      <alignment horizontal="center" vertical="center"/>
      <protection locked="0"/>
    </xf>
    <xf numFmtId="0" fontId="15" fillId="7" borderId="49" xfId="0" applyFont="1" applyFill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0" fillId="6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39" xfId="0" applyFill="1" applyBorder="1" applyAlignment="1">
      <alignment horizontal="center" vertical="center"/>
    </xf>
    <xf numFmtId="0" fontId="25" fillId="4" borderId="57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5" fillId="4" borderId="58" xfId="0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49" fontId="5" fillId="0" borderId="6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/>
    </xf>
    <xf numFmtId="0" fontId="0" fillId="0" borderId="0" xfId="0" applyBorder="1" applyAlignment="1"/>
    <xf numFmtId="49" fontId="22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49" fontId="3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/>
    <xf numFmtId="0" fontId="15" fillId="0" borderId="3" xfId="0" applyFont="1" applyBorder="1" applyAlignment="1"/>
    <xf numFmtId="49" fontId="36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2" fontId="9" fillId="0" borderId="8" xfId="0" applyNumberFormat="1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29" fillId="2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8" fillId="2" borderId="1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8" fillId="2" borderId="4" xfId="0" applyFont="1" applyFill="1" applyBorder="1" applyAlignment="1">
      <alignment horizontal="justify" vertical="top" wrapText="1"/>
    </xf>
    <xf numFmtId="0" fontId="30" fillId="2" borderId="0" xfId="0" applyFont="1" applyFill="1" applyBorder="1" applyAlignment="1">
      <alignment horizontal="justify" vertical="top" wrapText="1"/>
    </xf>
    <xf numFmtId="0" fontId="30" fillId="2" borderId="5" xfId="0" applyFont="1" applyFill="1" applyBorder="1" applyAlignment="1">
      <alignment horizontal="justify" vertical="top" wrapText="1"/>
    </xf>
    <xf numFmtId="0" fontId="31" fillId="2" borderId="4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top" wrapText="1"/>
    </xf>
    <xf numFmtId="0" fontId="32" fillId="2" borderId="5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justify" vertical="top" wrapText="1"/>
    </xf>
    <xf numFmtId="0" fontId="34" fillId="2" borderId="1" xfId="0" applyFont="1" applyFill="1" applyBorder="1" applyAlignment="1">
      <alignment horizontal="left" vertical="center" wrapText="1"/>
    </xf>
    <xf numFmtId="0" fontId="35" fillId="0" borderId="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9" fillId="0" borderId="14" xfId="0" applyFont="1" applyFill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2" fontId="9" fillId="5" borderId="2" xfId="0" applyNumberFormat="1" applyFont="1" applyFill="1" applyBorder="1" applyAlignment="1" applyProtection="1">
      <alignment horizontal="center" vertical="center"/>
      <protection locked="0"/>
    </xf>
    <xf numFmtId="2" fontId="9" fillId="5" borderId="3" xfId="0" applyNumberFormat="1" applyFont="1" applyFill="1" applyBorder="1" applyAlignment="1" applyProtection="1">
      <alignment horizontal="center" vertical="center"/>
      <protection locked="0"/>
    </xf>
    <xf numFmtId="2" fontId="9" fillId="5" borderId="6" xfId="0" applyNumberFormat="1" applyFont="1" applyFill="1" applyBorder="1" applyAlignment="1" applyProtection="1">
      <alignment horizontal="center" vertical="center"/>
      <protection locked="0"/>
    </xf>
    <xf numFmtId="2" fontId="9" fillId="5" borderId="7" xfId="0" applyNumberFormat="1" applyFont="1" applyFill="1" applyBorder="1" applyAlignment="1" applyProtection="1">
      <alignment horizontal="center" vertical="center"/>
      <protection locked="0"/>
    </xf>
    <xf numFmtId="2" fontId="9" fillId="5" borderId="8" xfId="0" applyNumberFormat="1" applyFont="1" applyFill="1" applyBorder="1" applyAlignment="1" applyProtection="1">
      <alignment horizontal="center" vertical="center"/>
      <protection locked="0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7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29" fillId="0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9" fillId="3" borderId="4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left" vertical="center"/>
    </xf>
    <xf numFmtId="0" fontId="30" fillId="0" borderId="2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164" fontId="13" fillId="0" borderId="6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4" fontId="9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</cellXfs>
  <cellStyles count="1">
    <cellStyle name="Normální" xfId="0" builtinId="0"/>
  </cellStyles>
  <dxfs count="1">
    <dxf>
      <font>
        <b val="0"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if04413\Desktop\Sucho%202017\&#381;&#225;dosti\Origin&#225;l%20S.1.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ást C"/>
      <sheetName val="činnost"/>
      <sheetName val="Prohlášení"/>
      <sheetName val="Tab._č.1"/>
      <sheetName val="Tab_č.2"/>
      <sheetName val="Soupis"/>
      <sheetName val="Příloha č. 1a2"/>
      <sheetName val="Katas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G2" t="str">
            <v>Benešov</v>
          </cell>
        </row>
        <row r="3">
          <cell r="AG3" t="str">
            <v>Beroun</v>
          </cell>
        </row>
        <row r="4">
          <cell r="AG4" t="str">
            <v>Blansko</v>
          </cell>
        </row>
        <row r="5">
          <cell r="AG5" t="str">
            <v>Brno-město</v>
          </cell>
        </row>
        <row r="6">
          <cell r="AG6" t="str">
            <v>Brno-venkov</v>
          </cell>
        </row>
        <row r="7">
          <cell r="AG7" t="str">
            <v>Bruntál</v>
          </cell>
        </row>
        <row r="8">
          <cell r="AG8" t="str">
            <v>Břeclav</v>
          </cell>
        </row>
        <row r="9">
          <cell r="AG9" t="str">
            <v>Česká Lípa</v>
          </cell>
        </row>
        <row r="10">
          <cell r="AG10" t="str">
            <v>České Budějovice</v>
          </cell>
        </row>
        <row r="11">
          <cell r="AG11" t="str">
            <v>Český Krumlov</v>
          </cell>
        </row>
        <row r="12">
          <cell r="AG12" t="str">
            <v>Domažlice</v>
          </cell>
        </row>
        <row r="13">
          <cell r="AG13" t="str">
            <v>Havlíčkův Brod</v>
          </cell>
        </row>
        <row r="14">
          <cell r="AG14" t="str">
            <v>Hodonín</v>
          </cell>
        </row>
        <row r="15">
          <cell r="AG15" t="str">
            <v>Hradec Králové</v>
          </cell>
        </row>
        <row r="16">
          <cell r="AG16" t="str">
            <v>Cheb</v>
          </cell>
        </row>
        <row r="17">
          <cell r="AG17" t="str">
            <v>Chomutov</v>
          </cell>
        </row>
        <row r="18">
          <cell r="AG18" t="str">
            <v>Chrudim</v>
          </cell>
        </row>
        <row r="19">
          <cell r="AG19" t="str">
            <v>Jablonec nad Nisou</v>
          </cell>
        </row>
        <row r="20">
          <cell r="AG20" t="str">
            <v>Jeseník</v>
          </cell>
        </row>
        <row r="21">
          <cell r="AG21" t="str">
            <v>Jičín</v>
          </cell>
        </row>
        <row r="22">
          <cell r="AG22" t="str">
            <v>Jihlava</v>
          </cell>
        </row>
        <row r="23">
          <cell r="AG23" t="str">
            <v>Jindřichův Hradec</v>
          </cell>
        </row>
        <row r="24">
          <cell r="AG24" t="str">
            <v>Karlovy Vary</v>
          </cell>
        </row>
        <row r="25">
          <cell r="AG25" t="str">
            <v>Kladno</v>
          </cell>
        </row>
        <row r="26">
          <cell r="AG26" t="str">
            <v>Klatovy</v>
          </cell>
        </row>
        <row r="27">
          <cell r="AG27" t="str">
            <v>Kolín</v>
          </cell>
        </row>
        <row r="28">
          <cell r="AG28" t="str">
            <v>Kroměříž</v>
          </cell>
        </row>
        <row r="29">
          <cell r="AG29" t="str">
            <v>Kutná Hora</v>
          </cell>
        </row>
        <row r="30">
          <cell r="AG30" t="str">
            <v>Liberec</v>
          </cell>
        </row>
        <row r="31">
          <cell r="AG31" t="str">
            <v>Litoměřice</v>
          </cell>
        </row>
        <row r="32">
          <cell r="AG32" t="str">
            <v>Louny</v>
          </cell>
        </row>
        <row r="33">
          <cell r="AG33" t="str">
            <v>Mělník</v>
          </cell>
        </row>
        <row r="34">
          <cell r="AG34" t="str">
            <v>Mladá Boleslav</v>
          </cell>
        </row>
        <row r="35">
          <cell r="AG35" t="str">
            <v>Most</v>
          </cell>
        </row>
        <row r="36">
          <cell r="AG36" t="str">
            <v>Nový Jičín</v>
          </cell>
        </row>
        <row r="37">
          <cell r="AG37" t="str">
            <v>Nymburk</v>
          </cell>
        </row>
        <row r="38">
          <cell r="AG38" t="str">
            <v>Olomouc</v>
          </cell>
        </row>
        <row r="39">
          <cell r="AG39" t="str">
            <v>Opava</v>
          </cell>
        </row>
        <row r="40">
          <cell r="AG40" t="str">
            <v>Ostrava-město</v>
          </cell>
        </row>
        <row r="41">
          <cell r="AG41" t="str">
            <v>Pardubice</v>
          </cell>
        </row>
        <row r="42">
          <cell r="AG42" t="str">
            <v>Pelhřimov</v>
          </cell>
        </row>
        <row r="43">
          <cell r="AG43" t="str">
            <v>Písek</v>
          </cell>
        </row>
        <row r="44">
          <cell r="AG44" t="str">
            <v>Plzeň-jih</v>
          </cell>
        </row>
        <row r="45">
          <cell r="AG45" t="str">
            <v>Plzeň-město</v>
          </cell>
        </row>
        <row r="46">
          <cell r="AG46" t="str">
            <v>Plzeň-sever</v>
          </cell>
        </row>
        <row r="47">
          <cell r="AG47" t="str">
            <v>Praha</v>
          </cell>
        </row>
        <row r="48">
          <cell r="AG48" t="str">
            <v>Praha-východ</v>
          </cell>
        </row>
        <row r="49">
          <cell r="AG49" t="str">
            <v>Praha-západ</v>
          </cell>
        </row>
        <row r="50">
          <cell r="AG50" t="str">
            <v>Prachatice</v>
          </cell>
        </row>
        <row r="51">
          <cell r="AG51" t="str">
            <v>Prostějov</v>
          </cell>
        </row>
        <row r="52">
          <cell r="AG52" t="str">
            <v>Přerov</v>
          </cell>
        </row>
        <row r="53">
          <cell r="AG53" t="str">
            <v>Příbram</v>
          </cell>
        </row>
        <row r="54">
          <cell r="AG54" t="str">
            <v>Rakovník</v>
          </cell>
        </row>
        <row r="55">
          <cell r="AG55" t="str">
            <v>Rokycany</v>
          </cell>
        </row>
        <row r="56">
          <cell r="AG56" t="str">
            <v>Rychnov nad Kněžnou</v>
          </cell>
        </row>
        <row r="57">
          <cell r="AG57" t="str">
            <v>Semily</v>
          </cell>
        </row>
        <row r="58">
          <cell r="AG58" t="str">
            <v>Sokolov</v>
          </cell>
        </row>
        <row r="59">
          <cell r="AG59" t="str">
            <v>Strakonice</v>
          </cell>
        </row>
        <row r="60">
          <cell r="AG60" t="str">
            <v>Svitavy</v>
          </cell>
        </row>
        <row r="61">
          <cell r="AG61" t="str">
            <v>Šumperk</v>
          </cell>
        </row>
        <row r="62">
          <cell r="AG62" t="str">
            <v>Tábor</v>
          </cell>
        </row>
        <row r="63">
          <cell r="AG63" t="str">
            <v>Tachov</v>
          </cell>
        </row>
        <row r="64">
          <cell r="AG64" t="str">
            <v>Teplice</v>
          </cell>
        </row>
        <row r="65">
          <cell r="AG65" t="str">
            <v>Třebíč</v>
          </cell>
        </row>
        <row r="66">
          <cell r="AG66" t="str">
            <v>Uherské Hradiště</v>
          </cell>
        </row>
        <row r="67">
          <cell r="AG67" t="str">
            <v>Ústí nad Orlicí</v>
          </cell>
        </row>
        <row r="68">
          <cell r="AG68" t="str">
            <v>Vsetín</v>
          </cell>
        </row>
        <row r="69">
          <cell r="AG69" t="str">
            <v>Vyškov</v>
          </cell>
        </row>
        <row r="70">
          <cell r="AG70" t="str">
            <v>Zlín</v>
          </cell>
        </row>
        <row r="71">
          <cell r="AG71" t="str">
            <v>Znojmo</v>
          </cell>
        </row>
        <row r="72">
          <cell r="AG72" t="str">
            <v>Žďár nad Sázavou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abSelected="1" zoomScaleNormal="100" workbookViewId="0">
      <selection sqref="A1:M1"/>
    </sheetView>
  </sheetViews>
  <sheetFormatPr defaultRowHeight="15" x14ac:dyDescent="0.25"/>
  <cols>
    <col min="1" max="1" width="2.42578125" style="2" customWidth="1"/>
    <col min="2" max="2" width="3.28515625" style="2" customWidth="1"/>
    <col min="3" max="3" width="14.42578125" style="2" customWidth="1"/>
    <col min="4" max="4" width="1.7109375" style="2" customWidth="1"/>
    <col min="5" max="5" width="12.7109375" style="2" customWidth="1"/>
    <col min="6" max="6" width="7.140625" style="2" customWidth="1"/>
    <col min="7" max="7" width="1.7109375" style="2" customWidth="1"/>
    <col min="8" max="8" width="6.7109375" style="2" customWidth="1"/>
    <col min="9" max="9" width="7.5703125" style="2" customWidth="1"/>
    <col min="10" max="10" width="5.7109375" style="2" customWidth="1"/>
    <col min="11" max="11" width="1.7109375" style="2" customWidth="1"/>
    <col min="12" max="12" width="1.140625" style="2" customWidth="1"/>
    <col min="13" max="13" width="20.7109375" style="2" customWidth="1"/>
    <col min="14" max="14" width="17.140625" style="13" customWidth="1"/>
    <col min="15" max="15" width="6.140625" style="75" customWidth="1"/>
    <col min="16" max="21" width="10.5703125" style="10" customWidth="1"/>
    <col min="22" max="22" width="3.42578125" style="10" customWidth="1"/>
    <col min="23" max="23" width="4.7109375" style="10" customWidth="1"/>
    <col min="24" max="24" width="34.7109375" style="10" customWidth="1"/>
    <col min="25" max="25" width="6.140625" style="61" customWidth="1"/>
    <col min="26" max="16384" width="9.140625" style="2"/>
  </cols>
  <sheetData>
    <row r="1" spans="1:25" ht="22.5" customHeight="1" x14ac:dyDescent="0.25">
      <c r="A1" s="183" t="s">
        <v>63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12"/>
      <c r="O1" s="77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1:25" ht="27.75" customHeight="1" x14ac:dyDescent="0.25">
      <c r="A2" s="233" t="s">
        <v>64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5"/>
      <c r="N2" s="12"/>
      <c r="O2" s="78"/>
      <c r="P2" s="63"/>
      <c r="Q2" s="63"/>
      <c r="R2" s="63"/>
      <c r="S2" s="63"/>
      <c r="T2" s="63"/>
      <c r="U2" s="63"/>
      <c r="V2" s="63"/>
      <c r="W2" s="63"/>
      <c r="X2" s="63"/>
      <c r="Y2" s="65"/>
    </row>
    <row r="3" spans="1:25" ht="27.75" customHeight="1" x14ac:dyDescent="0.4">
      <c r="A3" s="236" t="s">
        <v>68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8"/>
      <c r="N3" s="12"/>
      <c r="O3" s="78"/>
      <c r="P3" s="111" t="s">
        <v>112</v>
      </c>
      <c r="Q3" s="112"/>
      <c r="R3" s="112"/>
      <c r="S3" s="112"/>
      <c r="T3" s="112"/>
      <c r="U3" s="112"/>
      <c r="V3" s="112"/>
      <c r="W3" s="112"/>
      <c r="X3" s="112"/>
      <c r="Y3" s="65"/>
    </row>
    <row r="4" spans="1:25" ht="42" customHeight="1" x14ac:dyDescent="0.25">
      <c r="A4" s="32" t="s">
        <v>26</v>
      </c>
      <c r="B4" s="239" t="s">
        <v>65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5"/>
      <c r="N4" s="12"/>
      <c r="O4" s="78"/>
      <c r="P4" s="132" t="s">
        <v>122</v>
      </c>
      <c r="Q4" s="132"/>
      <c r="R4" s="132"/>
      <c r="S4" s="132"/>
      <c r="T4" s="132"/>
      <c r="U4" s="132"/>
      <c r="V4" s="132"/>
      <c r="W4" s="132"/>
      <c r="X4" s="132"/>
      <c r="Y4" s="65"/>
    </row>
    <row r="5" spans="1:25" ht="30.75" customHeight="1" x14ac:dyDescent="0.25">
      <c r="A5" s="32" t="s">
        <v>26</v>
      </c>
      <c r="B5" s="239" t="s">
        <v>119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5"/>
      <c r="N5" s="12"/>
      <c r="O5" s="78"/>
      <c r="P5" s="132"/>
      <c r="Q5" s="132"/>
      <c r="R5" s="132"/>
      <c r="S5" s="132"/>
      <c r="T5" s="132"/>
      <c r="U5" s="132"/>
      <c r="V5" s="132"/>
      <c r="W5" s="132"/>
      <c r="X5" s="132"/>
      <c r="Y5" s="65"/>
    </row>
    <row r="6" spans="1:25" ht="42.75" customHeight="1" x14ac:dyDescent="0.25">
      <c r="A6" s="32" t="s">
        <v>26</v>
      </c>
      <c r="B6" s="239" t="s">
        <v>66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5"/>
      <c r="N6" s="12"/>
      <c r="O6" s="78"/>
      <c r="P6" s="132"/>
      <c r="Q6" s="132"/>
      <c r="R6" s="132"/>
      <c r="S6" s="132"/>
      <c r="T6" s="132"/>
      <c r="U6" s="132"/>
      <c r="V6" s="132"/>
      <c r="W6" s="132"/>
      <c r="X6" s="132"/>
      <c r="Y6" s="65"/>
    </row>
    <row r="7" spans="1:25" ht="117" customHeight="1" x14ac:dyDescent="0.25">
      <c r="A7" s="32" t="s">
        <v>26</v>
      </c>
      <c r="B7" s="239" t="s">
        <v>67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5"/>
      <c r="N7" s="12"/>
      <c r="O7" s="78"/>
      <c r="P7" s="132"/>
      <c r="Q7" s="132"/>
      <c r="R7" s="132"/>
      <c r="S7" s="132"/>
      <c r="T7" s="132"/>
      <c r="U7" s="132"/>
      <c r="V7" s="132"/>
      <c r="W7" s="132"/>
      <c r="X7" s="132"/>
      <c r="Y7" s="65"/>
    </row>
    <row r="8" spans="1:25" ht="27.75" customHeight="1" thickBot="1" x14ac:dyDescent="0.3">
      <c r="A8" s="221" t="s">
        <v>8</v>
      </c>
      <c r="B8" s="222"/>
      <c r="C8" s="222"/>
      <c r="D8" s="222"/>
      <c r="E8" s="222"/>
      <c r="F8" s="222"/>
      <c r="G8" s="222"/>
      <c r="H8" s="222"/>
      <c r="I8" s="222"/>
      <c r="J8" s="223"/>
      <c r="K8" s="243" t="str">
        <f>LOOKUP(R9,W9:W11,X9:X11)</f>
        <v>Kukuřice (kromě kukuřice na zrno)</v>
      </c>
      <c r="L8" s="244"/>
      <c r="M8" s="245"/>
      <c r="N8" s="12"/>
      <c r="O8" s="78"/>
      <c r="P8" s="89"/>
      <c r="Q8" s="89"/>
      <c r="R8" s="89"/>
      <c r="S8" s="89"/>
      <c r="T8" s="89"/>
      <c r="U8" s="89"/>
      <c r="V8" s="89"/>
      <c r="W8" s="89"/>
      <c r="X8" s="89"/>
      <c r="Y8" s="65"/>
    </row>
    <row r="9" spans="1:25" ht="13.5" customHeight="1" x14ac:dyDescent="0.25">
      <c r="A9" s="240" t="s">
        <v>25</v>
      </c>
      <c r="B9" s="241"/>
      <c r="C9" s="241"/>
      <c r="D9" s="241"/>
      <c r="E9" s="241"/>
      <c r="F9" s="241"/>
      <c r="G9" s="241"/>
      <c r="H9" s="241"/>
      <c r="I9" s="241"/>
      <c r="J9" s="242"/>
      <c r="K9" s="246"/>
      <c r="L9" s="247"/>
      <c r="M9" s="248"/>
      <c r="N9" s="12"/>
      <c r="O9" s="78"/>
      <c r="P9" s="122" t="s">
        <v>121</v>
      </c>
      <c r="Q9" s="123"/>
      <c r="R9" s="126">
        <v>1</v>
      </c>
      <c r="S9" s="128" t="str">
        <f>LOOKUP(R9,W9:W11,X9:X11)</f>
        <v>Kukuřice (kromě kukuřice na zrno)</v>
      </c>
      <c r="T9" s="129"/>
      <c r="U9" s="130"/>
      <c r="V9" s="62"/>
      <c r="W9" s="113">
        <v>1</v>
      </c>
      <c r="X9" s="115" t="s">
        <v>92</v>
      </c>
      <c r="Y9" s="65"/>
    </row>
    <row r="10" spans="1:25" ht="12.75" customHeight="1" thickBot="1" x14ac:dyDescent="0.3">
      <c r="A10" s="230" t="s">
        <v>9</v>
      </c>
      <c r="B10" s="231"/>
      <c r="C10" s="231"/>
      <c r="D10" s="231"/>
      <c r="E10" s="231"/>
      <c r="F10" s="231"/>
      <c r="G10" s="231"/>
      <c r="H10" s="231"/>
      <c r="I10" s="231"/>
      <c r="J10" s="232"/>
      <c r="K10" s="249"/>
      <c r="L10" s="250"/>
      <c r="M10" s="251"/>
      <c r="N10" s="12"/>
      <c r="O10" s="78"/>
      <c r="P10" s="124"/>
      <c r="Q10" s="125"/>
      <c r="R10" s="127"/>
      <c r="S10" s="131"/>
      <c r="T10" s="108"/>
      <c r="U10" s="110"/>
      <c r="V10" s="63"/>
      <c r="W10" s="114"/>
      <c r="X10" s="116"/>
      <c r="Y10" s="65"/>
    </row>
    <row r="11" spans="1:25" ht="15.75" customHeight="1" x14ac:dyDescent="0.25">
      <c r="A11" s="224" t="s">
        <v>10</v>
      </c>
      <c r="B11" s="225"/>
      <c r="C11" s="225"/>
      <c r="D11" s="225"/>
      <c r="E11" s="225"/>
      <c r="F11" s="225"/>
      <c r="G11" s="225"/>
      <c r="H11" s="225"/>
      <c r="I11" s="225"/>
      <c r="J11" s="226"/>
      <c r="K11" s="215">
        <f>TRUNC(I31,2)</f>
        <v>0</v>
      </c>
      <c r="L11" s="216"/>
      <c r="M11" s="217"/>
      <c r="N11" s="12"/>
      <c r="O11" s="78"/>
      <c r="P11" s="64"/>
      <c r="Q11" s="64"/>
      <c r="R11" s="64"/>
      <c r="S11" s="64"/>
      <c r="T11" s="64"/>
      <c r="U11" s="64"/>
      <c r="V11" s="63"/>
      <c r="W11" s="117">
        <v>2</v>
      </c>
      <c r="X11" s="119" t="s">
        <v>93</v>
      </c>
      <c r="Y11" s="65"/>
    </row>
    <row r="12" spans="1:25" ht="12.75" customHeight="1" thickBot="1" x14ac:dyDescent="0.3">
      <c r="A12" s="230" t="s">
        <v>9</v>
      </c>
      <c r="B12" s="231"/>
      <c r="C12" s="231"/>
      <c r="D12" s="231"/>
      <c r="E12" s="231"/>
      <c r="F12" s="231"/>
      <c r="G12" s="231"/>
      <c r="H12" s="231"/>
      <c r="I12" s="231"/>
      <c r="J12" s="232"/>
      <c r="K12" s="218"/>
      <c r="L12" s="219"/>
      <c r="M12" s="220"/>
      <c r="N12" s="12"/>
      <c r="O12" s="78"/>
      <c r="P12" s="121" t="s">
        <v>113</v>
      </c>
      <c r="Q12" s="121"/>
      <c r="R12" s="121"/>
      <c r="S12" s="121"/>
      <c r="T12" s="121"/>
      <c r="U12" s="121"/>
      <c r="V12" s="63"/>
      <c r="W12" s="118"/>
      <c r="X12" s="120"/>
      <c r="Y12" s="65"/>
    </row>
    <row r="13" spans="1:25" ht="27" customHeight="1" thickBot="1" x14ac:dyDescent="0.3">
      <c r="A13" s="227" t="s">
        <v>69</v>
      </c>
      <c r="B13" s="228"/>
      <c r="C13" s="228"/>
      <c r="D13" s="228"/>
      <c r="E13" s="228"/>
      <c r="F13" s="228"/>
      <c r="G13" s="228"/>
      <c r="H13" s="228"/>
      <c r="I13" s="228"/>
      <c r="J13" s="229"/>
      <c r="K13" s="246"/>
      <c r="L13" s="247"/>
      <c r="M13" s="248"/>
      <c r="N13" s="12"/>
      <c r="O13" s="78"/>
      <c r="P13" s="90">
        <v>2012</v>
      </c>
      <c r="Q13" s="91">
        <v>2013</v>
      </c>
      <c r="R13" s="91">
        <v>2014</v>
      </c>
      <c r="S13" s="91">
        <v>2015</v>
      </c>
      <c r="T13" s="91">
        <v>2016</v>
      </c>
      <c r="U13" s="92">
        <v>2017</v>
      </c>
      <c r="V13" s="63"/>
      <c r="W13" s="63"/>
      <c r="X13" s="63"/>
      <c r="Y13" s="65"/>
    </row>
    <row r="14" spans="1:25" ht="12.75" customHeight="1" x14ac:dyDescent="0.25">
      <c r="A14" s="230" t="s">
        <v>9</v>
      </c>
      <c r="B14" s="231"/>
      <c r="C14" s="231"/>
      <c r="D14" s="231"/>
      <c r="E14" s="231"/>
      <c r="F14" s="231"/>
      <c r="G14" s="231"/>
      <c r="H14" s="231"/>
      <c r="I14" s="231"/>
      <c r="J14" s="232"/>
      <c r="K14" s="249"/>
      <c r="L14" s="250"/>
      <c r="M14" s="251"/>
      <c r="N14" s="96" t="s">
        <v>82</v>
      </c>
      <c r="O14" s="78"/>
      <c r="P14" s="105">
        <f>LOOKUP($R$9,'Přílohy č. 5, 6 a 8'!$A$27:$A$28,'Přílohy č. 5, 6 a 8'!$C$27:$C$28)</f>
        <v>754</v>
      </c>
      <c r="Q14" s="107">
        <f>LOOKUP($R$9,'Přílohy č. 5, 6 a 8'!$A$27:$A$28,'Přílohy č. 5, 6 a 8'!$C$27:$C$28)</f>
        <v>754</v>
      </c>
      <c r="R14" s="107">
        <f>LOOKUP($R$9,'Přílohy č. 5, 6 a 8'!$A$27:$A$28,'Přílohy č. 5, 6 a 8'!$C$27:$C$28)</f>
        <v>754</v>
      </c>
      <c r="S14" s="107">
        <f>LOOKUP($R$9,'Přílohy č. 5, 6 a 8'!$A$27:$A$28,'Přílohy č. 5, 6 a 8'!$C$27:$C$28)</f>
        <v>754</v>
      </c>
      <c r="T14" s="107">
        <f>LOOKUP($R$9,'Přílohy č. 5, 6 a 8'!$A$27:$A$28,'Přílohy č. 5, 6 a 8'!$C$27:$C$28)</f>
        <v>754</v>
      </c>
      <c r="U14" s="109">
        <f>LOOKUP($R$9,'Přílohy č. 5, 6 a 8'!$A$27:$A$28,'Přílohy č. 5, 6 a 8'!$C$27:$C$28)</f>
        <v>754</v>
      </c>
      <c r="V14" s="63"/>
      <c r="W14" s="63"/>
      <c r="X14" s="63"/>
      <c r="Y14" s="65"/>
    </row>
    <row r="15" spans="1:25" ht="15.75" customHeight="1" thickBot="1" x14ac:dyDescent="0.3">
      <c r="A15" s="227" t="s">
        <v>70</v>
      </c>
      <c r="B15" s="228"/>
      <c r="C15" s="228"/>
      <c r="D15" s="228"/>
      <c r="E15" s="228"/>
      <c r="F15" s="228"/>
      <c r="G15" s="228"/>
      <c r="H15" s="228"/>
      <c r="I15" s="228"/>
      <c r="J15" s="229"/>
      <c r="K15" s="215" t="e">
        <f>ROUND(IF(R9=2,IF(TRUNC(K13,2)/TRUNC(K11,2)&gt;0.9999,TRUNC(K11,2),TRUNC(K13,2)),IF(TRUNC(K13,2)/TRUNC(K11,2)&lt;3,TRUNC(K13/3,2),TRUNC(K11,2))),2)</f>
        <v>#DIV/0!</v>
      </c>
      <c r="L15" s="216"/>
      <c r="M15" s="217"/>
      <c r="N15" s="96" t="s">
        <v>83</v>
      </c>
      <c r="O15" s="78"/>
      <c r="P15" s="106"/>
      <c r="Q15" s="108"/>
      <c r="R15" s="108"/>
      <c r="S15" s="108"/>
      <c r="T15" s="108"/>
      <c r="U15" s="110"/>
      <c r="V15" s="63"/>
      <c r="W15" s="63"/>
      <c r="X15" s="63"/>
      <c r="Y15" s="65"/>
    </row>
    <row r="16" spans="1:25" ht="12.75" customHeight="1" x14ac:dyDescent="0.25">
      <c r="A16" s="230" t="s">
        <v>9</v>
      </c>
      <c r="B16" s="231"/>
      <c r="C16" s="231"/>
      <c r="D16" s="231"/>
      <c r="E16" s="231"/>
      <c r="F16" s="231"/>
      <c r="G16" s="231"/>
      <c r="H16" s="231"/>
      <c r="I16" s="231"/>
      <c r="J16" s="232"/>
      <c r="K16" s="218"/>
      <c r="L16" s="219"/>
      <c r="M16" s="220"/>
      <c r="N16" s="96"/>
      <c r="O16" s="78"/>
      <c r="P16" s="64"/>
      <c r="Q16" s="64"/>
      <c r="R16" s="64"/>
      <c r="S16" s="64"/>
      <c r="T16" s="64"/>
      <c r="U16" s="64"/>
      <c r="V16" s="63"/>
      <c r="W16" s="63"/>
      <c r="X16" s="63"/>
      <c r="Y16" s="65"/>
    </row>
    <row r="17" spans="1:25" ht="15.75" customHeight="1" thickBot="1" x14ac:dyDescent="0.3">
      <c r="A17" s="227" t="s">
        <v>72</v>
      </c>
      <c r="B17" s="228"/>
      <c r="C17" s="228"/>
      <c r="D17" s="228"/>
      <c r="E17" s="228"/>
      <c r="F17" s="228"/>
      <c r="G17" s="228"/>
      <c r="H17" s="228"/>
      <c r="I17" s="228"/>
      <c r="J17" s="229"/>
      <c r="K17" s="215" t="e">
        <f>TRUNC(TRUNC(K13,2)/K15,2)</f>
        <v>#DIV/0!</v>
      </c>
      <c r="L17" s="216"/>
      <c r="M17" s="217"/>
      <c r="N17" s="96" t="s">
        <v>84</v>
      </c>
      <c r="O17" s="78"/>
      <c r="P17" s="121" t="s">
        <v>111</v>
      </c>
      <c r="Q17" s="133"/>
      <c r="R17" s="133"/>
      <c r="S17" s="133"/>
      <c r="T17" s="133"/>
      <c r="U17" s="133"/>
      <c r="V17" s="63"/>
      <c r="W17" s="63"/>
      <c r="X17" s="63"/>
      <c r="Y17" s="65"/>
    </row>
    <row r="18" spans="1:25" s="4" customFormat="1" ht="12.75" customHeight="1" x14ac:dyDescent="0.25">
      <c r="A18" s="230" t="s">
        <v>71</v>
      </c>
      <c r="B18" s="231"/>
      <c r="C18" s="231"/>
      <c r="D18" s="231"/>
      <c r="E18" s="231"/>
      <c r="F18" s="231"/>
      <c r="G18" s="231"/>
      <c r="H18" s="231"/>
      <c r="I18" s="231"/>
      <c r="J18" s="232"/>
      <c r="K18" s="218"/>
      <c r="L18" s="219"/>
      <c r="M18" s="220"/>
      <c r="N18" s="94"/>
      <c r="O18" s="81"/>
      <c r="P18" s="134" t="s">
        <v>57</v>
      </c>
      <c r="Q18" s="135"/>
      <c r="R18" s="136"/>
      <c r="S18" s="140" t="s">
        <v>58</v>
      </c>
      <c r="T18" s="135"/>
      <c r="U18" s="136"/>
      <c r="V18" s="63"/>
      <c r="W18" s="63"/>
      <c r="X18" s="63"/>
      <c r="Y18" s="79"/>
    </row>
    <row r="19" spans="1:25" s="4" customFormat="1" ht="22.5" customHeight="1" x14ac:dyDescent="0.25">
      <c r="A19" s="208" t="s">
        <v>73</v>
      </c>
      <c r="B19" s="209"/>
      <c r="C19" s="209"/>
      <c r="D19" s="210"/>
      <c r="E19" s="210"/>
      <c r="F19" s="209"/>
      <c r="G19" s="209"/>
      <c r="H19" s="209"/>
      <c r="I19" s="211"/>
      <c r="J19" s="211"/>
      <c r="K19" s="211"/>
      <c r="L19" s="211"/>
      <c r="M19" s="212"/>
      <c r="N19" s="94"/>
      <c r="O19" s="81"/>
      <c r="P19" s="137"/>
      <c r="Q19" s="138"/>
      <c r="R19" s="139"/>
      <c r="S19" s="138"/>
      <c r="T19" s="138"/>
      <c r="U19" s="139"/>
      <c r="V19" s="80"/>
      <c r="W19" s="80"/>
      <c r="X19" s="80"/>
      <c r="Y19" s="79"/>
    </row>
    <row r="20" spans="1:25" s="4" customFormat="1" ht="15.75" customHeight="1" thickBot="1" x14ac:dyDescent="0.25">
      <c r="A20" s="194" t="s">
        <v>13</v>
      </c>
      <c r="B20" s="195"/>
      <c r="C20" s="33" t="s">
        <v>74</v>
      </c>
      <c r="D20" s="202" t="s">
        <v>7</v>
      </c>
      <c r="E20" s="204"/>
      <c r="F20" s="199" t="s">
        <v>15</v>
      </c>
      <c r="G20" s="200"/>
      <c r="H20" s="201"/>
      <c r="I20" s="202" t="s">
        <v>14</v>
      </c>
      <c r="J20" s="203"/>
      <c r="K20" s="203"/>
      <c r="L20" s="204"/>
      <c r="M20" s="34" t="s">
        <v>16</v>
      </c>
      <c r="N20" s="94"/>
      <c r="O20" s="81"/>
      <c r="P20" s="141">
        <f>LOOKUP(R9,'Přílohy č. 5, 6 a 8'!A15:A16,'Přílohy č. 5, 6 a 8'!E15:E16)</f>
        <v>2859</v>
      </c>
      <c r="Q20" s="142"/>
      <c r="R20" s="143"/>
      <c r="S20" s="144">
        <f>LOOKUP(R9,'Přílohy č. 5, 6 a 8'!A15:A16,'Přílohy č. 5, 6 a 8'!G15:G16)</f>
        <v>5718</v>
      </c>
      <c r="T20" s="142"/>
      <c r="U20" s="143"/>
      <c r="V20" s="80"/>
      <c r="W20" s="80"/>
      <c r="X20" s="80"/>
      <c r="Y20" s="79"/>
    </row>
    <row r="21" spans="1:25" s="4" customFormat="1" ht="50.25" customHeight="1" x14ac:dyDescent="0.25">
      <c r="A21" s="196"/>
      <c r="B21" s="188"/>
      <c r="C21" s="35" t="s">
        <v>27</v>
      </c>
      <c r="D21" s="207" t="s">
        <v>75</v>
      </c>
      <c r="E21" s="188"/>
      <c r="F21" s="186" t="s">
        <v>76</v>
      </c>
      <c r="G21" s="205"/>
      <c r="H21" s="206"/>
      <c r="I21" s="207" t="s">
        <v>17</v>
      </c>
      <c r="J21" s="205"/>
      <c r="K21" s="205"/>
      <c r="L21" s="206"/>
      <c r="M21" s="36" t="s">
        <v>18</v>
      </c>
      <c r="N21" s="94"/>
      <c r="O21" s="81"/>
      <c r="P21" s="80"/>
      <c r="Q21" s="80"/>
      <c r="R21" s="80"/>
      <c r="S21" s="80"/>
      <c r="T21" s="80"/>
      <c r="U21" s="80"/>
      <c r="V21" s="80"/>
      <c r="W21" s="80"/>
      <c r="X21" s="80"/>
      <c r="Y21" s="79"/>
    </row>
    <row r="22" spans="1:25" s="4" customFormat="1" ht="5.25" customHeight="1" x14ac:dyDescent="0.25">
      <c r="A22" s="196"/>
      <c r="B22" s="188"/>
      <c r="C22" s="35"/>
      <c r="D22" s="213"/>
      <c r="E22" s="214"/>
      <c r="F22" s="186"/>
      <c r="G22" s="187"/>
      <c r="H22" s="188"/>
      <c r="I22" s="192"/>
      <c r="J22" s="187"/>
      <c r="K22" s="187"/>
      <c r="L22" s="188"/>
      <c r="M22" s="37"/>
      <c r="N22" s="94"/>
      <c r="O22" s="81"/>
      <c r="P22" s="80"/>
      <c r="Q22" s="80"/>
      <c r="R22" s="80"/>
      <c r="S22" s="80"/>
      <c r="T22" s="80"/>
      <c r="U22" s="80"/>
      <c r="V22" s="80"/>
      <c r="W22" s="80"/>
      <c r="X22" s="80"/>
      <c r="Y22" s="79"/>
    </row>
    <row r="23" spans="1:25" s="4" customFormat="1" ht="33" customHeight="1" x14ac:dyDescent="0.2">
      <c r="A23" s="197"/>
      <c r="B23" s="198"/>
      <c r="C23" s="38" t="s">
        <v>30</v>
      </c>
      <c r="D23" s="193" t="s">
        <v>30</v>
      </c>
      <c r="E23" s="191"/>
      <c r="F23" s="189" t="s">
        <v>30</v>
      </c>
      <c r="G23" s="190" t="s">
        <v>1</v>
      </c>
      <c r="H23" s="191"/>
      <c r="I23" s="193" t="s">
        <v>31</v>
      </c>
      <c r="J23" s="190" t="s">
        <v>2</v>
      </c>
      <c r="K23" s="190"/>
      <c r="L23" s="191"/>
      <c r="M23" s="39" t="s">
        <v>32</v>
      </c>
      <c r="N23" s="97"/>
      <c r="O23" s="78"/>
      <c r="P23" s="80"/>
      <c r="Q23" s="80"/>
      <c r="R23" s="80"/>
      <c r="S23" s="80"/>
      <c r="T23" s="80"/>
      <c r="U23" s="80"/>
      <c r="V23" s="80"/>
      <c r="W23" s="80"/>
      <c r="X23" s="80"/>
      <c r="Y23" s="79"/>
    </row>
    <row r="24" spans="1:25" s="4" customFormat="1" ht="19.5" customHeight="1" x14ac:dyDescent="0.2">
      <c r="A24" s="145" t="s">
        <v>19</v>
      </c>
      <c r="B24" s="146"/>
      <c r="C24" s="103" t="s">
        <v>120</v>
      </c>
      <c r="D24" s="148" t="s">
        <v>120</v>
      </c>
      <c r="E24" s="149"/>
      <c r="F24" s="147" t="s">
        <v>120</v>
      </c>
      <c r="G24" s="147"/>
      <c r="H24" s="147"/>
      <c r="I24" s="147" t="s">
        <v>120</v>
      </c>
      <c r="J24" s="147"/>
      <c r="K24" s="147"/>
      <c r="L24" s="147"/>
      <c r="M24" s="104" t="s">
        <v>120</v>
      </c>
      <c r="N24" s="97"/>
      <c r="O24" s="78"/>
      <c r="P24" s="80"/>
      <c r="Q24" s="80"/>
      <c r="R24" s="80"/>
      <c r="S24" s="80"/>
      <c r="T24" s="80"/>
      <c r="U24" s="80"/>
      <c r="V24" s="80"/>
      <c r="W24" s="80"/>
      <c r="X24" s="80"/>
      <c r="Y24" s="79"/>
    </row>
    <row r="25" spans="1:25" s="4" customFormat="1" ht="19.5" customHeight="1" x14ac:dyDescent="0.25">
      <c r="A25" s="145" t="s">
        <v>20</v>
      </c>
      <c r="B25" s="146"/>
      <c r="C25" s="103" t="s">
        <v>120</v>
      </c>
      <c r="D25" s="148" t="s">
        <v>120</v>
      </c>
      <c r="E25" s="149"/>
      <c r="F25" s="147" t="s">
        <v>120</v>
      </c>
      <c r="G25" s="147"/>
      <c r="H25" s="147"/>
      <c r="I25" s="147" t="s">
        <v>120</v>
      </c>
      <c r="J25" s="147"/>
      <c r="K25" s="147"/>
      <c r="L25" s="147"/>
      <c r="M25" s="104" t="s">
        <v>120</v>
      </c>
      <c r="N25" s="94"/>
      <c r="O25" s="81"/>
      <c r="P25" s="80"/>
      <c r="Q25" s="82"/>
      <c r="R25" s="80"/>
      <c r="S25" s="80"/>
      <c r="T25" s="80"/>
      <c r="U25" s="80"/>
      <c r="V25" s="80"/>
      <c r="W25" s="80"/>
      <c r="X25" s="80"/>
      <c r="Y25" s="79"/>
    </row>
    <row r="26" spans="1:25" s="4" customFormat="1" ht="19.5" customHeight="1" x14ac:dyDescent="0.25">
      <c r="A26" s="145" t="s">
        <v>21</v>
      </c>
      <c r="B26" s="146"/>
      <c r="C26" s="103" t="s">
        <v>120</v>
      </c>
      <c r="D26" s="148" t="s">
        <v>120</v>
      </c>
      <c r="E26" s="149"/>
      <c r="F26" s="147" t="s">
        <v>120</v>
      </c>
      <c r="G26" s="147"/>
      <c r="H26" s="147"/>
      <c r="I26" s="147" t="s">
        <v>120</v>
      </c>
      <c r="J26" s="147"/>
      <c r="K26" s="147"/>
      <c r="L26" s="147"/>
      <c r="M26" s="104" t="s">
        <v>120</v>
      </c>
      <c r="N26" s="95"/>
      <c r="O26" s="81"/>
      <c r="P26" s="80"/>
      <c r="Q26" s="80"/>
      <c r="R26" s="80"/>
      <c r="S26" s="80"/>
      <c r="T26" s="80"/>
      <c r="U26" s="80"/>
      <c r="V26" s="80"/>
      <c r="W26" s="80"/>
      <c r="X26" s="80"/>
      <c r="Y26" s="79"/>
    </row>
    <row r="27" spans="1:25" s="4" customFormat="1" ht="19.5" customHeight="1" x14ac:dyDescent="0.2">
      <c r="A27" s="145" t="s">
        <v>22</v>
      </c>
      <c r="B27" s="146"/>
      <c r="C27" s="103" t="s">
        <v>120</v>
      </c>
      <c r="D27" s="148" t="s">
        <v>120</v>
      </c>
      <c r="E27" s="149"/>
      <c r="F27" s="147" t="s">
        <v>120</v>
      </c>
      <c r="G27" s="147"/>
      <c r="H27" s="147"/>
      <c r="I27" s="147" t="s">
        <v>120</v>
      </c>
      <c r="J27" s="147"/>
      <c r="K27" s="147"/>
      <c r="L27" s="147"/>
      <c r="M27" s="104" t="s">
        <v>120</v>
      </c>
      <c r="N27" s="98"/>
      <c r="O27" s="78"/>
      <c r="P27" s="80"/>
      <c r="Q27" s="80"/>
      <c r="R27" s="80"/>
      <c r="S27" s="80"/>
      <c r="T27" s="80"/>
      <c r="U27" s="80"/>
      <c r="V27" s="80"/>
      <c r="W27" s="80"/>
      <c r="X27" s="80"/>
      <c r="Y27" s="79"/>
    </row>
    <row r="28" spans="1:25" s="4" customFormat="1" ht="19.5" customHeight="1" x14ac:dyDescent="0.25">
      <c r="A28" s="145" t="s">
        <v>23</v>
      </c>
      <c r="B28" s="146"/>
      <c r="C28" s="93"/>
      <c r="D28" s="322" t="str">
        <f>IF(C28="","",T14)</f>
        <v/>
      </c>
      <c r="E28" s="344"/>
      <c r="F28" s="252" t="str">
        <f t="shared" ref="F28" si="0">IF(C28="","",ROUND(PRODUCT(ROUND(C28,2),D28),2))</f>
        <v/>
      </c>
      <c r="G28" s="253"/>
      <c r="H28" s="253"/>
      <c r="I28" s="254"/>
      <c r="J28" s="254"/>
      <c r="K28" s="254"/>
      <c r="L28" s="254"/>
      <c r="M28" s="60" t="str">
        <f>IF(C28="","",IF(I28=0,0,IF(I28&lt;1,"(  = min 1ha  )",ROUND(F28/TRUNC(I28,2),2))))</f>
        <v/>
      </c>
      <c r="N28" s="95"/>
      <c r="O28" s="81"/>
      <c r="P28" s="80"/>
      <c r="Q28" s="80"/>
      <c r="R28" s="80"/>
      <c r="S28" s="80"/>
      <c r="T28" s="80"/>
      <c r="U28" s="80"/>
      <c r="V28" s="80"/>
      <c r="W28" s="80"/>
      <c r="X28" s="80"/>
      <c r="Y28" s="79"/>
    </row>
    <row r="29" spans="1:25" s="40" customFormat="1" ht="12.75" customHeight="1" x14ac:dyDescent="0.2">
      <c r="A29" s="338" t="s">
        <v>28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40"/>
      <c r="M29" s="300" t="e">
        <f>ROUND(M28,2)</f>
        <v>#VALUE!</v>
      </c>
      <c r="N29" s="98"/>
      <c r="O29" s="78"/>
      <c r="P29" s="80"/>
      <c r="Q29" s="80"/>
      <c r="R29" s="80"/>
      <c r="S29" s="80"/>
      <c r="T29" s="80"/>
      <c r="U29" s="80"/>
      <c r="V29" s="80"/>
      <c r="W29" s="80"/>
      <c r="X29" s="80"/>
      <c r="Y29" s="83"/>
    </row>
    <row r="30" spans="1:25" s="40" customFormat="1" ht="18.75" customHeight="1" x14ac:dyDescent="0.15">
      <c r="A30" s="341" t="s">
        <v>29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42"/>
      <c r="L30" s="343"/>
      <c r="M30" s="301"/>
      <c r="N30" s="95" t="s">
        <v>85</v>
      </c>
      <c r="O30" s="84"/>
      <c r="P30" s="80"/>
      <c r="Q30" s="80"/>
      <c r="R30" s="80"/>
      <c r="S30" s="80"/>
      <c r="T30" s="80"/>
      <c r="U30" s="80"/>
      <c r="V30" s="85"/>
      <c r="W30" s="85"/>
      <c r="X30" s="85"/>
      <c r="Y30" s="83"/>
    </row>
    <row r="31" spans="1:25" s="41" customFormat="1" ht="19.5" customHeight="1" x14ac:dyDescent="0.2">
      <c r="A31" s="145" t="s">
        <v>24</v>
      </c>
      <c r="B31" s="146"/>
      <c r="C31" s="93"/>
      <c r="D31" s="322" t="str">
        <f>IF(C31="","",U14)</f>
        <v/>
      </c>
      <c r="E31" s="344"/>
      <c r="F31" s="252" t="str">
        <f>IF(C31="","",ROUND(PRODUCT(ROUND(C31,2),D31),2))</f>
        <v/>
      </c>
      <c r="G31" s="253"/>
      <c r="H31" s="253"/>
      <c r="I31" s="254"/>
      <c r="J31" s="254"/>
      <c r="K31" s="254"/>
      <c r="L31" s="254"/>
      <c r="M31" s="60" t="str">
        <f>IF(C31="","",IF(I31=0,0,IF(I31&lt;1,"(  = min 1ha  )",ROUND(F31/TRUNC(I31,2),2))))</f>
        <v/>
      </c>
      <c r="N31" s="98" t="s">
        <v>86</v>
      </c>
      <c r="O31" s="86"/>
      <c r="P31" s="85"/>
      <c r="Q31" s="85"/>
      <c r="R31" s="85"/>
      <c r="S31" s="85"/>
      <c r="T31" s="85"/>
      <c r="U31" s="85"/>
      <c r="V31" s="85"/>
      <c r="W31" s="85"/>
      <c r="X31" s="85"/>
      <c r="Y31" s="87"/>
    </row>
    <row r="32" spans="1:25" s="41" customFormat="1" ht="17.25" customHeight="1" x14ac:dyDescent="0.2">
      <c r="A32" s="262" t="s">
        <v>33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9"/>
      <c r="M32" s="300" t="e">
        <f>ROUND(M29-M31,2)</f>
        <v>#VALUE!</v>
      </c>
      <c r="N32" s="96"/>
      <c r="O32" s="86"/>
      <c r="P32" s="85"/>
      <c r="Q32" s="85"/>
      <c r="R32" s="85"/>
      <c r="S32" s="85"/>
      <c r="T32" s="85"/>
      <c r="U32" s="85"/>
      <c r="V32" s="88"/>
      <c r="W32" s="88"/>
      <c r="X32" s="88"/>
      <c r="Y32" s="87"/>
    </row>
    <row r="33" spans="1:25" s="40" customFormat="1" ht="13.5" customHeight="1" x14ac:dyDescent="0.2">
      <c r="A33" s="258" t="s">
        <v>34</v>
      </c>
      <c r="B33" s="259"/>
      <c r="C33" s="259"/>
      <c r="D33" s="259"/>
      <c r="E33" s="259"/>
      <c r="F33" s="259"/>
      <c r="G33" s="259"/>
      <c r="H33" s="259"/>
      <c r="I33" s="260"/>
      <c r="J33" s="260"/>
      <c r="K33" s="260"/>
      <c r="L33" s="261"/>
      <c r="M33" s="301"/>
      <c r="N33" s="94" t="s">
        <v>48</v>
      </c>
      <c r="O33" s="84"/>
      <c r="P33" s="88"/>
      <c r="Q33" s="88"/>
      <c r="R33" s="88"/>
      <c r="S33" s="88"/>
      <c r="T33" s="88"/>
      <c r="U33" s="88"/>
      <c r="V33" s="88"/>
      <c r="W33" s="88"/>
      <c r="X33" s="88"/>
      <c r="Y33" s="83"/>
    </row>
    <row r="34" spans="1:25" s="40" customFormat="1" ht="17.25" customHeight="1" x14ac:dyDescent="0.2">
      <c r="A34" s="262" t="s">
        <v>35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4"/>
      <c r="M34" s="302" t="e">
        <f>IF(M32/M29*100&lt;30,"Bez nároku na dodaci meně než 30%",ROUND(M32/M29*100,2))</f>
        <v>#VALUE!</v>
      </c>
      <c r="N34" s="95"/>
      <c r="O34" s="84"/>
      <c r="P34" s="88"/>
      <c r="Q34" s="88"/>
      <c r="R34" s="88"/>
      <c r="S34" s="88"/>
      <c r="T34" s="88"/>
      <c r="U34" s="88"/>
      <c r="V34" s="85"/>
      <c r="W34" s="85"/>
      <c r="X34" s="85"/>
      <c r="Y34" s="83"/>
    </row>
    <row r="35" spans="1:25" s="41" customFormat="1" ht="13.5" customHeight="1" x14ac:dyDescent="0.2">
      <c r="A35" s="258" t="s">
        <v>34</v>
      </c>
      <c r="B35" s="259"/>
      <c r="C35" s="259"/>
      <c r="D35" s="259"/>
      <c r="E35" s="259"/>
      <c r="F35" s="259"/>
      <c r="G35" s="259"/>
      <c r="H35" s="259"/>
      <c r="I35" s="260"/>
      <c r="J35" s="260"/>
      <c r="K35" s="260"/>
      <c r="L35" s="261"/>
      <c r="M35" s="303"/>
      <c r="N35" s="98" t="s">
        <v>87</v>
      </c>
      <c r="O35" s="86"/>
      <c r="P35" s="85"/>
      <c r="Q35" s="85"/>
      <c r="R35" s="85"/>
      <c r="S35" s="85"/>
      <c r="T35" s="85"/>
      <c r="U35" s="85"/>
      <c r="V35" s="85"/>
      <c r="W35" s="85"/>
      <c r="X35" s="85"/>
      <c r="Y35" s="87"/>
    </row>
    <row r="36" spans="1:25" s="40" customFormat="1" ht="17.25" customHeight="1" x14ac:dyDescent="0.2">
      <c r="A36" s="262" t="s">
        <v>36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9"/>
      <c r="M36" s="300" t="e">
        <f>ROUND(M32*TRUNC(I31,2),2)</f>
        <v>#VALUE!</v>
      </c>
      <c r="N36" s="95"/>
      <c r="O36" s="84"/>
      <c r="P36" s="85"/>
      <c r="Q36" s="85"/>
      <c r="R36" s="85"/>
      <c r="S36" s="85"/>
      <c r="T36" s="85"/>
      <c r="U36" s="85"/>
      <c r="V36" s="88"/>
      <c r="W36" s="88"/>
      <c r="X36" s="88"/>
      <c r="Y36" s="83"/>
    </row>
    <row r="37" spans="1:25" s="41" customFormat="1" ht="13.5" customHeight="1" x14ac:dyDescent="0.2">
      <c r="A37" s="258" t="s">
        <v>34</v>
      </c>
      <c r="B37" s="259"/>
      <c r="C37" s="259"/>
      <c r="D37" s="259"/>
      <c r="E37" s="259"/>
      <c r="F37" s="259"/>
      <c r="G37" s="259"/>
      <c r="H37" s="259"/>
      <c r="I37" s="260"/>
      <c r="J37" s="260"/>
      <c r="K37" s="260"/>
      <c r="L37" s="261"/>
      <c r="M37" s="301"/>
      <c r="N37" s="98" t="s">
        <v>49</v>
      </c>
      <c r="O37" s="86"/>
      <c r="P37" s="88"/>
      <c r="Q37" s="88"/>
      <c r="R37" s="88"/>
      <c r="S37" s="88"/>
      <c r="T37" s="88"/>
      <c r="U37" s="88"/>
      <c r="V37" s="85"/>
      <c r="W37" s="85"/>
      <c r="X37" s="85"/>
      <c r="Y37" s="87"/>
    </row>
    <row r="38" spans="1:25" s="40" customFormat="1" ht="21" customHeight="1" x14ac:dyDescent="0.2">
      <c r="A38" s="288" t="s">
        <v>77</v>
      </c>
      <c r="B38" s="289"/>
      <c r="C38" s="289"/>
      <c r="D38" s="290"/>
      <c r="E38" s="290"/>
      <c r="F38" s="289"/>
      <c r="G38" s="289"/>
      <c r="H38" s="289"/>
      <c r="I38" s="291"/>
      <c r="J38" s="291"/>
      <c r="K38" s="291"/>
      <c r="L38" s="291"/>
      <c r="M38" s="292"/>
      <c r="N38" s="94"/>
      <c r="O38" s="84"/>
      <c r="P38" s="85"/>
      <c r="Q38" s="85"/>
      <c r="R38" s="85"/>
      <c r="S38" s="85"/>
      <c r="T38" s="85"/>
      <c r="U38" s="85"/>
      <c r="V38" s="88"/>
      <c r="W38" s="88"/>
      <c r="X38" s="88"/>
      <c r="Y38" s="83"/>
    </row>
    <row r="39" spans="1:25" s="40" customFormat="1" ht="17.25" customHeight="1" x14ac:dyDescent="0.2">
      <c r="A39" s="296" t="s">
        <v>78</v>
      </c>
      <c r="B39" s="297"/>
      <c r="C39" s="297"/>
      <c r="D39" s="297"/>
      <c r="E39" s="297"/>
      <c r="F39" s="297"/>
      <c r="G39" s="297"/>
      <c r="H39" s="297"/>
      <c r="I39" s="297"/>
      <c r="J39" s="293" t="e">
        <f>IF(M34="Bez nároku na dodaci meně než 30%",0,IF(M34&gt;50.01,S20,P20))</f>
        <v>#VALUE!</v>
      </c>
      <c r="K39" s="294"/>
      <c r="L39" s="294"/>
      <c r="M39" s="295"/>
      <c r="N39" s="95" t="s">
        <v>11</v>
      </c>
      <c r="O39" s="81"/>
      <c r="P39" s="88"/>
      <c r="Q39" s="88"/>
      <c r="R39" s="88"/>
      <c r="S39" s="88"/>
      <c r="T39" s="88"/>
      <c r="U39" s="88"/>
      <c r="V39" s="85"/>
      <c r="W39" s="85"/>
      <c r="X39" s="85"/>
      <c r="Y39" s="83"/>
    </row>
    <row r="40" spans="1:25" s="41" customFormat="1" ht="17.25" customHeight="1" x14ac:dyDescent="0.2">
      <c r="A40" s="316" t="s">
        <v>37</v>
      </c>
      <c r="B40" s="336"/>
      <c r="C40" s="336"/>
      <c r="D40" s="336"/>
      <c r="E40" s="336"/>
      <c r="F40" s="336"/>
      <c r="G40" s="336"/>
      <c r="H40" s="336"/>
      <c r="I40" s="337"/>
      <c r="J40" s="267"/>
      <c r="K40" s="268"/>
      <c r="L40" s="268"/>
      <c r="M40" s="269"/>
      <c r="N40" s="98"/>
      <c r="O40" s="78"/>
      <c r="P40" s="85"/>
      <c r="Q40" s="85"/>
      <c r="R40" s="85"/>
      <c r="S40" s="85"/>
      <c r="T40" s="85"/>
      <c r="U40" s="85"/>
      <c r="V40" s="85"/>
      <c r="W40" s="85"/>
      <c r="X40" s="85"/>
      <c r="Y40" s="87"/>
    </row>
    <row r="41" spans="1:25" s="3" customFormat="1" ht="12.75" customHeight="1" x14ac:dyDescent="0.2">
      <c r="A41" s="258" t="s">
        <v>116</v>
      </c>
      <c r="B41" s="259"/>
      <c r="C41" s="259"/>
      <c r="D41" s="259"/>
      <c r="E41" s="259"/>
      <c r="F41" s="259"/>
      <c r="G41" s="259"/>
      <c r="H41" s="259"/>
      <c r="I41" s="260"/>
      <c r="J41" s="270"/>
      <c r="K41" s="271"/>
      <c r="L41" s="271"/>
      <c r="M41" s="272"/>
      <c r="N41" s="98" t="s">
        <v>12</v>
      </c>
      <c r="O41" s="70"/>
      <c r="P41" s="42"/>
      <c r="Q41" s="42"/>
      <c r="R41" s="42"/>
      <c r="S41" s="42"/>
      <c r="T41" s="42"/>
      <c r="U41" s="42"/>
      <c r="V41" s="71"/>
      <c r="W41" s="71"/>
      <c r="X41" s="71"/>
      <c r="Y41" s="72"/>
    </row>
    <row r="42" spans="1:25" s="9" customFormat="1" ht="17.25" customHeight="1" x14ac:dyDescent="0.2">
      <c r="A42" s="255" t="s">
        <v>38</v>
      </c>
      <c r="B42" s="256"/>
      <c r="C42" s="256"/>
      <c r="D42" s="256"/>
      <c r="E42" s="256"/>
      <c r="F42" s="256"/>
      <c r="G42" s="256"/>
      <c r="H42" s="256"/>
      <c r="I42" s="257"/>
      <c r="J42" s="273" t="e">
        <f>FLOOR(TRUNC(J40,2)*J39,1)</f>
        <v>#VALUE!</v>
      </c>
      <c r="K42" s="274"/>
      <c r="L42" s="274"/>
      <c r="M42" s="275"/>
      <c r="N42" s="97"/>
      <c r="O42" s="68"/>
      <c r="P42" s="71"/>
      <c r="Q42" s="71"/>
      <c r="R42" s="71"/>
      <c r="S42" s="71"/>
      <c r="T42" s="71"/>
      <c r="U42" s="71"/>
      <c r="Y42" s="72"/>
    </row>
    <row r="43" spans="1:25" ht="13.5" customHeight="1" x14ac:dyDescent="0.25">
      <c r="A43" s="258" t="s">
        <v>42</v>
      </c>
      <c r="B43" s="259"/>
      <c r="C43" s="259"/>
      <c r="D43" s="259"/>
      <c r="E43" s="259"/>
      <c r="F43" s="259"/>
      <c r="G43" s="259"/>
      <c r="H43" s="259"/>
      <c r="I43" s="260"/>
      <c r="J43" s="276"/>
      <c r="K43" s="277"/>
      <c r="L43" s="277"/>
      <c r="M43" s="278"/>
      <c r="N43" s="96" t="s">
        <v>47</v>
      </c>
      <c r="O43" s="68"/>
      <c r="P43" s="9"/>
      <c r="Q43" s="9"/>
      <c r="R43" s="9"/>
      <c r="S43" s="9"/>
      <c r="T43" s="9"/>
      <c r="U43" s="9"/>
      <c r="V43" s="9"/>
      <c r="W43" s="9"/>
      <c r="X43" s="9"/>
    </row>
    <row r="44" spans="1:25" s="3" customFormat="1" ht="17.25" customHeight="1" x14ac:dyDescent="0.25">
      <c r="A44" s="305" t="s">
        <v>39</v>
      </c>
      <c r="B44" s="306"/>
      <c r="C44" s="306"/>
      <c r="D44" s="306"/>
      <c r="E44" s="306"/>
      <c r="F44" s="306"/>
      <c r="G44" s="306"/>
      <c r="H44" s="306"/>
      <c r="I44" s="307"/>
      <c r="J44" s="304"/>
      <c r="K44" s="254"/>
      <c r="L44" s="254"/>
      <c r="M44" s="254"/>
      <c r="N44" s="94" t="s">
        <v>115</v>
      </c>
      <c r="O44" s="69"/>
      <c r="P44" s="9"/>
      <c r="Q44" s="9"/>
      <c r="R44" s="9"/>
      <c r="S44" s="9"/>
      <c r="T44" s="9"/>
      <c r="U44" s="9"/>
      <c r="V44" s="10"/>
      <c r="W44" s="10"/>
      <c r="X44" s="10"/>
      <c r="Y44" s="72"/>
    </row>
    <row r="45" spans="1:25" s="3" customFormat="1" ht="17.25" customHeight="1" x14ac:dyDescent="0.25">
      <c r="A45" s="330" t="s">
        <v>40</v>
      </c>
      <c r="B45" s="331"/>
      <c r="C45" s="331"/>
      <c r="D45" s="331"/>
      <c r="E45" s="331"/>
      <c r="F45" s="331"/>
      <c r="G45" s="331"/>
      <c r="H45" s="331"/>
      <c r="I45" s="332"/>
      <c r="J45" s="279" t="e">
        <f>FLOOR(IF(J44="ANO",J42,J42/2),1)</f>
        <v>#VALUE!</v>
      </c>
      <c r="K45" s="280"/>
      <c r="L45" s="280"/>
      <c r="M45" s="281"/>
      <c r="N45" s="96"/>
      <c r="O45" s="68"/>
      <c r="P45" s="10"/>
      <c r="Q45" s="10"/>
      <c r="R45" s="10"/>
      <c r="S45" s="10"/>
      <c r="T45" s="10"/>
      <c r="U45" s="10"/>
      <c r="V45" s="9"/>
      <c r="W45" s="9"/>
      <c r="X45" s="9"/>
      <c r="Y45" s="72"/>
    </row>
    <row r="46" spans="1:25" s="3" customFormat="1" ht="45" customHeight="1" x14ac:dyDescent="0.2">
      <c r="A46" s="333" t="s">
        <v>41</v>
      </c>
      <c r="B46" s="334"/>
      <c r="C46" s="334"/>
      <c r="D46" s="334"/>
      <c r="E46" s="334"/>
      <c r="F46" s="334"/>
      <c r="G46" s="334"/>
      <c r="H46" s="334"/>
      <c r="I46" s="335"/>
      <c r="J46" s="282"/>
      <c r="K46" s="283"/>
      <c r="L46" s="283"/>
      <c r="M46" s="284"/>
      <c r="N46" s="101" t="s">
        <v>117</v>
      </c>
      <c r="O46" s="68"/>
      <c r="P46" s="9"/>
      <c r="Q46" s="9"/>
      <c r="R46" s="9"/>
      <c r="S46" s="9"/>
      <c r="T46" s="9"/>
      <c r="U46" s="9"/>
      <c r="V46" s="9"/>
      <c r="W46" s="9"/>
      <c r="X46" s="9"/>
      <c r="Y46" s="72"/>
    </row>
    <row r="47" spans="1:25" s="11" customFormat="1" ht="12.75" customHeight="1" x14ac:dyDescent="0.2">
      <c r="A47" s="174" t="s">
        <v>42</v>
      </c>
      <c r="B47" s="175"/>
      <c r="C47" s="175"/>
      <c r="D47" s="175"/>
      <c r="E47" s="175"/>
      <c r="F47" s="175"/>
      <c r="G47" s="175"/>
      <c r="H47" s="175"/>
      <c r="I47" s="176"/>
      <c r="J47" s="285"/>
      <c r="K47" s="286"/>
      <c r="L47" s="286"/>
      <c r="M47" s="287"/>
      <c r="N47" s="94"/>
      <c r="O47" s="69"/>
      <c r="P47" s="9"/>
      <c r="Q47" s="9"/>
      <c r="R47" s="9"/>
      <c r="S47" s="9"/>
      <c r="T47" s="9"/>
      <c r="U47" s="9"/>
      <c r="V47" s="9"/>
      <c r="W47" s="9"/>
      <c r="X47" s="9"/>
      <c r="Y47" s="73"/>
    </row>
    <row r="48" spans="1:25" s="3" customFormat="1" ht="12.75" customHeight="1" x14ac:dyDescent="0.2">
      <c r="A48" s="265"/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96"/>
      <c r="O48" s="68"/>
      <c r="P48" s="9"/>
      <c r="Q48" s="9"/>
      <c r="R48" s="9"/>
      <c r="S48" s="9"/>
      <c r="T48" s="9"/>
      <c r="U48" s="9"/>
      <c r="V48" s="74"/>
      <c r="W48" s="74"/>
      <c r="X48" s="74"/>
      <c r="Y48" s="72"/>
    </row>
    <row r="49" spans="1:25" s="3" customFormat="1" ht="24.75" customHeight="1" x14ac:dyDescent="0.2">
      <c r="A49" s="311" t="s">
        <v>79</v>
      </c>
      <c r="B49" s="312"/>
      <c r="C49" s="312"/>
      <c r="D49" s="313"/>
      <c r="E49" s="313"/>
      <c r="F49" s="312"/>
      <c r="G49" s="312"/>
      <c r="H49" s="312"/>
      <c r="I49" s="314"/>
      <c r="J49" s="314"/>
      <c r="K49" s="314"/>
      <c r="L49" s="314"/>
      <c r="M49" s="315"/>
      <c r="N49" s="96"/>
      <c r="O49" s="68"/>
      <c r="P49" s="74"/>
      <c r="Q49" s="74"/>
      <c r="R49" s="74"/>
      <c r="S49" s="74"/>
      <c r="T49" s="74"/>
      <c r="U49" s="74"/>
      <c r="V49" s="9"/>
      <c r="W49" s="9"/>
      <c r="X49" s="9"/>
      <c r="Y49" s="72"/>
    </row>
    <row r="50" spans="1:25" s="3" customFormat="1" ht="28.5" customHeight="1" x14ac:dyDescent="0.2">
      <c r="A50" s="325" t="s">
        <v>43</v>
      </c>
      <c r="B50" s="326"/>
      <c r="C50" s="326"/>
      <c r="D50" s="326"/>
      <c r="E50" s="326"/>
      <c r="F50" s="326"/>
      <c r="G50" s="326"/>
      <c r="H50" s="326"/>
      <c r="I50" s="326"/>
      <c r="J50" s="304"/>
      <c r="K50" s="254"/>
      <c r="L50" s="254"/>
      <c r="M50" s="254"/>
      <c r="N50" s="94" t="s">
        <v>115</v>
      </c>
      <c r="O50" s="68"/>
      <c r="P50" s="9"/>
      <c r="Q50" s="9"/>
      <c r="R50" s="9"/>
      <c r="S50" s="9"/>
      <c r="T50" s="9"/>
      <c r="U50" s="9"/>
      <c r="V50" s="9"/>
      <c r="W50" s="9"/>
      <c r="X50" s="9"/>
      <c r="Y50" s="72"/>
    </row>
    <row r="51" spans="1:25" s="3" customFormat="1" ht="18" customHeight="1" x14ac:dyDescent="0.2">
      <c r="A51" s="316" t="s">
        <v>44</v>
      </c>
      <c r="B51" s="317"/>
      <c r="C51" s="317"/>
      <c r="D51" s="317"/>
      <c r="E51" s="317"/>
      <c r="F51" s="317"/>
      <c r="G51" s="317"/>
      <c r="H51" s="317"/>
      <c r="I51" s="318"/>
      <c r="J51" s="319" t="e">
        <f>ROUND(M36*0.8,2)</f>
        <v>#VALUE!</v>
      </c>
      <c r="K51" s="320"/>
      <c r="L51" s="320"/>
      <c r="M51" s="321"/>
      <c r="N51" s="96"/>
      <c r="O51" s="68"/>
      <c r="P51" s="9"/>
      <c r="Q51" s="9"/>
      <c r="R51" s="9"/>
      <c r="S51" s="9"/>
      <c r="T51" s="9"/>
      <c r="U51" s="9"/>
      <c r="V51" s="9"/>
      <c r="W51" s="9"/>
      <c r="X51" s="9"/>
      <c r="Y51" s="72"/>
    </row>
    <row r="52" spans="1:25" s="3" customFormat="1" ht="12.75" customHeight="1" x14ac:dyDescent="0.2">
      <c r="A52" s="258" t="s">
        <v>45</v>
      </c>
      <c r="B52" s="259"/>
      <c r="C52" s="259"/>
      <c r="D52" s="259"/>
      <c r="E52" s="259"/>
      <c r="F52" s="259"/>
      <c r="G52" s="259"/>
      <c r="H52" s="259"/>
      <c r="I52" s="260"/>
      <c r="J52" s="322"/>
      <c r="K52" s="323"/>
      <c r="L52" s="323"/>
      <c r="M52" s="324"/>
      <c r="N52" s="96" t="s">
        <v>50</v>
      </c>
      <c r="O52" s="68"/>
      <c r="P52" s="9"/>
      <c r="Q52" s="9"/>
      <c r="R52" s="9"/>
      <c r="S52" s="9"/>
      <c r="T52" s="9"/>
      <c r="U52" s="9"/>
      <c r="V52" s="9"/>
      <c r="W52" s="9"/>
      <c r="X52" s="9"/>
      <c r="Y52" s="72"/>
    </row>
    <row r="53" spans="1:25" s="3" customFormat="1" ht="28.5" customHeight="1" x14ac:dyDescent="0.2">
      <c r="A53" s="316" t="s">
        <v>80</v>
      </c>
      <c r="B53" s="317"/>
      <c r="C53" s="317"/>
      <c r="D53" s="317"/>
      <c r="E53" s="317"/>
      <c r="F53" s="317"/>
      <c r="G53" s="317"/>
      <c r="H53" s="317"/>
      <c r="I53" s="318"/>
      <c r="J53" s="267"/>
      <c r="K53" s="268"/>
      <c r="L53" s="268"/>
      <c r="M53" s="269"/>
      <c r="N53" s="96" t="s">
        <v>51</v>
      </c>
      <c r="O53" s="68"/>
      <c r="P53" s="9"/>
      <c r="Q53" s="9"/>
      <c r="R53" s="9"/>
      <c r="S53" s="9"/>
      <c r="T53" s="9"/>
      <c r="U53" s="9"/>
      <c r="V53" s="9"/>
      <c r="W53" s="9"/>
      <c r="X53" s="9"/>
      <c r="Y53" s="72"/>
    </row>
    <row r="54" spans="1:25" s="3" customFormat="1" ht="12.75" customHeight="1" x14ac:dyDescent="0.2">
      <c r="A54" s="258" t="s">
        <v>45</v>
      </c>
      <c r="B54" s="259"/>
      <c r="C54" s="259"/>
      <c r="D54" s="259"/>
      <c r="E54" s="259"/>
      <c r="F54" s="259"/>
      <c r="G54" s="259"/>
      <c r="H54" s="259"/>
      <c r="I54" s="260"/>
      <c r="J54" s="270"/>
      <c r="K54" s="271"/>
      <c r="L54" s="271"/>
      <c r="M54" s="272"/>
      <c r="N54" s="96"/>
      <c r="O54" s="68"/>
      <c r="P54" s="9"/>
      <c r="Q54" s="9"/>
      <c r="R54" s="9"/>
      <c r="S54" s="9"/>
      <c r="T54" s="9"/>
      <c r="U54" s="9"/>
      <c r="V54" s="9"/>
      <c r="W54" s="9"/>
      <c r="X54" s="9"/>
      <c r="Y54" s="72"/>
    </row>
    <row r="55" spans="1:25" s="3" customFormat="1" ht="24.75" customHeight="1" x14ac:dyDescent="0.2">
      <c r="A55" s="327" t="s">
        <v>46</v>
      </c>
      <c r="B55" s="328"/>
      <c r="C55" s="328"/>
      <c r="D55" s="328"/>
      <c r="E55" s="328"/>
      <c r="F55" s="328"/>
      <c r="G55" s="328"/>
      <c r="H55" s="328"/>
      <c r="I55" s="329"/>
      <c r="J55" s="319" t="e">
        <f>ROUND(ROUND(J53,2)+J45,2)</f>
        <v>#VALUE!</v>
      </c>
      <c r="K55" s="320"/>
      <c r="L55" s="320"/>
      <c r="M55" s="321"/>
      <c r="N55" s="96" t="s">
        <v>52</v>
      </c>
      <c r="O55" s="68"/>
      <c r="P55" s="9"/>
      <c r="Q55" s="9"/>
      <c r="R55" s="9"/>
      <c r="S55" s="9"/>
      <c r="T55" s="9"/>
      <c r="U55" s="9"/>
      <c r="V55" s="9"/>
      <c r="W55" s="9"/>
      <c r="X55" s="9"/>
      <c r="Y55" s="72"/>
    </row>
    <row r="56" spans="1:25" s="9" customFormat="1" ht="12.75" customHeight="1" x14ac:dyDescent="0.2">
      <c r="A56" s="258" t="s">
        <v>45</v>
      </c>
      <c r="B56" s="259"/>
      <c r="C56" s="259"/>
      <c r="D56" s="259"/>
      <c r="E56" s="259"/>
      <c r="F56" s="259"/>
      <c r="G56" s="259"/>
      <c r="H56" s="259"/>
      <c r="I56" s="260"/>
      <c r="J56" s="322"/>
      <c r="K56" s="323"/>
      <c r="L56" s="323"/>
      <c r="M56" s="324"/>
      <c r="N56" s="99"/>
      <c r="O56" s="75"/>
      <c r="Y56" s="72"/>
    </row>
    <row r="57" spans="1:25" s="9" customFormat="1" ht="17.25" customHeight="1" x14ac:dyDescent="0.2">
      <c r="A57" s="308" t="s">
        <v>40</v>
      </c>
      <c r="B57" s="309"/>
      <c r="C57" s="309"/>
      <c r="D57" s="309"/>
      <c r="E57" s="309"/>
      <c r="F57" s="309"/>
      <c r="G57" s="309"/>
      <c r="H57" s="309"/>
      <c r="I57" s="310"/>
      <c r="J57" s="279" t="e">
        <f>FLOOR(IF(J55&gt;J51,J51-ROUND(J53,2),J45),1)</f>
        <v>#VALUE!</v>
      </c>
      <c r="K57" s="280"/>
      <c r="L57" s="280"/>
      <c r="M57" s="281"/>
      <c r="N57" s="99" t="s">
        <v>53</v>
      </c>
      <c r="O57" s="75"/>
      <c r="Y57" s="72"/>
    </row>
    <row r="58" spans="1:25" s="9" customFormat="1" ht="94.5" customHeight="1" x14ac:dyDescent="0.2">
      <c r="A58" s="163" t="s">
        <v>81</v>
      </c>
      <c r="B58" s="164"/>
      <c r="C58" s="164"/>
      <c r="D58" s="164"/>
      <c r="E58" s="164"/>
      <c r="F58" s="164"/>
      <c r="G58" s="164"/>
      <c r="H58" s="164"/>
      <c r="I58" s="165"/>
      <c r="J58" s="282"/>
      <c r="K58" s="283"/>
      <c r="L58" s="283"/>
      <c r="M58" s="284"/>
      <c r="N58" s="100" t="s">
        <v>118</v>
      </c>
      <c r="O58" s="76"/>
      <c r="Y58" s="72"/>
    </row>
    <row r="59" spans="1:25" s="9" customFormat="1" ht="12.75" customHeight="1" x14ac:dyDescent="0.2">
      <c r="A59" s="174" t="s">
        <v>42</v>
      </c>
      <c r="B59" s="175"/>
      <c r="C59" s="175"/>
      <c r="D59" s="175"/>
      <c r="E59" s="175"/>
      <c r="F59" s="175"/>
      <c r="G59" s="175"/>
      <c r="H59" s="175"/>
      <c r="I59" s="176"/>
      <c r="J59" s="285"/>
      <c r="K59" s="286"/>
      <c r="L59" s="286"/>
      <c r="M59" s="287"/>
      <c r="N59" s="5"/>
      <c r="O59" s="76"/>
      <c r="Y59" s="72"/>
    </row>
    <row r="60" spans="1:25" s="10" customFormat="1" x14ac:dyDescent="0.25">
      <c r="A60" s="181" t="s">
        <v>114</v>
      </c>
      <c r="B60" s="182"/>
      <c r="C60" s="182"/>
      <c r="D60" s="182"/>
      <c r="E60" s="182"/>
      <c r="F60" s="182"/>
      <c r="G60" s="182"/>
      <c r="H60" s="182"/>
      <c r="I60" s="182"/>
      <c r="J60" s="9"/>
      <c r="K60" s="9"/>
      <c r="L60" s="9"/>
      <c r="M60" s="9"/>
      <c r="N60" s="6"/>
      <c r="O60" s="75"/>
      <c r="P60" s="9"/>
      <c r="Q60" s="9"/>
      <c r="R60" s="9"/>
      <c r="S60" s="9"/>
      <c r="T60" s="9"/>
      <c r="U60" s="9"/>
      <c r="V60" s="9"/>
      <c r="W60" s="9"/>
      <c r="X60" s="9"/>
      <c r="Y60" s="61"/>
    </row>
    <row r="61" spans="1:25" x14ac:dyDescent="0.25">
      <c r="A61" s="8"/>
      <c r="B61" s="8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P61" s="9"/>
      <c r="Q61" s="9"/>
      <c r="R61" s="9"/>
      <c r="S61" s="9"/>
      <c r="T61" s="9"/>
      <c r="U61" s="9"/>
    </row>
    <row r="62" spans="1:2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25" x14ac:dyDescent="0.25">
      <c r="A63" s="154" t="s">
        <v>0</v>
      </c>
      <c r="B63" s="166"/>
      <c r="C63" s="167"/>
      <c r="D63" s="25"/>
      <c r="E63" s="154" t="s">
        <v>4</v>
      </c>
      <c r="F63" s="161"/>
      <c r="G63" s="26"/>
      <c r="H63" s="154" t="s">
        <v>5</v>
      </c>
      <c r="I63" s="155"/>
      <c r="J63" s="156"/>
      <c r="K63" s="26"/>
      <c r="L63" s="154" t="s">
        <v>6</v>
      </c>
      <c r="M63" s="162"/>
    </row>
    <row r="64" spans="1:25" x14ac:dyDescent="0.25">
      <c r="A64" s="168"/>
      <c r="B64" s="169"/>
      <c r="C64" s="170"/>
      <c r="D64" s="29"/>
      <c r="E64" s="177"/>
      <c r="F64" s="178"/>
      <c r="G64" s="27"/>
      <c r="H64" s="150" t="s">
        <v>3</v>
      </c>
      <c r="I64" s="157"/>
      <c r="J64" s="158"/>
      <c r="K64" s="26"/>
      <c r="L64" s="150"/>
      <c r="M64" s="151"/>
    </row>
    <row r="65" spans="1:13" ht="61.5" customHeight="1" x14ac:dyDescent="0.25">
      <c r="A65" s="171"/>
      <c r="B65" s="172"/>
      <c r="C65" s="173"/>
      <c r="D65" s="30"/>
      <c r="E65" s="179"/>
      <c r="F65" s="180"/>
      <c r="G65" s="27"/>
      <c r="H65" s="152"/>
      <c r="I65" s="159"/>
      <c r="J65" s="160"/>
      <c r="K65" s="28"/>
      <c r="L65" s="152"/>
      <c r="M65" s="153"/>
    </row>
    <row r="66" spans="1:13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</sheetData>
  <sheetProtection algorithmName="SHA-512" hashValue="R1HriRvOT4ryuI6xvit1xnDZmLSzeUuw32NYEqKlEOwF6M+8+e0mAM2yAO6oFT3C5XMkxp/d2IYwJ3nx8NmsGA==" saltValue="tN9d+Xi6nm9OeDLGVJ41dQ==" spinCount="100000" sheet="1" objects="1" scenarios="1"/>
  <mergeCells count="139">
    <mergeCell ref="A45:I45"/>
    <mergeCell ref="A46:I46"/>
    <mergeCell ref="A40:I40"/>
    <mergeCell ref="M36:M37"/>
    <mergeCell ref="A29:L29"/>
    <mergeCell ref="A30:L30"/>
    <mergeCell ref="D31:E31"/>
    <mergeCell ref="A28:B28"/>
    <mergeCell ref="D28:E28"/>
    <mergeCell ref="F28:H28"/>
    <mergeCell ref="I28:L28"/>
    <mergeCell ref="M29:M30"/>
    <mergeCell ref="A41:I41"/>
    <mergeCell ref="A56:I56"/>
    <mergeCell ref="A57:I57"/>
    <mergeCell ref="A49:M49"/>
    <mergeCell ref="J57:M59"/>
    <mergeCell ref="A54:I54"/>
    <mergeCell ref="A51:I51"/>
    <mergeCell ref="A52:I52"/>
    <mergeCell ref="A53:I53"/>
    <mergeCell ref="J51:M52"/>
    <mergeCell ref="J53:M54"/>
    <mergeCell ref="J55:M56"/>
    <mergeCell ref="A50:I50"/>
    <mergeCell ref="J50:M50"/>
    <mergeCell ref="A55:I55"/>
    <mergeCell ref="A47:I47"/>
    <mergeCell ref="A31:B31"/>
    <mergeCell ref="F31:H31"/>
    <mergeCell ref="I31:L31"/>
    <mergeCell ref="A42:I42"/>
    <mergeCell ref="A33:L33"/>
    <mergeCell ref="A34:L34"/>
    <mergeCell ref="A48:I48"/>
    <mergeCell ref="A43:I43"/>
    <mergeCell ref="J40:M41"/>
    <mergeCell ref="J42:M43"/>
    <mergeCell ref="J45:M47"/>
    <mergeCell ref="A38:M38"/>
    <mergeCell ref="J39:M39"/>
    <mergeCell ref="A39:I39"/>
    <mergeCell ref="A36:L36"/>
    <mergeCell ref="A37:L37"/>
    <mergeCell ref="A32:L32"/>
    <mergeCell ref="M32:M33"/>
    <mergeCell ref="M34:M35"/>
    <mergeCell ref="A35:L35"/>
    <mergeCell ref="J48:M48"/>
    <mergeCell ref="J44:M44"/>
    <mergeCell ref="A44:I44"/>
    <mergeCell ref="A2:M2"/>
    <mergeCell ref="A3:M3"/>
    <mergeCell ref="A24:B24"/>
    <mergeCell ref="B4:M4"/>
    <mergeCell ref="B5:M5"/>
    <mergeCell ref="B6:M6"/>
    <mergeCell ref="B7:M7"/>
    <mergeCell ref="D24:E24"/>
    <mergeCell ref="F24:H24"/>
    <mergeCell ref="I24:L24"/>
    <mergeCell ref="A16:J16"/>
    <mergeCell ref="A18:J18"/>
    <mergeCell ref="A9:J9"/>
    <mergeCell ref="K8:M8"/>
    <mergeCell ref="K9:M10"/>
    <mergeCell ref="K11:M12"/>
    <mergeCell ref="K13:M14"/>
    <mergeCell ref="K15:M16"/>
    <mergeCell ref="A1:M1"/>
    <mergeCell ref="F22:H22"/>
    <mergeCell ref="F23:H23"/>
    <mergeCell ref="I22:L22"/>
    <mergeCell ref="I23:L23"/>
    <mergeCell ref="A20:B23"/>
    <mergeCell ref="F20:H20"/>
    <mergeCell ref="I20:L20"/>
    <mergeCell ref="F21:H21"/>
    <mergeCell ref="I21:L21"/>
    <mergeCell ref="A19:M19"/>
    <mergeCell ref="D20:E20"/>
    <mergeCell ref="D21:E21"/>
    <mergeCell ref="D23:E23"/>
    <mergeCell ref="D22:E22"/>
    <mergeCell ref="K17:M18"/>
    <mergeCell ref="A8:J8"/>
    <mergeCell ref="A11:J11"/>
    <mergeCell ref="A13:J13"/>
    <mergeCell ref="A15:J15"/>
    <mergeCell ref="A17:J17"/>
    <mergeCell ref="A10:J10"/>
    <mergeCell ref="A12:J12"/>
    <mergeCell ref="A14:J14"/>
    <mergeCell ref="L64:M64"/>
    <mergeCell ref="L65:M65"/>
    <mergeCell ref="H63:J63"/>
    <mergeCell ref="H64:J64"/>
    <mergeCell ref="H65:J65"/>
    <mergeCell ref="E63:F63"/>
    <mergeCell ref="L63:M63"/>
    <mergeCell ref="A58:I58"/>
    <mergeCell ref="A63:C63"/>
    <mergeCell ref="A64:C65"/>
    <mergeCell ref="A59:I59"/>
    <mergeCell ref="E64:F65"/>
    <mergeCell ref="A60:I60"/>
    <mergeCell ref="P17:U17"/>
    <mergeCell ref="P18:R19"/>
    <mergeCell ref="S18:U19"/>
    <mergeCell ref="P20:R20"/>
    <mergeCell ref="S20:U20"/>
    <mergeCell ref="A25:B25"/>
    <mergeCell ref="A26:B26"/>
    <mergeCell ref="A27:B27"/>
    <mergeCell ref="F25:H25"/>
    <mergeCell ref="F26:H26"/>
    <mergeCell ref="I25:L25"/>
    <mergeCell ref="D25:E25"/>
    <mergeCell ref="D26:E26"/>
    <mergeCell ref="D27:E27"/>
    <mergeCell ref="I26:L26"/>
    <mergeCell ref="F27:H27"/>
    <mergeCell ref="I27:L27"/>
    <mergeCell ref="P14:P15"/>
    <mergeCell ref="Q14:Q15"/>
    <mergeCell ref="R14:R15"/>
    <mergeCell ref="S14:S15"/>
    <mergeCell ref="T14:T15"/>
    <mergeCell ref="U14:U15"/>
    <mergeCell ref="P3:X3"/>
    <mergeCell ref="W9:W10"/>
    <mergeCell ref="X9:X10"/>
    <mergeCell ref="W11:W12"/>
    <mergeCell ref="X11:X12"/>
    <mergeCell ref="P12:U12"/>
    <mergeCell ref="P9:Q10"/>
    <mergeCell ref="R9:R10"/>
    <mergeCell ref="S9:U10"/>
    <mergeCell ref="P4:X7"/>
  </mergeCells>
  <conditionalFormatting sqref="M34:M35">
    <cfRule type="cellIs" dxfId="0" priority="1" operator="equal">
      <formula>"Bez nároku na dodaci meně než 30%"</formula>
    </cfRule>
  </conditionalFormatting>
  <pageMargins left="0.70866141732283472" right="0.70866141732283472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5"/>
  <sheetViews>
    <sheetView workbookViewId="0"/>
  </sheetViews>
  <sheetFormatPr defaultRowHeight="14.25" x14ac:dyDescent="0.2"/>
  <cols>
    <col min="1" max="1" width="9.140625" style="14"/>
    <col min="2" max="2" width="39.140625" style="14" customWidth="1"/>
    <col min="3" max="3" width="19" style="14" customWidth="1"/>
    <col min="4" max="4" width="9.140625" style="14"/>
    <col min="5" max="5" width="13.28515625" style="14" customWidth="1"/>
    <col min="6" max="6" width="9.140625" style="14"/>
    <col min="7" max="7" width="15.7109375" style="14" customWidth="1"/>
    <col min="8" max="16384" width="9.140625" style="14"/>
  </cols>
  <sheetData>
    <row r="1" spans="1:7" ht="15.75" x14ac:dyDescent="0.2">
      <c r="B1" s="15" t="s">
        <v>88</v>
      </c>
    </row>
    <row r="2" spans="1:7" ht="15.75" x14ac:dyDescent="0.2">
      <c r="B2" s="15"/>
    </row>
    <row r="3" spans="1:7" ht="15.75" x14ac:dyDescent="0.2">
      <c r="B3" s="15" t="s">
        <v>54</v>
      </c>
    </row>
    <row r="4" spans="1:7" ht="15.75" x14ac:dyDescent="0.2">
      <c r="B4" s="15"/>
    </row>
    <row r="5" spans="1:7" x14ac:dyDescent="0.2">
      <c r="B5" s="16"/>
    </row>
    <row r="7" spans="1:7" x14ac:dyDescent="0.2">
      <c r="B7" s="49"/>
    </row>
    <row r="9" spans="1:7" ht="15" x14ac:dyDescent="0.2">
      <c r="B9" s="7" t="s">
        <v>89</v>
      </c>
    </row>
    <row r="10" spans="1:7" ht="15.75" thickBot="1" x14ac:dyDescent="0.25">
      <c r="B10" s="7"/>
    </row>
    <row r="11" spans="1:7" ht="15.75" thickTop="1" x14ac:dyDescent="0.2">
      <c r="B11" s="347" t="s">
        <v>55</v>
      </c>
      <c r="C11" s="348"/>
      <c r="D11" s="348"/>
      <c r="E11" s="348"/>
      <c r="F11" s="348"/>
      <c r="G11" s="349"/>
    </row>
    <row r="12" spans="1:7" ht="15.75" thickBot="1" x14ac:dyDescent="0.25">
      <c r="B12" s="350" t="s">
        <v>56</v>
      </c>
      <c r="C12" s="351"/>
      <c r="D12" s="351"/>
      <c r="E12" s="351"/>
      <c r="F12" s="351"/>
      <c r="G12" s="352"/>
    </row>
    <row r="13" spans="1:7" ht="16.5" thickBot="1" x14ac:dyDescent="0.25">
      <c r="B13" s="43"/>
      <c r="C13" s="44"/>
      <c r="D13" s="353" t="s">
        <v>57</v>
      </c>
      <c r="E13" s="354"/>
      <c r="F13" s="353" t="s">
        <v>58</v>
      </c>
      <c r="G13" s="355"/>
    </row>
    <row r="14" spans="1:7" ht="20.25" thickTop="1" thickBot="1" x14ac:dyDescent="0.25">
      <c r="B14" s="43" t="s">
        <v>90</v>
      </c>
      <c r="C14" s="44" t="s">
        <v>59</v>
      </c>
      <c r="D14" s="44" t="s">
        <v>60</v>
      </c>
      <c r="E14" s="18" t="s">
        <v>91</v>
      </c>
      <c r="F14" s="44" t="s">
        <v>60</v>
      </c>
      <c r="G14" s="31" t="s">
        <v>91</v>
      </c>
    </row>
    <row r="15" spans="1:7" ht="15.75" thickTop="1" thickBot="1" x14ac:dyDescent="0.25">
      <c r="A15" s="14">
        <v>1</v>
      </c>
      <c r="B15" s="19" t="s">
        <v>92</v>
      </c>
      <c r="C15" s="23">
        <v>28592</v>
      </c>
      <c r="D15" s="20">
        <v>10</v>
      </c>
      <c r="E15" s="54">
        <v>2859</v>
      </c>
      <c r="F15" s="20">
        <v>20</v>
      </c>
      <c r="G15" s="55">
        <v>5718</v>
      </c>
    </row>
    <row r="16" spans="1:7" ht="15" thickBot="1" x14ac:dyDescent="0.25">
      <c r="A16" s="14">
        <v>2</v>
      </c>
      <c r="B16" s="21" t="s">
        <v>93</v>
      </c>
      <c r="C16" s="24">
        <v>6015</v>
      </c>
      <c r="D16" s="17">
        <v>10</v>
      </c>
      <c r="E16" s="56">
        <v>601</v>
      </c>
      <c r="F16" s="17">
        <v>20</v>
      </c>
      <c r="G16" s="57">
        <v>1203</v>
      </c>
    </row>
    <row r="17" spans="1:10" ht="15" thickTop="1" x14ac:dyDescent="0.2">
      <c r="B17" s="1" t="s">
        <v>94</v>
      </c>
    </row>
    <row r="19" spans="1:10" x14ac:dyDescent="0.2">
      <c r="B19" s="50"/>
    </row>
    <row r="21" spans="1:10" ht="15.75" x14ac:dyDescent="0.2">
      <c r="B21" s="15" t="s">
        <v>95</v>
      </c>
    </row>
    <row r="22" spans="1:10" ht="15.75" x14ac:dyDescent="0.2">
      <c r="B22" s="15"/>
    </row>
    <row r="23" spans="1:10" ht="15.75" x14ac:dyDescent="0.2">
      <c r="B23" s="15" t="s">
        <v>96</v>
      </c>
    </row>
    <row r="24" spans="1:10" ht="16.5" thickBot="1" x14ac:dyDescent="0.25">
      <c r="B24" s="15"/>
    </row>
    <row r="25" spans="1:10" ht="16.5" thickTop="1" thickBot="1" x14ac:dyDescent="0.25">
      <c r="B25" s="22" t="s">
        <v>61</v>
      </c>
      <c r="C25" s="45" t="s">
        <v>97</v>
      </c>
    </row>
    <row r="26" spans="1:10" ht="15.75" thickBot="1" x14ac:dyDescent="0.25">
      <c r="B26" s="356" t="s">
        <v>62</v>
      </c>
      <c r="C26" s="357"/>
    </row>
    <row r="27" spans="1:10" ht="15.75" thickBot="1" x14ac:dyDescent="0.25">
      <c r="A27" s="14">
        <v>1</v>
      </c>
      <c r="B27" s="46" t="s">
        <v>92</v>
      </c>
      <c r="C27" s="58">
        <v>754</v>
      </c>
    </row>
    <row r="28" spans="1:10" ht="15.75" thickBot="1" x14ac:dyDescent="0.25">
      <c r="A28" s="14">
        <v>2</v>
      </c>
      <c r="B28" s="47" t="s">
        <v>93</v>
      </c>
      <c r="C28" s="59">
        <v>377</v>
      </c>
    </row>
    <row r="29" spans="1:10" ht="15" thickTop="1" x14ac:dyDescent="0.2">
      <c r="B29" s="48"/>
    </row>
    <row r="30" spans="1:10" ht="15" x14ac:dyDescent="0.25">
      <c r="B30" s="360" t="s">
        <v>98</v>
      </c>
      <c r="C30" s="346"/>
      <c r="D30" s="346"/>
      <c r="E30" s="346"/>
      <c r="F30" s="346"/>
      <c r="G30" s="346"/>
      <c r="H30" s="346"/>
      <c r="I30" s="346"/>
      <c r="J30" s="346"/>
    </row>
    <row r="31" spans="1:10" x14ac:dyDescent="0.2">
      <c r="B31" s="1"/>
    </row>
    <row r="34" spans="2:9" ht="15.75" x14ac:dyDescent="0.25">
      <c r="B34" s="15" t="s">
        <v>99</v>
      </c>
      <c r="C34"/>
    </row>
    <row r="35" spans="2:9" ht="15.75" x14ac:dyDescent="0.25">
      <c r="B35" s="15" t="s">
        <v>100</v>
      </c>
      <c r="C35"/>
    </row>
    <row r="36" spans="2:9" ht="16.5" thickBot="1" x14ac:dyDescent="0.3">
      <c r="B36" s="15"/>
      <c r="C36"/>
    </row>
    <row r="37" spans="2:9" ht="30" x14ac:dyDescent="0.2">
      <c r="B37" s="358" t="s">
        <v>101</v>
      </c>
      <c r="C37" s="51" t="s">
        <v>102</v>
      </c>
    </row>
    <row r="38" spans="2:9" ht="30.75" thickBot="1" x14ac:dyDescent="0.25">
      <c r="B38" s="359"/>
      <c r="C38" s="52" t="s">
        <v>103</v>
      </c>
    </row>
    <row r="39" spans="2:9" ht="15.75" thickBot="1" x14ac:dyDescent="0.25">
      <c r="B39" s="53" t="s">
        <v>104</v>
      </c>
      <c r="C39" s="102">
        <v>1</v>
      </c>
    </row>
    <row r="40" spans="2:9" ht="30.75" thickBot="1" x14ac:dyDescent="0.25">
      <c r="B40" s="53" t="s">
        <v>105</v>
      </c>
      <c r="C40" s="102">
        <v>0.6</v>
      </c>
    </row>
    <row r="41" spans="2:9" ht="15.75" thickBot="1" x14ac:dyDescent="0.25">
      <c r="B41" s="53" t="s">
        <v>106</v>
      </c>
      <c r="C41" s="102">
        <v>0.4</v>
      </c>
    </row>
    <row r="42" spans="2:9" ht="15.75" thickBot="1" x14ac:dyDescent="0.25">
      <c r="B42" s="53" t="s">
        <v>107</v>
      </c>
      <c r="C42" s="102">
        <v>0.15</v>
      </c>
    </row>
    <row r="43" spans="2:9" ht="15.75" thickBot="1" x14ac:dyDescent="0.25">
      <c r="B43" s="53" t="s">
        <v>108</v>
      </c>
      <c r="C43" s="102">
        <v>0.5</v>
      </c>
    </row>
    <row r="44" spans="2:9" ht="15.75" thickBot="1" x14ac:dyDescent="0.25">
      <c r="B44" s="53" t="s">
        <v>109</v>
      </c>
      <c r="C44" s="102">
        <v>0.3</v>
      </c>
    </row>
    <row r="45" spans="2:9" ht="27" customHeight="1" x14ac:dyDescent="0.25">
      <c r="B45" s="345" t="s">
        <v>110</v>
      </c>
      <c r="C45" s="346"/>
      <c r="D45" s="346"/>
      <c r="E45" s="346"/>
      <c r="F45" s="346"/>
      <c r="G45" s="346"/>
      <c r="H45" s="346"/>
      <c r="I45" s="346"/>
    </row>
  </sheetData>
  <sheetProtection algorithmName="SHA-512" hashValue="IPEIk/9nI7lhb9Fk7qx6seIf/5QP4dxfZTMGfMJ3VWry+LP28cBuU7ZN8GnjPg0Aq8LWs0gY0u9mGsVOX8x97w==" saltValue="NnL0CJt4nvA5LOwmBEpp1g==" spinCount="100000" sheet="1" objects="1" scenarios="1"/>
  <mergeCells count="8">
    <mergeCell ref="B45:I45"/>
    <mergeCell ref="B11:G11"/>
    <mergeCell ref="B12:G12"/>
    <mergeCell ref="D13:E13"/>
    <mergeCell ref="F13:G13"/>
    <mergeCell ref="B26:C26"/>
    <mergeCell ref="B37:B38"/>
    <mergeCell ref="B30:J3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č. 4</vt:lpstr>
      <vt:lpstr>Přílohy č. 5, 6 a 8</vt:lpstr>
      <vt:lpstr>'Tabulka č. 4'!Oblast_tisku</vt:lpstr>
    </vt:vector>
  </TitlesOfParts>
  <Company>SZIF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 Marek Ing.</dc:creator>
  <cp:lastModifiedBy>Vanišová Hana Ing.</cp:lastModifiedBy>
  <cp:lastPrinted>2018-06-12T22:39:54Z</cp:lastPrinted>
  <dcterms:created xsi:type="dcterms:W3CDTF">2018-01-17T12:12:14Z</dcterms:created>
  <dcterms:modified xsi:type="dcterms:W3CDTF">2018-06-14T09:11:25Z</dcterms:modified>
</cp:coreProperties>
</file>